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表-12" sheetId="1" r:id="rId1"/>
  </sheets>
  <definedNames>
    <definedName name="HTML_CodePage" hidden="1">932</definedName>
    <definedName name="HTML_Control" hidden="1">{"'表－1'!$A$3:$N$18"}</definedName>
    <definedName name="HTML_Description" hidden="1">""</definedName>
    <definedName name="HTML_Email" hidden="1">""</definedName>
    <definedName name="HTML_Header" hidden="1">"表－1"</definedName>
    <definedName name="HTML_LastUpdate" hidden="1">"01/03/02"</definedName>
    <definedName name="HTML_LineAfter" hidden="1">FALSE</definedName>
    <definedName name="HTML_LineBefore" hidden="1">FALSE</definedName>
    <definedName name="HTML_Name" hidden="1">"商工係"</definedName>
    <definedName name="HTML_OBDlg2" hidden="1">TRUE</definedName>
    <definedName name="HTML_OBDlg4" hidden="1">TRUE</definedName>
    <definedName name="HTML_OS" hidden="1">0</definedName>
    <definedName name="HTML_PathFile" hidden="1">"G:\堀田\shogyo\rep11\topi_1.htm"</definedName>
    <definedName name="HTML_Title" hidden="1">"20統計表 確報用"</definedName>
    <definedName name="_xlnm.Print_Area" localSheetId="0">'表-12'!$A$1:$Y$46</definedName>
  </definedNames>
  <calcPr fullCalcOnLoad="1"/>
</workbook>
</file>

<file path=xl/sharedStrings.xml><?xml version="1.0" encoding="utf-8"?>
<sst xmlns="http://schemas.openxmlformats.org/spreadsheetml/2006/main" count="93" uniqueCount="61">
  <si>
    <t>従業者数</t>
  </si>
  <si>
    <t>増減数</t>
  </si>
  <si>
    <t>構成比</t>
  </si>
  <si>
    <t>前回比</t>
  </si>
  <si>
    <t>％</t>
  </si>
  <si>
    <t>店</t>
  </si>
  <si>
    <t>人</t>
  </si>
  <si>
    <t>百万円</t>
  </si>
  <si>
    <t>万円</t>
  </si>
  <si>
    <t>合  　計</t>
  </si>
  <si>
    <t>　卸売業計</t>
  </si>
  <si>
    <t>　小売業計</t>
  </si>
  <si>
    <t>卸売業　計</t>
  </si>
  <si>
    <t>各種商品</t>
  </si>
  <si>
    <t>繊維品</t>
  </si>
  <si>
    <t>衣服・身の回り品</t>
  </si>
  <si>
    <t>農畜産物・水産物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</si>
  <si>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</si>
  <si>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</si>
  <si>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</si>
  <si>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</si>
  <si>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</si>
  <si>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</si>
  <si>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</si>
  <si>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</si>
  <si>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</si>
  <si>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</si>
  <si>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</si>
  <si>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他に分類されない卸売業</t>
  </si>
  <si>
    <t>小売業　計</t>
  </si>
  <si>
    <t>織物・衣服・身の回り品</t>
  </si>
  <si>
    <t>飲食料品</t>
  </si>
  <si>
    <t>自動車・自転車</t>
  </si>
  <si>
    <t>家具・じゅう器・家庭用機械器具</t>
  </si>
  <si>
    <t>その他</t>
  </si>
  <si>
    <t>　医薬品・化粧品</t>
  </si>
  <si>
    <t>　農耕用品</t>
  </si>
  <si>
    <t>　燃料</t>
  </si>
  <si>
    <t>　書籍・文房具</t>
  </si>
  <si>
    <t>　ｽﾎﾟｰﾂ用品・玩具・娯楽用品・楽器</t>
  </si>
  <si>
    <t>　写真機・写真材料</t>
  </si>
  <si>
    <t>　時計・眼鏡・光学機械</t>
  </si>
  <si>
    <t>　他に分類されない小売業</t>
  </si>
  <si>
    <t>事業所数</t>
  </si>
  <si>
    <t>就業者数</t>
  </si>
  <si>
    <t>年間商品販売額</t>
  </si>
  <si>
    <t>１事業所当たり販売額</t>
  </si>
  <si>
    <t>就業者１人当たり販売額</t>
  </si>
  <si>
    <t>１事業所当り年間販売額</t>
  </si>
  <si>
    <t>就業者１人当り販売額</t>
  </si>
  <si>
    <t>14年</t>
  </si>
  <si>
    <t>事業所</t>
  </si>
  <si>
    <t>万円</t>
  </si>
  <si>
    <t>14年</t>
  </si>
  <si>
    <t>16年</t>
  </si>
  <si>
    <t>１4年</t>
  </si>
  <si>
    <t>16年</t>
  </si>
  <si>
    <t>表－12　産業分類別事業所数、就業者数、従業者数、年間商品販売額、１事業所当たり年間商品販売額、就業者１人当たり年間商品売額</t>
  </si>
  <si>
    <t>注1：就業者1人当たりの年間商品販売額における就業者数は、「パート・アルバイト」を８時間換算値で算出していない。</t>
  </si>
  <si>
    <t>注２：就業者数に、派遣・下請出向者数を含む。</t>
  </si>
  <si>
    <t>人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</si>
</sst>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_ "/>
    <numFmt numFmtId="185" formatCode="0.00;&quot;▲ &quot;0.00"/>
    <numFmt numFmtId="186" formatCode="0;&quot;▲ &quot;0"/>
    <numFmt numFmtId="187" formatCode="#,##0_ "/>
    <numFmt numFmtId="188" formatCode="#,##0_);[Red]\(#,##0\)"/>
    <numFmt numFmtId="189" formatCode="0.0_);[Red]\(0.0\)"/>
    <numFmt numFmtId="190" formatCode="0.0;&quot;▲ &quot;0.0"/>
    <numFmt numFmtId="191" formatCode="0.0;&quot;△ &quot;0.0"/>
    <numFmt numFmtId="192" formatCode="0.0_ "/>
    <numFmt numFmtId="193" formatCode="0_);[Red]\(0\)"/>
    <numFmt numFmtId="194" formatCode="#,##0.0_ "/>
    <numFmt numFmtId="195" formatCode="0.00_ "/>
    <numFmt numFmtId="196" formatCode="0.0_ ;[Red]\-0.0\ "/>
    <numFmt numFmtId="197" formatCode="#,##0.0_ ;[Red]\-#,##0.0\ "/>
    <numFmt numFmtId="198" formatCode="#,##0;&quot;▲ &quot;#,##0"/>
    <numFmt numFmtId="199" formatCode="#,##0.0;&quot;▲ &quot;#,##0.0"/>
    <numFmt numFmtId="200" formatCode="#,##0;&quot;△ &quot;#,##0"/>
    <numFmt numFmtId="201" formatCode="#,##0.0;&quot;△ &quot;#,##0.0"/>
    <numFmt numFmtId="202" formatCode="#,##0.0_);[Red]\(#,##0.0\)"/>
    <numFmt numFmtId="203" formatCode="#,##0_);\(#,##0\)"/>
    <numFmt numFmtId="204" formatCode="0.0%"/>
    <numFmt numFmtId="205" formatCode="0;&quot;△ &quot;0"/>
    <numFmt numFmtId="206" formatCode="#,##0.00_);[Red]\(#,##0.00\)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87" fontId="9" fillId="0" borderId="0" xfId="0" applyNumberFormat="1" applyFont="1" applyBorder="1" applyAlignment="1">
      <alignment/>
    </xf>
    <xf numFmtId="194" fontId="9" fillId="0" borderId="0" xfId="0" applyNumberFormat="1" applyFont="1" applyAlignment="1">
      <alignment/>
    </xf>
    <xf numFmtId="192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 horizontal="centerContinuous"/>
    </xf>
    <xf numFmtId="192" fontId="9" fillId="0" borderId="0" xfId="0" applyNumberFormat="1" applyFont="1" applyBorder="1" applyAlignment="1">
      <alignment horizontal="centerContinuous"/>
    </xf>
    <xf numFmtId="197" fontId="9" fillId="0" borderId="0" xfId="0" applyNumberFormat="1" applyFont="1" applyBorder="1" applyAlignment="1">
      <alignment horizontal="centerContinuous"/>
    </xf>
    <xf numFmtId="196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187" fontId="10" fillId="0" borderId="1" xfId="0" applyNumberFormat="1" applyFont="1" applyBorder="1" applyAlignment="1">
      <alignment horizontal="centerContinuous"/>
    </xf>
    <xf numFmtId="187" fontId="10" fillId="0" borderId="2" xfId="0" applyNumberFormat="1" applyFont="1" applyBorder="1" applyAlignment="1">
      <alignment horizontal="centerContinuous"/>
    </xf>
    <xf numFmtId="192" fontId="10" fillId="0" borderId="3" xfId="0" applyNumberFormat="1" applyFont="1" applyBorder="1" applyAlignment="1">
      <alignment horizontal="centerContinuous"/>
    </xf>
    <xf numFmtId="187" fontId="11" fillId="0" borderId="2" xfId="0" applyNumberFormat="1" applyFont="1" applyBorder="1" applyAlignment="1">
      <alignment horizontal="centerContinuous"/>
    </xf>
    <xf numFmtId="197" fontId="10" fillId="0" borderId="2" xfId="0" applyNumberFormat="1" applyFont="1" applyBorder="1" applyAlignment="1">
      <alignment horizontal="centerContinuous"/>
    </xf>
    <xf numFmtId="196" fontId="10" fillId="0" borderId="0" xfId="0" applyNumberFormat="1" applyFont="1" applyBorder="1" applyAlignment="1">
      <alignment horizontal="centerContinuous"/>
    </xf>
    <xf numFmtId="196" fontId="10" fillId="0" borderId="0" xfId="0" applyNumberFormat="1" applyFont="1" applyBorder="1" applyAlignment="1">
      <alignment/>
    </xf>
    <xf numFmtId="187" fontId="12" fillId="0" borderId="2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7" fontId="10" fillId="0" borderId="5" xfId="0" applyNumberFormat="1" applyFont="1" applyBorder="1" applyAlignment="1">
      <alignment horizontal="centerContinuous"/>
    </xf>
    <xf numFmtId="187" fontId="10" fillId="0" borderId="6" xfId="0" applyNumberFormat="1" applyFont="1" applyBorder="1" applyAlignment="1">
      <alignment horizontal="center"/>
    </xf>
    <xf numFmtId="187" fontId="10" fillId="0" borderId="7" xfId="0" applyNumberFormat="1" applyFont="1" applyBorder="1" applyAlignment="1">
      <alignment horizontal="center"/>
    </xf>
    <xf numFmtId="187" fontId="10" fillId="0" borderId="8" xfId="0" applyNumberFormat="1" applyFont="1" applyBorder="1" applyAlignment="1">
      <alignment horizontal="center"/>
    </xf>
    <xf numFmtId="192" fontId="10" fillId="0" borderId="9" xfId="0" applyNumberFormat="1" applyFont="1" applyBorder="1" applyAlignment="1">
      <alignment horizontal="center"/>
    </xf>
    <xf numFmtId="187" fontId="10" fillId="0" borderId="8" xfId="0" applyNumberFormat="1" applyFont="1" applyBorder="1" applyAlignment="1">
      <alignment horizontal="centerContinuous"/>
    </xf>
    <xf numFmtId="192" fontId="10" fillId="0" borderId="10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87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87" fontId="10" fillId="0" borderId="14" xfId="0" applyNumberFormat="1" applyFont="1" applyBorder="1" applyAlignment="1">
      <alignment horizontal="center"/>
    </xf>
    <xf numFmtId="187" fontId="10" fillId="0" borderId="15" xfId="0" applyNumberFormat="1" applyFont="1" applyBorder="1" applyAlignment="1">
      <alignment horizontal="center"/>
    </xf>
    <xf numFmtId="194" fontId="10" fillId="0" borderId="16" xfId="0" applyNumberFormat="1" applyFont="1" applyBorder="1" applyAlignment="1">
      <alignment horizontal="center"/>
    </xf>
    <xf numFmtId="192" fontId="10" fillId="0" borderId="17" xfId="0" applyNumberFormat="1" applyFont="1" applyBorder="1" applyAlignment="1">
      <alignment horizontal="center"/>
    </xf>
    <xf numFmtId="192" fontId="10" fillId="0" borderId="18" xfId="0" applyNumberFormat="1" applyFont="1" applyBorder="1" applyAlignment="1">
      <alignment horizontal="center"/>
    </xf>
    <xf numFmtId="187" fontId="11" fillId="0" borderId="19" xfId="0" applyNumberFormat="1" applyFont="1" applyBorder="1" applyAlignment="1">
      <alignment horizontal="center" vertical="center"/>
    </xf>
    <xf numFmtId="187" fontId="10" fillId="0" borderId="18" xfId="0" applyNumberFormat="1" applyFont="1" applyBorder="1" applyAlignment="1">
      <alignment horizontal="center"/>
    </xf>
    <xf numFmtId="187" fontId="11" fillId="0" borderId="15" xfId="0" applyNumberFormat="1" applyFont="1" applyBorder="1" applyAlignment="1">
      <alignment horizontal="center" vertical="center" wrapText="1"/>
    </xf>
    <xf numFmtId="192" fontId="11" fillId="0" borderId="17" xfId="0" applyNumberFormat="1" applyFont="1" applyBorder="1" applyAlignment="1">
      <alignment horizontal="center"/>
    </xf>
    <xf numFmtId="192" fontId="11" fillId="0" borderId="20" xfId="0" applyNumberFormat="1" applyFont="1" applyBorder="1" applyAlignment="1">
      <alignment horizontal="center"/>
    </xf>
    <xf numFmtId="192" fontId="11" fillId="0" borderId="21" xfId="0" applyNumberFormat="1" applyFont="1" applyBorder="1" applyAlignment="1">
      <alignment horizontal="center"/>
    </xf>
    <xf numFmtId="192" fontId="11" fillId="0" borderId="0" xfId="0" applyNumberFormat="1" applyFont="1" applyBorder="1" applyAlignment="1">
      <alignment horizontal="center"/>
    </xf>
    <xf numFmtId="196" fontId="1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87" fontId="11" fillId="0" borderId="12" xfId="0" applyNumberFormat="1" applyFont="1" applyBorder="1" applyAlignment="1">
      <alignment horizontal="right"/>
    </xf>
    <xf numFmtId="187" fontId="11" fillId="0" borderId="22" xfId="0" applyNumberFormat="1" applyFont="1" applyBorder="1" applyAlignment="1">
      <alignment horizontal="right"/>
    </xf>
    <xf numFmtId="194" fontId="11" fillId="0" borderId="22" xfId="0" applyNumberFormat="1" applyFont="1" applyBorder="1" applyAlignment="1">
      <alignment horizontal="right"/>
    </xf>
    <xf numFmtId="192" fontId="11" fillId="0" borderId="23" xfId="0" applyNumberFormat="1" applyFont="1" applyBorder="1" applyAlignment="1">
      <alignment horizontal="right"/>
    </xf>
    <xf numFmtId="192" fontId="11" fillId="0" borderId="22" xfId="0" applyNumberFormat="1" applyFont="1" applyBorder="1" applyAlignment="1">
      <alignment horizontal="right"/>
    </xf>
    <xf numFmtId="187" fontId="11" fillId="0" borderId="24" xfId="0" applyNumberFormat="1" applyFont="1" applyBorder="1" applyAlignment="1">
      <alignment horizontal="right"/>
    </xf>
    <xf numFmtId="194" fontId="11" fillId="0" borderId="25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187" fontId="10" fillId="0" borderId="12" xfId="0" applyNumberFormat="1" applyFont="1" applyFill="1" applyBorder="1" applyAlignment="1">
      <alignment/>
    </xf>
    <xf numFmtId="187" fontId="10" fillId="0" borderId="22" xfId="0" applyNumberFormat="1" applyFont="1" applyFill="1" applyBorder="1" applyAlignment="1">
      <alignment/>
    </xf>
    <xf numFmtId="194" fontId="10" fillId="0" borderId="22" xfId="0" applyNumberFormat="1" applyFont="1" applyFill="1" applyBorder="1" applyAlignment="1">
      <alignment/>
    </xf>
    <xf numFmtId="200" fontId="10" fillId="0" borderId="22" xfId="0" applyNumberFormat="1" applyFont="1" applyFill="1" applyBorder="1" applyAlignment="1">
      <alignment/>
    </xf>
    <xf numFmtId="190" fontId="10" fillId="0" borderId="23" xfId="0" applyNumberFormat="1" applyFont="1" applyFill="1" applyBorder="1" applyAlignment="1">
      <alignment/>
    </xf>
    <xf numFmtId="199" fontId="10" fillId="0" borderId="23" xfId="0" applyNumberFormat="1" applyFont="1" applyFill="1" applyBorder="1" applyAlignment="1">
      <alignment/>
    </xf>
    <xf numFmtId="190" fontId="10" fillId="0" borderId="25" xfId="0" applyNumberFormat="1" applyFont="1" applyFill="1" applyBorder="1" applyAlignment="1">
      <alignment/>
    </xf>
    <xf numFmtId="190" fontId="10" fillId="0" borderId="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/>
    </xf>
    <xf numFmtId="187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87" fontId="10" fillId="0" borderId="12" xfId="0" applyNumberFormat="1" applyFont="1" applyBorder="1" applyAlignment="1">
      <alignment/>
    </xf>
    <xf numFmtId="187" fontId="10" fillId="0" borderId="22" xfId="0" applyNumberFormat="1" applyFont="1" applyBorder="1" applyAlignment="1">
      <alignment/>
    </xf>
    <xf numFmtId="200" fontId="10" fillId="0" borderId="22" xfId="0" applyNumberFormat="1" applyFont="1" applyBorder="1" applyAlignment="1">
      <alignment/>
    </xf>
    <xf numFmtId="190" fontId="10" fillId="0" borderId="23" xfId="0" applyNumberFormat="1" applyFont="1" applyBorder="1" applyAlignment="1">
      <alignment/>
    </xf>
    <xf numFmtId="194" fontId="10" fillId="0" borderId="22" xfId="0" applyNumberFormat="1" applyFont="1" applyBorder="1" applyAlignment="1">
      <alignment/>
    </xf>
    <xf numFmtId="199" fontId="10" fillId="0" borderId="23" xfId="0" applyNumberFormat="1" applyFont="1" applyBorder="1" applyAlignment="1">
      <alignment/>
    </xf>
    <xf numFmtId="190" fontId="10" fillId="0" borderId="25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187" fontId="10" fillId="0" borderId="26" xfId="0" applyNumberFormat="1" applyFont="1" applyBorder="1" applyAlignment="1">
      <alignment/>
    </xf>
    <xf numFmtId="187" fontId="10" fillId="0" borderId="26" xfId="0" applyNumberFormat="1" applyFont="1" applyFill="1" applyBorder="1" applyAlignment="1">
      <alignment/>
    </xf>
    <xf numFmtId="0" fontId="13" fillId="0" borderId="4" xfId="0" applyFont="1" applyFill="1" applyBorder="1" applyAlignment="1">
      <alignment/>
    </xf>
    <xf numFmtId="190" fontId="10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/>
    </xf>
    <xf numFmtId="187" fontId="10" fillId="0" borderId="30" xfId="0" applyNumberFormat="1" applyFont="1" applyBorder="1" applyAlignment="1" applyProtection="1">
      <alignment/>
      <protection locked="0"/>
    </xf>
    <xf numFmtId="187" fontId="10" fillId="0" borderId="31" xfId="0" applyNumberFormat="1" applyFont="1" applyFill="1" applyBorder="1" applyAlignment="1">
      <alignment/>
    </xf>
    <xf numFmtId="194" fontId="10" fillId="0" borderId="32" xfId="0" applyNumberFormat="1" applyFont="1" applyFill="1" applyBorder="1" applyAlignment="1">
      <alignment/>
    </xf>
    <xf numFmtId="200" fontId="10" fillId="0" borderId="28" xfId="0" applyNumberFormat="1" applyFont="1" applyBorder="1" applyAlignment="1">
      <alignment/>
    </xf>
    <xf numFmtId="190" fontId="10" fillId="0" borderId="33" xfId="0" applyNumberFormat="1" applyFont="1" applyFill="1" applyBorder="1" applyAlignment="1">
      <alignment/>
    </xf>
    <xf numFmtId="190" fontId="10" fillId="0" borderId="34" xfId="0" applyNumberFormat="1" applyFont="1" applyBorder="1" applyAlignment="1">
      <alignment/>
    </xf>
    <xf numFmtId="187" fontId="10" fillId="0" borderId="28" xfId="0" applyNumberFormat="1" applyFont="1" applyBorder="1" applyAlignment="1" applyProtection="1">
      <alignment/>
      <protection locked="0"/>
    </xf>
    <xf numFmtId="187" fontId="10" fillId="0" borderId="35" xfId="0" applyNumberFormat="1" applyFont="1" applyFill="1" applyBorder="1" applyAlignment="1">
      <alignment/>
    </xf>
    <xf numFmtId="187" fontId="10" fillId="0" borderId="28" xfId="0" applyNumberFormat="1" applyFont="1" applyBorder="1" applyAlignment="1">
      <alignment/>
    </xf>
    <xf numFmtId="194" fontId="10" fillId="0" borderId="28" xfId="0" applyNumberFormat="1" applyFont="1" applyBorder="1" applyAlignment="1">
      <alignment/>
    </xf>
    <xf numFmtId="199" fontId="10" fillId="0" borderId="34" xfId="0" applyNumberFormat="1" applyFont="1" applyBorder="1" applyAlignment="1">
      <alignment/>
    </xf>
    <xf numFmtId="190" fontId="10" fillId="0" borderId="36" xfId="0" applyNumberFormat="1" applyFont="1" applyBorder="1" applyAlignment="1">
      <alignment/>
    </xf>
    <xf numFmtId="196" fontId="10" fillId="0" borderId="0" xfId="0" applyNumberFormat="1" applyFont="1" applyBorder="1" applyAlignment="1">
      <alignment/>
    </xf>
    <xf numFmtId="0" fontId="10" fillId="0" borderId="29" xfId="0" applyFont="1" applyBorder="1" applyAlignment="1">
      <alignment horizontal="left"/>
    </xf>
    <xf numFmtId="190" fontId="10" fillId="0" borderId="34" xfId="0" applyNumberFormat="1" applyFont="1" applyFill="1" applyBorder="1" applyAlignment="1">
      <alignment/>
    </xf>
    <xf numFmtId="191" fontId="10" fillId="0" borderId="34" xfId="0" applyNumberFormat="1" applyFont="1" applyBorder="1" applyAlignment="1">
      <alignment/>
    </xf>
    <xf numFmtId="187" fontId="10" fillId="0" borderId="37" xfId="0" applyNumberFormat="1" applyFont="1" applyFill="1" applyBorder="1" applyAlignment="1">
      <alignment/>
    </xf>
    <xf numFmtId="200" fontId="10" fillId="0" borderId="29" xfId="0" applyNumberFormat="1" applyFont="1" applyBorder="1" applyAlignment="1">
      <alignment/>
    </xf>
    <xf numFmtId="190" fontId="10" fillId="0" borderId="33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1" xfId="0" applyFont="1" applyBorder="1" applyAlignment="1">
      <alignment horizontal="left"/>
    </xf>
    <xf numFmtId="0" fontId="10" fillId="0" borderId="39" xfId="0" applyFont="1" applyBorder="1" applyAlignment="1">
      <alignment/>
    </xf>
    <xf numFmtId="187" fontId="10" fillId="0" borderId="35" xfId="0" applyNumberFormat="1" applyFont="1" applyBorder="1" applyAlignment="1" applyProtection="1">
      <alignment/>
      <protection locked="0"/>
    </xf>
    <xf numFmtId="187" fontId="10" fillId="0" borderId="31" xfId="0" applyNumberFormat="1" applyFont="1" applyBorder="1" applyAlignment="1" applyProtection="1">
      <alignment/>
      <protection locked="0"/>
    </xf>
    <xf numFmtId="200" fontId="10" fillId="0" borderId="31" xfId="0" applyNumberFormat="1" applyFont="1" applyBorder="1" applyAlignment="1">
      <alignment/>
    </xf>
    <xf numFmtId="200" fontId="10" fillId="0" borderId="39" xfId="0" applyNumberFormat="1" applyFont="1" applyBorder="1" applyAlignment="1">
      <alignment/>
    </xf>
    <xf numFmtId="190" fontId="10" fillId="0" borderId="31" xfId="0" applyNumberFormat="1" applyFont="1" applyBorder="1" applyAlignment="1">
      <alignment/>
    </xf>
    <xf numFmtId="187" fontId="10" fillId="0" borderId="32" xfId="0" applyNumberFormat="1" applyFont="1" applyBorder="1" applyAlignment="1">
      <alignment/>
    </xf>
    <xf numFmtId="187" fontId="10" fillId="0" borderId="31" xfId="0" applyNumberFormat="1" applyFont="1" applyBorder="1" applyAlignment="1">
      <alignment/>
    </xf>
    <xf numFmtId="199" fontId="10" fillId="0" borderId="33" xfId="0" applyNumberFormat="1" applyFont="1" applyBorder="1" applyAlignment="1">
      <alignment/>
    </xf>
    <xf numFmtId="190" fontId="10" fillId="0" borderId="40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31" xfId="0" applyFont="1" applyBorder="1" applyAlignment="1">
      <alignment/>
    </xf>
    <xf numFmtId="187" fontId="10" fillId="0" borderId="35" xfId="0" applyNumberFormat="1" applyFont="1" applyBorder="1" applyAlignment="1">
      <alignment/>
    </xf>
    <xf numFmtId="200" fontId="10" fillId="0" borderId="32" xfId="0" applyNumberFormat="1" applyFont="1" applyBorder="1" applyAlignment="1">
      <alignment/>
    </xf>
    <xf numFmtId="199" fontId="10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1" fillId="0" borderId="43" xfId="0" applyFont="1" applyBorder="1" applyAlignment="1">
      <alignment/>
    </xf>
    <xf numFmtId="187" fontId="10" fillId="0" borderId="44" xfId="0" applyNumberFormat="1" applyFont="1" applyBorder="1" applyAlignment="1">
      <alignment/>
    </xf>
    <xf numFmtId="187" fontId="10" fillId="0" borderId="43" xfId="0" applyNumberFormat="1" applyFont="1" applyBorder="1" applyAlignment="1">
      <alignment/>
    </xf>
    <xf numFmtId="194" fontId="10" fillId="0" borderId="45" xfId="0" applyNumberFormat="1" applyFont="1" applyFill="1" applyBorder="1" applyAlignment="1">
      <alignment/>
    </xf>
    <xf numFmtId="200" fontId="10" fillId="0" borderId="46" xfId="0" applyNumberFormat="1" applyFont="1" applyBorder="1" applyAlignment="1">
      <alignment/>
    </xf>
    <xf numFmtId="190" fontId="10" fillId="0" borderId="47" xfId="0" applyNumberFormat="1" applyFont="1" applyFill="1" applyBorder="1" applyAlignment="1">
      <alignment/>
    </xf>
    <xf numFmtId="187" fontId="10" fillId="0" borderId="46" xfId="0" applyNumberFormat="1" applyFont="1" applyBorder="1" applyAlignment="1">
      <alignment/>
    </xf>
    <xf numFmtId="190" fontId="10" fillId="0" borderId="43" xfId="0" applyNumberFormat="1" applyFont="1" applyBorder="1" applyAlignment="1">
      <alignment/>
    </xf>
    <xf numFmtId="190" fontId="10" fillId="0" borderId="48" xfId="0" applyNumberFormat="1" applyFont="1" applyBorder="1" applyAlignment="1">
      <alignment/>
    </xf>
    <xf numFmtId="194" fontId="10" fillId="0" borderId="46" xfId="0" applyNumberFormat="1" applyFont="1" applyFill="1" applyBorder="1" applyAlignment="1">
      <alignment/>
    </xf>
    <xf numFmtId="199" fontId="10" fillId="0" borderId="45" xfId="0" applyNumberFormat="1" applyFont="1" applyBorder="1" applyAlignment="1">
      <alignment/>
    </xf>
    <xf numFmtId="190" fontId="10" fillId="0" borderId="49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94" fontId="9" fillId="0" borderId="0" xfId="0" applyNumberFormat="1" applyFont="1" applyAlignment="1">
      <alignment/>
    </xf>
    <xf numFmtId="187" fontId="9" fillId="0" borderId="2" xfId="0" applyNumberFormat="1" applyFont="1" applyBorder="1" applyAlignment="1">
      <alignment/>
    </xf>
    <xf numFmtId="192" fontId="9" fillId="0" borderId="2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197" fontId="9" fillId="0" borderId="0" xfId="0" applyNumberFormat="1" applyFont="1" applyBorder="1" applyAlignment="1">
      <alignment/>
    </xf>
    <xf numFmtId="196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7" fontId="10" fillId="0" borderId="30" xfId="0" applyNumberFormat="1" applyFont="1" applyFill="1" applyBorder="1" applyAlignment="1">
      <alignment/>
    </xf>
    <xf numFmtId="187" fontId="10" fillId="0" borderId="39" xfId="0" applyNumberFormat="1" applyFont="1" applyBorder="1" applyAlignment="1">
      <alignment/>
    </xf>
    <xf numFmtId="187" fontId="10" fillId="0" borderId="50" xfId="0" applyNumberFormat="1" applyFont="1" applyBorder="1" applyAlignment="1">
      <alignment/>
    </xf>
    <xf numFmtId="187" fontId="10" fillId="0" borderId="28" xfId="0" applyNumberFormat="1" applyFont="1" applyFill="1" applyBorder="1" applyAlignment="1">
      <alignment/>
    </xf>
    <xf numFmtId="200" fontId="10" fillId="0" borderId="35" xfId="0" applyNumberFormat="1" applyFont="1" applyBorder="1" applyAlignment="1">
      <alignment/>
    </xf>
    <xf numFmtId="187" fontId="10" fillId="0" borderId="44" xfId="0" applyNumberFormat="1" applyFont="1" applyFill="1" applyBorder="1" applyAlignment="1">
      <alignment/>
    </xf>
    <xf numFmtId="194" fontId="10" fillId="0" borderId="28" xfId="0" applyNumberFormat="1" applyFont="1" applyFill="1" applyBorder="1" applyAlignment="1">
      <alignment/>
    </xf>
    <xf numFmtId="190" fontId="10" fillId="0" borderId="31" xfId="0" applyNumberFormat="1" applyFont="1" applyFill="1" applyBorder="1" applyAlignment="1">
      <alignment/>
    </xf>
    <xf numFmtId="190" fontId="10" fillId="0" borderId="43" xfId="0" applyNumberFormat="1" applyFont="1" applyFill="1" applyBorder="1" applyAlignment="1">
      <alignment/>
    </xf>
    <xf numFmtId="187" fontId="10" fillId="0" borderId="51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187" fontId="10" fillId="0" borderId="52" xfId="0" applyNumberFormat="1" applyFont="1" applyBorder="1" applyAlignment="1">
      <alignment horizontal="center"/>
    </xf>
    <xf numFmtId="187" fontId="10" fillId="0" borderId="53" xfId="0" applyNumberFormat="1" applyFont="1" applyBorder="1" applyAlignment="1">
      <alignment horizontal="center"/>
    </xf>
    <xf numFmtId="187" fontId="10" fillId="0" borderId="54" xfId="0" applyNumberFormat="1" applyFont="1" applyBorder="1" applyAlignment="1">
      <alignment horizontal="center"/>
    </xf>
    <xf numFmtId="187" fontId="11" fillId="0" borderId="1" xfId="0" applyNumberFormat="1" applyFont="1" applyBorder="1" applyAlignment="1">
      <alignment horizontal="center"/>
    </xf>
    <xf numFmtId="187" fontId="11" fillId="0" borderId="55" xfId="0" applyNumberFormat="1" applyFont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6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6"/>
  <sheetViews>
    <sheetView tabSelected="1" view="pageBreakPreview" zoomScaleSheetLayoutView="100" workbookViewId="0" topLeftCell="A1">
      <selection activeCell="N7" sqref="N7"/>
    </sheetView>
  </sheetViews>
  <sheetFormatPr defaultColWidth="9.00390625" defaultRowHeight="13.5"/>
  <cols>
    <col min="1" max="1" width="0.875" style="10" customWidth="1"/>
    <col min="2" max="2" width="4.00390625" style="144" customWidth="1"/>
    <col min="3" max="3" width="22.25390625" style="10" customWidth="1"/>
    <col min="4" max="4" width="5.625" style="70" customWidth="1"/>
    <col min="5" max="5" width="5.625" style="145" customWidth="1"/>
    <col min="6" max="6" width="6.50390625" style="70" customWidth="1"/>
    <col min="7" max="7" width="5.625" style="70" hidden="1" customWidth="1"/>
    <col min="8" max="13" width="6.625" style="148" customWidth="1"/>
    <col min="14" max="14" width="7.375" style="70" customWidth="1"/>
    <col min="15" max="15" width="6.625" style="70" customWidth="1"/>
    <col min="16" max="16" width="6.625" style="148" customWidth="1"/>
    <col min="17" max="17" width="11.125" style="70" customWidth="1"/>
    <col min="18" max="18" width="13.00390625" style="70" customWidth="1"/>
    <col min="19" max="19" width="8.25390625" style="70" hidden="1" customWidth="1"/>
    <col min="20" max="20" width="8.25390625" style="70" customWidth="1"/>
    <col min="21" max="21" width="6.625" style="148" customWidth="1"/>
    <col min="22" max="22" width="8.375" style="70" customWidth="1"/>
    <col min="23" max="23" width="7.625" style="149" customWidth="1"/>
    <col min="24" max="24" width="7.625" style="70" customWidth="1"/>
    <col min="25" max="25" width="7.75390625" style="150" customWidth="1"/>
    <col min="26" max="26" width="1.625" style="150" customWidth="1"/>
    <col min="27" max="27" width="4.125" style="150" customWidth="1"/>
    <col min="28" max="16384" width="9.00390625" style="10" customWidth="1"/>
  </cols>
  <sheetData>
    <row r="1" spans="1:27" ht="14.25">
      <c r="A1" s="1" t="s">
        <v>57</v>
      </c>
      <c r="B1"/>
      <c r="C1" s="2"/>
      <c r="D1" s="3"/>
      <c r="E1" s="4"/>
      <c r="F1" s="3"/>
      <c r="G1" s="3"/>
      <c r="H1" s="5"/>
      <c r="I1" s="5"/>
      <c r="J1" s="5"/>
      <c r="K1" s="5"/>
      <c r="L1" s="5"/>
      <c r="M1" s="5"/>
      <c r="N1" s="6"/>
      <c r="O1" s="6"/>
      <c r="P1" s="7"/>
      <c r="Q1" s="6"/>
      <c r="R1" s="6"/>
      <c r="S1" s="6"/>
      <c r="T1" s="6"/>
      <c r="U1" s="7"/>
      <c r="V1" s="6"/>
      <c r="W1" s="8"/>
      <c r="X1" s="6"/>
      <c r="Y1" s="9"/>
      <c r="Z1" s="9"/>
      <c r="AA1" s="9"/>
    </row>
    <row r="2" spans="1:27" ht="6.75" customHeight="1" thickBot="1">
      <c r="A2" s="2"/>
      <c r="B2" s="11"/>
      <c r="C2" s="1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30" s="21" customFormat="1" ht="12.75" customHeight="1">
      <c r="A3" s="170"/>
      <c r="B3" s="171"/>
      <c r="C3" s="172"/>
      <c r="D3" s="163" t="s">
        <v>43</v>
      </c>
      <c r="E3" s="164"/>
      <c r="F3" s="164"/>
      <c r="G3" s="164"/>
      <c r="H3" s="165"/>
      <c r="I3" s="163" t="s">
        <v>44</v>
      </c>
      <c r="J3" s="164"/>
      <c r="K3" s="164"/>
      <c r="L3" s="165"/>
      <c r="M3" s="163" t="s">
        <v>0</v>
      </c>
      <c r="N3" s="164"/>
      <c r="O3" s="164"/>
      <c r="P3" s="165"/>
      <c r="Q3" s="13" t="s">
        <v>45</v>
      </c>
      <c r="R3" s="14"/>
      <c r="S3" s="14"/>
      <c r="T3" s="14"/>
      <c r="U3" s="15"/>
      <c r="V3" s="16" t="s">
        <v>46</v>
      </c>
      <c r="W3" s="17"/>
      <c r="X3" s="166" t="s">
        <v>47</v>
      </c>
      <c r="Y3" s="167"/>
      <c r="Z3" s="18"/>
      <c r="AA3" s="19"/>
      <c r="AB3" s="20" t="s">
        <v>48</v>
      </c>
      <c r="AD3" s="13" t="s">
        <v>49</v>
      </c>
    </row>
    <row r="4" spans="1:30" s="21" customFormat="1" ht="12" customHeight="1">
      <c r="A4" s="173"/>
      <c r="B4" s="174"/>
      <c r="C4" s="175"/>
      <c r="D4" s="24" t="s">
        <v>53</v>
      </c>
      <c r="E4" s="25" t="s">
        <v>54</v>
      </c>
      <c r="F4" s="26"/>
      <c r="G4" s="27" t="s">
        <v>1</v>
      </c>
      <c r="H4" s="28"/>
      <c r="I4" s="29" t="s">
        <v>55</v>
      </c>
      <c r="J4" s="25" t="s">
        <v>54</v>
      </c>
      <c r="K4" s="26"/>
      <c r="L4" s="30"/>
      <c r="M4" s="29" t="s">
        <v>55</v>
      </c>
      <c r="N4" s="25" t="s">
        <v>54</v>
      </c>
      <c r="O4" s="26"/>
      <c r="P4" s="30"/>
      <c r="Q4" s="24" t="s">
        <v>55</v>
      </c>
      <c r="R4" s="25" t="s">
        <v>56</v>
      </c>
      <c r="S4" s="25" t="s">
        <v>1</v>
      </c>
      <c r="T4" s="26"/>
      <c r="U4" s="30"/>
      <c r="V4" s="31" t="s">
        <v>56</v>
      </c>
      <c r="W4" s="32"/>
      <c r="X4" s="33" t="s">
        <v>56</v>
      </c>
      <c r="Y4" s="34"/>
      <c r="Z4" s="23"/>
      <c r="AA4"/>
      <c r="AB4" s="21" t="s">
        <v>50</v>
      </c>
      <c r="AD4" s="21" t="s">
        <v>50</v>
      </c>
    </row>
    <row r="5" spans="1:27" s="48" customFormat="1" ht="14.25" customHeight="1" thickBot="1">
      <c r="A5" s="176"/>
      <c r="B5" s="177"/>
      <c r="C5" s="178"/>
      <c r="D5" s="35"/>
      <c r="E5" s="36"/>
      <c r="F5" s="37" t="s">
        <v>2</v>
      </c>
      <c r="G5" s="36"/>
      <c r="H5" s="38" t="s">
        <v>3</v>
      </c>
      <c r="I5" s="39"/>
      <c r="J5" s="40"/>
      <c r="K5" s="37" t="s">
        <v>2</v>
      </c>
      <c r="L5" s="38" t="s">
        <v>3</v>
      </c>
      <c r="M5" s="41"/>
      <c r="N5" s="42"/>
      <c r="O5" s="37" t="s">
        <v>2</v>
      </c>
      <c r="P5" s="38" t="s">
        <v>3</v>
      </c>
      <c r="Q5" s="35"/>
      <c r="R5" s="36"/>
      <c r="S5" s="36"/>
      <c r="T5" s="37" t="s">
        <v>2</v>
      </c>
      <c r="U5" s="43" t="s">
        <v>3</v>
      </c>
      <c r="V5" s="41"/>
      <c r="W5" s="44" t="s">
        <v>3</v>
      </c>
      <c r="X5" s="35"/>
      <c r="Y5" s="45" t="s">
        <v>3</v>
      </c>
      <c r="Z5" s="46"/>
      <c r="AA5" s="47"/>
    </row>
    <row r="6" spans="1:28" s="48" customFormat="1" ht="16.5" customHeight="1" thickTop="1">
      <c r="A6" s="22"/>
      <c r="B6" s="49"/>
      <c r="C6" s="23"/>
      <c r="D6" s="50" t="s">
        <v>51</v>
      </c>
      <c r="E6" s="51" t="s">
        <v>51</v>
      </c>
      <c r="F6" s="52" t="s">
        <v>4</v>
      </c>
      <c r="G6" s="51" t="s">
        <v>5</v>
      </c>
      <c r="H6" s="53" t="s">
        <v>4</v>
      </c>
      <c r="I6" s="54" t="s">
        <v>6</v>
      </c>
      <c r="J6" s="51" t="s">
        <v>6</v>
      </c>
      <c r="K6" s="52" t="s">
        <v>4</v>
      </c>
      <c r="L6" s="53" t="s">
        <v>4</v>
      </c>
      <c r="M6" s="51" t="s">
        <v>6</v>
      </c>
      <c r="N6" s="51" t="s">
        <v>60</v>
      </c>
      <c r="O6" s="52" t="s">
        <v>4</v>
      </c>
      <c r="P6" s="53" t="s">
        <v>4</v>
      </c>
      <c r="Q6" s="51" t="s">
        <v>52</v>
      </c>
      <c r="R6" s="51" t="s">
        <v>52</v>
      </c>
      <c r="S6" s="51" t="s">
        <v>7</v>
      </c>
      <c r="T6" s="52" t="s">
        <v>4</v>
      </c>
      <c r="U6" s="53" t="s">
        <v>4</v>
      </c>
      <c r="V6" s="51" t="s">
        <v>8</v>
      </c>
      <c r="W6" s="52" t="s">
        <v>4</v>
      </c>
      <c r="X6" s="55" t="s">
        <v>8</v>
      </c>
      <c r="Y6" s="56" t="s">
        <v>4</v>
      </c>
      <c r="Z6" s="57"/>
      <c r="AA6" s="57"/>
      <c r="AB6" s="51" t="s">
        <v>8</v>
      </c>
    </row>
    <row r="7" spans="1:30" ht="15" customHeight="1">
      <c r="A7" s="58" t="s">
        <v>9</v>
      </c>
      <c r="B7" s="59"/>
      <c r="C7" s="60"/>
      <c r="D7" s="61">
        <v>18968</v>
      </c>
      <c r="E7" s="62">
        <v>17995</v>
      </c>
      <c r="F7" s="63">
        <f>E7/$E$7*100</f>
        <v>100</v>
      </c>
      <c r="G7" s="64">
        <v>1089</v>
      </c>
      <c r="H7" s="65">
        <f>E7/D7*100-100</f>
        <v>-5.129692113032476</v>
      </c>
      <c r="I7" s="64">
        <f>I8+I9</f>
        <v>111909</v>
      </c>
      <c r="J7" s="64">
        <v>109232</v>
      </c>
      <c r="K7" s="63">
        <f>ROUND(J7/$J$7*100,1)</f>
        <v>100</v>
      </c>
      <c r="L7" s="65">
        <f>ROUND(J7/I7*100-100,1)</f>
        <v>-2.4</v>
      </c>
      <c r="M7" s="62">
        <v>107992</v>
      </c>
      <c r="N7" s="62">
        <v>103434</v>
      </c>
      <c r="O7" s="63">
        <f>N7/$N$7*100</f>
        <v>100</v>
      </c>
      <c r="P7" s="65">
        <f>N7/M7*100-100</f>
        <v>-4.2206830135565525</v>
      </c>
      <c r="Q7" s="62">
        <f>Q8+Q9</f>
        <v>330506643</v>
      </c>
      <c r="R7" s="62">
        <v>327831724</v>
      </c>
      <c r="S7" s="64">
        <v>-562760.54</v>
      </c>
      <c r="T7" s="63">
        <f>R7/$R$7*100</f>
        <v>100</v>
      </c>
      <c r="U7" s="65">
        <f>R7/Q7*100-100</f>
        <v>-0.8093389517741088</v>
      </c>
      <c r="V7" s="62">
        <f>R7/E7</f>
        <v>18217.934092803556</v>
      </c>
      <c r="W7" s="66">
        <f>V7/AB7*100-100</f>
        <v>4.553957141580938</v>
      </c>
      <c r="X7" s="62">
        <f>ROUND(R7/J7,0)</f>
        <v>3001</v>
      </c>
      <c r="Y7" s="67">
        <f>X7/AD7*100-100</f>
        <v>1.6133612176745231</v>
      </c>
      <c r="Z7" s="68"/>
      <c r="AA7" s="69"/>
      <c r="AB7" s="62">
        <f>Q7/D7</f>
        <v>17424.432886967523</v>
      </c>
      <c r="AD7" s="70">
        <f>Q7/I7</f>
        <v>2953.35176795432</v>
      </c>
    </row>
    <row r="8" spans="1:30" ht="24" customHeight="1">
      <c r="A8" s="71"/>
      <c r="B8" s="49" t="s">
        <v>10</v>
      </c>
      <c r="C8" s="72"/>
      <c r="D8" s="73">
        <v>3513</v>
      </c>
      <c r="E8" s="74">
        <v>3591</v>
      </c>
      <c r="F8" s="63">
        <f>E8/$E$7*100</f>
        <v>19.955543206446237</v>
      </c>
      <c r="G8" s="75">
        <v>233</v>
      </c>
      <c r="H8" s="65">
        <f>E8/D8*100-100</f>
        <v>2.220324508966698</v>
      </c>
      <c r="I8" s="75">
        <f>SUM(I12:I27)</f>
        <v>31912</v>
      </c>
      <c r="J8" s="75">
        <v>31117</v>
      </c>
      <c r="K8" s="63">
        <f>ROUND(J8/$J$7*100,1)</f>
        <v>28.5</v>
      </c>
      <c r="L8" s="65">
        <f aca="true" t="shared" si="0" ref="L8:L43">ROUND(J8/I8*100-100,1)</f>
        <v>-2.5</v>
      </c>
      <c r="M8" s="62">
        <v>31094</v>
      </c>
      <c r="N8" s="62">
        <v>30071</v>
      </c>
      <c r="O8" s="63">
        <f>N8/$N$7*100</f>
        <v>29.07264535839279</v>
      </c>
      <c r="P8" s="76">
        <f>N8/M8*100-100</f>
        <v>-3.290023798803631</v>
      </c>
      <c r="Q8" s="62">
        <v>206024124</v>
      </c>
      <c r="R8" s="62">
        <v>208742635</v>
      </c>
      <c r="S8" s="75">
        <v>-489633.72</v>
      </c>
      <c r="T8" s="77">
        <f>R8/$R$7*100</f>
        <v>63.67371420100881</v>
      </c>
      <c r="U8" s="76">
        <f>R8/Q8*100-100</f>
        <v>1.3195110102737146</v>
      </c>
      <c r="V8" s="74">
        <f>R8/E8</f>
        <v>58129.38874965191</v>
      </c>
      <c r="W8" s="78">
        <f>V8/AB8*100-100</f>
        <v>-0.88124695653255</v>
      </c>
      <c r="X8" s="62">
        <f aca="true" t="shared" si="1" ref="X8:X43">ROUND(R8/J8,0)</f>
        <v>6708</v>
      </c>
      <c r="Y8" s="79">
        <f>X8/AD8*100-100</f>
        <v>3.9032186347264854</v>
      </c>
      <c r="Z8" s="80"/>
      <c r="AA8" s="69"/>
      <c r="AB8" s="62">
        <f aca="true" t="shared" si="2" ref="AB8:AB43">Q8/D8</f>
        <v>58646.20666097353</v>
      </c>
      <c r="AD8" s="70">
        <f>Q8/I8</f>
        <v>6456.007896715969</v>
      </c>
    </row>
    <row r="9" spans="1:30" ht="15" customHeight="1">
      <c r="A9" s="71"/>
      <c r="B9" s="49" t="s">
        <v>11</v>
      </c>
      <c r="C9" s="81"/>
      <c r="D9" s="73">
        <v>15455</v>
      </c>
      <c r="E9" s="74">
        <v>14404</v>
      </c>
      <c r="F9" s="63">
        <f>E9/$E$7*100</f>
        <v>80.04445679355376</v>
      </c>
      <c r="G9" s="75">
        <v>856</v>
      </c>
      <c r="H9" s="65">
        <f>E9/D9*100-100</f>
        <v>-6.800388223875757</v>
      </c>
      <c r="I9" s="75">
        <v>79997</v>
      </c>
      <c r="J9" s="75">
        <v>78115</v>
      </c>
      <c r="K9" s="63">
        <f>ROUND(J9/$J$7*100,1)</f>
        <v>71.5</v>
      </c>
      <c r="L9" s="65">
        <f t="shared" si="0"/>
        <v>-2.4</v>
      </c>
      <c r="M9" s="62">
        <v>76898</v>
      </c>
      <c r="N9" s="62">
        <v>73363</v>
      </c>
      <c r="O9" s="63">
        <f>N9/$N$7*100</f>
        <v>70.92735464160721</v>
      </c>
      <c r="P9" s="76">
        <f>N9/M9*100-100</f>
        <v>-4.596998621550625</v>
      </c>
      <c r="Q9" s="74">
        <v>124482519</v>
      </c>
      <c r="R9" s="74">
        <v>119089089</v>
      </c>
      <c r="S9" s="75">
        <v>-73126.81999999983</v>
      </c>
      <c r="T9" s="77">
        <f>R9/$R$7*100</f>
        <v>36.326285798991194</v>
      </c>
      <c r="U9" s="76">
        <f>R9/Q9*100-100</f>
        <v>-4.332680639279161</v>
      </c>
      <c r="V9" s="74">
        <f>R9/E9</f>
        <v>8267.779019716745</v>
      </c>
      <c r="W9" s="78">
        <f>V9/AB9*100-100</f>
        <v>2.6477659483435474</v>
      </c>
      <c r="X9" s="62">
        <f t="shared" si="1"/>
        <v>1525</v>
      </c>
      <c r="Y9" s="79">
        <f>X9/AD9*100-100</f>
        <v>-1.997946394384897</v>
      </c>
      <c r="Z9" s="80"/>
      <c r="AA9" s="69"/>
      <c r="AB9" s="62">
        <f t="shared" si="2"/>
        <v>8054.514331931414</v>
      </c>
      <c r="AD9" s="70">
        <f>Q9/I9</f>
        <v>1556.0898408690325</v>
      </c>
    </row>
    <row r="10" spans="1:28" ht="9.75" customHeight="1">
      <c r="A10" s="82"/>
      <c r="B10" s="49"/>
      <c r="C10" s="83"/>
      <c r="D10" s="73"/>
      <c r="E10" s="84"/>
      <c r="F10" s="84"/>
      <c r="G10" s="75"/>
      <c r="H10" s="65"/>
      <c r="I10" s="75"/>
      <c r="J10" s="75"/>
      <c r="K10" s="63"/>
      <c r="L10" s="65"/>
      <c r="M10" s="62"/>
      <c r="N10" s="85"/>
      <c r="O10" s="74"/>
      <c r="P10" s="76"/>
      <c r="Q10" s="74"/>
      <c r="R10" s="74"/>
      <c r="S10" s="75"/>
      <c r="T10" s="77"/>
      <c r="U10" s="76"/>
      <c r="V10" s="74"/>
      <c r="W10" s="78"/>
      <c r="X10" s="62"/>
      <c r="Y10" s="79"/>
      <c r="Z10" s="80"/>
      <c r="AA10" s="69"/>
      <c r="AB10" s="62"/>
    </row>
    <row r="11" spans="1:31" ht="15" customHeight="1">
      <c r="A11" s="86"/>
      <c r="B11" s="168" t="s">
        <v>12</v>
      </c>
      <c r="C11" s="169"/>
      <c r="D11" s="61">
        <v>3513</v>
      </c>
      <c r="E11" s="62">
        <v>3591</v>
      </c>
      <c r="F11" s="63">
        <f aca="true" t="shared" si="3" ref="F11:F27">E11/$E$11*100</f>
        <v>100</v>
      </c>
      <c r="G11" s="64">
        <v>233</v>
      </c>
      <c r="H11" s="87">
        <f aca="true" t="shared" si="4" ref="H11:H27">E11/D11*100-100</f>
        <v>2.220324508966698</v>
      </c>
      <c r="I11" s="64">
        <v>31912</v>
      </c>
      <c r="J11" s="64">
        <v>31117</v>
      </c>
      <c r="K11" s="63">
        <f>ROUND(J11/$J$11*100,1)</f>
        <v>100</v>
      </c>
      <c r="L11" s="65">
        <f t="shared" si="0"/>
        <v>-2.5</v>
      </c>
      <c r="M11" s="62">
        <v>31094</v>
      </c>
      <c r="N11" s="62">
        <v>30071</v>
      </c>
      <c r="O11" s="63">
        <f aca="true" t="shared" si="5" ref="O11:O27">N11/$N$11*100</f>
        <v>100</v>
      </c>
      <c r="P11" s="65">
        <f aca="true" t="shared" si="6" ref="P11:P27">N11/M11*100-100</f>
        <v>-3.290023798803631</v>
      </c>
      <c r="Q11" s="62">
        <f>SUM(Q12:Q27)</f>
        <v>206024124</v>
      </c>
      <c r="R11" s="62">
        <v>208742635</v>
      </c>
      <c r="S11" s="64">
        <v>-489633.72000000067</v>
      </c>
      <c r="T11" s="63">
        <f aca="true" t="shared" si="7" ref="T11:T27">R11/$R$11*100</f>
        <v>100</v>
      </c>
      <c r="U11" s="65">
        <f aca="true" t="shared" si="8" ref="U11:U27">R11/Q11*100-100</f>
        <v>1.3195110102737146</v>
      </c>
      <c r="V11" s="62">
        <f aca="true" t="shared" si="9" ref="V11:V27">R11/E11</f>
        <v>58129.38874965191</v>
      </c>
      <c r="W11" s="66">
        <f aca="true" t="shared" si="10" ref="W11:W27">V11/AB11*100-100</f>
        <v>-0.88124695653255</v>
      </c>
      <c r="X11" s="62">
        <f t="shared" si="1"/>
        <v>6708</v>
      </c>
      <c r="Y11" s="67">
        <f aca="true" t="shared" si="11" ref="Y11:Y27">X11/AD11*100-100</f>
        <v>3.9032186347264854</v>
      </c>
      <c r="Z11" s="68"/>
      <c r="AA11" s="69"/>
      <c r="AB11" s="62">
        <f t="shared" si="2"/>
        <v>58646.20666097353</v>
      </c>
      <c r="AC11" s="88"/>
      <c r="AD11" s="70">
        <f aca="true" t="shared" si="12" ref="AD11:AD27">Q11/I11</f>
        <v>6456.007896715969</v>
      </c>
      <c r="AE11" s="88"/>
    </row>
    <row r="12" spans="1:30" ht="13.5" customHeight="1">
      <c r="A12" s="89"/>
      <c r="B12" s="90">
        <v>49</v>
      </c>
      <c r="C12" s="91" t="s">
        <v>13</v>
      </c>
      <c r="D12" s="152">
        <v>13</v>
      </c>
      <c r="E12" s="93">
        <v>13</v>
      </c>
      <c r="F12" s="94">
        <f t="shared" si="3"/>
        <v>0.3620161514898357</v>
      </c>
      <c r="G12" s="95">
        <v>0</v>
      </c>
      <c r="H12" s="96">
        <f t="shared" si="4"/>
        <v>0</v>
      </c>
      <c r="I12" s="95">
        <v>126</v>
      </c>
      <c r="J12" s="95">
        <v>109</v>
      </c>
      <c r="K12" s="94">
        <f aca="true" t="shared" si="13" ref="K12:K27">ROUND(J12/$J$11*100,1)</f>
        <v>0.4</v>
      </c>
      <c r="L12" s="106">
        <f t="shared" si="0"/>
        <v>-13.5</v>
      </c>
      <c r="M12" s="155">
        <v>121</v>
      </c>
      <c r="N12" s="93">
        <v>107</v>
      </c>
      <c r="O12" s="94">
        <f t="shared" si="5"/>
        <v>0.35582454856838813</v>
      </c>
      <c r="P12" s="97">
        <f t="shared" si="6"/>
        <v>-11.57024793388429</v>
      </c>
      <c r="Q12" s="126">
        <v>952941</v>
      </c>
      <c r="R12" s="100">
        <v>881141</v>
      </c>
      <c r="S12" s="95">
        <v>924.1800000000076</v>
      </c>
      <c r="T12" s="101">
        <f t="shared" si="7"/>
        <v>0.4221183659964817</v>
      </c>
      <c r="U12" s="97">
        <f t="shared" si="8"/>
        <v>-7.534569296525177</v>
      </c>
      <c r="V12" s="100">
        <f t="shared" si="9"/>
        <v>67780.07692307692</v>
      </c>
      <c r="W12" s="102">
        <f t="shared" si="10"/>
        <v>-7.534569296525177</v>
      </c>
      <c r="X12" s="155">
        <f t="shared" si="1"/>
        <v>8084</v>
      </c>
      <c r="Y12" s="103">
        <f t="shared" si="11"/>
        <v>6.888464238604499</v>
      </c>
      <c r="Z12" s="80"/>
      <c r="AA12" s="104"/>
      <c r="AB12" s="155">
        <f t="shared" si="2"/>
        <v>73303.15384615384</v>
      </c>
      <c r="AD12" s="70">
        <f t="shared" si="12"/>
        <v>7563.023809523809</v>
      </c>
    </row>
    <row r="13" spans="1:30" ht="13.5" customHeight="1">
      <c r="A13" s="89"/>
      <c r="B13" s="90">
        <v>501</v>
      </c>
      <c r="C13" s="91" t="s">
        <v>14</v>
      </c>
      <c r="D13" s="92">
        <v>25</v>
      </c>
      <c r="E13" s="98">
        <v>30</v>
      </c>
      <c r="F13" s="94">
        <f t="shared" si="3"/>
        <v>0.835421888053467</v>
      </c>
      <c r="G13" s="95">
        <v>8</v>
      </c>
      <c r="H13" s="96">
        <f t="shared" si="4"/>
        <v>20</v>
      </c>
      <c r="I13" s="95">
        <v>123</v>
      </c>
      <c r="J13" s="95">
        <v>120</v>
      </c>
      <c r="K13" s="94">
        <f t="shared" si="13"/>
        <v>0.4</v>
      </c>
      <c r="L13" s="106">
        <f t="shared" si="0"/>
        <v>-2.4</v>
      </c>
      <c r="M13" s="98">
        <v>120</v>
      </c>
      <c r="N13" s="98">
        <v>119</v>
      </c>
      <c r="O13" s="94">
        <f t="shared" si="5"/>
        <v>0.39573010541717935</v>
      </c>
      <c r="P13" s="97">
        <f t="shared" si="6"/>
        <v>-0.8333333333333286</v>
      </c>
      <c r="Q13" s="126">
        <v>253558</v>
      </c>
      <c r="R13" s="100">
        <v>257325</v>
      </c>
      <c r="S13" s="95">
        <v>-758.26</v>
      </c>
      <c r="T13" s="101">
        <f t="shared" si="7"/>
        <v>0.1232738103550336</v>
      </c>
      <c r="U13" s="97">
        <f t="shared" si="8"/>
        <v>1.485656141790031</v>
      </c>
      <c r="V13" s="100">
        <f t="shared" si="9"/>
        <v>8577.5</v>
      </c>
      <c r="W13" s="102">
        <f t="shared" si="10"/>
        <v>-15.428619881841627</v>
      </c>
      <c r="X13" s="155">
        <f t="shared" si="1"/>
        <v>2144</v>
      </c>
      <c r="Y13" s="103">
        <f t="shared" si="11"/>
        <v>4.004606441129837</v>
      </c>
      <c r="Z13" s="80"/>
      <c r="AA13" s="104"/>
      <c r="AB13" s="155">
        <f t="shared" si="2"/>
        <v>10142.32</v>
      </c>
      <c r="AD13" s="70">
        <f t="shared" si="12"/>
        <v>2061.4471544715448</v>
      </c>
    </row>
    <row r="14" spans="1:30" ht="13.5" customHeight="1">
      <c r="A14" s="89"/>
      <c r="B14" s="90">
        <v>502</v>
      </c>
      <c r="C14" s="91" t="s">
        <v>15</v>
      </c>
      <c r="D14" s="92">
        <v>178</v>
      </c>
      <c r="E14" s="98">
        <v>166</v>
      </c>
      <c r="F14" s="94">
        <f t="shared" si="3"/>
        <v>4.622667780562518</v>
      </c>
      <c r="G14" s="95">
        <v>0</v>
      </c>
      <c r="H14" s="96">
        <f t="shared" si="4"/>
        <v>-6.741573033707866</v>
      </c>
      <c r="I14" s="95">
        <v>1465</v>
      </c>
      <c r="J14" s="95">
        <v>1199</v>
      </c>
      <c r="K14" s="94">
        <f t="shared" si="13"/>
        <v>3.9</v>
      </c>
      <c r="L14" s="106">
        <f t="shared" si="0"/>
        <v>-18.2</v>
      </c>
      <c r="M14" s="98">
        <v>1447</v>
      </c>
      <c r="N14" s="98">
        <v>1179</v>
      </c>
      <c r="O14" s="94">
        <f t="shared" si="5"/>
        <v>3.920720960393735</v>
      </c>
      <c r="P14" s="97">
        <f t="shared" si="6"/>
        <v>-18.521078092605393</v>
      </c>
      <c r="Q14" s="126">
        <v>3929263</v>
      </c>
      <c r="R14" s="100">
        <v>3227876</v>
      </c>
      <c r="S14" s="95">
        <v>2847.41</v>
      </c>
      <c r="T14" s="101">
        <f t="shared" si="7"/>
        <v>1.5463424613759427</v>
      </c>
      <c r="U14" s="97">
        <f t="shared" si="8"/>
        <v>-17.85034496291034</v>
      </c>
      <c r="V14" s="100">
        <f t="shared" si="9"/>
        <v>19445.036144578313</v>
      </c>
      <c r="W14" s="102">
        <f t="shared" si="10"/>
        <v>-11.911815683120736</v>
      </c>
      <c r="X14" s="155">
        <f t="shared" si="1"/>
        <v>2692</v>
      </c>
      <c r="Y14" s="103">
        <f t="shared" si="11"/>
        <v>0.36945859821548765</v>
      </c>
      <c r="Z14" s="80"/>
      <c r="AA14" s="104"/>
      <c r="AB14" s="155">
        <f t="shared" si="2"/>
        <v>22074.511235955055</v>
      </c>
      <c r="AD14" s="70">
        <f t="shared" si="12"/>
        <v>2682.090784982935</v>
      </c>
    </row>
    <row r="15" spans="1:30" ht="13.5" customHeight="1">
      <c r="A15" s="89"/>
      <c r="B15" s="90">
        <v>511</v>
      </c>
      <c r="C15" s="91" t="s">
        <v>16</v>
      </c>
      <c r="D15" s="92">
        <v>307</v>
      </c>
      <c r="E15" s="98">
        <v>336</v>
      </c>
      <c r="F15" s="94">
        <f t="shared" si="3"/>
        <v>9.35672514619883</v>
      </c>
      <c r="G15" s="95">
        <v>52</v>
      </c>
      <c r="H15" s="96">
        <f t="shared" si="4"/>
        <v>9.446254071661244</v>
      </c>
      <c r="I15" s="95">
        <v>3220</v>
      </c>
      <c r="J15" s="95">
        <v>3336</v>
      </c>
      <c r="K15" s="94">
        <f t="shared" si="13"/>
        <v>10.7</v>
      </c>
      <c r="L15" s="106">
        <f t="shared" si="0"/>
        <v>3.6</v>
      </c>
      <c r="M15" s="98">
        <v>3083</v>
      </c>
      <c r="N15" s="98">
        <v>3181</v>
      </c>
      <c r="O15" s="94">
        <f t="shared" si="5"/>
        <v>10.578298028000399</v>
      </c>
      <c r="P15" s="97">
        <f t="shared" si="6"/>
        <v>3.178722024002596</v>
      </c>
      <c r="Q15" s="126">
        <v>18459610</v>
      </c>
      <c r="R15" s="100">
        <v>27204348</v>
      </c>
      <c r="S15" s="95">
        <v>-159424.65</v>
      </c>
      <c r="T15" s="101">
        <f t="shared" si="7"/>
        <v>13.032482798734431</v>
      </c>
      <c r="U15" s="97">
        <f t="shared" si="8"/>
        <v>47.37227926267133</v>
      </c>
      <c r="V15" s="100">
        <f t="shared" si="9"/>
        <v>80965.32142857143</v>
      </c>
      <c r="W15" s="102">
        <f t="shared" si="10"/>
        <v>34.652648016786</v>
      </c>
      <c r="X15" s="155">
        <f t="shared" si="1"/>
        <v>8155</v>
      </c>
      <c r="Y15" s="103">
        <f t="shared" si="11"/>
        <v>42.25165103704791</v>
      </c>
      <c r="Z15" s="80"/>
      <c r="AA15" s="104"/>
      <c r="AB15" s="155">
        <f t="shared" si="2"/>
        <v>60129.022801302934</v>
      </c>
      <c r="AD15" s="70">
        <f t="shared" si="12"/>
        <v>5732.798136645963</v>
      </c>
    </row>
    <row r="16" spans="1:30" ht="13.5" customHeight="1">
      <c r="A16" s="89"/>
      <c r="B16" s="90">
        <v>512</v>
      </c>
      <c r="C16" s="91" t="s">
        <v>17</v>
      </c>
      <c r="D16" s="92">
        <v>416</v>
      </c>
      <c r="E16" s="98">
        <v>422</v>
      </c>
      <c r="F16" s="94">
        <f t="shared" si="3"/>
        <v>11.751601225285436</v>
      </c>
      <c r="G16" s="95">
        <v>-3</v>
      </c>
      <c r="H16" s="96">
        <f t="shared" si="4"/>
        <v>1.4423076923076934</v>
      </c>
      <c r="I16" s="95">
        <v>4729</v>
      </c>
      <c r="J16" s="95">
        <v>4330</v>
      </c>
      <c r="K16" s="94">
        <f t="shared" si="13"/>
        <v>13.9</v>
      </c>
      <c r="L16" s="106">
        <f t="shared" si="0"/>
        <v>-8.4</v>
      </c>
      <c r="M16" s="98">
        <v>4585</v>
      </c>
      <c r="N16" s="98">
        <v>4159</v>
      </c>
      <c r="O16" s="94">
        <f t="shared" si="5"/>
        <v>13.830600911176882</v>
      </c>
      <c r="P16" s="97">
        <f t="shared" si="6"/>
        <v>-9.291166848418754</v>
      </c>
      <c r="Q16" s="126">
        <v>27324361</v>
      </c>
      <c r="R16" s="100">
        <v>28462875</v>
      </c>
      <c r="S16" s="95">
        <v>11983.24</v>
      </c>
      <c r="T16" s="101">
        <f t="shared" si="7"/>
        <v>13.635391255839997</v>
      </c>
      <c r="U16" s="97">
        <f t="shared" si="8"/>
        <v>4.166662854439679</v>
      </c>
      <c r="V16" s="100">
        <f t="shared" si="9"/>
        <v>67447.5710900474</v>
      </c>
      <c r="W16" s="102">
        <f t="shared" si="10"/>
        <v>2.685620254613525</v>
      </c>
      <c r="X16" s="155">
        <f t="shared" si="1"/>
        <v>6573</v>
      </c>
      <c r="Y16" s="103">
        <f t="shared" si="11"/>
        <v>13.75825769539496</v>
      </c>
      <c r="Z16" s="80"/>
      <c r="AA16" s="104"/>
      <c r="AB16" s="155">
        <f t="shared" si="2"/>
        <v>65683.56009615384</v>
      </c>
      <c r="AD16" s="70">
        <f t="shared" si="12"/>
        <v>5778.0420807781775</v>
      </c>
    </row>
    <row r="17" spans="1:30" ht="13.5" customHeight="1">
      <c r="A17" s="89"/>
      <c r="B17" s="90">
        <v>521</v>
      </c>
      <c r="C17" s="91" t="s">
        <v>18</v>
      </c>
      <c r="D17" s="92">
        <v>410</v>
      </c>
      <c r="E17" s="98">
        <v>398</v>
      </c>
      <c r="F17" s="94">
        <f t="shared" si="3"/>
        <v>11.083263714842662</v>
      </c>
      <c r="G17" s="95">
        <v>7</v>
      </c>
      <c r="H17" s="96">
        <f t="shared" si="4"/>
        <v>-2.9268292682926926</v>
      </c>
      <c r="I17" s="95">
        <v>3406</v>
      </c>
      <c r="J17" s="95">
        <v>3082</v>
      </c>
      <c r="K17" s="94">
        <f t="shared" si="13"/>
        <v>9.9</v>
      </c>
      <c r="L17" s="106">
        <f t="shared" si="0"/>
        <v>-9.5</v>
      </c>
      <c r="M17" s="98">
        <v>3329</v>
      </c>
      <c r="N17" s="98">
        <v>2999</v>
      </c>
      <c r="O17" s="94">
        <f t="shared" si="5"/>
        <v>9.973063749127066</v>
      </c>
      <c r="P17" s="97">
        <f t="shared" si="6"/>
        <v>-9.912886752778618</v>
      </c>
      <c r="Q17" s="126">
        <v>19183552</v>
      </c>
      <c r="R17" s="100">
        <v>20090307</v>
      </c>
      <c r="S17" s="95">
        <v>-54522.98</v>
      </c>
      <c r="T17" s="101">
        <f t="shared" si="7"/>
        <v>9.624438725706419</v>
      </c>
      <c r="U17" s="97">
        <f t="shared" si="8"/>
        <v>4.726731525006429</v>
      </c>
      <c r="V17" s="100">
        <f t="shared" si="9"/>
        <v>50478.15829145729</v>
      </c>
      <c r="W17" s="102">
        <f t="shared" si="10"/>
        <v>7.884321420232737</v>
      </c>
      <c r="X17" s="155">
        <f t="shared" si="1"/>
        <v>6519</v>
      </c>
      <c r="Y17" s="103">
        <f t="shared" si="11"/>
        <v>15.743497346059797</v>
      </c>
      <c r="Z17" s="80"/>
      <c r="AA17" s="104"/>
      <c r="AB17" s="155">
        <f t="shared" si="2"/>
        <v>46789.1512195122</v>
      </c>
      <c r="AD17" s="70">
        <f t="shared" si="12"/>
        <v>5632.281855549031</v>
      </c>
    </row>
    <row r="18" spans="1:30" ht="13.5" customHeight="1">
      <c r="A18" s="89"/>
      <c r="B18" s="90">
        <v>522</v>
      </c>
      <c r="C18" s="91" t="s">
        <v>19</v>
      </c>
      <c r="D18" s="92">
        <v>153</v>
      </c>
      <c r="E18" s="98">
        <v>148</v>
      </c>
      <c r="F18" s="94">
        <f t="shared" si="3"/>
        <v>4.121414647730437</v>
      </c>
      <c r="G18" s="95">
        <v>6</v>
      </c>
      <c r="H18" s="96">
        <f t="shared" si="4"/>
        <v>-3.267973856209153</v>
      </c>
      <c r="I18" s="95">
        <v>1286</v>
      </c>
      <c r="J18" s="95">
        <v>1419</v>
      </c>
      <c r="K18" s="94">
        <f t="shared" si="13"/>
        <v>4.6</v>
      </c>
      <c r="L18" s="106">
        <f t="shared" si="0"/>
        <v>10.3</v>
      </c>
      <c r="M18" s="98">
        <v>1253</v>
      </c>
      <c r="N18" s="98">
        <v>1390</v>
      </c>
      <c r="O18" s="94">
        <f t="shared" si="5"/>
        <v>4.622393668318313</v>
      </c>
      <c r="P18" s="97">
        <f t="shared" si="6"/>
        <v>10.93375897845172</v>
      </c>
      <c r="Q18" s="126">
        <v>11308238</v>
      </c>
      <c r="R18" s="100">
        <v>10505112</v>
      </c>
      <c r="S18" s="95">
        <v>-17048.88</v>
      </c>
      <c r="T18" s="101">
        <f t="shared" si="7"/>
        <v>5.032566538215828</v>
      </c>
      <c r="U18" s="97">
        <f t="shared" si="8"/>
        <v>-7.102132091666263</v>
      </c>
      <c r="V18" s="100">
        <f t="shared" si="9"/>
        <v>70980.48648648648</v>
      </c>
      <c r="W18" s="102">
        <f t="shared" si="10"/>
        <v>-3.9636906082766217</v>
      </c>
      <c r="X18" s="155">
        <f t="shared" si="1"/>
        <v>7403</v>
      </c>
      <c r="Y18" s="103">
        <f t="shared" si="11"/>
        <v>-15.811304997294897</v>
      </c>
      <c r="Z18" s="80"/>
      <c r="AA18" s="104"/>
      <c r="AB18" s="155">
        <f t="shared" si="2"/>
        <v>73910.0522875817</v>
      </c>
      <c r="AD18" s="70">
        <f t="shared" si="12"/>
        <v>8793.342146189736</v>
      </c>
    </row>
    <row r="19" spans="1:30" ht="13.5" customHeight="1">
      <c r="A19" s="89"/>
      <c r="B19" s="90">
        <v>523</v>
      </c>
      <c r="C19" s="91" t="s">
        <v>20</v>
      </c>
      <c r="D19" s="92">
        <v>196</v>
      </c>
      <c r="E19" s="98">
        <v>199</v>
      </c>
      <c r="F19" s="94">
        <f t="shared" si="3"/>
        <v>5.541631857421331</v>
      </c>
      <c r="G19" s="95">
        <v>-15</v>
      </c>
      <c r="H19" s="96">
        <f t="shared" si="4"/>
        <v>1.5306122448979664</v>
      </c>
      <c r="I19" s="95">
        <v>2263</v>
      </c>
      <c r="J19" s="95">
        <v>2018</v>
      </c>
      <c r="K19" s="94">
        <f t="shared" si="13"/>
        <v>6.5</v>
      </c>
      <c r="L19" s="106">
        <f t="shared" si="0"/>
        <v>-10.8</v>
      </c>
      <c r="M19" s="98">
        <v>2203</v>
      </c>
      <c r="N19" s="98">
        <v>1952</v>
      </c>
      <c r="O19" s="94">
        <f t="shared" si="5"/>
        <v>6.491303914070034</v>
      </c>
      <c r="P19" s="97">
        <f t="shared" si="6"/>
        <v>-11.393554244212439</v>
      </c>
      <c r="Q19" s="126">
        <v>35021924</v>
      </c>
      <c r="R19" s="100">
        <v>34031155</v>
      </c>
      <c r="S19" s="95">
        <v>-96137.44</v>
      </c>
      <c r="T19" s="101">
        <f t="shared" si="7"/>
        <v>16.302924891218318</v>
      </c>
      <c r="U19" s="97">
        <f t="shared" si="8"/>
        <v>-2.8289964880284657</v>
      </c>
      <c r="V19" s="100">
        <f t="shared" si="9"/>
        <v>171010.82914572864</v>
      </c>
      <c r="W19" s="102">
        <f t="shared" si="10"/>
        <v>-4.293885988208942</v>
      </c>
      <c r="X19" s="155">
        <f t="shared" si="1"/>
        <v>16864</v>
      </c>
      <c r="Y19" s="103">
        <f t="shared" si="11"/>
        <v>8.969547189925947</v>
      </c>
      <c r="Z19" s="80"/>
      <c r="AA19" s="104"/>
      <c r="AB19" s="155">
        <f t="shared" si="2"/>
        <v>178683.2857142857</v>
      </c>
      <c r="AD19" s="70">
        <f t="shared" si="12"/>
        <v>15475.883340698188</v>
      </c>
    </row>
    <row r="20" spans="1:30" ht="13.5" customHeight="1">
      <c r="A20" s="89"/>
      <c r="B20" s="90">
        <v>524</v>
      </c>
      <c r="C20" s="91" t="s">
        <v>21</v>
      </c>
      <c r="D20" s="92">
        <v>99</v>
      </c>
      <c r="E20" s="98">
        <v>104</v>
      </c>
      <c r="F20" s="94">
        <f t="shared" si="3"/>
        <v>2.8961292119186854</v>
      </c>
      <c r="G20" s="95">
        <v>3</v>
      </c>
      <c r="H20" s="96">
        <f t="shared" si="4"/>
        <v>5.050505050505066</v>
      </c>
      <c r="I20" s="95">
        <v>539</v>
      </c>
      <c r="J20" s="95">
        <v>565</v>
      </c>
      <c r="K20" s="94">
        <f t="shared" si="13"/>
        <v>1.8</v>
      </c>
      <c r="L20" s="106">
        <f t="shared" si="0"/>
        <v>4.8</v>
      </c>
      <c r="M20" s="98">
        <v>521</v>
      </c>
      <c r="N20" s="98">
        <v>539</v>
      </c>
      <c r="O20" s="94">
        <f t="shared" si="5"/>
        <v>1.792424595124871</v>
      </c>
      <c r="P20" s="97">
        <f t="shared" si="6"/>
        <v>3.4548944337811918</v>
      </c>
      <c r="Q20" s="126">
        <v>987954</v>
      </c>
      <c r="R20" s="100">
        <v>1212652</v>
      </c>
      <c r="S20" s="95">
        <v>-3205.52</v>
      </c>
      <c r="T20" s="101">
        <f t="shared" si="7"/>
        <v>0.5809316338274642</v>
      </c>
      <c r="U20" s="97">
        <f t="shared" si="8"/>
        <v>22.743771471141372</v>
      </c>
      <c r="V20" s="100">
        <f t="shared" si="9"/>
        <v>11660.115384615385</v>
      </c>
      <c r="W20" s="102">
        <f t="shared" si="10"/>
        <v>16.842628611951866</v>
      </c>
      <c r="X20" s="155">
        <f t="shared" si="1"/>
        <v>2146</v>
      </c>
      <c r="Y20" s="103">
        <f t="shared" si="11"/>
        <v>17.079742579107943</v>
      </c>
      <c r="Z20" s="80"/>
      <c r="AA20" s="104"/>
      <c r="AB20" s="155">
        <f t="shared" si="2"/>
        <v>9979.333333333334</v>
      </c>
      <c r="AD20" s="70">
        <f t="shared" si="12"/>
        <v>1832.938775510204</v>
      </c>
    </row>
    <row r="21" spans="1:30" ht="13.5" customHeight="1">
      <c r="A21" s="89"/>
      <c r="B21" s="90">
        <v>531</v>
      </c>
      <c r="C21" s="91" t="s">
        <v>22</v>
      </c>
      <c r="D21" s="92">
        <v>366</v>
      </c>
      <c r="E21" s="98">
        <v>370</v>
      </c>
      <c r="F21" s="94">
        <f t="shared" si="3"/>
        <v>10.303536619326092</v>
      </c>
      <c r="G21" s="95">
        <v>11</v>
      </c>
      <c r="H21" s="96">
        <f t="shared" si="4"/>
        <v>1.0928961748633839</v>
      </c>
      <c r="I21" s="95">
        <v>2757</v>
      </c>
      <c r="J21" s="95">
        <v>2766</v>
      </c>
      <c r="K21" s="94">
        <f t="shared" si="13"/>
        <v>8.9</v>
      </c>
      <c r="L21" s="106">
        <f t="shared" si="0"/>
        <v>0.3</v>
      </c>
      <c r="M21" s="98">
        <v>2713</v>
      </c>
      <c r="N21" s="98">
        <v>2687</v>
      </c>
      <c r="O21" s="94">
        <f t="shared" si="5"/>
        <v>8.935519271058496</v>
      </c>
      <c r="P21" s="97">
        <f t="shared" si="6"/>
        <v>-0.9583486914854404</v>
      </c>
      <c r="Q21" s="126">
        <v>15892488</v>
      </c>
      <c r="R21" s="100">
        <v>15396576</v>
      </c>
      <c r="S21" s="95">
        <v>-38652.64</v>
      </c>
      <c r="T21" s="101">
        <f t="shared" si="7"/>
        <v>7.375865500595985</v>
      </c>
      <c r="U21" s="97">
        <f t="shared" si="8"/>
        <v>-3.1204176463748183</v>
      </c>
      <c r="V21" s="100">
        <f t="shared" si="9"/>
        <v>41612.36756756757</v>
      </c>
      <c r="W21" s="102">
        <f t="shared" si="10"/>
        <v>-4.167764482630204</v>
      </c>
      <c r="X21" s="155">
        <f t="shared" si="1"/>
        <v>5566</v>
      </c>
      <c r="Y21" s="103">
        <f t="shared" si="11"/>
        <v>-3.44204129649178</v>
      </c>
      <c r="Z21" s="80"/>
      <c r="AA21" s="104"/>
      <c r="AB21" s="155">
        <f t="shared" si="2"/>
        <v>43422.098360655735</v>
      </c>
      <c r="AD21" s="70">
        <f t="shared" si="12"/>
        <v>5764.413492927095</v>
      </c>
    </row>
    <row r="22" spans="1:30" ht="13.5" customHeight="1">
      <c r="A22" s="89"/>
      <c r="B22" s="90">
        <v>532</v>
      </c>
      <c r="C22" s="91" t="s">
        <v>23</v>
      </c>
      <c r="D22" s="92">
        <v>163</v>
      </c>
      <c r="E22" s="98">
        <v>187</v>
      </c>
      <c r="F22" s="94">
        <f t="shared" si="3"/>
        <v>5.207463102199944</v>
      </c>
      <c r="G22" s="95">
        <v>5</v>
      </c>
      <c r="H22" s="96">
        <f t="shared" si="4"/>
        <v>14.723926380368098</v>
      </c>
      <c r="I22" s="95">
        <v>1744</v>
      </c>
      <c r="J22" s="95">
        <v>1962</v>
      </c>
      <c r="K22" s="94">
        <f t="shared" si="13"/>
        <v>6.3</v>
      </c>
      <c r="L22" s="106">
        <f t="shared" si="0"/>
        <v>12.5</v>
      </c>
      <c r="M22" s="98">
        <v>1682</v>
      </c>
      <c r="N22" s="98">
        <v>1916</v>
      </c>
      <c r="O22" s="94">
        <f t="shared" si="5"/>
        <v>6.371587243523661</v>
      </c>
      <c r="P22" s="97">
        <f t="shared" si="6"/>
        <v>13.912009512485142</v>
      </c>
      <c r="Q22" s="126">
        <v>7738602</v>
      </c>
      <c r="R22" s="100">
        <v>9777390</v>
      </c>
      <c r="S22" s="95">
        <v>-41630.97</v>
      </c>
      <c r="T22" s="101">
        <f t="shared" si="7"/>
        <v>4.683944897025947</v>
      </c>
      <c r="U22" s="97">
        <f t="shared" si="8"/>
        <v>26.345688794952892</v>
      </c>
      <c r="V22" s="100">
        <f t="shared" si="9"/>
        <v>52285.50802139037</v>
      </c>
      <c r="W22" s="102">
        <f t="shared" si="10"/>
        <v>10.130199323942875</v>
      </c>
      <c r="X22" s="155">
        <f t="shared" si="1"/>
        <v>4983</v>
      </c>
      <c r="Y22" s="103">
        <f t="shared" si="11"/>
        <v>12.29873302697311</v>
      </c>
      <c r="Z22" s="80"/>
      <c r="AA22" s="104"/>
      <c r="AB22" s="155">
        <f t="shared" si="2"/>
        <v>47476.08588957055</v>
      </c>
      <c r="AD22" s="70">
        <f t="shared" si="12"/>
        <v>4437.271788990825</v>
      </c>
    </row>
    <row r="23" spans="1:30" ht="13.5" customHeight="1">
      <c r="A23" s="89"/>
      <c r="B23" s="90">
        <v>533</v>
      </c>
      <c r="C23" s="91" t="s">
        <v>24</v>
      </c>
      <c r="D23" s="92">
        <v>205</v>
      </c>
      <c r="E23" s="98">
        <v>212</v>
      </c>
      <c r="F23" s="94">
        <f t="shared" si="3"/>
        <v>5.9036480089111665</v>
      </c>
      <c r="G23" s="95">
        <v>11</v>
      </c>
      <c r="H23" s="96">
        <f t="shared" si="4"/>
        <v>3.41463414634147</v>
      </c>
      <c r="I23" s="95">
        <v>2362</v>
      </c>
      <c r="J23" s="95">
        <v>2334</v>
      </c>
      <c r="K23" s="94">
        <f t="shared" si="13"/>
        <v>7.5</v>
      </c>
      <c r="L23" s="106">
        <f t="shared" si="0"/>
        <v>-1.2</v>
      </c>
      <c r="M23" s="98">
        <v>2271</v>
      </c>
      <c r="N23" s="98">
        <v>2188</v>
      </c>
      <c r="O23" s="94">
        <f t="shared" si="5"/>
        <v>7.2761131987629275</v>
      </c>
      <c r="P23" s="97">
        <f t="shared" si="6"/>
        <v>-3.654777630999561</v>
      </c>
      <c r="Q23" s="126">
        <v>27236664</v>
      </c>
      <c r="R23" s="100">
        <v>19327822</v>
      </c>
      <c r="S23" s="95">
        <v>-56787.04</v>
      </c>
      <c r="T23" s="101">
        <f t="shared" si="7"/>
        <v>9.259163562824623</v>
      </c>
      <c r="U23" s="97">
        <f t="shared" si="8"/>
        <v>-29.037484179413454</v>
      </c>
      <c r="V23" s="100">
        <f t="shared" si="9"/>
        <v>91168.97169811321</v>
      </c>
      <c r="W23" s="102">
        <f t="shared" si="10"/>
        <v>-31.380586116885638</v>
      </c>
      <c r="X23" s="155">
        <f t="shared" si="1"/>
        <v>8281</v>
      </c>
      <c r="Y23" s="103">
        <f t="shared" si="11"/>
        <v>-28.186058321973647</v>
      </c>
      <c r="Z23" s="80"/>
      <c r="AA23" s="104"/>
      <c r="AB23" s="155">
        <f t="shared" si="2"/>
        <v>132861.7756097561</v>
      </c>
      <c r="AD23" s="70">
        <f t="shared" si="12"/>
        <v>11531.187129551228</v>
      </c>
    </row>
    <row r="24" spans="1:30" ht="13.5" customHeight="1">
      <c r="A24" s="89"/>
      <c r="B24" s="90">
        <v>539</v>
      </c>
      <c r="C24" s="91" t="s">
        <v>25</v>
      </c>
      <c r="D24" s="92">
        <v>96</v>
      </c>
      <c r="E24" s="98">
        <v>109</v>
      </c>
      <c r="F24" s="94">
        <f t="shared" si="3"/>
        <v>3.0353661932609297</v>
      </c>
      <c r="G24" s="95">
        <v>27</v>
      </c>
      <c r="H24" s="96">
        <f t="shared" si="4"/>
        <v>13.541666666666671</v>
      </c>
      <c r="I24" s="95">
        <v>895</v>
      </c>
      <c r="J24" s="95">
        <v>1114</v>
      </c>
      <c r="K24" s="94">
        <f t="shared" si="13"/>
        <v>3.6</v>
      </c>
      <c r="L24" s="106">
        <f t="shared" si="0"/>
        <v>24.5</v>
      </c>
      <c r="M24" s="98">
        <v>888</v>
      </c>
      <c r="N24" s="98">
        <v>1096</v>
      </c>
      <c r="O24" s="94">
        <f t="shared" si="5"/>
        <v>3.644707525522929</v>
      </c>
      <c r="P24" s="97">
        <f t="shared" si="6"/>
        <v>23.42342342342343</v>
      </c>
      <c r="Q24" s="126">
        <v>4418827</v>
      </c>
      <c r="R24" s="100">
        <v>5760957</v>
      </c>
      <c r="S24" s="95">
        <v>799.1600000000035</v>
      </c>
      <c r="T24" s="101">
        <f t="shared" si="7"/>
        <v>2.7598372512639786</v>
      </c>
      <c r="U24" s="97">
        <f t="shared" si="8"/>
        <v>30.37299265166976</v>
      </c>
      <c r="V24" s="100">
        <f t="shared" si="9"/>
        <v>52852.81651376147</v>
      </c>
      <c r="W24" s="102">
        <f t="shared" si="10"/>
        <v>14.823920133580742</v>
      </c>
      <c r="X24" s="155">
        <f t="shared" si="1"/>
        <v>5171</v>
      </c>
      <c r="Y24" s="103">
        <f t="shared" si="11"/>
        <v>4.734695429352627</v>
      </c>
      <c r="Z24" s="80"/>
      <c r="AA24" s="104"/>
      <c r="AB24" s="155">
        <f t="shared" si="2"/>
        <v>46029.447916666664</v>
      </c>
      <c r="AD24" s="70">
        <f t="shared" si="12"/>
        <v>4937.23687150838</v>
      </c>
    </row>
    <row r="25" spans="1:30" ht="13.5" customHeight="1">
      <c r="A25" s="89"/>
      <c r="B25" s="90">
        <v>541</v>
      </c>
      <c r="C25" s="91" t="s">
        <v>26</v>
      </c>
      <c r="D25" s="92">
        <v>248</v>
      </c>
      <c r="E25" s="98">
        <v>238</v>
      </c>
      <c r="F25" s="94">
        <f t="shared" si="3"/>
        <v>6.627680311890838</v>
      </c>
      <c r="G25" s="95">
        <v>28</v>
      </c>
      <c r="H25" s="96">
        <f t="shared" si="4"/>
        <v>-4.032258064516128</v>
      </c>
      <c r="I25" s="95">
        <v>1610</v>
      </c>
      <c r="J25" s="95">
        <v>1456</v>
      </c>
      <c r="K25" s="94">
        <f t="shared" si="13"/>
        <v>4.7</v>
      </c>
      <c r="L25" s="106">
        <f t="shared" si="0"/>
        <v>-9.6</v>
      </c>
      <c r="M25" s="98">
        <v>1594</v>
      </c>
      <c r="N25" s="98">
        <v>1419</v>
      </c>
      <c r="O25" s="94">
        <f t="shared" si="5"/>
        <v>4.7188320973695586</v>
      </c>
      <c r="P25" s="97">
        <f t="shared" si="6"/>
        <v>-10.978670012547056</v>
      </c>
      <c r="Q25" s="126">
        <v>5343893</v>
      </c>
      <c r="R25" s="100">
        <v>4591852</v>
      </c>
      <c r="S25" s="95">
        <v>-19060.73</v>
      </c>
      <c r="T25" s="101">
        <f t="shared" si="7"/>
        <v>2.1997671917861914</v>
      </c>
      <c r="U25" s="97">
        <f t="shared" si="8"/>
        <v>-14.072905277107907</v>
      </c>
      <c r="V25" s="100">
        <f t="shared" si="9"/>
        <v>19293.495798319327</v>
      </c>
      <c r="W25" s="102">
        <f t="shared" si="10"/>
        <v>-10.462523145893968</v>
      </c>
      <c r="X25" s="155">
        <f t="shared" si="1"/>
        <v>3154</v>
      </c>
      <c r="Y25" s="103">
        <f t="shared" si="11"/>
        <v>-4.9767650662167</v>
      </c>
      <c r="Z25" s="80"/>
      <c r="AA25" s="104"/>
      <c r="AB25" s="155">
        <f t="shared" si="2"/>
        <v>21547.95564516129</v>
      </c>
      <c r="AD25" s="70">
        <f t="shared" si="12"/>
        <v>3319.188198757764</v>
      </c>
    </row>
    <row r="26" spans="1:30" ht="13.5" customHeight="1">
      <c r="A26" s="89"/>
      <c r="B26" s="90">
        <v>542</v>
      </c>
      <c r="C26" s="91" t="s">
        <v>27</v>
      </c>
      <c r="D26" s="92">
        <v>226</v>
      </c>
      <c r="E26" s="98">
        <v>237</v>
      </c>
      <c r="F26" s="94">
        <f t="shared" si="3"/>
        <v>6.599832915622389</v>
      </c>
      <c r="G26" s="95">
        <v>61</v>
      </c>
      <c r="H26" s="96">
        <f t="shared" si="4"/>
        <v>4.86725663716814</v>
      </c>
      <c r="I26" s="95">
        <v>2284</v>
      </c>
      <c r="J26" s="95">
        <v>2173</v>
      </c>
      <c r="K26" s="94">
        <f t="shared" si="13"/>
        <v>7</v>
      </c>
      <c r="L26" s="106">
        <f t="shared" si="0"/>
        <v>-4.9</v>
      </c>
      <c r="M26" s="98">
        <v>2245</v>
      </c>
      <c r="N26" s="98">
        <v>2120</v>
      </c>
      <c r="O26" s="94">
        <f t="shared" si="5"/>
        <v>7.049981709953111</v>
      </c>
      <c r="P26" s="97">
        <f t="shared" si="6"/>
        <v>-5.56792873051225</v>
      </c>
      <c r="Q26" s="126">
        <v>14263617</v>
      </c>
      <c r="R26" s="100">
        <v>14551068</v>
      </c>
      <c r="S26" s="95">
        <v>-48745.68</v>
      </c>
      <c r="T26" s="101">
        <f t="shared" si="7"/>
        <v>6.970817437463123</v>
      </c>
      <c r="U26" s="97">
        <f t="shared" si="8"/>
        <v>2.0152742463570092</v>
      </c>
      <c r="V26" s="100">
        <f t="shared" si="9"/>
        <v>61396.91139240506</v>
      </c>
      <c r="W26" s="102">
        <f t="shared" si="10"/>
        <v>-2.7196119000983856</v>
      </c>
      <c r="X26" s="155">
        <f t="shared" si="1"/>
        <v>6696</v>
      </c>
      <c r="Y26" s="103">
        <f t="shared" si="11"/>
        <v>7.221499287312611</v>
      </c>
      <c r="Z26" s="80"/>
      <c r="AA26" s="104"/>
      <c r="AB26" s="155">
        <f t="shared" si="2"/>
        <v>63113.349557522124</v>
      </c>
      <c r="AD26" s="70">
        <f t="shared" si="12"/>
        <v>6245.016199649737</v>
      </c>
    </row>
    <row r="27" spans="1:30" ht="13.5" customHeight="1">
      <c r="A27" s="89"/>
      <c r="B27" s="90">
        <v>549</v>
      </c>
      <c r="C27" s="91" t="s">
        <v>28</v>
      </c>
      <c r="D27" s="92">
        <v>412</v>
      </c>
      <c r="E27" s="98">
        <v>422</v>
      </c>
      <c r="F27" s="94">
        <f t="shared" si="3"/>
        <v>11.751601225285436</v>
      </c>
      <c r="G27" s="95">
        <v>32</v>
      </c>
      <c r="H27" s="96">
        <f t="shared" si="4"/>
        <v>2.427184466019412</v>
      </c>
      <c r="I27" s="95">
        <v>3103</v>
      </c>
      <c r="J27" s="95">
        <v>3134</v>
      </c>
      <c r="K27" s="94">
        <f t="shared" si="13"/>
        <v>10.1</v>
      </c>
      <c r="L27" s="106">
        <f t="shared" si="0"/>
        <v>1</v>
      </c>
      <c r="M27" s="98">
        <v>3039</v>
      </c>
      <c r="N27" s="98">
        <v>3020</v>
      </c>
      <c r="O27" s="94">
        <f t="shared" si="5"/>
        <v>10.042898473612452</v>
      </c>
      <c r="P27" s="97">
        <f t="shared" si="6"/>
        <v>-0.625205659756503</v>
      </c>
      <c r="Q27" s="126">
        <v>13708632</v>
      </c>
      <c r="R27" s="100">
        <v>13464179</v>
      </c>
      <c r="S27" s="95">
        <v>29787.08</v>
      </c>
      <c r="T27" s="101">
        <f t="shared" si="7"/>
        <v>6.4501336777702365</v>
      </c>
      <c r="U27" s="97">
        <f t="shared" si="8"/>
        <v>-1.7832049178940679</v>
      </c>
      <c r="V27" s="100">
        <f t="shared" si="9"/>
        <v>31905.637440758295</v>
      </c>
      <c r="W27" s="102">
        <f t="shared" si="10"/>
        <v>-4.110617123631172</v>
      </c>
      <c r="X27" s="155">
        <f t="shared" si="1"/>
        <v>4296</v>
      </c>
      <c r="Y27" s="103">
        <f t="shared" si="11"/>
        <v>-2.758437165721574</v>
      </c>
      <c r="Z27" s="80"/>
      <c r="AA27" s="104"/>
      <c r="AB27" s="155">
        <f t="shared" si="2"/>
        <v>33273.3786407767</v>
      </c>
      <c r="AD27" s="70">
        <f t="shared" si="12"/>
        <v>4417.864002578151</v>
      </c>
    </row>
    <row r="28" spans="1:28" ht="11.25" customHeight="1">
      <c r="A28" s="89"/>
      <c r="B28" s="105"/>
      <c r="C28" s="91"/>
      <c r="D28" s="92"/>
      <c r="E28" s="98"/>
      <c r="F28" s="98"/>
      <c r="G28" s="95"/>
      <c r="H28" s="106"/>
      <c r="I28" s="95"/>
      <c r="J28" s="95"/>
      <c r="K28" s="158"/>
      <c r="L28" s="106"/>
      <c r="M28" s="95"/>
      <c r="N28" s="95"/>
      <c r="O28" s="100"/>
      <c r="P28" s="107"/>
      <c r="Q28" s="100"/>
      <c r="R28" s="100"/>
      <c r="S28" s="95"/>
      <c r="T28" s="101"/>
      <c r="U28" s="97"/>
      <c r="V28" s="100"/>
      <c r="W28" s="102"/>
      <c r="X28" s="155"/>
      <c r="Y28" s="103"/>
      <c r="Z28" s="80"/>
      <c r="AA28" s="104"/>
      <c r="AB28" s="155"/>
    </row>
    <row r="29" spans="1:45" ht="15" customHeight="1">
      <c r="A29" s="86"/>
      <c r="B29" s="168" t="s">
        <v>29</v>
      </c>
      <c r="C29" s="169"/>
      <c r="D29" s="61">
        <v>15455</v>
      </c>
      <c r="E29" s="62">
        <v>14404</v>
      </c>
      <c r="F29" s="63">
        <f aca="true" t="shared" si="14" ref="F29:F43">E29/$E$29*100</f>
        <v>100</v>
      </c>
      <c r="G29" s="64">
        <v>856</v>
      </c>
      <c r="H29" s="87">
        <f aca="true" t="shared" si="15" ref="H29:H43">E29/D29*100-100</f>
        <v>-6.800388223875757</v>
      </c>
      <c r="I29" s="64">
        <f>SUM(I30:I35)</f>
        <v>79997</v>
      </c>
      <c r="J29" s="64">
        <v>78115</v>
      </c>
      <c r="K29" s="63">
        <f>ROUND(J29/$J$29*100,1)</f>
        <v>100</v>
      </c>
      <c r="L29" s="65">
        <f t="shared" si="0"/>
        <v>-2.4</v>
      </c>
      <c r="M29" s="62">
        <v>76898</v>
      </c>
      <c r="N29" s="62">
        <v>73363</v>
      </c>
      <c r="O29" s="63">
        <f aca="true" t="shared" si="16" ref="O29:O43">N29/$N$29*100</f>
        <v>100</v>
      </c>
      <c r="P29" s="65">
        <f aca="true" t="shared" si="17" ref="P29:P43">N29/M29*100-100</f>
        <v>-4.596998621550625</v>
      </c>
      <c r="Q29" s="62">
        <f>SUM(Q30:Q35)</f>
        <v>124482519</v>
      </c>
      <c r="R29" s="108">
        <v>119089089</v>
      </c>
      <c r="S29" s="64">
        <v>-73126.81999999983</v>
      </c>
      <c r="T29" s="63">
        <f aca="true" t="shared" si="18" ref="T29:T43">R29/$R$29*100</f>
        <v>100</v>
      </c>
      <c r="U29" s="65">
        <f aca="true" t="shared" si="19" ref="U29:U43">R29/Q29*100-100</f>
        <v>-4.332680639279161</v>
      </c>
      <c r="V29" s="62">
        <f aca="true" t="shared" si="20" ref="V29:V43">R29/E29</f>
        <v>8267.779019716745</v>
      </c>
      <c r="W29" s="66">
        <f aca="true" t="shared" si="21" ref="W29:W43">V29/AB29*100-100</f>
        <v>2.6477659483435474</v>
      </c>
      <c r="X29" s="62">
        <f t="shared" si="1"/>
        <v>1525</v>
      </c>
      <c r="Y29" s="67">
        <f aca="true" t="shared" si="22" ref="Y29:Y43">X29/AD29*100-100</f>
        <v>-1.997946394384897</v>
      </c>
      <c r="Z29" s="68"/>
      <c r="AA29" s="69"/>
      <c r="AB29" s="62">
        <f t="shared" si="2"/>
        <v>8054.514331931414</v>
      </c>
      <c r="AC29" s="88"/>
      <c r="AD29" s="70">
        <f aca="true" t="shared" si="23" ref="AD29:AD43">Q29/I29</f>
        <v>1556.0898408690325</v>
      </c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</row>
    <row r="30" spans="1:30" ht="13.5" customHeight="1">
      <c r="A30" s="89"/>
      <c r="B30" s="90">
        <v>55</v>
      </c>
      <c r="C30" s="91" t="s">
        <v>13</v>
      </c>
      <c r="D30" s="92">
        <v>57</v>
      </c>
      <c r="E30" s="98">
        <v>66</v>
      </c>
      <c r="F30" s="94">
        <f t="shared" si="14"/>
        <v>0.4582060538739239</v>
      </c>
      <c r="G30" s="95">
        <v>26</v>
      </c>
      <c r="H30" s="96">
        <f t="shared" si="15"/>
        <v>15.789473684210535</v>
      </c>
      <c r="I30" s="95">
        <v>4627</v>
      </c>
      <c r="J30" s="95">
        <v>5245</v>
      </c>
      <c r="K30" s="94">
        <f aca="true" t="shared" si="24" ref="K30:K43">ROUND(J30/$J$29*100,1)</f>
        <v>6.7</v>
      </c>
      <c r="L30" s="106">
        <f t="shared" si="0"/>
        <v>13.4</v>
      </c>
      <c r="M30" s="98">
        <v>3841</v>
      </c>
      <c r="N30" s="98">
        <v>4193</v>
      </c>
      <c r="O30" s="94">
        <f t="shared" si="16"/>
        <v>5.715415127516596</v>
      </c>
      <c r="P30" s="97">
        <f t="shared" si="17"/>
        <v>9.164280135381418</v>
      </c>
      <c r="Q30" s="126">
        <v>10226822</v>
      </c>
      <c r="R30" s="100">
        <v>10082770</v>
      </c>
      <c r="S30" s="95">
        <v>-7268.63</v>
      </c>
      <c r="T30" s="94">
        <f t="shared" si="18"/>
        <v>8.466577488051822</v>
      </c>
      <c r="U30" s="97">
        <f t="shared" si="19"/>
        <v>-1.40857052171242</v>
      </c>
      <c r="V30" s="100">
        <f t="shared" si="20"/>
        <v>152769.24242424243</v>
      </c>
      <c r="W30" s="102">
        <f t="shared" si="21"/>
        <v>-14.85285635966072</v>
      </c>
      <c r="X30" s="155">
        <f t="shared" si="1"/>
        <v>1922</v>
      </c>
      <c r="Y30" s="103">
        <f t="shared" si="22"/>
        <v>-13.041470752106562</v>
      </c>
      <c r="Z30" s="80"/>
      <c r="AA30" s="104"/>
      <c r="AB30" s="155">
        <f t="shared" si="2"/>
        <v>179417.9298245614</v>
      </c>
      <c r="AD30" s="70">
        <f t="shared" si="23"/>
        <v>2210.2489734169008</v>
      </c>
    </row>
    <row r="31" spans="1:30" ht="13.5" customHeight="1">
      <c r="A31" s="89"/>
      <c r="B31" s="90">
        <v>56</v>
      </c>
      <c r="C31" s="91" t="s">
        <v>30</v>
      </c>
      <c r="D31" s="92">
        <v>2360</v>
      </c>
      <c r="E31" s="98">
        <v>2209</v>
      </c>
      <c r="F31" s="94">
        <f t="shared" si="14"/>
        <v>15.336017772840876</v>
      </c>
      <c r="G31" s="95">
        <v>-107</v>
      </c>
      <c r="H31" s="96">
        <f t="shared" si="15"/>
        <v>-6.398305084745758</v>
      </c>
      <c r="I31" s="95">
        <v>7514</v>
      </c>
      <c r="J31" s="95">
        <v>7318</v>
      </c>
      <c r="K31" s="94">
        <f t="shared" si="24"/>
        <v>9.4</v>
      </c>
      <c r="L31" s="106">
        <f t="shared" si="0"/>
        <v>-2.6</v>
      </c>
      <c r="M31" s="95">
        <v>7365</v>
      </c>
      <c r="N31" s="95">
        <v>7034</v>
      </c>
      <c r="O31" s="94">
        <f t="shared" si="16"/>
        <v>9.58793942450554</v>
      </c>
      <c r="P31" s="97">
        <f t="shared" si="17"/>
        <v>-4.494229463679574</v>
      </c>
      <c r="Q31" s="126">
        <v>10216693</v>
      </c>
      <c r="R31" s="100">
        <v>9256953</v>
      </c>
      <c r="S31" s="95">
        <v>-15314.05</v>
      </c>
      <c r="T31" s="94">
        <f t="shared" si="18"/>
        <v>7.773132767855836</v>
      </c>
      <c r="U31" s="97">
        <f t="shared" si="19"/>
        <v>-9.393842019134766</v>
      </c>
      <c r="V31" s="100">
        <f t="shared" si="20"/>
        <v>4190.562698053418</v>
      </c>
      <c r="W31" s="102">
        <f t="shared" si="21"/>
        <v>-3.2003020213481506</v>
      </c>
      <c r="X31" s="155">
        <f t="shared" si="1"/>
        <v>1265</v>
      </c>
      <c r="Y31" s="103">
        <f t="shared" si="22"/>
        <v>-6.963926585637836</v>
      </c>
      <c r="Z31" s="80"/>
      <c r="AA31" s="104"/>
      <c r="AB31" s="155">
        <f t="shared" si="2"/>
        <v>4329.107203389831</v>
      </c>
      <c r="AD31" s="70">
        <f t="shared" si="23"/>
        <v>1359.6876497205217</v>
      </c>
    </row>
    <row r="32" spans="1:30" ht="13.5" customHeight="1">
      <c r="A32" s="89"/>
      <c r="B32" s="90">
        <v>57</v>
      </c>
      <c r="C32" s="91" t="s">
        <v>31</v>
      </c>
      <c r="D32" s="92">
        <v>4961</v>
      </c>
      <c r="E32" s="98">
        <v>4662</v>
      </c>
      <c r="F32" s="94">
        <f t="shared" si="14"/>
        <v>32.36600944182172</v>
      </c>
      <c r="G32" s="95">
        <v>-369</v>
      </c>
      <c r="H32" s="96">
        <f t="shared" si="15"/>
        <v>-6.027010683329976</v>
      </c>
      <c r="I32" s="95">
        <v>29494</v>
      </c>
      <c r="J32" s="95">
        <v>28967</v>
      </c>
      <c r="K32" s="94">
        <f t="shared" si="24"/>
        <v>37.1</v>
      </c>
      <c r="L32" s="106">
        <f t="shared" si="0"/>
        <v>-1.8</v>
      </c>
      <c r="M32" s="95">
        <v>28630</v>
      </c>
      <c r="N32" s="95">
        <v>27375</v>
      </c>
      <c r="O32" s="94">
        <f t="shared" si="16"/>
        <v>37.31445006338345</v>
      </c>
      <c r="P32" s="97">
        <f t="shared" si="17"/>
        <v>-4.383513796716727</v>
      </c>
      <c r="Q32" s="126">
        <v>37955237</v>
      </c>
      <c r="R32" s="100">
        <v>36882724</v>
      </c>
      <c r="S32" s="95">
        <v>-8772.140000000014</v>
      </c>
      <c r="T32" s="94">
        <f t="shared" si="18"/>
        <v>30.97069959112711</v>
      </c>
      <c r="U32" s="97">
        <f t="shared" si="19"/>
        <v>-2.8257312686520635</v>
      </c>
      <c r="V32" s="100">
        <f t="shared" si="20"/>
        <v>7911.35220935221</v>
      </c>
      <c r="W32" s="102">
        <f t="shared" si="21"/>
        <v>3.406595275893835</v>
      </c>
      <c r="X32" s="155">
        <f t="shared" si="1"/>
        <v>1273</v>
      </c>
      <c r="Y32" s="103">
        <f t="shared" si="22"/>
        <v>-1.0785731623807209</v>
      </c>
      <c r="Z32" s="80"/>
      <c r="AA32" s="104"/>
      <c r="AB32" s="155">
        <f t="shared" si="2"/>
        <v>7650.7230397097355</v>
      </c>
      <c r="AD32" s="70">
        <f t="shared" si="23"/>
        <v>1286.879941683054</v>
      </c>
    </row>
    <row r="33" spans="1:30" ht="13.5" customHeight="1">
      <c r="A33" s="89"/>
      <c r="B33" s="90">
        <v>58</v>
      </c>
      <c r="C33" s="91" t="s">
        <v>32</v>
      </c>
      <c r="D33" s="92">
        <v>987</v>
      </c>
      <c r="E33" s="98">
        <v>943</v>
      </c>
      <c r="F33" s="94">
        <f t="shared" si="14"/>
        <v>6.546792557622883</v>
      </c>
      <c r="G33" s="95">
        <v>69</v>
      </c>
      <c r="H33" s="96">
        <f t="shared" si="15"/>
        <v>-4.4579533941236065</v>
      </c>
      <c r="I33" s="109">
        <v>6433</v>
      </c>
      <c r="J33" s="95">
        <v>6069</v>
      </c>
      <c r="K33" s="94">
        <f t="shared" si="24"/>
        <v>7.8</v>
      </c>
      <c r="L33" s="106">
        <f t="shared" si="0"/>
        <v>-5.7</v>
      </c>
      <c r="M33" s="95">
        <v>6379</v>
      </c>
      <c r="N33" s="95">
        <v>5961</v>
      </c>
      <c r="O33" s="94">
        <f t="shared" si="16"/>
        <v>8.125349290514292</v>
      </c>
      <c r="P33" s="97">
        <f t="shared" si="17"/>
        <v>-6.552751214923973</v>
      </c>
      <c r="Q33" s="126">
        <v>18518030</v>
      </c>
      <c r="R33" s="100">
        <v>17207613</v>
      </c>
      <c r="S33" s="95">
        <v>-9936.580000000016</v>
      </c>
      <c r="T33" s="94">
        <f t="shared" si="18"/>
        <v>14.449361519593118</v>
      </c>
      <c r="U33" s="97">
        <f t="shared" si="19"/>
        <v>-7.076438476447009</v>
      </c>
      <c r="V33" s="100">
        <f t="shared" si="20"/>
        <v>18247.73382820785</v>
      </c>
      <c r="W33" s="102">
        <f t="shared" si="21"/>
        <v>-2.740662541095631</v>
      </c>
      <c r="X33" s="155">
        <f t="shared" si="1"/>
        <v>2835</v>
      </c>
      <c r="Y33" s="103">
        <f t="shared" si="22"/>
        <v>-1.5146049552787133</v>
      </c>
      <c r="Z33" s="80"/>
      <c r="AA33" s="104"/>
      <c r="AB33" s="155">
        <f t="shared" si="2"/>
        <v>18761.93515704154</v>
      </c>
      <c r="AD33" s="70">
        <f t="shared" si="23"/>
        <v>2878.5994092958185</v>
      </c>
    </row>
    <row r="34" spans="1:30" ht="13.5" customHeight="1">
      <c r="A34" s="89"/>
      <c r="B34" s="90">
        <v>59</v>
      </c>
      <c r="C34" s="91" t="s">
        <v>33</v>
      </c>
      <c r="D34" s="92">
        <v>1673</v>
      </c>
      <c r="E34" s="98">
        <v>1589</v>
      </c>
      <c r="F34" s="94">
        <f t="shared" si="14"/>
        <v>11.031657872813106</v>
      </c>
      <c r="G34" s="95">
        <v>5</v>
      </c>
      <c r="H34" s="96">
        <f t="shared" si="15"/>
        <v>-5.0209205020920535</v>
      </c>
      <c r="I34" s="109">
        <v>5573</v>
      </c>
      <c r="J34" s="95">
        <v>5834</v>
      </c>
      <c r="K34" s="94">
        <f t="shared" si="24"/>
        <v>7.5</v>
      </c>
      <c r="L34" s="96">
        <f t="shared" si="0"/>
        <v>4.7</v>
      </c>
      <c r="M34" s="109">
        <v>5438</v>
      </c>
      <c r="N34" s="95">
        <v>5509</v>
      </c>
      <c r="O34" s="94">
        <f t="shared" si="16"/>
        <v>7.509234900426645</v>
      </c>
      <c r="P34" s="97">
        <f t="shared" si="17"/>
        <v>1.30562706877528</v>
      </c>
      <c r="Q34" s="126">
        <v>9934870</v>
      </c>
      <c r="R34" s="100">
        <v>9653600</v>
      </c>
      <c r="S34" s="95">
        <v>-3854.06</v>
      </c>
      <c r="T34" s="94">
        <f t="shared" si="18"/>
        <v>8.106200224606638</v>
      </c>
      <c r="U34" s="97">
        <f t="shared" si="19"/>
        <v>-2.8311392096725996</v>
      </c>
      <c r="V34" s="100">
        <f t="shared" si="20"/>
        <v>6075.26746381372</v>
      </c>
      <c r="W34" s="102">
        <f t="shared" si="21"/>
        <v>2.305540655895385</v>
      </c>
      <c r="X34" s="155">
        <f t="shared" si="1"/>
        <v>1655</v>
      </c>
      <c r="Y34" s="103">
        <f t="shared" si="22"/>
        <v>-7.162197391611556</v>
      </c>
      <c r="Z34" s="80"/>
      <c r="AA34" s="104"/>
      <c r="AB34" s="155">
        <f t="shared" si="2"/>
        <v>5938.356246264196</v>
      </c>
      <c r="AD34" s="70">
        <f t="shared" si="23"/>
        <v>1782.6789879777498</v>
      </c>
    </row>
    <row r="35" spans="1:30" ht="13.5" customHeight="1">
      <c r="A35" s="111"/>
      <c r="B35" s="112">
        <v>60</v>
      </c>
      <c r="C35" s="113" t="s">
        <v>34</v>
      </c>
      <c r="D35" s="114">
        <v>5417</v>
      </c>
      <c r="E35" s="115">
        <v>4935</v>
      </c>
      <c r="F35" s="94">
        <f t="shared" si="14"/>
        <v>34.26131630102749</v>
      </c>
      <c r="G35" s="116">
        <v>1232</v>
      </c>
      <c r="H35" s="96">
        <f t="shared" si="15"/>
        <v>-8.897913974524641</v>
      </c>
      <c r="I35" s="117">
        <f>SUM(I36:I43)</f>
        <v>26356</v>
      </c>
      <c r="J35" s="116">
        <v>24682</v>
      </c>
      <c r="K35" s="94">
        <f t="shared" si="24"/>
        <v>31.6</v>
      </c>
      <c r="L35" s="159">
        <f t="shared" si="0"/>
        <v>-6.4</v>
      </c>
      <c r="M35" s="156">
        <v>25245</v>
      </c>
      <c r="N35" s="116">
        <v>23291</v>
      </c>
      <c r="O35" s="94">
        <f t="shared" si="16"/>
        <v>31.747611193653473</v>
      </c>
      <c r="P35" s="110">
        <f t="shared" si="17"/>
        <v>-7.740146563675978</v>
      </c>
      <c r="Q35" s="126">
        <f>SUM(Q36:Q43)</f>
        <v>37630867</v>
      </c>
      <c r="R35" s="119">
        <v>36005429</v>
      </c>
      <c r="S35" s="116">
        <v>-27981.36</v>
      </c>
      <c r="T35" s="94">
        <f t="shared" si="18"/>
        <v>30.23402840876547</v>
      </c>
      <c r="U35" s="110">
        <f t="shared" si="19"/>
        <v>-4.31942745300023</v>
      </c>
      <c r="V35" s="120">
        <f t="shared" si="20"/>
        <v>7295.932928064843</v>
      </c>
      <c r="W35" s="121">
        <f t="shared" si="21"/>
        <v>5.025665954832377</v>
      </c>
      <c r="X35" s="155">
        <f t="shared" si="1"/>
        <v>1459</v>
      </c>
      <c r="Y35" s="122">
        <f t="shared" si="22"/>
        <v>2.1858040103088854</v>
      </c>
      <c r="Z35" s="80"/>
      <c r="AA35" s="104"/>
      <c r="AB35" s="93">
        <f t="shared" si="2"/>
        <v>6946.8094886468525</v>
      </c>
      <c r="AD35" s="70">
        <f t="shared" si="23"/>
        <v>1427.79128092275</v>
      </c>
    </row>
    <row r="36" spans="1:30" s="129" customFormat="1" ht="13.5" customHeight="1">
      <c r="A36" s="123"/>
      <c r="B36" s="124">
        <v>601</v>
      </c>
      <c r="C36" s="125" t="s">
        <v>35</v>
      </c>
      <c r="D36" s="126">
        <v>1657</v>
      </c>
      <c r="E36" s="120">
        <v>1535</v>
      </c>
      <c r="F36" s="94">
        <f t="shared" si="14"/>
        <v>10.656762010552624</v>
      </c>
      <c r="G36" s="127">
        <v>1038</v>
      </c>
      <c r="H36" s="96">
        <f t="shared" si="15"/>
        <v>-7.362703681351846</v>
      </c>
      <c r="I36" s="153">
        <v>4555</v>
      </c>
      <c r="J36" s="119">
        <v>5248</v>
      </c>
      <c r="K36" s="94">
        <f t="shared" si="24"/>
        <v>6.7</v>
      </c>
      <c r="L36" s="159">
        <f t="shared" si="0"/>
        <v>15.2</v>
      </c>
      <c r="M36" s="126">
        <v>4372</v>
      </c>
      <c r="N36" s="120">
        <v>4971</v>
      </c>
      <c r="O36" s="94">
        <f t="shared" si="16"/>
        <v>6.775895206030287</v>
      </c>
      <c r="P36" s="110">
        <f t="shared" si="17"/>
        <v>13.700823421774928</v>
      </c>
      <c r="Q36" s="126">
        <v>5462125</v>
      </c>
      <c r="R36" s="119">
        <v>7196248</v>
      </c>
      <c r="S36" s="127">
        <v>7571.44</v>
      </c>
      <c r="T36" s="94">
        <f t="shared" si="18"/>
        <v>6.042743344858403</v>
      </c>
      <c r="U36" s="118">
        <f t="shared" si="19"/>
        <v>31.74813831613156</v>
      </c>
      <c r="V36" s="126">
        <f t="shared" si="20"/>
        <v>4688.109446254071</v>
      </c>
      <c r="W36" s="128">
        <f t="shared" si="21"/>
        <v>42.21932585656674</v>
      </c>
      <c r="X36" s="155">
        <f t="shared" si="1"/>
        <v>1371</v>
      </c>
      <c r="Y36" s="122">
        <f t="shared" si="22"/>
        <v>14.331052474998287</v>
      </c>
      <c r="Z36" s="80"/>
      <c r="AB36" s="99">
        <f t="shared" si="2"/>
        <v>3296.394085697043</v>
      </c>
      <c r="AD36" s="70">
        <f t="shared" si="23"/>
        <v>1199.1492864983534</v>
      </c>
    </row>
    <row r="37" spans="1:30" s="129" customFormat="1" ht="13.5" customHeight="1">
      <c r="A37" s="123"/>
      <c r="B37" s="124">
        <v>602</v>
      </c>
      <c r="C37" s="125" t="s">
        <v>36</v>
      </c>
      <c r="D37" s="126">
        <v>195</v>
      </c>
      <c r="E37" s="120">
        <v>174</v>
      </c>
      <c r="F37" s="94">
        <f t="shared" si="14"/>
        <v>1.2079977783948903</v>
      </c>
      <c r="G37" s="127">
        <v>-46</v>
      </c>
      <c r="H37" s="96">
        <f t="shared" si="15"/>
        <v>-10.76923076923076</v>
      </c>
      <c r="I37" s="153">
        <v>1023</v>
      </c>
      <c r="J37" s="119">
        <v>914</v>
      </c>
      <c r="K37" s="94">
        <f t="shared" si="24"/>
        <v>1.2</v>
      </c>
      <c r="L37" s="159">
        <f t="shared" si="0"/>
        <v>-10.7</v>
      </c>
      <c r="M37" s="126">
        <v>972</v>
      </c>
      <c r="N37" s="120">
        <v>823</v>
      </c>
      <c r="O37" s="94">
        <f t="shared" si="16"/>
        <v>1.1218189005356922</v>
      </c>
      <c r="P37" s="110">
        <f t="shared" si="17"/>
        <v>-15.329218106995896</v>
      </c>
      <c r="Q37" s="126">
        <v>2477898</v>
      </c>
      <c r="R37" s="119">
        <v>2206488</v>
      </c>
      <c r="S37" s="127">
        <v>-9093.109999999993</v>
      </c>
      <c r="T37" s="94">
        <f t="shared" si="18"/>
        <v>1.8528044999991562</v>
      </c>
      <c r="U37" s="118">
        <f t="shared" si="19"/>
        <v>-10.95323536319897</v>
      </c>
      <c r="V37" s="126">
        <f t="shared" si="20"/>
        <v>12680.965517241379</v>
      </c>
      <c r="W37" s="128">
        <f t="shared" si="21"/>
        <v>-0.20621204496436008</v>
      </c>
      <c r="X37" s="155">
        <f t="shared" si="1"/>
        <v>2414</v>
      </c>
      <c r="Y37" s="122">
        <f t="shared" si="22"/>
        <v>-0.3380284418486923</v>
      </c>
      <c r="Z37" s="80"/>
      <c r="AB37" s="99">
        <f t="shared" si="2"/>
        <v>12707.16923076923</v>
      </c>
      <c r="AD37" s="70">
        <f t="shared" si="23"/>
        <v>2422.1876832844573</v>
      </c>
    </row>
    <row r="38" spans="1:30" s="129" customFormat="1" ht="13.5" customHeight="1">
      <c r="A38" s="123"/>
      <c r="B38" s="124">
        <v>603</v>
      </c>
      <c r="C38" s="125" t="s">
        <v>37</v>
      </c>
      <c r="D38" s="126">
        <v>771</v>
      </c>
      <c r="E38" s="120">
        <v>742</v>
      </c>
      <c r="F38" s="94">
        <f t="shared" si="14"/>
        <v>5.1513468480977505</v>
      </c>
      <c r="G38" s="127">
        <v>-18</v>
      </c>
      <c r="H38" s="96">
        <f t="shared" si="15"/>
        <v>-3.761348897535669</v>
      </c>
      <c r="I38" s="153">
        <v>5032</v>
      </c>
      <c r="J38" s="119">
        <v>4641</v>
      </c>
      <c r="K38" s="94">
        <f t="shared" si="24"/>
        <v>5.9</v>
      </c>
      <c r="L38" s="159">
        <f t="shared" si="0"/>
        <v>-7.8</v>
      </c>
      <c r="M38" s="126">
        <v>4888</v>
      </c>
      <c r="N38" s="120">
        <v>4420</v>
      </c>
      <c r="O38" s="94">
        <f t="shared" si="16"/>
        <v>6.024835407494241</v>
      </c>
      <c r="P38" s="110">
        <f t="shared" si="17"/>
        <v>-9.574468085106375</v>
      </c>
      <c r="Q38" s="126">
        <v>13528966</v>
      </c>
      <c r="R38" s="119">
        <v>14209885</v>
      </c>
      <c r="S38" s="127">
        <v>-9578.16</v>
      </c>
      <c r="T38" s="94">
        <f t="shared" si="18"/>
        <v>11.932146865276632</v>
      </c>
      <c r="U38" s="118">
        <f t="shared" si="19"/>
        <v>5.033045393121682</v>
      </c>
      <c r="V38" s="126">
        <f t="shared" si="20"/>
        <v>19150.788409703506</v>
      </c>
      <c r="W38" s="128">
        <f t="shared" si="21"/>
        <v>9.138110509564456</v>
      </c>
      <c r="X38" s="155">
        <f t="shared" si="1"/>
        <v>3062</v>
      </c>
      <c r="Y38" s="122">
        <f t="shared" si="22"/>
        <v>13.888851520507941</v>
      </c>
      <c r="Z38" s="80"/>
      <c r="AB38" s="99">
        <f t="shared" si="2"/>
        <v>17547.29701686122</v>
      </c>
      <c r="AD38" s="70">
        <f t="shared" si="23"/>
        <v>2688.5862480127184</v>
      </c>
    </row>
    <row r="39" spans="1:30" s="129" customFormat="1" ht="13.5" customHeight="1">
      <c r="A39" s="123"/>
      <c r="B39" s="124">
        <v>604</v>
      </c>
      <c r="C39" s="125" t="s">
        <v>38</v>
      </c>
      <c r="D39" s="126">
        <v>642</v>
      </c>
      <c r="E39" s="120">
        <v>537</v>
      </c>
      <c r="F39" s="94">
        <f t="shared" si="14"/>
        <v>3.728131074701472</v>
      </c>
      <c r="G39" s="127">
        <v>-76</v>
      </c>
      <c r="H39" s="96">
        <f t="shared" si="15"/>
        <v>-16.35514018691589</v>
      </c>
      <c r="I39" s="153">
        <v>7789</v>
      </c>
      <c r="J39" s="119">
        <v>7144</v>
      </c>
      <c r="K39" s="94">
        <f t="shared" si="24"/>
        <v>9.1</v>
      </c>
      <c r="L39" s="159">
        <f t="shared" si="0"/>
        <v>-8.3</v>
      </c>
      <c r="M39" s="126">
        <v>7289</v>
      </c>
      <c r="N39" s="120">
        <v>6659</v>
      </c>
      <c r="O39" s="94">
        <f t="shared" si="16"/>
        <v>9.076782574322205</v>
      </c>
      <c r="P39" s="110">
        <f t="shared" si="17"/>
        <v>-8.643160927424887</v>
      </c>
      <c r="Q39" s="126">
        <v>5338552</v>
      </c>
      <c r="R39" s="119">
        <v>3805227</v>
      </c>
      <c r="S39" s="127">
        <v>-2480.79</v>
      </c>
      <c r="T39" s="94">
        <f t="shared" si="18"/>
        <v>3.195277612712278</v>
      </c>
      <c r="U39" s="118">
        <f t="shared" si="19"/>
        <v>-28.721739527871975</v>
      </c>
      <c r="V39" s="126">
        <f t="shared" si="20"/>
        <v>7086.083798882682</v>
      </c>
      <c r="W39" s="128">
        <f t="shared" si="21"/>
        <v>-14.784649491422357</v>
      </c>
      <c r="X39" s="155">
        <f t="shared" si="1"/>
        <v>533</v>
      </c>
      <c r="Y39" s="122">
        <f t="shared" si="22"/>
        <v>-22.23477452312912</v>
      </c>
      <c r="Z39" s="80"/>
      <c r="AB39" s="99">
        <f t="shared" si="2"/>
        <v>8315.501557632399</v>
      </c>
      <c r="AD39" s="70">
        <f t="shared" si="23"/>
        <v>685.3963281550905</v>
      </c>
    </row>
    <row r="40" spans="1:30" s="129" customFormat="1" ht="13.5" customHeight="1">
      <c r="A40" s="123"/>
      <c r="B40" s="124">
        <v>605</v>
      </c>
      <c r="C40" s="125" t="s">
        <v>39</v>
      </c>
      <c r="D40" s="126">
        <v>334</v>
      </c>
      <c r="E40" s="120">
        <v>307</v>
      </c>
      <c r="F40" s="94">
        <f t="shared" si="14"/>
        <v>2.131352402110525</v>
      </c>
      <c r="G40" s="127">
        <v>-28</v>
      </c>
      <c r="H40" s="96">
        <f t="shared" si="15"/>
        <v>-8.083832335329348</v>
      </c>
      <c r="I40" s="153">
        <v>1737</v>
      </c>
      <c r="J40" s="119">
        <v>1513</v>
      </c>
      <c r="K40" s="94">
        <f t="shared" si="24"/>
        <v>1.9</v>
      </c>
      <c r="L40" s="159">
        <f t="shared" si="0"/>
        <v>-12.9</v>
      </c>
      <c r="M40" s="126">
        <v>1655</v>
      </c>
      <c r="N40" s="120">
        <v>1450</v>
      </c>
      <c r="O40" s="94">
        <f t="shared" si="16"/>
        <v>1.9764731540422285</v>
      </c>
      <c r="P40" s="110">
        <f t="shared" si="17"/>
        <v>-12.38670694864048</v>
      </c>
      <c r="Q40" s="126">
        <v>2747984</v>
      </c>
      <c r="R40" s="119">
        <v>2570624</v>
      </c>
      <c r="S40" s="127">
        <v>-3088.48</v>
      </c>
      <c r="T40" s="94">
        <f t="shared" si="18"/>
        <v>2.158572226545456</v>
      </c>
      <c r="U40" s="118">
        <f t="shared" si="19"/>
        <v>-6.45418605057381</v>
      </c>
      <c r="V40" s="126">
        <f t="shared" si="20"/>
        <v>8373.368078175896</v>
      </c>
      <c r="W40" s="128">
        <f t="shared" si="21"/>
        <v>1.7729702251086508</v>
      </c>
      <c r="X40" s="155">
        <f t="shared" si="1"/>
        <v>1699</v>
      </c>
      <c r="Y40" s="122">
        <f t="shared" si="22"/>
        <v>7.393747561848983</v>
      </c>
      <c r="Z40" s="80"/>
      <c r="AB40" s="99">
        <f t="shared" si="2"/>
        <v>8227.497005988023</v>
      </c>
      <c r="AD40" s="70">
        <f t="shared" si="23"/>
        <v>1582.0287852619458</v>
      </c>
    </row>
    <row r="41" spans="1:30" s="129" customFormat="1" ht="13.5" customHeight="1">
      <c r="A41" s="123"/>
      <c r="B41" s="124">
        <v>606</v>
      </c>
      <c r="C41" s="125" t="s">
        <v>40</v>
      </c>
      <c r="D41" s="126">
        <v>73</v>
      </c>
      <c r="E41" s="120">
        <v>56</v>
      </c>
      <c r="F41" s="94">
        <f t="shared" si="14"/>
        <v>0.38878089419605666</v>
      </c>
      <c r="G41" s="127">
        <v>-38</v>
      </c>
      <c r="H41" s="96">
        <f t="shared" si="15"/>
        <v>-23.28767123287672</v>
      </c>
      <c r="I41" s="153">
        <v>279</v>
      </c>
      <c r="J41" s="119">
        <v>203</v>
      </c>
      <c r="K41" s="94">
        <f t="shared" si="24"/>
        <v>0.3</v>
      </c>
      <c r="L41" s="159">
        <f t="shared" si="0"/>
        <v>-27.2</v>
      </c>
      <c r="M41" s="126">
        <v>278</v>
      </c>
      <c r="N41" s="120">
        <v>200</v>
      </c>
      <c r="O41" s="94">
        <f t="shared" si="16"/>
        <v>0.2726169867644453</v>
      </c>
      <c r="P41" s="110">
        <f t="shared" si="17"/>
        <v>-28.05755395683454</v>
      </c>
      <c r="Q41" s="126">
        <v>330963</v>
      </c>
      <c r="R41" s="119">
        <v>297162</v>
      </c>
      <c r="S41" s="127">
        <v>-796.4500000000007</v>
      </c>
      <c r="T41" s="94">
        <f t="shared" si="18"/>
        <v>0.24952915711698828</v>
      </c>
      <c r="U41" s="118">
        <f t="shared" si="19"/>
        <v>-10.212924103298562</v>
      </c>
      <c r="V41" s="126">
        <f t="shared" si="20"/>
        <v>5306.464285714285</v>
      </c>
      <c r="W41" s="128">
        <f t="shared" si="21"/>
        <v>17.04386679391436</v>
      </c>
      <c r="X41" s="155">
        <f t="shared" si="1"/>
        <v>1464</v>
      </c>
      <c r="Y41" s="122">
        <f t="shared" si="22"/>
        <v>23.41439979695616</v>
      </c>
      <c r="Z41" s="80"/>
      <c r="AB41" s="99">
        <f t="shared" si="2"/>
        <v>4533.739726027397</v>
      </c>
      <c r="AD41" s="70">
        <f t="shared" si="23"/>
        <v>1186.247311827957</v>
      </c>
    </row>
    <row r="42" spans="1:30" s="129" customFormat="1" ht="13.5" customHeight="1">
      <c r="A42" s="123"/>
      <c r="B42" s="124">
        <v>607</v>
      </c>
      <c r="C42" s="125" t="s">
        <v>41</v>
      </c>
      <c r="D42" s="126">
        <v>198</v>
      </c>
      <c r="E42" s="120">
        <v>217</v>
      </c>
      <c r="F42" s="94">
        <f t="shared" si="14"/>
        <v>1.5065259650097196</v>
      </c>
      <c r="G42" s="127">
        <v>13</v>
      </c>
      <c r="H42" s="96">
        <f t="shared" si="15"/>
        <v>9.595959595959599</v>
      </c>
      <c r="I42" s="153">
        <v>622</v>
      </c>
      <c r="J42" s="119">
        <v>651</v>
      </c>
      <c r="K42" s="94">
        <f t="shared" si="24"/>
        <v>0.8</v>
      </c>
      <c r="L42" s="159">
        <f t="shared" si="0"/>
        <v>4.7</v>
      </c>
      <c r="M42" s="126">
        <v>616</v>
      </c>
      <c r="N42" s="120">
        <v>644</v>
      </c>
      <c r="O42" s="94">
        <f t="shared" si="16"/>
        <v>0.8778266973815138</v>
      </c>
      <c r="P42" s="110">
        <f t="shared" si="17"/>
        <v>4.545454545454547</v>
      </c>
      <c r="Q42" s="126">
        <v>758905</v>
      </c>
      <c r="R42" s="119">
        <v>746525</v>
      </c>
      <c r="S42" s="127">
        <v>-163.35</v>
      </c>
      <c r="T42" s="94">
        <f t="shared" si="18"/>
        <v>0.6268626339059492</v>
      </c>
      <c r="U42" s="118">
        <f t="shared" si="19"/>
        <v>-1.6312977250116916</v>
      </c>
      <c r="V42" s="126">
        <f t="shared" si="20"/>
        <v>3440.2073732718895</v>
      </c>
      <c r="W42" s="128">
        <f t="shared" si="21"/>
        <v>-10.244225573973793</v>
      </c>
      <c r="X42" s="93">
        <f t="shared" si="1"/>
        <v>1147</v>
      </c>
      <c r="Y42" s="122">
        <f t="shared" si="22"/>
        <v>-5.991659035057097</v>
      </c>
      <c r="Z42" s="80"/>
      <c r="AB42" s="99">
        <f t="shared" si="2"/>
        <v>3832.8535353535353</v>
      </c>
      <c r="AD42" s="70">
        <f t="shared" si="23"/>
        <v>1220.104501607717</v>
      </c>
    </row>
    <row r="43" spans="1:30" s="124" customFormat="1" ht="13.5" customHeight="1" thickBot="1">
      <c r="A43" s="130"/>
      <c r="B43" s="131">
        <v>609</v>
      </c>
      <c r="C43" s="132" t="s">
        <v>42</v>
      </c>
      <c r="D43" s="133">
        <v>1547</v>
      </c>
      <c r="E43" s="134">
        <v>1367</v>
      </c>
      <c r="F43" s="135">
        <f t="shared" si="14"/>
        <v>9.490419327964455</v>
      </c>
      <c r="G43" s="136">
        <v>388</v>
      </c>
      <c r="H43" s="137">
        <f t="shared" si="15"/>
        <v>-11.635423400129284</v>
      </c>
      <c r="I43" s="154">
        <v>5319</v>
      </c>
      <c r="J43" s="138">
        <v>4368</v>
      </c>
      <c r="K43" s="135">
        <f t="shared" si="24"/>
        <v>5.6</v>
      </c>
      <c r="L43" s="160">
        <f t="shared" si="0"/>
        <v>-17.9</v>
      </c>
      <c r="M43" s="133">
        <v>5175</v>
      </c>
      <c r="N43" s="134">
        <v>4124</v>
      </c>
      <c r="O43" s="135">
        <f t="shared" si="16"/>
        <v>5.621362267082862</v>
      </c>
      <c r="P43" s="140">
        <f t="shared" si="17"/>
        <v>-20.309178743961354</v>
      </c>
      <c r="Q43" s="133">
        <v>6985474</v>
      </c>
      <c r="R43" s="138">
        <v>4973270</v>
      </c>
      <c r="S43" s="136">
        <v>-8832.3</v>
      </c>
      <c r="T43" s="141">
        <f t="shared" si="18"/>
        <v>4.176092068350611</v>
      </c>
      <c r="U43" s="139">
        <f t="shared" si="19"/>
        <v>-28.805547053786185</v>
      </c>
      <c r="V43" s="133">
        <f t="shared" si="20"/>
        <v>3638.0907095830285</v>
      </c>
      <c r="W43" s="142">
        <f t="shared" si="21"/>
        <v>-19.43100313987361</v>
      </c>
      <c r="X43" s="161">
        <f t="shared" si="1"/>
        <v>1139</v>
      </c>
      <c r="Y43" s="143">
        <f t="shared" si="22"/>
        <v>-13.272299059448216</v>
      </c>
      <c r="Z43" s="80"/>
      <c r="AB43" s="157">
        <f t="shared" si="2"/>
        <v>4515.49709114415</v>
      </c>
      <c r="AD43" s="70">
        <f t="shared" si="23"/>
        <v>1313.305884564768</v>
      </c>
    </row>
    <row r="44" spans="6:15" ht="12">
      <c r="F44" s="146"/>
      <c r="H44" s="147"/>
      <c r="K44" s="147"/>
      <c r="O44" s="146"/>
    </row>
    <row r="45" ht="12">
      <c r="B45" s="151" t="s">
        <v>58</v>
      </c>
    </row>
    <row r="46" ht="12">
      <c r="B46" s="162" t="s">
        <v>59</v>
      </c>
    </row>
  </sheetData>
  <mergeCells count="7">
    <mergeCell ref="I3:L3"/>
    <mergeCell ref="M3:P3"/>
    <mergeCell ref="X3:Y3"/>
    <mergeCell ref="B29:C29"/>
    <mergeCell ref="B11:C11"/>
    <mergeCell ref="A3:C5"/>
    <mergeCell ref="D3:H3"/>
  </mergeCells>
  <printOptions/>
  <pageMargins left="0.67" right="0.52" top="1.5748031496062993" bottom="0.1968503937007874" header="0.5118110236220472" footer="0.5118110236220472"/>
  <pageSetup fitToHeight="1" fitToWidth="1" horizontalDpi="1200" verticalDpi="1200" orientation="landscape" paperSize="9" scale="77" r:id="rId1"/>
  <colBreaks count="1" manualBreakCount="1">
    <brk id="2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2006-03-29T02:15:57Z</cp:lastPrinted>
  <dcterms:created xsi:type="dcterms:W3CDTF">2006-02-08T00:15:07Z</dcterms:created>
  <dcterms:modified xsi:type="dcterms:W3CDTF">2006-03-30T22:24:44Z</dcterms:modified>
  <cp:category/>
  <cp:version/>
  <cp:contentType/>
  <cp:contentStatus/>
</cp:coreProperties>
</file>