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35" activeTab="0"/>
  </bookViews>
  <sheets>
    <sheet name="商店数" sheetId="1" r:id="rId1"/>
  </sheets>
  <definedNames>
    <definedName name="_xlnm.Print_Area" localSheetId="0">'商店数'!$A$1:$U$53</definedName>
  </definedNames>
  <calcPr fullCalcOnLoad="1"/>
</workbook>
</file>

<file path=xl/sharedStrings.xml><?xml version="1.0" encoding="utf-8"?>
<sst xmlns="http://schemas.openxmlformats.org/spreadsheetml/2006/main" count="108" uniqueCount="54">
  <si>
    <t>第１表　市町村別・卸・小売業別の商店数（飲食店を除く）</t>
  </si>
  <si>
    <t>卸・小売計</t>
  </si>
  <si>
    <t>卸売業</t>
  </si>
  <si>
    <t>小売業</t>
  </si>
  <si>
    <t>市町村名</t>
  </si>
  <si>
    <t>３年</t>
  </si>
  <si>
    <t>６年</t>
  </si>
  <si>
    <t>９年</t>
  </si>
  <si>
    <t>商店数</t>
  </si>
  <si>
    <t>増減率</t>
  </si>
  <si>
    <t>構成比</t>
  </si>
  <si>
    <t>店</t>
  </si>
  <si>
    <t>％</t>
  </si>
  <si>
    <t>合   計</t>
  </si>
  <si>
    <t>市　 部   計</t>
  </si>
  <si>
    <t>町村部   計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</si>
  <si>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</si>
  <si>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</si>
  <si>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</si>
  <si>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</si>
  <si>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</si>
  <si>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</si>
  <si>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</si>
  <si>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</si>
  <si>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</si>
  <si>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</si>
  <si>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</si>
  <si>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</si>
  <si>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</si>
  <si>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</si>
  <si>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</si>
  <si>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</si>
  <si>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</si>
  <si>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</si>
  <si>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</si>
  <si>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</si>
  <si>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-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</si>
  <si>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</si>
  <si>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</si>
  <si>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</si>
  <si>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</si>
  <si>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</si>
  <si>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</si>
  <si>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</si>
  <si>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</si>
  <si>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</si>
  <si>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</si>
  <si>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</si>
  <si>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</si>
  <si>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</si>
  <si>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</si>
  <si>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</si>
  <si>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＊　増減率は前回調査との比較です。</t>
  </si>
  <si>
    <t>＊　単位未満は四捨五入のため、内訳と合計が一致しないことがある。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</si>
</sst>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0.0_ "/>
    <numFmt numFmtId="179" formatCode="0.0;&quot;△ &quot;0.0"/>
    <numFmt numFmtId="180" formatCode="#,##0_ "/>
    <numFmt numFmtId="181" formatCode="0_);[Red]\(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8" fontId="3" fillId="0" borderId="11" xfId="0" applyNumberFormat="1" applyFont="1" applyBorder="1" applyAlignment="1">
      <alignment horizontal="center"/>
    </xf>
    <xf numFmtId="178" fontId="3" fillId="0" borderId="12" xfId="0" applyNumberFormat="1" applyFont="1" applyBorder="1" applyAlignment="1">
      <alignment horizontal="center"/>
    </xf>
    <xf numFmtId="178" fontId="3" fillId="0" borderId="13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76" fontId="3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6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7" fontId="3" fillId="0" borderId="22" xfId="0" applyNumberFormat="1" applyFont="1" applyBorder="1" applyAlignment="1">
      <alignment horizontal="center"/>
    </xf>
    <xf numFmtId="178" fontId="3" fillId="0" borderId="19" xfId="0" applyNumberFormat="1" applyFont="1" applyBorder="1" applyAlignment="1">
      <alignment horizontal="center"/>
    </xf>
    <xf numFmtId="178" fontId="3" fillId="0" borderId="23" xfId="0" applyNumberFormat="1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177" fontId="3" fillId="0" borderId="27" xfId="0" applyNumberFormat="1" applyFont="1" applyBorder="1" applyAlignment="1">
      <alignment horizontal="right"/>
    </xf>
    <xf numFmtId="178" fontId="3" fillId="0" borderId="27" xfId="0" applyNumberFormat="1" applyFont="1" applyBorder="1" applyAlignment="1">
      <alignment horizontal="right"/>
    </xf>
    <xf numFmtId="178" fontId="3" fillId="0" borderId="29" xfId="0" applyNumberFormat="1" applyFont="1" applyBorder="1" applyAlignment="1">
      <alignment horizontal="right"/>
    </xf>
    <xf numFmtId="178" fontId="3" fillId="0" borderId="30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178" fontId="3" fillId="0" borderId="3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8" fontId="3" fillId="0" borderId="27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178" fontId="3" fillId="0" borderId="31" xfId="0" applyNumberFormat="1" applyFont="1" applyBorder="1" applyAlignment="1">
      <alignment/>
    </xf>
    <xf numFmtId="0" fontId="3" fillId="0" borderId="10" xfId="0" applyFont="1" applyBorder="1" applyAlignment="1">
      <alignment/>
    </xf>
    <xf numFmtId="176" fontId="3" fillId="0" borderId="9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176" fontId="3" fillId="0" borderId="14" xfId="0" applyNumberFormat="1" applyFont="1" applyFill="1" applyBorder="1" applyAlignment="1">
      <alignment/>
    </xf>
    <xf numFmtId="178" fontId="3" fillId="0" borderId="12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0" fontId="3" fillId="0" borderId="12" xfId="0" applyFont="1" applyBorder="1" applyAlignment="1">
      <alignment/>
    </xf>
    <xf numFmtId="176" fontId="3" fillId="0" borderId="9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8" fontId="3" fillId="0" borderId="36" xfId="0" applyNumberFormat="1" applyFont="1" applyBorder="1" applyAlignment="1">
      <alignment/>
    </xf>
    <xf numFmtId="178" fontId="3" fillId="0" borderId="33" xfId="0" applyNumberFormat="1" applyFont="1" applyBorder="1" applyAlignment="1">
      <alignment/>
    </xf>
    <xf numFmtId="177" fontId="3" fillId="0" borderId="36" xfId="0" applyNumberFormat="1" applyFont="1" applyBorder="1" applyAlignment="1">
      <alignment/>
    </xf>
    <xf numFmtId="178" fontId="3" fillId="0" borderId="37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74609375" style="7" customWidth="1"/>
    <col min="2" max="2" width="0.5" style="7" customWidth="1"/>
    <col min="3" max="3" width="9.00390625" style="7" customWidth="1"/>
    <col min="4" max="5" width="8.625" style="8" customWidth="1"/>
    <col min="6" max="6" width="5.625" style="9" customWidth="1"/>
    <col min="7" max="7" width="8.50390625" style="8" customWidth="1"/>
    <col min="8" max="8" width="5.625" style="9" customWidth="1"/>
    <col min="9" max="9" width="5.625" style="10" customWidth="1"/>
    <col min="10" max="10" width="8.625" style="8" customWidth="1"/>
    <col min="11" max="11" width="8.50390625" style="8" customWidth="1"/>
    <col min="12" max="12" width="5.625" style="9" customWidth="1"/>
    <col min="13" max="13" width="8.625" style="8" customWidth="1"/>
    <col min="14" max="15" width="5.625" style="9" customWidth="1"/>
    <col min="16" max="17" width="8.625" style="8" customWidth="1"/>
    <col min="18" max="18" width="5.625" style="9" customWidth="1"/>
    <col min="19" max="19" width="8.50390625" style="8" customWidth="1"/>
    <col min="20" max="20" width="5.625" style="8" customWidth="1"/>
    <col min="21" max="21" width="5.625" style="9" customWidth="1"/>
    <col min="22" max="16384" width="9.00390625" style="7" customWidth="1"/>
  </cols>
  <sheetData>
    <row r="1" spans="1:21" s="6" customFormat="1" ht="25.5" customHeight="1">
      <c r="A1" s="1" t="s">
        <v>0</v>
      </c>
      <c r="B1" s="2"/>
      <c r="C1" s="2"/>
      <c r="D1" s="3"/>
      <c r="E1" s="3"/>
      <c r="F1" s="4"/>
      <c r="G1" s="3"/>
      <c r="H1" s="4"/>
      <c r="I1" s="5"/>
      <c r="J1" s="3"/>
      <c r="K1" s="3"/>
      <c r="L1" s="4"/>
      <c r="M1" s="3"/>
      <c r="N1" s="4"/>
      <c r="O1" s="4"/>
      <c r="P1" s="3"/>
      <c r="Q1" s="3"/>
      <c r="R1" s="4"/>
      <c r="S1" s="3"/>
      <c r="T1" s="3"/>
      <c r="U1" s="4"/>
    </row>
    <row r="2" ht="10.5" customHeight="1" thickBot="1"/>
    <row r="3" spans="1:21" s="17" customFormat="1" ht="26.25" customHeight="1">
      <c r="A3" s="11"/>
      <c r="B3" s="12"/>
      <c r="C3" s="12"/>
      <c r="D3" s="13" t="s">
        <v>1</v>
      </c>
      <c r="E3" s="14"/>
      <c r="F3" s="14"/>
      <c r="G3" s="14"/>
      <c r="H3" s="14"/>
      <c r="I3" s="15"/>
      <c r="J3" s="13" t="s">
        <v>2</v>
      </c>
      <c r="K3" s="14"/>
      <c r="L3" s="14"/>
      <c r="M3" s="14"/>
      <c r="N3" s="14"/>
      <c r="O3" s="15"/>
      <c r="P3" s="13" t="s">
        <v>3</v>
      </c>
      <c r="Q3" s="14"/>
      <c r="R3" s="14"/>
      <c r="S3" s="14"/>
      <c r="T3" s="14"/>
      <c r="U3" s="16"/>
    </row>
    <row r="4" spans="1:21" s="33" customFormat="1" ht="20.25" customHeight="1">
      <c r="A4" s="18" t="s">
        <v>4</v>
      </c>
      <c r="B4" s="19"/>
      <c r="C4" s="20"/>
      <c r="D4" s="21" t="s">
        <v>5</v>
      </c>
      <c r="E4" s="22" t="s">
        <v>6</v>
      </c>
      <c r="F4" s="23"/>
      <c r="G4" s="24" t="s">
        <v>7</v>
      </c>
      <c r="H4" s="25"/>
      <c r="I4" s="26"/>
      <c r="J4" s="21" t="s">
        <v>5</v>
      </c>
      <c r="K4" s="27" t="s">
        <v>6</v>
      </c>
      <c r="L4" s="28"/>
      <c r="M4" s="27" t="s">
        <v>7</v>
      </c>
      <c r="N4" s="29"/>
      <c r="O4" s="30"/>
      <c r="P4" s="21" t="s">
        <v>5</v>
      </c>
      <c r="Q4" s="27" t="s">
        <v>6</v>
      </c>
      <c r="R4" s="29"/>
      <c r="S4" s="31" t="s">
        <v>7</v>
      </c>
      <c r="T4" s="31"/>
      <c r="U4" s="32"/>
    </row>
    <row r="5" spans="1:21" s="17" customFormat="1" ht="20.25" customHeight="1" thickBot="1">
      <c r="A5" s="34"/>
      <c r="B5" s="35"/>
      <c r="C5" s="35"/>
      <c r="D5" s="36" t="s">
        <v>8</v>
      </c>
      <c r="E5" s="37" t="s">
        <v>8</v>
      </c>
      <c r="F5" s="38" t="s">
        <v>9</v>
      </c>
      <c r="G5" s="39" t="s">
        <v>8</v>
      </c>
      <c r="H5" s="40" t="s">
        <v>9</v>
      </c>
      <c r="I5" s="41" t="s">
        <v>10</v>
      </c>
      <c r="J5" s="36" t="s">
        <v>8</v>
      </c>
      <c r="K5" s="37" t="s">
        <v>8</v>
      </c>
      <c r="L5" s="42" t="s">
        <v>9</v>
      </c>
      <c r="M5" s="37" t="s">
        <v>8</v>
      </c>
      <c r="N5" s="42" t="s">
        <v>9</v>
      </c>
      <c r="O5" s="43" t="s">
        <v>10</v>
      </c>
      <c r="P5" s="36" t="s">
        <v>8</v>
      </c>
      <c r="Q5" s="37" t="s">
        <v>8</v>
      </c>
      <c r="R5" s="44" t="s">
        <v>9</v>
      </c>
      <c r="S5" s="37" t="s">
        <v>8</v>
      </c>
      <c r="T5" s="38" t="s">
        <v>9</v>
      </c>
      <c r="U5" s="45" t="s">
        <v>10</v>
      </c>
    </row>
    <row r="6" spans="1:21" s="58" customFormat="1" ht="12.75" thickTop="1">
      <c r="A6" s="46"/>
      <c r="B6" s="47"/>
      <c r="C6" s="47"/>
      <c r="D6" s="48" t="s">
        <v>11</v>
      </c>
      <c r="E6" s="49" t="s">
        <v>11</v>
      </c>
      <c r="F6" s="50" t="s">
        <v>12</v>
      </c>
      <c r="G6" s="51" t="s">
        <v>11</v>
      </c>
      <c r="H6" s="47" t="s">
        <v>12</v>
      </c>
      <c r="I6" s="52" t="s">
        <v>12</v>
      </c>
      <c r="J6" s="48" t="s">
        <v>11</v>
      </c>
      <c r="K6" s="49" t="s">
        <v>11</v>
      </c>
      <c r="L6" s="53" t="s">
        <v>12</v>
      </c>
      <c r="M6" s="49" t="s">
        <v>11</v>
      </c>
      <c r="N6" s="53" t="s">
        <v>12</v>
      </c>
      <c r="O6" s="54" t="s">
        <v>12</v>
      </c>
      <c r="P6" s="48" t="s">
        <v>11</v>
      </c>
      <c r="Q6" s="49" t="s">
        <v>11</v>
      </c>
      <c r="R6" s="55" t="s">
        <v>12</v>
      </c>
      <c r="S6" s="56" t="s">
        <v>11</v>
      </c>
      <c r="T6" s="50" t="s">
        <v>12</v>
      </c>
      <c r="U6" s="57" t="s">
        <v>12</v>
      </c>
    </row>
    <row r="7" spans="1:21" s="17" customFormat="1" ht="13.5" customHeight="1">
      <c r="A7" s="59"/>
      <c r="B7" s="60"/>
      <c r="C7" s="60"/>
      <c r="D7" s="61"/>
      <c r="E7" s="62"/>
      <c r="F7" s="63"/>
      <c r="G7" s="62"/>
      <c r="H7" s="64"/>
      <c r="I7" s="65"/>
      <c r="J7" s="61"/>
      <c r="K7" s="62"/>
      <c r="L7" s="63"/>
      <c r="M7" s="62"/>
      <c r="N7" s="63"/>
      <c r="O7" s="64"/>
      <c r="P7" s="61"/>
      <c r="Q7" s="62"/>
      <c r="R7" s="64"/>
      <c r="S7" s="62"/>
      <c r="T7" s="62"/>
      <c r="U7" s="66"/>
    </row>
    <row r="8" spans="1:21" s="17" customFormat="1" ht="21" customHeight="1">
      <c r="A8" s="59" t="s">
        <v>13</v>
      </c>
      <c r="B8" s="60"/>
      <c r="C8" s="60"/>
      <c r="D8" s="61">
        <v>22855</v>
      </c>
      <c r="E8" s="62">
        <f>SUM(E10+E11)</f>
        <v>21514</v>
      </c>
      <c r="F8" s="63">
        <f>(E8-D8)/D8*100</f>
        <v>-5.867425071100415</v>
      </c>
      <c r="G8" s="62">
        <f>SUM(G10+G11)</f>
        <v>19793</v>
      </c>
      <c r="H8" s="64">
        <f>SUM((G8-E8)/E8*100)</f>
        <v>-7.999442223668309</v>
      </c>
      <c r="I8" s="65">
        <f>SUM(G8/G8)*100</f>
        <v>100</v>
      </c>
      <c r="J8" s="61">
        <v>4383</v>
      </c>
      <c r="K8" s="62">
        <v>4184</v>
      </c>
      <c r="L8" s="63">
        <f>(K8-J8)/J8*100</f>
        <v>-4.540269221994068</v>
      </c>
      <c r="M8" s="62">
        <v>3702</v>
      </c>
      <c r="N8" s="63">
        <f>(M8-K8)/K8*100</f>
        <v>-11.520076481835565</v>
      </c>
      <c r="O8" s="64">
        <f>M8/$M$8*100</f>
        <v>100</v>
      </c>
      <c r="P8" s="61">
        <v>18472</v>
      </c>
      <c r="Q8" s="62">
        <v>17330</v>
      </c>
      <c r="R8" s="64">
        <f>(Q8-P8)/P8*100</f>
        <v>-6.1823300129926375</v>
      </c>
      <c r="S8" s="62">
        <v>16091</v>
      </c>
      <c r="T8" s="63">
        <f>(S8-Q8)/Q8*100</f>
        <v>-7.1494518176572415</v>
      </c>
      <c r="U8" s="66">
        <f>S8/$S$8*100</f>
        <v>100</v>
      </c>
    </row>
    <row r="9" spans="1:21" s="17" customFormat="1" ht="14.25" customHeight="1">
      <c r="A9" s="59"/>
      <c r="B9" s="60"/>
      <c r="C9" s="60"/>
      <c r="D9" s="61"/>
      <c r="E9" s="62"/>
      <c r="F9" s="63"/>
      <c r="G9" s="62"/>
      <c r="H9" s="64"/>
      <c r="I9" s="65"/>
      <c r="J9" s="61"/>
      <c r="K9" s="62"/>
      <c r="L9" s="63"/>
      <c r="M9" s="62"/>
      <c r="N9" s="63"/>
      <c r="O9" s="64"/>
      <c r="P9" s="61"/>
      <c r="Q9" s="62"/>
      <c r="R9" s="64"/>
      <c r="S9" s="62"/>
      <c r="T9" s="62"/>
      <c r="U9" s="66"/>
    </row>
    <row r="10" spans="1:21" s="17" customFormat="1" ht="21" customHeight="1">
      <c r="A10" s="59"/>
      <c r="B10" s="60" t="s">
        <v>14</v>
      </c>
      <c r="C10" s="60"/>
      <c r="D10" s="61">
        <v>17288</v>
      </c>
      <c r="E10" s="62">
        <f>SUM(E13:E21)</f>
        <v>16317</v>
      </c>
      <c r="F10" s="63">
        <f>(E10-D10)/D10*100</f>
        <v>-5.616612679315132</v>
      </c>
      <c r="G10" s="62">
        <f>SUM(G13:G21)</f>
        <v>14876</v>
      </c>
      <c r="H10" s="64">
        <f>SUM((G10-E10)/E10*100)</f>
        <v>-8.831280259851688</v>
      </c>
      <c r="I10" s="65">
        <f>SUM(G10/G8)*100</f>
        <v>75.15788410043956</v>
      </c>
      <c r="J10" s="61">
        <v>3865</v>
      </c>
      <c r="K10" s="62">
        <v>3714</v>
      </c>
      <c r="L10" s="63">
        <f>(K10-J10)/J10*100</f>
        <v>-3.906856403622251</v>
      </c>
      <c r="M10" s="62">
        <v>3275</v>
      </c>
      <c r="N10" s="63">
        <f>(M10-K10)/K10*100</f>
        <v>-11.820140010770059</v>
      </c>
      <c r="O10" s="64">
        <f>M10/$M$8*100</f>
        <v>88.46569421934089</v>
      </c>
      <c r="P10" s="61">
        <v>13423</v>
      </c>
      <c r="Q10" s="62">
        <v>12603</v>
      </c>
      <c r="R10" s="64">
        <f>(Q10-P10)/P10*100</f>
        <v>-6.10891752961335</v>
      </c>
      <c r="S10" s="62">
        <v>11601</v>
      </c>
      <c r="T10" s="63">
        <f>(S10-Q10)/Q10*100</f>
        <v>-7.950487979052606</v>
      </c>
      <c r="U10" s="66">
        <f>S10/$S$8*100</f>
        <v>72.09620284631161</v>
      </c>
    </row>
    <row r="11" spans="1:21" s="17" customFormat="1" ht="21" customHeight="1">
      <c r="A11" s="59"/>
      <c r="B11" s="60" t="s">
        <v>15</v>
      </c>
      <c r="C11" s="60"/>
      <c r="D11" s="61">
        <v>5567</v>
      </c>
      <c r="E11" s="62">
        <f>SUM(E23:E48)</f>
        <v>5197</v>
      </c>
      <c r="F11" s="63">
        <f>(E11-D11)/D11*100</f>
        <v>-6.646308604275193</v>
      </c>
      <c r="G11" s="62">
        <f>SUM(G23:G48)</f>
        <v>4917</v>
      </c>
      <c r="H11" s="64">
        <f>SUM((G11-E11)/E11*100)</f>
        <v>-5.387723686742351</v>
      </c>
      <c r="I11" s="65">
        <f>SUM(G11/G8)*100</f>
        <v>24.84211589956045</v>
      </c>
      <c r="J11" s="61">
        <v>518</v>
      </c>
      <c r="K11" s="62">
        <v>470</v>
      </c>
      <c r="L11" s="63">
        <f>(K11-J11)/J11*100</f>
        <v>-9.266409266409266</v>
      </c>
      <c r="M11" s="62">
        <v>427</v>
      </c>
      <c r="N11" s="63">
        <f>(M11-K11)/K11*100</f>
        <v>-9.148936170212766</v>
      </c>
      <c r="O11" s="64">
        <f>M11/$M$8*100</f>
        <v>11.534305780659103</v>
      </c>
      <c r="P11" s="61">
        <v>5049</v>
      </c>
      <c r="Q11" s="62">
        <v>4727</v>
      </c>
      <c r="R11" s="64">
        <f>(Q11-P11)/P11*100</f>
        <v>-6.377500495147554</v>
      </c>
      <c r="S11" s="62">
        <v>4490</v>
      </c>
      <c r="T11" s="63">
        <f>(S11-Q11)/Q11*100</f>
        <v>-5.013750793314999</v>
      </c>
      <c r="U11" s="66">
        <f>S11/$S$8*100</f>
        <v>27.903797153688398</v>
      </c>
    </row>
    <row r="12" spans="1:21" s="17" customFormat="1" ht="14.25" customHeight="1">
      <c r="A12" s="59"/>
      <c r="B12" s="60"/>
      <c r="C12" s="60"/>
      <c r="D12" s="61"/>
      <c r="E12" s="62"/>
      <c r="F12" s="63"/>
      <c r="G12" s="62"/>
      <c r="H12" s="64"/>
      <c r="I12" s="65"/>
      <c r="J12" s="61"/>
      <c r="K12" s="62"/>
      <c r="L12" s="63"/>
      <c r="M12" s="62"/>
      <c r="N12" s="63"/>
      <c r="O12" s="64"/>
      <c r="P12" s="61"/>
      <c r="Q12" s="62"/>
      <c r="R12" s="64"/>
      <c r="S12" s="62"/>
      <c r="T12" s="62"/>
      <c r="U12" s="66"/>
    </row>
    <row r="13" spans="1:21" s="17" customFormat="1" ht="21" customHeight="1">
      <c r="A13" s="59"/>
      <c r="B13" s="60"/>
      <c r="C13" s="67" t="s">
        <v>16</v>
      </c>
      <c r="D13" s="68">
        <v>7238</v>
      </c>
      <c r="E13" s="69">
        <v>6875</v>
      </c>
      <c r="F13" s="70">
        <f aca="true" t="shared" si="0" ref="F13:F21">(E13-D13)/D13*100</f>
        <v>-5.015197568389058</v>
      </c>
      <c r="G13" s="71">
        <v>6236</v>
      </c>
      <c r="H13" s="72">
        <f aca="true" t="shared" si="1" ref="H13:H21">SUM((G13-E13)/E13*100)</f>
        <v>-9.294545454545453</v>
      </c>
      <c r="I13" s="73">
        <f>SUM(G13/G8)*100</f>
        <v>31.506088010912947</v>
      </c>
      <c r="J13" s="68">
        <v>2115</v>
      </c>
      <c r="K13" s="69">
        <v>2053</v>
      </c>
      <c r="L13" s="70">
        <f aca="true" t="shared" si="2" ref="L13:L21">(K13-J13)/J13*100</f>
        <v>-2.931442080378251</v>
      </c>
      <c r="M13" s="69">
        <v>1778</v>
      </c>
      <c r="N13" s="70">
        <f aca="true" t="shared" si="3" ref="N13:N21">(M13-K13)/K13*100</f>
        <v>-13.395031660983925</v>
      </c>
      <c r="O13" s="72">
        <f aca="true" t="shared" si="4" ref="O13:O21">M13/$M$8*100</f>
        <v>48.02809292274446</v>
      </c>
      <c r="P13" s="68">
        <v>5123</v>
      </c>
      <c r="Q13" s="69">
        <v>4822</v>
      </c>
      <c r="R13" s="72">
        <f aca="true" t="shared" si="5" ref="R13:R21">(Q13-P13)/P13*100</f>
        <v>-5.8754635955494825</v>
      </c>
      <c r="S13" s="69">
        <v>4458</v>
      </c>
      <c r="T13" s="70">
        <f aca="true" t="shared" si="6" ref="T13:T21">(S13-Q13)/Q13*100</f>
        <v>-7.548734964744918</v>
      </c>
      <c r="U13" s="74">
        <f aca="true" t="shared" si="7" ref="U13:U21">S13/$S$8*100</f>
        <v>27.704928220744517</v>
      </c>
    </row>
    <row r="14" spans="1:21" s="17" customFormat="1" ht="21" customHeight="1">
      <c r="A14" s="59"/>
      <c r="B14" s="60"/>
      <c r="C14" s="67" t="s">
        <v>17</v>
      </c>
      <c r="D14" s="68">
        <v>4292</v>
      </c>
      <c r="E14" s="69">
        <v>4015</v>
      </c>
      <c r="F14" s="70">
        <f t="shared" si="0"/>
        <v>-6.453867660764212</v>
      </c>
      <c r="G14" s="71">
        <v>3662</v>
      </c>
      <c r="H14" s="72">
        <f t="shared" si="1"/>
        <v>-8.792029887920298</v>
      </c>
      <c r="I14" s="73">
        <f>SUM(G14/G8)*100</f>
        <v>18.50149042590815</v>
      </c>
      <c r="J14" s="68">
        <v>1083</v>
      </c>
      <c r="K14" s="69">
        <v>1012</v>
      </c>
      <c r="L14" s="70">
        <f t="shared" si="2"/>
        <v>-6.555863342566943</v>
      </c>
      <c r="M14" s="69">
        <v>919</v>
      </c>
      <c r="N14" s="70">
        <f t="shared" si="3"/>
        <v>-9.189723320158102</v>
      </c>
      <c r="O14" s="72">
        <f t="shared" si="4"/>
        <v>24.82441923284711</v>
      </c>
      <c r="P14" s="68">
        <v>3209</v>
      </c>
      <c r="Q14" s="69">
        <v>3003</v>
      </c>
      <c r="R14" s="72">
        <f t="shared" si="5"/>
        <v>-6.419445310065441</v>
      </c>
      <c r="S14" s="69">
        <v>2743</v>
      </c>
      <c r="T14" s="70">
        <f t="shared" si="6"/>
        <v>-8.658008658008658</v>
      </c>
      <c r="U14" s="74">
        <f t="shared" si="7"/>
        <v>17.046796345783356</v>
      </c>
    </row>
    <row r="15" spans="1:21" s="17" customFormat="1" ht="21" customHeight="1">
      <c r="A15" s="59"/>
      <c r="B15" s="60"/>
      <c r="C15" s="67" t="s">
        <v>18</v>
      </c>
      <c r="D15" s="68">
        <v>867</v>
      </c>
      <c r="E15" s="69">
        <v>771</v>
      </c>
      <c r="F15" s="70">
        <f t="shared" si="0"/>
        <v>-11.072664359861593</v>
      </c>
      <c r="G15" s="71">
        <v>676</v>
      </c>
      <c r="H15" s="72">
        <f t="shared" si="1"/>
        <v>-12.321660181582361</v>
      </c>
      <c r="I15" s="73">
        <f>SUM(G15/G8)*100</f>
        <v>3.415348860708331</v>
      </c>
      <c r="J15" s="68">
        <v>92</v>
      </c>
      <c r="K15" s="69">
        <v>94</v>
      </c>
      <c r="L15" s="70">
        <f t="shared" si="2"/>
        <v>2.1739130434782608</v>
      </c>
      <c r="M15" s="69">
        <v>80</v>
      </c>
      <c r="N15" s="70">
        <f t="shared" si="3"/>
        <v>-14.893617021276595</v>
      </c>
      <c r="O15" s="72">
        <f t="shared" si="4"/>
        <v>2.1609940572663424</v>
      </c>
      <c r="P15" s="68">
        <v>775</v>
      </c>
      <c r="Q15" s="69">
        <v>677</v>
      </c>
      <c r="R15" s="72">
        <f t="shared" si="5"/>
        <v>-12.645161290322582</v>
      </c>
      <c r="S15" s="69">
        <v>596</v>
      </c>
      <c r="T15" s="70">
        <f t="shared" si="6"/>
        <v>-11.964549483013293</v>
      </c>
      <c r="U15" s="74">
        <f t="shared" si="7"/>
        <v>3.7039338760797964</v>
      </c>
    </row>
    <row r="16" spans="1:21" s="17" customFormat="1" ht="21" customHeight="1">
      <c r="A16" s="59"/>
      <c r="B16" s="60"/>
      <c r="C16" s="67" t="s">
        <v>19</v>
      </c>
      <c r="D16" s="68">
        <v>1107</v>
      </c>
      <c r="E16" s="69">
        <v>1040</v>
      </c>
      <c r="F16" s="70">
        <f t="shared" si="0"/>
        <v>-6.052393857271906</v>
      </c>
      <c r="G16" s="71">
        <v>956</v>
      </c>
      <c r="H16" s="72">
        <f t="shared" si="1"/>
        <v>-8.076923076923077</v>
      </c>
      <c r="I16" s="73">
        <f>SUM(G16/G8)*100</f>
        <v>4.829990400646693</v>
      </c>
      <c r="J16" s="68">
        <v>172</v>
      </c>
      <c r="K16" s="69">
        <v>168</v>
      </c>
      <c r="L16" s="70">
        <f t="shared" si="2"/>
        <v>-2.3255813953488373</v>
      </c>
      <c r="M16" s="69">
        <v>157</v>
      </c>
      <c r="N16" s="70">
        <f t="shared" si="3"/>
        <v>-6.547619047619048</v>
      </c>
      <c r="O16" s="72">
        <f t="shared" si="4"/>
        <v>4.2409508373851965</v>
      </c>
      <c r="P16" s="68">
        <v>935</v>
      </c>
      <c r="Q16" s="69">
        <v>872</v>
      </c>
      <c r="R16" s="72">
        <f t="shared" si="5"/>
        <v>-6.737967914438503</v>
      </c>
      <c r="S16" s="69">
        <v>799</v>
      </c>
      <c r="T16" s="70">
        <f t="shared" si="6"/>
        <v>-8.371559633027523</v>
      </c>
      <c r="U16" s="74">
        <f t="shared" si="7"/>
        <v>4.965508669442546</v>
      </c>
    </row>
    <row r="17" spans="1:21" s="17" customFormat="1" ht="21" customHeight="1">
      <c r="A17" s="59"/>
      <c r="B17" s="60"/>
      <c r="C17" s="67" t="s">
        <v>20</v>
      </c>
      <c r="D17" s="68">
        <v>1112</v>
      </c>
      <c r="E17" s="69">
        <v>1046</v>
      </c>
      <c r="F17" s="70">
        <f t="shared" si="0"/>
        <v>-5.935251798561151</v>
      </c>
      <c r="G17" s="71">
        <v>992</v>
      </c>
      <c r="H17" s="72">
        <f t="shared" si="1"/>
        <v>-5.162523900573614</v>
      </c>
      <c r="I17" s="73">
        <f>SUM(G17/G8)*100</f>
        <v>5.011872884353054</v>
      </c>
      <c r="J17" s="68">
        <v>112</v>
      </c>
      <c r="K17" s="69">
        <v>115</v>
      </c>
      <c r="L17" s="70">
        <f t="shared" si="2"/>
        <v>2.6785714285714284</v>
      </c>
      <c r="M17" s="69">
        <v>101</v>
      </c>
      <c r="N17" s="70">
        <f t="shared" si="3"/>
        <v>-12.173913043478262</v>
      </c>
      <c r="O17" s="72">
        <f t="shared" si="4"/>
        <v>2.7282549972987575</v>
      </c>
      <c r="P17" s="68">
        <v>1000</v>
      </c>
      <c r="Q17" s="69">
        <v>931</v>
      </c>
      <c r="R17" s="72">
        <f t="shared" si="5"/>
        <v>-6.9</v>
      </c>
      <c r="S17" s="69">
        <v>891</v>
      </c>
      <c r="T17" s="70">
        <f t="shared" si="6"/>
        <v>-4.296455424274973</v>
      </c>
      <c r="U17" s="74">
        <f t="shared" si="7"/>
        <v>5.537256851656205</v>
      </c>
    </row>
    <row r="18" spans="1:21" s="17" customFormat="1" ht="21" customHeight="1">
      <c r="A18" s="59"/>
      <c r="B18" s="60"/>
      <c r="C18" s="67" t="s">
        <v>21</v>
      </c>
      <c r="D18" s="68">
        <v>490</v>
      </c>
      <c r="E18" s="69">
        <v>484</v>
      </c>
      <c r="F18" s="70">
        <f t="shared" si="0"/>
        <v>-1.2244897959183674</v>
      </c>
      <c r="G18" s="71">
        <v>442</v>
      </c>
      <c r="H18" s="72">
        <f t="shared" si="1"/>
        <v>-8.677685950413224</v>
      </c>
      <c r="I18" s="73">
        <f>SUM(G18/G8)*100</f>
        <v>2.233112716616986</v>
      </c>
      <c r="J18" s="68">
        <v>54</v>
      </c>
      <c r="K18" s="69">
        <v>54</v>
      </c>
      <c r="L18" s="70">
        <f t="shared" si="2"/>
        <v>0</v>
      </c>
      <c r="M18" s="69">
        <v>44</v>
      </c>
      <c r="N18" s="70">
        <f t="shared" si="3"/>
        <v>-18.51851851851852</v>
      </c>
      <c r="O18" s="72">
        <f t="shared" si="4"/>
        <v>1.1885467314964884</v>
      </c>
      <c r="P18" s="68">
        <v>436</v>
      </c>
      <c r="Q18" s="69">
        <v>430</v>
      </c>
      <c r="R18" s="72">
        <f t="shared" si="5"/>
        <v>-1.3761467889908259</v>
      </c>
      <c r="S18" s="69">
        <v>398</v>
      </c>
      <c r="T18" s="70">
        <f t="shared" si="6"/>
        <v>-7.441860465116279</v>
      </c>
      <c r="U18" s="74">
        <f t="shared" si="7"/>
        <v>2.473432353489528</v>
      </c>
    </row>
    <row r="19" spans="1:21" s="17" customFormat="1" ht="21" customHeight="1">
      <c r="A19" s="59"/>
      <c r="B19" s="60"/>
      <c r="C19" s="67" t="s">
        <v>22</v>
      </c>
      <c r="D19" s="68">
        <v>773</v>
      </c>
      <c r="E19" s="69">
        <v>739</v>
      </c>
      <c r="F19" s="70">
        <f t="shared" si="0"/>
        <v>-4.3984476067270375</v>
      </c>
      <c r="G19" s="71">
        <v>672</v>
      </c>
      <c r="H19" s="72">
        <f t="shared" si="1"/>
        <v>-9.066305818673884</v>
      </c>
      <c r="I19" s="73">
        <f>SUM(G19/G8)*100</f>
        <v>3.3951396958520688</v>
      </c>
      <c r="J19" s="68">
        <v>81</v>
      </c>
      <c r="K19" s="69">
        <v>64</v>
      </c>
      <c r="L19" s="70">
        <f t="shared" si="2"/>
        <v>-20.98765432098765</v>
      </c>
      <c r="M19" s="69">
        <v>63</v>
      </c>
      <c r="N19" s="70">
        <f t="shared" si="3"/>
        <v>-1.5625</v>
      </c>
      <c r="O19" s="72">
        <f t="shared" si="4"/>
        <v>1.7017828200972445</v>
      </c>
      <c r="P19" s="68">
        <v>692</v>
      </c>
      <c r="Q19" s="69">
        <v>675</v>
      </c>
      <c r="R19" s="72">
        <f t="shared" si="5"/>
        <v>-2.4566473988439306</v>
      </c>
      <c r="S19" s="69">
        <v>609</v>
      </c>
      <c r="T19" s="70">
        <f t="shared" si="6"/>
        <v>-9.777777777777779</v>
      </c>
      <c r="U19" s="74">
        <f t="shared" si="7"/>
        <v>3.784724380088248</v>
      </c>
    </row>
    <row r="20" spans="1:21" s="17" customFormat="1" ht="21" customHeight="1">
      <c r="A20" s="59"/>
      <c r="B20" s="60"/>
      <c r="C20" s="67" t="s">
        <v>23</v>
      </c>
      <c r="D20" s="68">
        <v>713</v>
      </c>
      <c r="E20" s="69">
        <v>673</v>
      </c>
      <c r="F20" s="70">
        <f t="shared" si="0"/>
        <v>-5.610098176718092</v>
      </c>
      <c r="G20" s="71">
        <v>627</v>
      </c>
      <c r="H20" s="72">
        <f t="shared" si="1"/>
        <v>-6.8350668647845465</v>
      </c>
      <c r="I20" s="73">
        <f>SUM(G20/G8)*100</f>
        <v>3.1677865912191177</v>
      </c>
      <c r="J20" s="68">
        <v>83</v>
      </c>
      <c r="K20" s="69">
        <v>82</v>
      </c>
      <c r="L20" s="70">
        <f t="shared" si="2"/>
        <v>-1.2048192771084338</v>
      </c>
      <c r="M20" s="69">
        <v>72</v>
      </c>
      <c r="N20" s="70">
        <f t="shared" si="3"/>
        <v>-12.195121951219512</v>
      </c>
      <c r="O20" s="72">
        <f t="shared" si="4"/>
        <v>1.9448946515397085</v>
      </c>
      <c r="P20" s="68">
        <v>630</v>
      </c>
      <c r="Q20" s="69">
        <v>591</v>
      </c>
      <c r="R20" s="72">
        <f t="shared" si="5"/>
        <v>-6.190476190476191</v>
      </c>
      <c r="S20" s="69">
        <v>555</v>
      </c>
      <c r="T20" s="70">
        <f t="shared" si="6"/>
        <v>-6.091370558375635</v>
      </c>
      <c r="U20" s="74">
        <f t="shared" si="7"/>
        <v>3.449133055745448</v>
      </c>
    </row>
    <row r="21" spans="1:21" s="17" customFormat="1" ht="21" customHeight="1">
      <c r="A21" s="59"/>
      <c r="B21" s="60"/>
      <c r="C21" s="67" t="s">
        <v>24</v>
      </c>
      <c r="D21" s="68">
        <v>696</v>
      </c>
      <c r="E21" s="69">
        <v>674</v>
      </c>
      <c r="F21" s="70">
        <f t="shared" si="0"/>
        <v>-3.1609195402298855</v>
      </c>
      <c r="G21" s="71">
        <v>613</v>
      </c>
      <c r="H21" s="72">
        <f t="shared" si="1"/>
        <v>-9.050445103857568</v>
      </c>
      <c r="I21" s="73">
        <f>SUM(G21/G8)*100</f>
        <v>3.0970545142221995</v>
      </c>
      <c r="J21" s="68">
        <v>73</v>
      </c>
      <c r="K21" s="69">
        <v>72</v>
      </c>
      <c r="L21" s="70">
        <f t="shared" si="2"/>
        <v>-1.36986301369863</v>
      </c>
      <c r="M21" s="69">
        <v>61</v>
      </c>
      <c r="N21" s="70">
        <f t="shared" si="3"/>
        <v>-15.277777777777779</v>
      </c>
      <c r="O21" s="72">
        <f t="shared" si="4"/>
        <v>1.6477579686655863</v>
      </c>
      <c r="P21" s="68">
        <v>623</v>
      </c>
      <c r="Q21" s="69">
        <v>602</v>
      </c>
      <c r="R21" s="72">
        <f t="shared" si="5"/>
        <v>-3.3707865168539324</v>
      </c>
      <c r="S21" s="69">
        <v>552</v>
      </c>
      <c r="T21" s="70">
        <f t="shared" si="6"/>
        <v>-8.305647840531561</v>
      </c>
      <c r="U21" s="74">
        <f t="shared" si="7"/>
        <v>3.430489093281959</v>
      </c>
    </row>
    <row r="22" spans="1:21" s="17" customFormat="1" ht="21" customHeight="1">
      <c r="A22" s="59"/>
      <c r="B22" s="60"/>
      <c r="C22" s="75"/>
      <c r="D22" s="68"/>
      <c r="E22" s="69"/>
      <c r="F22" s="70"/>
      <c r="G22" s="69"/>
      <c r="H22" s="72"/>
      <c r="I22" s="73"/>
      <c r="J22" s="68"/>
      <c r="K22" s="69"/>
      <c r="L22" s="70"/>
      <c r="M22" s="69"/>
      <c r="N22" s="70"/>
      <c r="O22" s="72"/>
      <c r="P22" s="68"/>
      <c r="Q22" s="69"/>
      <c r="R22" s="72"/>
      <c r="S22" s="69"/>
      <c r="T22" s="69"/>
      <c r="U22" s="74"/>
    </row>
    <row r="23" spans="1:21" s="17" customFormat="1" ht="21" customHeight="1">
      <c r="A23" s="59"/>
      <c r="B23" s="60"/>
      <c r="C23" s="67" t="s">
        <v>25</v>
      </c>
      <c r="D23" s="68">
        <v>254</v>
      </c>
      <c r="E23" s="69">
        <v>230</v>
      </c>
      <c r="F23" s="70">
        <f aca="true" t="shared" si="8" ref="F23:F48">(E23-D23)/D23*100</f>
        <v>-9.448818897637794</v>
      </c>
      <c r="G23" s="69">
        <v>201</v>
      </c>
      <c r="H23" s="72">
        <f aca="true" t="shared" si="9" ref="H23:H48">SUM((G23-E23)/E23*100)</f>
        <v>-12.608695652173912</v>
      </c>
      <c r="I23" s="73">
        <f>SUM(G23/G8)*100</f>
        <v>1.0155105340271813</v>
      </c>
      <c r="J23" s="68">
        <v>19</v>
      </c>
      <c r="K23" s="69">
        <v>12</v>
      </c>
      <c r="L23" s="70">
        <f aca="true" t="shared" si="10" ref="L23:L32">(K23-J23)/J23*100</f>
        <v>-36.84210526315789</v>
      </c>
      <c r="M23" s="69">
        <v>13</v>
      </c>
      <c r="N23" s="70">
        <f aca="true" t="shared" si="11" ref="N23:N32">(M23-K23)/K23*100</f>
        <v>8.333333333333332</v>
      </c>
      <c r="O23" s="72">
        <f aca="true" t="shared" si="12" ref="O23:O32">M23/$M$8*100</f>
        <v>0.3511615343057807</v>
      </c>
      <c r="P23" s="68">
        <v>235</v>
      </c>
      <c r="Q23" s="69">
        <v>218</v>
      </c>
      <c r="R23" s="72">
        <f aca="true" t="shared" si="13" ref="R23:R48">(Q23-P23)/P23*100</f>
        <v>-7.234042553191489</v>
      </c>
      <c r="S23" s="69">
        <v>188</v>
      </c>
      <c r="T23" s="70">
        <f aca="true" t="shared" si="14" ref="T23:T48">(S23-Q23)/Q23*100</f>
        <v>-13.761467889908257</v>
      </c>
      <c r="U23" s="74">
        <f aca="true" t="shared" si="15" ref="U23:U48">S23/$S$8*100</f>
        <v>1.1683549810453049</v>
      </c>
    </row>
    <row r="24" spans="1:21" s="17" customFormat="1" ht="21" customHeight="1">
      <c r="A24" s="59"/>
      <c r="B24" s="60"/>
      <c r="C24" s="67" t="s">
        <v>26</v>
      </c>
      <c r="D24" s="68">
        <v>124</v>
      </c>
      <c r="E24" s="69">
        <v>109</v>
      </c>
      <c r="F24" s="70">
        <f t="shared" si="8"/>
        <v>-12.096774193548388</v>
      </c>
      <c r="G24" s="69">
        <v>101</v>
      </c>
      <c r="H24" s="72">
        <f t="shared" si="9"/>
        <v>-7.339449541284404</v>
      </c>
      <c r="I24" s="73">
        <f>SUM(G24/G8)*100</f>
        <v>0.5102814126206234</v>
      </c>
      <c r="J24" s="68">
        <v>10</v>
      </c>
      <c r="K24" s="69">
        <v>4</v>
      </c>
      <c r="L24" s="70">
        <f t="shared" si="10"/>
        <v>-60</v>
      </c>
      <c r="M24" s="69">
        <v>3</v>
      </c>
      <c r="N24" s="70">
        <f t="shared" si="11"/>
        <v>-25</v>
      </c>
      <c r="O24" s="72">
        <f t="shared" si="12"/>
        <v>0.08103727714748785</v>
      </c>
      <c r="P24" s="68">
        <v>114</v>
      </c>
      <c r="Q24" s="69">
        <v>105</v>
      </c>
      <c r="R24" s="72">
        <f t="shared" si="13"/>
        <v>-7.894736842105263</v>
      </c>
      <c r="S24" s="69">
        <v>98</v>
      </c>
      <c r="T24" s="70">
        <f t="shared" si="14"/>
        <v>-6.666666666666667</v>
      </c>
      <c r="U24" s="74">
        <f t="shared" si="15"/>
        <v>0.6090361071406376</v>
      </c>
    </row>
    <row r="25" spans="1:21" s="17" customFormat="1" ht="21" customHeight="1">
      <c r="A25" s="59"/>
      <c r="B25" s="60"/>
      <c r="C25" s="67" t="s">
        <v>27</v>
      </c>
      <c r="D25" s="68">
        <v>18</v>
      </c>
      <c r="E25" s="69">
        <v>17</v>
      </c>
      <c r="F25" s="70">
        <f t="shared" si="8"/>
        <v>-5.555555555555555</v>
      </c>
      <c r="G25" s="69">
        <v>16</v>
      </c>
      <c r="H25" s="72">
        <f t="shared" si="9"/>
        <v>-5.88235294117647</v>
      </c>
      <c r="I25" s="73">
        <f>SUM(G25/G8)*100</f>
        <v>0.08083665942504926</v>
      </c>
      <c r="J25" s="68">
        <v>5</v>
      </c>
      <c r="K25" s="69">
        <v>4</v>
      </c>
      <c r="L25" s="70">
        <f t="shared" si="10"/>
        <v>-20</v>
      </c>
      <c r="M25" s="69">
        <v>3</v>
      </c>
      <c r="N25" s="70">
        <f t="shared" si="11"/>
        <v>-25</v>
      </c>
      <c r="O25" s="72">
        <f t="shared" si="12"/>
        <v>0.08103727714748785</v>
      </c>
      <c r="P25" s="68">
        <v>13</v>
      </c>
      <c r="Q25" s="69">
        <v>13</v>
      </c>
      <c r="R25" s="72">
        <f t="shared" si="13"/>
        <v>0</v>
      </c>
      <c r="S25" s="69">
        <v>13</v>
      </c>
      <c r="T25" s="70">
        <f t="shared" si="14"/>
        <v>0</v>
      </c>
      <c r="U25" s="74">
        <f t="shared" si="15"/>
        <v>0.08079050400845193</v>
      </c>
    </row>
    <row r="26" spans="1:21" s="17" customFormat="1" ht="21" customHeight="1">
      <c r="A26" s="59"/>
      <c r="B26" s="60"/>
      <c r="C26" s="67" t="s">
        <v>28</v>
      </c>
      <c r="D26" s="68">
        <v>412</v>
      </c>
      <c r="E26" s="69">
        <v>361</v>
      </c>
      <c r="F26" s="70">
        <f t="shared" si="8"/>
        <v>-12.37864077669903</v>
      </c>
      <c r="G26" s="69">
        <v>340</v>
      </c>
      <c r="H26" s="72">
        <f t="shared" si="9"/>
        <v>-5.8171745152354575</v>
      </c>
      <c r="I26" s="73">
        <f>SUM(G26/G8)*100</f>
        <v>1.717779012782297</v>
      </c>
      <c r="J26" s="68">
        <v>27</v>
      </c>
      <c r="K26" s="69">
        <v>27</v>
      </c>
      <c r="L26" s="70">
        <f t="shared" si="10"/>
        <v>0</v>
      </c>
      <c r="M26" s="69">
        <v>26</v>
      </c>
      <c r="N26" s="70">
        <f t="shared" si="11"/>
        <v>-3.7037037037037033</v>
      </c>
      <c r="O26" s="72">
        <f t="shared" si="12"/>
        <v>0.7023230686115614</v>
      </c>
      <c r="P26" s="68">
        <v>385</v>
      </c>
      <c r="Q26" s="69">
        <v>334</v>
      </c>
      <c r="R26" s="72">
        <f t="shared" si="13"/>
        <v>-13.246753246753245</v>
      </c>
      <c r="S26" s="69">
        <v>314</v>
      </c>
      <c r="T26" s="70">
        <f t="shared" si="14"/>
        <v>-5.9880239520958085</v>
      </c>
      <c r="U26" s="74">
        <f t="shared" si="15"/>
        <v>1.9514014045118389</v>
      </c>
    </row>
    <row r="27" spans="1:21" s="17" customFormat="1" ht="21" customHeight="1">
      <c r="A27" s="59"/>
      <c r="B27" s="60"/>
      <c r="C27" s="67" t="s">
        <v>29</v>
      </c>
      <c r="D27" s="68">
        <v>431</v>
      </c>
      <c r="E27" s="69">
        <v>388</v>
      </c>
      <c r="F27" s="70">
        <f t="shared" si="8"/>
        <v>-9.976798143851507</v>
      </c>
      <c r="G27" s="69">
        <v>352</v>
      </c>
      <c r="H27" s="72">
        <f t="shared" si="9"/>
        <v>-9.278350515463918</v>
      </c>
      <c r="I27" s="73">
        <f>SUM(G27/G8)*100</f>
        <v>1.7784065073510837</v>
      </c>
      <c r="J27" s="68">
        <v>25</v>
      </c>
      <c r="K27" s="69">
        <v>16</v>
      </c>
      <c r="L27" s="70">
        <f t="shared" si="10"/>
        <v>-36</v>
      </c>
      <c r="M27" s="69">
        <v>17</v>
      </c>
      <c r="N27" s="70">
        <f t="shared" si="11"/>
        <v>6.25</v>
      </c>
      <c r="O27" s="72">
        <f t="shared" si="12"/>
        <v>0.4592112371690978</v>
      </c>
      <c r="P27" s="68">
        <v>406</v>
      </c>
      <c r="Q27" s="69">
        <v>372</v>
      </c>
      <c r="R27" s="72">
        <f t="shared" si="13"/>
        <v>-8.374384236453201</v>
      </c>
      <c r="S27" s="69">
        <v>335</v>
      </c>
      <c r="T27" s="70">
        <f t="shared" si="14"/>
        <v>-9.946236559139784</v>
      </c>
      <c r="U27" s="74">
        <f t="shared" si="15"/>
        <v>2.0819091417562614</v>
      </c>
    </row>
    <row r="28" spans="1:21" s="17" customFormat="1" ht="21" customHeight="1">
      <c r="A28" s="59"/>
      <c r="B28" s="60"/>
      <c r="C28" s="67" t="s">
        <v>30</v>
      </c>
      <c r="D28" s="68">
        <v>108</v>
      </c>
      <c r="E28" s="69">
        <v>100</v>
      </c>
      <c r="F28" s="70">
        <f t="shared" si="8"/>
        <v>-7.4074074074074066</v>
      </c>
      <c r="G28" s="69">
        <v>93</v>
      </c>
      <c r="H28" s="72">
        <f t="shared" si="9"/>
        <v>-7.000000000000001</v>
      </c>
      <c r="I28" s="73">
        <f>SUM(G28/G8)*100</f>
        <v>0.46986308290809886</v>
      </c>
      <c r="J28" s="68">
        <v>7</v>
      </c>
      <c r="K28" s="69">
        <v>5</v>
      </c>
      <c r="L28" s="70">
        <f t="shared" si="10"/>
        <v>-28.57142857142857</v>
      </c>
      <c r="M28" s="69">
        <v>4</v>
      </c>
      <c r="N28" s="70">
        <f t="shared" si="11"/>
        <v>-20</v>
      </c>
      <c r="O28" s="72">
        <f t="shared" si="12"/>
        <v>0.10804970286331712</v>
      </c>
      <c r="P28" s="68">
        <v>101</v>
      </c>
      <c r="Q28" s="69">
        <v>95</v>
      </c>
      <c r="R28" s="72">
        <f t="shared" si="13"/>
        <v>-5.9405940594059405</v>
      </c>
      <c r="S28" s="69">
        <v>89</v>
      </c>
      <c r="T28" s="70">
        <f t="shared" si="14"/>
        <v>-6.315789473684211</v>
      </c>
      <c r="U28" s="74">
        <f t="shared" si="15"/>
        <v>0.553104219750171</v>
      </c>
    </row>
    <row r="29" spans="1:21" s="17" customFormat="1" ht="21" customHeight="1">
      <c r="A29" s="59"/>
      <c r="B29" s="60"/>
      <c r="C29" s="67" t="s">
        <v>31</v>
      </c>
      <c r="D29" s="68">
        <v>480</v>
      </c>
      <c r="E29" s="69">
        <v>463</v>
      </c>
      <c r="F29" s="70">
        <f t="shared" si="8"/>
        <v>-3.5416666666666665</v>
      </c>
      <c r="G29" s="69">
        <v>436</v>
      </c>
      <c r="H29" s="72">
        <f t="shared" si="9"/>
        <v>-5.831533477321814</v>
      </c>
      <c r="I29" s="73">
        <f>SUM(G29/G8)*100</f>
        <v>2.2027989693325924</v>
      </c>
      <c r="J29" s="68">
        <v>33</v>
      </c>
      <c r="K29" s="69">
        <v>30</v>
      </c>
      <c r="L29" s="70">
        <f t="shared" si="10"/>
        <v>-9.090909090909092</v>
      </c>
      <c r="M29" s="69">
        <v>26</v>
      </c>
      <c r="N29" s="70">
        <f t="shared" si="11"/>
        <v>-13.333333333333334</v>
      </c>
      <c r="O29" s="72">
        <f t="shared" si="12"/>
        <v>0.7023230686115614</v>
      </c>
      <c r="P29" s="68">
        <v>447</v>
      </c>
      <c r="Q29" s="69">
        <v>433</v>
      </c>
      <c r="R29" s="72">
        <f t="shared" si="13"/>
        <v>-3.131991051454139</v>
      </c>
      <c r="S29" s="69">
        <v>410</v>
      </c>
      <c r="T29" s="70">
        <f t="shared" si="14"/>
        <v>-5.311778290993072</v>
      </c>
      <c r="U29" s="74">
        <f t="shared" si="15"/>
        <v>2.548008203343484</v>
      </c>
    </row>
    <row r="30" spans="1:21" s="17" customFormat="1" ht="21" customHeight="1">
      <c r="A30" s="59"/>
      <c r="B30" s="60"/>
      <c r="C30" s="67" t="s">
        <v>32</v>
      </c>
      <c r="D30" s="68">
        <v>401</v>
      </c>
      <c r="E30" s="69">
        <v>349</v>
      </c>
      <c r="F30" s="70">
        <f t="shared" si="8"/>
        <v>-12.967581047381547</v>
      </c>
      <c r="G30" s="69">
        <v>326</v>
      </c>
      <c r="H30" s="72">
        <f t="shared" si="9"/>
        <v>-6.59025787965616</v>
      </c>
      <c r="I30" s="73">
        <f>SUM(G30/G8)*100</f>
        <v>1.6470469357853785</v>
      </c>
      <c r="J30" s="68">
        <v>35</v>
      </c>
      <c r="K30" s="69">
        <v>23</v>
      </c>
      <c r="L30" s="70">
        <f t="shared" si="10"/>
        <v>-34.285714285714285</v>
      </c>
      <c r="M30" s="69">
        <v>23</v>
      </c>
      <c r="N30" s="70">
        <f t="shared" si="11"/>
        <v>0</v>
      </c>
      <c r="O30" s="72">
        <f t="shared" si="12"/>
        <v>0.6212857914640735</v>
      </c>
      <c r="P30" s="68">
        <v>366</v>
      </c>
      <c r="Q30" s="69">
        <v>326</v>
      </c>
      <c r="R30" s="72">
        <f t="shared" si="13"/>
        <v>-10.92896174863388</v>
      </c>
      <c r="S30" s="69">
        <v>303</v>
      </c>
      <c r="T30" s="70">
        <f t="shared" si="14"/>
        <v>-7.05521472392638</v>
      </c>
      <c r="U30" s="74">
        <f t="shared" si="15"/>
        <v>1.8830402088123797</v>
      </c>
    </row>
    <row r="31" spans="1:21" s="17" customFormat="1" ht="21" customHeight="1">
      <c r="A31" s="59"/>
      <c r="B31" s="60"/>
      <c r="C31" s="67" t="s">
        <v>33</v>
      </c>
      <c r="D31" s="68">
        <v>392</v>
      </c>
      <c r="E31" s="69">
        <v>359</v>
      </c>
      <c r="F31" s="70">
        <f t="shared" si="8"/>
        <v>-8.418367346938775</v>
      </c>
      <c r="G31" s="69">
        <v>331</v>
      </c>
      <c r="H31" s="72">
        <f t="shared" si="9"/>
        <v>-7.7994428969359335</v>
      </c>
      <c r="I31" s="73">
        <f>SUM(G31/G8)*100</f>
        <v>1.6723083918557067</v>
      </c>
      <c r="J31" s="68">
        <v>23</v>
      </c>
      <c r="K31" s="69">
        <v>29</v>
      </c>
      <c r="L31" s="70">
        <f t="shared" si="10"/>
        <v>26.08695652173913</v>
      </c>
      <c r="M31" s="69">
        <v>21</v>
      </c>
      <c r="N31" s="70">
        <f t="shared" si="11"/>
        <v>-27.586206896551722</v>
      </c>
      <c r="O31" s="72">
        <f t="shared" si="12"/>
        <v>0.5672609400324149</v>
      </c>
      <c r="P31" s="68">
        <v>369</v>
      </c>
      <c r="Q31" s="69">
        <v>330</v>
      </c>
      <c r="R31" s="72">
        <f t="shared" si="13"/>
        <v>-10.569105691056912</v>
      </c>
      <c r="S31" s="69">
        <v>310</v>
      </c>
      <c r="T31" s="70">
        <f t="shared" si="14"/>
        <v>-6.0606060606060606</v>
      </c>
      <c r="U31" s="74">
        <f t="shared" si="15"/>
        <v>1.926542787893854</v>
      </c>
    </row>
    <row r="32" spans="1:21" s="17" customFormat="1" ht="21" customHeight="1">
      <c r="A32" s="59"/>
      <c r="B32" s="60"/>
      <c r="C32" s="67" t="s">
        <v>34</v>
      </c>
      <c r="D32" s="68">
        <v>326</v>
      </c>
      <c r="E32" s="69">
        <v>317</v>
      </c>
      <c r="F32" s="70">
        <f t="shared" si="8"/>
        <v>-2.7607361963190185</v>
      </c>
      <c r="G32" s="69">
        <v>292</v>
      </c>
      <c r="H32" s="72">
        <f t="shared" si="9"/>
        <v>-7.886435331230284</v>
      </c>
      <c r="I32" s="73">
        <f>SUM(G32/G8)*100</f>
        <v>1.4752690345071489</v>
      </c>
      <c r="J32" s="68">
        <v>26</v>
      </c>
      <c r="K32" s="69">
        <v>33</v>
      </c>
      <c r="L32" s="70">
        <f t="shared" si="10"/>
        <v>26.923076923076923</v>
      </c>
      <c r="M32" s="69">
        <v>27</v>
      </c>
      <c r="N32" s="70">
        <f t="shared" si="11"/>
        <v>-18.181818181818183</v>
      </c>
      <c r="O32" s="72">
        <f t="shared" si="12"/>
        <v>0.7293354943273906</v>
      </c>
      <c r="P32" s="68">
        <v>300</v>
      </c>
      <c r="Q32" s="69">
        <v>284</v>
      </c>
      <c r="R32" s="72">
        <f t="shared" si="13"/>
        <v>-5.333333333333334</v>
      </c>
      <c r="S32" s="69">
        <v>265</v>
      </c>
      <c r="T32" s="70">
        <f t="shared" si="14"/>
        <v>-6.690140845070422</v>
      </c>
      <c r="U32" s="74">
        <f t="shared" si="15"/>
        <v>1.64688335094152</v>
      </c>
    </row>
    <row r="33" spans="1:21" s="17" customFormat="1" ht="21" customHeight="1">
      <c r="A33" s="59"/>
      <c r="B33" s="60"/>
      <c r="C33" s="67" t="s">
        <v>35</v>
      </c>
      <c r="D33" s="68">
        <v>18</v>
      </c>
      <c r="E33" s="69">
        <v>18</v>
      </c>
      <c r="F33" s="70">
        <f t="shared" si="8"/>
        <v>0</v>
      </c>
      <c r="G33" s="69">
        <v>18</v>
      </c>
      <c r="H33" s="72">
        <f t="shared" si="9"/>
        <v>0</v>
      </c>
      <c r="I33" s="73">
        <f>SUM(G33/G8)*100</f>
        <v>0.09094124185318042</v>
      </c>
      <c r="J33" s="76" t="s">
        <v>36</v>
      </c>
      <c r="K33" s="77" t="s">
        <v>36</v>
      </c>
      <c r="L33" s="78" t="s">
        <v>36</v>
      </c>
      <c r="M33" s="77" t="s">
        <v>36</v>
      </c>
      <c r="N33" s="78" t="s">
        <v>36</v>
      </c>
      <c r="O33" s="79" t="s">
        <v>36</v>
      </c>
      <c r="P33" s="68">
        <v>18</v>
      </c>
      <c r="Q33" s="69">
        <v>18</v>
      </c>
      <c r="R33" s="72">
        <f t="shared" si="13"/>
        <v>0</v>
      </c>
      <c r="S33" s="69">
        <v>18</v>
      </c>
      <c r="T33" s="70">
        <f t="shared" si="14"/>
        <v>0</v>
      </c>
      <c r="U33" s="74">
        <f t="shared" si="15"/>
        <v>0.11186377478093344</v>
      </c>
    </row>
    <row r="34" spans="1:21" s="17" customFormat="1" ht="21" customHeight="1">
      <c r="A34" s="59"/>
      <c r="B34" s="60"/>
      <c r="C34" s="67" t="s">
        <v>37</v>
      </c>
      <c r="D34" s="68">
        <v>38</v>
      </c>
      <c r="E34" s="69">
        <v>35</v>
      </c>
      <c r="F34" s="70">
        <f t="shared" si="8"/>
        <v>-7.894736842105263</v>
      </c>
      <c r="G34" s="69">
        <v>33</v>
      </c>
      <c r="H34" s="72">
        <f t="shared" si="9"/>
        <v>-5.714285714285714</v>
      </c>
      <c r="I34" s="73">
        <f>SUM(G34/G8)*100</f>
        <v>0.16672561006416411</v>
      </c>
      <c r="J34" s="76" t="s">
        <v>36</v>
      </c>
      <c r="K34" s="69">
        <v>1</v>
      </c>
      <c r="L34" s="78" t="s">
        <v>36</v>
      </c>
      <c r="M34" s="69">
        <v>1</v>
      </c>
      <c r="N34" s="70">
        <f>(M34-K34)/K34*100</f>
        <v>0</v>
      </c>
      <c r="O34" s="72">
        <f>M34/$M$8*100</f>
        <v>0.02701242571582928</v>
      </c>
      <c r="P34" s="68">
        <v>38</v>
      </c>
      <c r="Q34" s="69">
        <v>34</v>
      </c>
      <c r="R34" s="72">
        <f t="shared" si="13"/>
        <v>-10.526315789473683</v>
      </c>
      <c r="S34" s="69">
        <v>32</v>
      </c>
      <c r="T34" s="70">
        <f t="shared" si="14"/>
        <v>-5.88235294117647</v>
      </c>
      <c r="U34" s="74">
        <f t="shared" si="15"/>
        <v>0.19886893294388167</v>
      </c>
    </row>
    <row r="35" spans="1:21" s="17" customFormat="1" ht="21" customHeight="1">
      <c r="A35" s="59"/>
      <c r="B35" s="60"/>
      <c r="C35" s="67" t="s">
        <v>38</v>
      </c>
      <c r="D35" s="68">
        <v>460</v>
      </c>
      <c r="E35" s="69">
        <v>442</v>
      </c>
      <c r="F35" s="70">
        <f t="shared" si="8"/>
        <v>-3.91304347826087</v>
      </c>
      <c r="G35" s="69">
        <v>495</v>
      </c>
      <c r="H35" s="72">
        <f t="shared" si="9"/>
        <v>11.990950226244344</v>
      </c>
      <c r="I35" s="73">
        <f>SUM(G35/G8)*100</f>
        <v>2.5008841509624613</v>
      </c>
      <c r="J35" s="68">
        <v>79</v>
      </c>
      <c r="K35" s="69">
        <v>75</v>
      </c>
      <c r="L35" s="70">
        <f>(K35-J35)/J35*100</f>
        <v>-5.063291139240507</v>
      </c>
      <c r="M35" s="69">
        <v>78</v>
      </c>
      <c r="N35" s="70">
        <f>(M35-K35)/K35*100</f>
        <v>4</v>
      </c>
      <c r="O35" s="72">
        <f>M35/$M$8*100</f>
        <v>2.106969205834684</v>
      </c>
      <c r="P35" s="68">
        <v>381</v>
      </c>
      <c r="Q35" s="69">
        <v>367</v>
      </c>
      <c r="R35" s="72">
        <f t="shared" si="13"/>
        <v>-3.674540682414698</v>
      </c>
      <c r="S35" s="69">
        <v>417</v>
      </c>
      <c r="T35" s="70">
        <f t="shared" si="14"/>
        <v>13.623978201634879</v>
      </c>
      <c r="U35" s="74">
        <f t="shared" si="15"/>
        <v>2.591510782424958</v>
      </c>
    </row>
    <row r="36" spans="1:21" s="17" customFormat="1" ht="21" customHeight="1">
      <c r="A36" s="59"/>
      <c r="B36" s="60"/>
      <c r="C36" s="67" t="s">
        <v>39</v>
      </c>
      <c r="D36" s="68">
        <v>195</v>
      </c>
      <c r="E36" s="69">
        <v>178</v>
      </c>
      <c r="F36" s="70">
        <f t="shared" si="8"/>
        <v>-8.717948717948717</v>
      </c>
      <c r="G36" s="69">
        <v>178</v>
      </c>
      <c r="H36" s="72">
        <f t="shared" si="9"/>
        <v>0</v>
      </c>
      <c r="I36" s="73">
        <f>SUM(G36/G8)*100</f>
        <v>0.899307836103673</v>
      </c>
      <c r="J36" s="68">
        <v>39</v>
      </c>
      <c r="K36" s="69">
        <v>28</v>
      </c>
      <c r="L36" s="70">
        <f>(K36-J36)/J36*100</f>
        <v>-28.205128205128204</v>
      </c>
      <c r="M36" s="69">
        <v>28</v>
      </c>
      <c r="N36" s="70">
        <f>(M36-K36)/K36*100</f>
        <v>0</v>
      </c>
      <c r="O36" s="72">
        <f>M36/$M$8*100</f>
        <v>0.7563479200432199</v>
      </c>
      <c r="P36" s="68">
        <v>156</v>
      </c>
      <c r="Q36" s="69">
        <v>150</v>
      </c>
      <c r="R36" s="72">
        <f t="shared" si="13"/>
        <v>-3.8461538461538463</v>
      </c>
      <c r="S36" s="69">
        <v>150</v>
      </c>
      <c r="T36" s="70">
        <f t="shared" si="14"/>
        <v>0</v>
      </c>
      <c r="U36" s="74">
        <f t="shared" si="15"/>
        <v>0.9321981231744454</v>
      </c>
    </row>
    <row r="37" spans="1:21" s="17" customFormat="1" ht="21" customHeight="1">
      <c r="A37" s="59"/>
      <c r="B37" s="60"/>
      <c r="C37" s="67" t="s">
        <v>40</v>
      </c>
      <c r="D37" s="68">
        <v>20</v>
      </c>
      <c r="E37" s="69">
        <v>20</v>
      </c>
      <c r="F37" s="70">
        <f t="shared" si="8"/>
        <v>0</v>
      </c>
      <c r="G37" s="69">
        <v>18</v>
      </c>
      <c r="H37" s="72">
        <f t="shared" si="9"/>
        <v>-10</v>
      </c>
      <c r="I37" s="73">
        <f>SUM(G37/G8)*100</f>
        <v>0.09094124185318042</v>
      </c>
      <c r="J37" s="76" t="s">
        <v>36</v>
      </c>
      <c r="K37" s="69">
        <v>1</v>
      </c>
      <c r="L37" s="78" t="s">
        <v>36</v>
      </c>
      <c r="M37" s="77" t="s">
        <v>36</v>
      </c>
      <c r="N37" s="78" t="s">
        <v>36</v>
      </c>
      <c r="O37" s="79" t="s">
        <v>36</v>
      </c>
      <c r="P37" s="68">
        <v>20</v>
      </c>
      <c r="Q37" s="69">
        <v>19</v>
      </c>
      <c r="R37" s="72">
        <f t="shared" si="13"/>
        <v>-5</v>
      </c>
      <c r="S37" s="69">
        <v>18</v>
      </c>
      <c r="T37" s="70">
        <f t="shared" si="14"/>
        <v>-5.263157894736842</v>
      </c>
      <c r="U37" s="74">
        <f t="shared" si="15"/>
        <v>0.11186377478093344</v>
      </c>
    </row>
    <row r="38" spans="1:21" s="17" customFormat="1" ht="21" customHeight="1">
      <c r="A38" s="59"/>
      <c r="B38" s="60"/>
      <c r="C38" s="67" t="s">
        <v>41</v>
      </c>
      <c r="D38" s="68">
        <v>141</v>
      </c>
      <c r="E38" s="69">
        <v>142</v>
      </c>
      <c r="F38" s="70">
        <f t="shared" si="8"/>
        <v>0.7092198581560284</v>
      </c>
      <c r="G38" s="69">
        <v>137</v>
      </c>
      <c r="H38" s="72">
        <f t="shared" si="9"/>
        <v>-3.5211267605633805</v>
      </c>
      <c r="I38" s="73">
        <f>SUM(G38/G8)*100</f>
        <v>0.6921638963269843</v>
      </c>
      <c r="J38" s="68">
        <v>36</v>
      </c>
      <c r="K38" s="69">
        <v>37</v>
      </c>
      <c r="L38" s="70">
        <f>(K38-J38)/J38*100</f>
        <v>2.7777777777777777</v>
      </c>
      <c r="M38" s="69">
        <v>35</v>
      </c>
      <c r="N38" s="70">
        <f>(M38-K38)/K38*100</f>
        <v>-5.405405405405405</v>
      </c>
      <c r="O38" s="72">
        <f>M38/$M$8*100</f>
        <v>0.945434900054025</v>
      </c>
      <c r="P38" s="68">
        <v>105</v>
      </c>
      <c r="Q38" s="69">
        <v>105</v>
      </c>
      <c r="R38" s="72">
        <f t="shared" si="13"/>
        <v>0</v>
      </c>
      <c r="S38" s="69">
        <v>102</v>
      </c>
      <c r="T38" s="70">
        <f t="shared" si="14"/>
        <v>-2.857142857142857</v>
      </c>
      <c r="U38" s="74">
        <f t="shared" si="15"/>
        <v>0.6338947237586229</v>
      </c>
    </row>
    <row r="39" spans="1:21" s="17" customFormat="1" ht="21" customHeight="1">
      <c r="A39" s="59"/>
      <c r="B39" s="60"/>
      <c r="C39" s="67" t="s">
        <v>42</v>
      </c>
      <c r="D39" s="68">
        <v>225</v>
      </c>
      <c r="E39" s="69">
        <v>218</v>
      </c>
      <c r="F39" s="70">
        <f t="shared" si="8"/>
        <v>-3.111111111111111</v>
      </c>
      <c r="G39" s="69">
        <v>202</v>
      </c>
      <c r="H39" s="72">
        <f t="shared" si="9"/>
        <v>-7.339449541284404</v>
      </c>
      <c r="I39" s="73">
        <f>SUM(G39/G8)*100</f>
        <v>1.0205628252412469</v>
      </c>
      <c r="J39" s="68">
        <v>12</v>
      </c>
      <c r="K39" s="69">
        <v>16</v>
      </c>
      <c r="L39" s="70">
        <f>(K39-J39)/J39*100</f>
        <v>33.33333333333333</v>
      </c>
      <c r="M39" s="69">
        <v>10</v>
      </c>
      <c r="N39" s="70">
        <f>(M39-K39)/K39*100</f>
        <v>-37.5</v>
      </c>
      <c r="O39" s="72">
        <f>M39/$M$8*100</f>
        <v>0.2701242571582928</v>
      </c>
      <c r="P39" s="68">
        <v>213</v>
      </c>
      <c r="Q39" s="69">
        <v>202</v>
      </c>
      <c r="R39" s="72">
        <f t="shared" si="13"/>
        <v>-5.164319248826291</v>
      </c>
      <c r="S39" s="69">
        <v>192</v>
      </c>
      <c r="T39" s="70">
        <f t="shared" si="14"/>
        <v>-4.9504950495049505</v>
      </c>
      <c r="U39" s="74">
        <f t="shared" si="15"/>
        <v>1.19321359766329</v>
      </c>
    </row>
    <row r="40" spans="1:21" s="17" customFormat="1" ht="21" customHeight="1">
      <c r="A40" s="59"/>
      <c r="B40" s="60"/>
      <c r="C40" s="67" t="s">
        <v>43</v>
      </c>
      <c r="D40" s="68">
        <v>44</v>
      </c>
      <c r="E40" s="69">
        <v>46</v>
      </c>
      <c r="F40" s="70">
        <f t="shared" si="8"/>
        <v>4.545454545454546</v>
      </c>
      <c r="G40" s="69">
        <v>39</v>
      </c>
      <c r="H40" s="72">
        <f t="shared" si="9"/>
        <v>-15.217391304347828</v>
      </c>
      <c r="I40" s="73">
        <f>SUM(G40/G8)*100</f>
        <v>0.1970393573485576</v>
      </c>
      <c r="J40" s="68">
        <v>3</v>
      </c>
      <c r="K40" s="69">
        <v>5</v>
      </c>
      <c r="L40" s="70">
        <f>(K40-J40)/J40*100</f>
        <v>66.66666666666666</v>
      </c>
      <c r="M40" s="69">
        <v>2</v>
      </c>
      <c r="N40" s="70">
        <f>(M40-K40)/K40*100</f>
        <v>-60</v>
      </c>
      <c r="O40" s="72">
        <f>M40/$M$8*100</f>
        <v>0.05402485143165856</v>
      </c>
      <c r="P40" s="68">
        <v>41</v>
      </c>
      <c r="Q40" s="69">
        <v>41</v>
      </c>
      <c r="R40" s="72">
        <f t="shared" si="13"/>
        <v>0</v>
      </c>
      <c r="S40" s="69">
        <v>37</v>
      </c>
      <c r="T40" s="70">
        <f t="shared" si="14"/>
        <v>-9.75609756097561</v>
      </c>
      <c r="U40" s="74">
        <f t="shared" si="15"/>
        <v>0.22994220371636317</v>
      </c>
    </row>
    <row r="41" spans="1:21" s="17" customFormat="1" ht="21" customHeight="1">
      <c r="A41" s="59"/>
      <c r="B41" s="60"/>
      <c r="C41" s="67" t="s">
        <v>44</v>
      </c>
      <c r="D41" s="68">
        <v>18</v>
      </c>
      <c r="E41" s="69">
        <v>18</v>
      </c>
      <c r="F41" s="70">
        <f t="shared" si="8"/>
        <v>0</v>
      </c>
      <c r="G41" s="69">
        <v>18</v>
      </c>
      <c r="H41" s="72">
        <f t="shared" si="9"/>
        <v>0</v>
      </c>
      <c r="I41" s="73">
        <f>SUM(G41/G8)*100</f>
        <v>0.09094124185318042</v>
      </c>
      <c r="J41" s="76" t="s">
        <v>36</v>
      </c>
      <c r="K41" s="69">
        <v>1</v>
      </c>
      <c r="L41" s="78" t="s">
        <v>36</v>
      </c>
      <c r="M41" s="77" t="s">
        <v>36</v>
      </c>
      <c r="N41" s="78" t="s">
        <v>36</v>
      </c>
      <c r="O41" s="79" t="s">
        <v>36</v>
      </c>
      <c r="P41" s="68">
        <v>18</v>
      </c>
      <c r="Q41" s="69">
        <v>17</v>
      </c>
      <c r="R41" s="72">
        <f t="shared" si="13"/>
        <v>-5.555555555555555</v>
      </c>
      <c r="S41" s="69">
        <v>18</v>
      </c>
      <c r="T41" s="70">
        <f t="shared" si="14"/>
        <v>5.88235294117647</v>
      </c>
      <c r="U41" s="74">
        <f t="shared" si="15"/>
        <v>0.11186377478093344</v>
      </c>
    </row>
    <row r="42" spans="1:21" s="17" customFormat="1" ht="21" customHeight="1">
      <c r="A42" s="59"/>
      <c r="B42" s="60"/>
      <c r="C42" s="67" t="s">
        <v>45</v>
      </c>
      <c r="D42" s="68">
        <v>24</v>
      </c>
      <c r="E42" s="69">
        <v>26</v>
      </c>
      <c r="F42" s="70">
        <f t="shared" si="8"/>
        <v>8.333333333333332</v>
      </c>
      <c r="G42" s="69">
        <v>24</v>
      </c>
      <c r="H42" s="72">
        <f t="shared" si="9"/>
        <v>-7.6923076923076925</v>
      </c>
      <c r="I42" s="73">
        <f>SUM(G42/G8)*100</f>
        <v>0.12125498913757389</v>
      </c>
      <c r="J42" s="68">
        <v>1</v>
      </c>
      <c r="K42" s="69">
        <v>1</v>
      </c>
      <c r="L42" s="70">
        <f aca="true" t="shared" si="16" ref="L42:L48">(K42-J42)/J42*100</f>
        <v>0</v>
      </c>
      <c r="M42" s="69">
        <v>1</v>
      </c>
      <c r="N42" s="70">
        <f aca="true" t="shared" si="17" ref="N42:N48">(M42-K42)/K42*100</f>
        <v>0</v>
      </c>
      <c r="O42" s="72">
        <f aca="true" t="shared" si="18" ref="O42:O48">M42/$M$8*100</f>
        <v>0.02701242571582928</v>
      </c>
      <c r="P42" s="68">
        <v>23</v>
      </c>
      <c r="Q42" s="69">
        <v>25</v>
      </c>
      <c r="R42" s="72">
        <f t="shared" si="13"/>
        <v>8.695652173913043</v>
      </c>
      <c r="S42" s="69">
        <v>23</v>
      </c>
      <c r="T42" s="70">
        <f t="shared" si="14"/>
        <v>-8</v>
      </c>
      <c r="U42" s="74">
        <f t="shared" si="15"/>
        <v>0.14293704555341497</v>
      </c>
    </row>
    <row r="43" spans="1:21" s="17" customFormat="1" ht="21" customHeight="1">
      <c r="A43" s="59"/>
      <c r="B43" s="60"/>
      <c r="C43" s="67" t="s">
        <v>46</v>
      </c>
      <c r="D43" s="68">
        <v>135</v>
      </c>
      <c r="E43" s="69">
        <v>126</v>
      </c>
      <c r="F43" s="70">
        <f t="shared" si="8"/>
        <v>-6.666666666666667</v>
      </c>
      <c r="G43" s="69">
        <v>119</v>
      </c>
      <c r="H43" s="72">
        <f t="shared" si="9"/>
        <v>-5.555555555555555</v>
      </c>
      <c r="I43" s="73">
        <f>SUM(G43/G8)*100</f>
        <v>0.6012226544738039</v>
      </c>
      <c r="J43" s="68">
        <v>10</v>
      </c>
      <c r="K43" s="69">
        <v>9</v>
      </c>
      <c r="L43" s="70">
        <f t="shared" si="16"/>
        <v>-10</v>
      </c>
      <c r="M43" s="69">
        <v>8</v>
      </c>
      <c r="N43" s="70">
        <f t="shared" si="17"/>
        <v>-11.11111111111111</v>
      </c>
      <c r="O43" s="72">
        <f t="shared" si="18"/>
        <v>0.21609940572663425</v>
      </c>
      <c r="P43" s="68">
        <v>125</v>
      </c>
      <c r="Q43" s="69">
        <v>117</v>
      </c>
      <c r="R43" s="72">
        <f t="shared" si="13"/>
        <v>-6.4</v>
      </c>
      <c r="S43" s="69">
        <v>111</v>
      </c>
      <c r="T43" s="70">
        <f t="shared" si="14"/>
        <v>-5.128205128205128</v>
      </c>
      <c r="U43" s="74">
        <f t="shared" si="15"/>
        <v>0.6898266111490896</v>
      </c>
    </row>
    <row r="44" spans="1:21" s="17" customFormat="1" ht="21" customHeight="1">
      <c r="A44" s="59"/>
      <c r="B44" s="60"/>
      <c r="C44" s="67" t="s">
        <v>47</v>
      </c>
      <c r="D44" s="68">
        <v>361</v>
      </c>
      <c r="E44" s="69">
        <v>346</v>
      </c>
      <c r="F44" s="70">
        <f t="shared" si="8"/>
        <v>-4.1551246537396125</v>
      </c>
      <c r="G44" s="69">
        <v>333</v>
      </c>
      <c r="H44" s="72">
        <f t="shared" si="9"/>
        <v>-3.7572254335260116</v>
      </c>
      <c r="I44" s="73">
        <f>SUM(G44/G8)*100</f>
        <v>1.6824129742838378</v>
      </c>
      <c r="J44" s="68">
        <v>13</v>
      </c>
      <c r="K44" s="69">
        <v>14</v>
      </c>
      <c r="L44" s="70">
        <f t="shared" si="16"/>
        <v>7.6923076923076925</v>
      </c>
      <c r="M44" s="69">
        <v>13</v>
      </c>
      <c r="N44" s="70">
        <f t="shared" si="17"/>
        <v>-7.142857142857142</v>
      </c>
      <c r="O44" s="72">
        <f t="shared" si="18"/>
        <v>0.3511615343057807</v>
      </c>
      <c r="P44" s="68">
        <v>348</v>
      </c>
      <c r="Q44" s="69">
        <v>332</v>
      </c>
      <c r="R44" s="72">
        <f t="shared" si="13"/>
        <v>-4.597701149425287</v>
      </c>
      <c r="S44" s="69">
        <v>320</v>
      </c>
      <c r="T44" s="70">
        <f t="shared" si="14"/>
        <v>-3.614457831325301</v>
      </c>
      <c r="U44" s="74">
        <f t="shared" si="15"/>
        <v>1.9886893294388166</v>
      </c>
    </row>
    <row r="45" spans="1:21" s="17" customFormat="1" ht="21" customHeight="1">
      <c r="A45" s="59"/>
      <c r="B45" s="60"/>
      <c r="C45" s="67" t="s">
        <v>48</v>
      </c>
      <c r="D45" s="68">
        <v>16</v>
      </c>
      <c r="E45" s="69">
        <v>17</v>
      </c>
      <c r="F45" s="70">
        <f t="shared" si="8"/>
        <v>6.25</v>
      </c>
      <c r="G45" s="69">
        <v>15</v>
      </c>
      <c r="H45" s="72">
        <f t="shared" si="9"/>
        <v>-11.76470588235294</v>
      </c>
      <c r="I45" s="73">
        <f>SUM(G45/G8)*100</f>
        <v>0.07578436821098368</v>
      </c>
      <c r="J45" s="68">
        <v>3</v>
      </c>
      <c r="K45" s="69">
        <v>2</v>
      </c>
      <c r="L45" s="70">
        <f t="shared" si="16"/>
        <v>-33.33333333333333</v>
      </c>
      <c r="M45" s="69">
        <v>2</v>
      </c>
      <c r="N45" s="70">
        <f t="shared" si="17"/>
        <v>0</v>
      </c>
      <c r="O45" s="72">
        <f t="shared" si="18"/>
        <v>0.05402485143165856</v>
      </c>
      <c r="P45" s="68">
        <v>13</v>
      </c>
      <c r="Q45" s="69">
        <v>15</v>
      </c>
      <c r="R45" s="72">
        <f t="shared" si="13"/>
        <v>15.384615384615385</v>
      </c>
      <c r="S45" s="69">
        <v>13</v>
      </c>
      <c r="T45" s="70">
        <f t="shared" si="14"/>
        <v>-13.333333333333334</v>
      </c>
      <c r="U45" s="74">
        <f t="shared" si="15"/>
        <v>0.08079050400845193</v>
      </c>
    </row>
    <row r="46" spans="1:21" s="17" customFormat="1" ht="21" customHeight="1">
      <c r="A46" s="59"/>
      <c r="B46" s="60"/>
      <c r="C46" s="67" t="s">
        <v>49</v>
      </c>
      <c r="D46" s="68">
        <v>320</v>
      </c>
      <c r="E46" s="69">
        <v>313</v>
      </c>
      <c r="F46" s="70">
        <f t="shared" si="8"/>
        <v>-2.1875</v>
      </c>
      <c r="G46" s="69">
        <v>282</v>
      </c>
      <c r="H46" s="72">
        <f t="shared" si="9"/>
        <v>-9.904153354632587</v>
      </c>
      <c r="I46" s="73">
        <f>SUM(G46/G8)*100</f>
        <v>1.4247461223664932</v>
      </c>
      <c r="J46" s="68">
        <v>35</v>
      </c>
      <c r="K46" s="69">
        <v>30</v>
      </c>
      <c r="L46" s="70">
        <f t="shared" si="16"/>
        <v>-14.285714285714285</v>
      </c>
      <c r="M46" s="69">
        <v>28</v>
      </c>
      <c r="N46" s="70">
        <f t="shared" si="17"/>
        <v>-6.666666666666667</v>
      </c>
      <c r="O46" s="72">
        <f t="shared" si="18"/>
        <v>0.7563479200432199</v>
      </c>
      <c r="P46" s="68">
        <v>285</v>
      </c>
      <c r="Q46" s="69">
        <v>283</v>
      </c>
      <c r="R46" s="72">
        <f t="shared" si="13"/>
        <v>-0.7017543859649122</v>
      </c>
      <c r="S46" s="69">
        <v>254</v>
      </c>
      <c r="T46" s="70">
        <f t="shared" si="14"/>
        <v>-10.247349823321555</v>
      </c>
      <c r="U46" s="74">
        <f t="shared" si="15"/>
        <v>1.5785221552420607</v>
      </c>
    </row>
    <row r="47" spans="1:21" s="17" customFormat="1" ht="21" customHeight="1">
      <c r="A47" s="59"/>
      <c r="B47" s="60"/>
      <c r="C47" s="67" t="s">
        <v>50</v>
      </c>
      <c r="D47" s="68">
        <v>404</v>
      </c>
      <c r="E47" s="69">
        <v>366</v>
      </c>
      <c r="F47" s="70">
        <f t="shared" si="8"/>
        <v>-9.405940594059405</v>
      </c>
      <c r="G47" s="69">
        <v>335</v>
      </c>
      <c r="H47" s="72">
        <f t="shared" si="9"/>
        <v>-8.469945355191257</v>
      </c>
      <c r="I47" s="73">
        <f>SUM(G47/G8)*100</f>
        <v>1.6925175567119688</v>
      </c>
      <c r="J47" s="68">
        <v>39</v>
      </c>
      <c r="K47" s="69">
        <v>35</v>
      </c>
      <c r="L47" s="70">
        <f t="shared" si="16"/>
        <v>-10.256410256410255</v>
      </c>
      <c r="M47" s="69">
        <v>27</v>
      </c>
      <c r="N47" s="70">
        <f t="shared" si="17"/>
        <v>-22.857142857142858</v>
      </c>
      <c r="O47" s="72">
        <f t="shared" si="18"/>
        <v>0.7293354943273906</v>
      </c>
      <c r="P47" s="68">
        <v>365</v>
      </c>
      <c r="Q47" s="69">
        <v>331</v>
      </c>
      <c r="R47" s="72">
        <f t="shared" si="13"/>
        <v>-9.315068493150685</v>
      </c>
      <c r="S47" s="69">
        <v>308</v>
      </c>
      <c r="T47" s="70">
        <f t="shared" si="14"/>
        <v>-6.948640483383686</v>
      </c>
      <c r="U47" s="74">
        <f t="shared" si="15"/>
        <v>1.9141134795848609</v>
      </c>
    </row>
    <row r="48" spans="1:21" s="60" customFormat="1" ht="21" customHeight="1">
      <c r="A48" s="59"/>
      <c r="C48" s="80" t="s">
        <v>51</v>
      </c>
      <c r="D48" s="61">
        <v>202</v>
      </c>
      <c r="E48" s="62">
        <v>193</v>
      </c>
      <c r="F48" s="63">
        <f t="shared" si="8"/>
        <v>-4.455445544554455</v>
      </c>
      <c r="G48" s="62">
        <v>183</v>
      </c>
      <c r="H48" s="64">
        <f t="shared" si="9"/>
        <v>-5.181347150259067</v>
      </c>
      <c r="I48" s="65">
        <f>SUM(G48/G8)*100</f>
        <v>0.9245692921740009</v>
      </c>
      <c r="J48" s="61">
        <v>38</v>
      </c>
      <c r="K48" s="62">
        <v>32</v>
      </c>
      <c r="L48" s="63">
        <f t="shared" si="16"/>
        <v>-15.789473684210526</v>
      </c>
      <c r="M48" s="62">
        <v>31</v>
      </c>
      <c r="N48" s="63">
        <f t="shared" si="17"/>
        <v>-3.125</v>
      </c>
      <c r="O48" s="64">
        <f t="shared" si="18"/>
        <v>0.8373851971907077</v>
      </c>
      <c r="P48" s="61">
        <v>164</v>
      </c>
      <c r="Q48" s="62">
        <v>161</v>
      </c>
      <c r="R48" s="64">
        <f t="shared" si="13"/>
        <v>-1.8292682926829267</v>
      </c>
      <c r="S48" s="62">
        <v>152</v>
      </c>
      <c r="T48" s="63">
        <f t="shared" si="14"/>
        <v>-5.590062111801243</v>
      </c>
      <c r="U48" s="66">
        <f t="shared" si="15"/>
        <v>0.944627431483438</v>
      </c>
    </row>
    <row r="49" spans="1:21" s="60" customFormat="1" ht="7.5" customHeight="1" thickBot="1">
      <c r="A49" s="81"/>
      <c r="B49" s="82"/>
      <c r="C49" s="83"/>
      <c r="D49" s="84"/>
      <c r="E49" s="85"/>
      <c r="F49" s="86"/>
      <c r="G49" s="85"/>
      <c r="H49" s="87"/>
      <c r="I49" s="88"/>
      <c r="J49" s="84"/>
      <c r="K49" s="85"/>
      <c r="L49" s="86"/>
      <c r="M49" s="85"/>
      <c r="N49" s="86"/>
      <c r="O49" s="87"/>
      <c r="P49" s="84"/>
      <c r="Q49" s="85"/>
      <c r="R49" s="87"/>
      <c r="S49" s="85"/>
      <c r="T49" s="85"/>
      <c r="U49" s="89"/>
    </row>
    <row r="50" spans="4:21" s="17" customFormat="1" ht="12">
      <c r="D50" s="90"/>
      <c r="E50" s="90"/>
      <c r="F50" s="91"/>
      <c r="G50" s="90"/>
      <c r="H50" s="91"/>
      <c r="I50" s="92"/>
      <c r="J50" s="90"/>
      <c r="K50" s="90"/>
      <c r="L50" s="91"/>
      <c r="M50" s="90"/>
      <c r="N50" s="91"/>
      <c r="O50" s="91"/>
      <c r="P50" s="90"/>
      <c r="Q50" s="90"/>
      <c r="R50" s="91"/>
      <c r="S50" s="90"/>
      <c r="T50" s="90"/>
      <c r="U50" s="91"/>
    </row>
    <row r="51" spans="3:21" s="17" customFormat="1" ht="17.25" customHeight="1">
      <c r="C51" s="17" t="s">
        <v>52</v>
      </c>
      <c r="D51" s="90"/>
      <c r="E51" s="90"/>
      <c r="F51" s="91"/>
      <c r="G51" s="90"/>
      <c r="H51" s="91"/>
      <c r="I51" s="92"/>
      <c r="J51" s="90"/>
      <c r="K51" s="90"/>
      <c r="L51" s="91"/>
      <c r="M51" s="90"/>
      <c r="N51" s="91"/>
      <c r="O51" s="91"/>
      <c r="P51" s="90"/>
      <c r="Q51" s="90"/>
      <c r="R51" s="91"/>
      <c r="S51" s="90"/>
      <c r="T51" s="90"/>
      <c r="U51" s="91"/>
    </row>
    <row r="52" spans="3:21" s="17" customFormat="1" ht="17.25" customHeight="1">
      <c r="C52" s="17" t="s">
        <v>53</v>
      </c>
      <c r="D52" s="90"/>
      <c r="E52" s="90"/>
      <c r="F52" s="91"/>
      <c r="G52" s="90"/>
      <c r="H52" s="91"/>
      <c r="I52" s="92"/>
      <c r="J52" s="90"/>
      <c r="K52" s="90"/>
      <c r="L52" s="91"/>
      <c r="M52" s="90"/>
      <c r="N52" s="91"/>
      <c r="O52" s="91"/>
      <c r="P52" s="90"/>
      <c r="Q52" s="90"/>
      <c r="R52" s="91"/>
      <c r="S52" s="90"/>
      <c r="T52" s="90"/>
      <c r="U52" s="91"/>
    </row>
  </sheetData>
  <mergeCells count="10">
    <mergeCell ref="A4:C4"/>
    <mergeCell ref="Q4:R4"/>
    <mergeCell ref="S4:U4"/>
    <mergeCell ref="P3:U3"/>
    <mergeCell ref="D3:I3"/>
    <mergeCell ref="J3:O3"/>
    <mergeCell ref="E4:F4"/>
    <mergeCell ref="G4:I4"/>
    <mergeCell ref="K4:L4"/>
    <mergeCell ref="M4:O4"/>
  </mergeCells>
  <printOptions/>
  <pageMargins left="0.75" right="0.75" top="1" bottom="1" header="0.512" footer="0.51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普及係</dc:creator>
  <cp:keywords/>
  <dc:description/>
  <cp:lastModifiedBy>普及係</cp:lastModifiedBy>
  <dcterms:created xsi:type="dcterms:W3CDTF">2000-03-28T02:38:01Z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