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09産業連関表27年表\☆27年表作成作業用H23ベース\07ホームページ\_dat27\"/>
    </mc:Choice>
  </mc:AlternateContent>
  <bookViews>
    <workbookView xWindow="-360" yWindow="-120" windowWidth="15480" windowHeight="8220" tabRatio="594"/>
  </bookViews>
  <sheets>
    <sheet name="はじめに・注意事項" sheetId="62" r:id="rId1"/>
    <sheet name="入力の説明" sheetId="55" r:id="rId2"/>
    <sheet name="購入者価格と生産者価格" sheetId="63" r:id="rId3"/>
    <sheet name="最終需要額入力" sheetId="20" r:id="rId4"/>
    <sheet name="その他の設定入力" sheetId="19" r:id="rId5"/>
    <sheet name="分析結果部門別集計表" sheetId="18" r:id="rId6"/>
    <sheet name="波及効果グラフ" sheetId="17" r:id="rId7"/>
    <sheet name="分析結果総括表" sheetId="64" r:id="rId8"/>
    <sheet name="計算シート" sheetId="53" r:id="rId9"/>
    <sheet name="計算シート（雇用誘発数）" sheetId="65" r:id="rId10"/>
    <sheet name="県内自給率" sheetId="4" r:id="rId11"/>
    <sheet name="雇用者所得率" sheetId="61" r:id="rId12"/>
    <sheet name="民間消費支出構成比" sheetId="60" r:id="rId13"/>
    <sheet name="粗付加価値率" sheetId="59" r:id="rId14"/>
    <sheet name="取引基本表" sheetId="58" r:id="rId15"/>
    <sheet name="投入係数表" sheetId="57" r:id="rId16"/>
    <sheet name="逆行列係数表(開放型）" sheetId="56" r:id="rId17"/>
  </sheets>
  <definedNames>
    <definedName name="_xlnm.Print_Area" localSheetId="4">その他の設定入力!$B$2:$O$45</definedName>
    <definedName name="_xlnm.Print_Area" localSheetId="0">はじめに・注意事項!$A$1:$Q$25</definedName>
    <definedName name="_xlnm.Print_Area" localSheetId="16">'逆行列係数表(開放型）'!$A$1:$AQ$43</definedName>
    <definedName name="_xlnm.Print_Area" localSheetId="8">計算シート!$A$1:$AA$45</definedName>
    <definedName name="_xlnm.Print_Area" localSheetId="9">'計算シート（雇用誘発数）'!$A$1:$T$47</definedName>
    <definedName name="_xlnm.Print_Area" localSheetId="10">県内自給率!$A$1:$F$44</definedName>
    <definedName name="_xlnm.Print_Area" localSheetId="11">雇用者所得率!$A$1:$E$41</definedName>
    <definedName name="_xlnm.Print_Area" localSheetId="2">購入者価格と生産者価格!$A$1:$Y$33</definedName>
    <definedName name="_xlnm.Print_Area" localSheetId="3">最終需要額入力!$A$1:$P$47</definedName>
    <definedName name="_xlnm.Print_Area" localSheetId="14">取引基本表!$A$1:$BD$50</definedName>
    <definedName name="_xlnm.Print_Area" localSheetId="13">粗付加価値率!$A$1:$E$41</definedName>
    <definedName name="_xlnm.Print_Area" localSheetId="15">投入係数表!$A$1:$AP$50</definedName>
    <definedName name="_xlnm.Print_Area" localSheetId="1">入力の説明!$A$1:$W$40</definedName>
    <definedName name="_xlnm.Print_Area" localSheetId="5">分析結果部門別集計表!$B$2:$U$44</definedName>
    <definedName name="_xlnm.Print_Area" localSheetId="12">民間消費支出構成比!$A$1:$E$42</definedName>
    <definedName name="_xlnm.Print_Titles" localSheetId="16">'逆行列係数表(開放型）'!$A:$C</definedName>
    <definedName name="_xlnm.Print_Titles" localSheetId="14">取引基本表!$A:$C</definedName>
    <definedName name="_xlnm.Print_Titles" localSheetId="15">投入係数表!$A:$C</definedName>
  </definedNames>
  <calcPr calcId="152511"/>
</workbook>
</file>

<file path=xl/calcChain.xml><?xml version="1.0" encoding="utf-8"?>
<calcChain xmlns="http://schemas.openxmlformats.org/spreadsheetml/2006/main">
  <c r="D40" i="4" l="1"/>
  <c r="D39" i="4"/>
  <c r="E39" i="4" s="1"/>
  <c r="D38" i="4"/>
  <c r="E38" i="4" s="1"/>
  <c r="D37" i="4"/>
  <c r="D36" i="4"/>
  <c r="E36" i="4" s="1"/>
  <c r="D35" i="4"/>
  <c r="E35" i="4"/>
  <c r="D34" i="4"/>
  <c r="E34" i="4" s="1"/>
  <c r="D33" i="4"/>
  <c r="E33" i="4"/>
  <c r="D32" i="4"/>
  <c r="D31" i="4"/>
  <c r="E31" i="4" s="1"/>
  <c r="D34" i="19"/>
  <c r="D30" i="4"/>
  <c r="D29" i="4"/>
  <c r="E29" i="4" s="1"/>
  <c r="D28" i="4"/>
  <c r="D27" i="4"/>
  <c r="E27" i="4"/>
  <c r="D26" i="4"/>
  <c r="D25" i="4"/>
  <c r="E25" i="4" s="1"/>
  <c r="E28" i="53" s="1"/>
  <c r="D28" i="19"/>
  <c r="D24" i="4"/>
  <c r="D23" i="4"/>
  <c r="E23" i="4" s="1"/>
  <c r="D22" i="4"/>
  <c r="D21" i="4"/>
  <c r="E21" i="4"/>
  <c r="D20" i="4"/>
  <c r="D19" i="4"/>
  <c r="E19" i="4" s="1"/>
  <c r="T22" i="53"/>
  <c r="D18" i="4"/>
  <c r="D17" i="4"/>
  <c r="E17" i="4" s="1"/>
  <c r="D16" i="4"/>
  <c r="D15" i="4"/>
  <c r="E15" i="4"/>
  <c r="D14" i="4"/>
  <c r="D13" i="4"/>
  <c r="E13" i="4" s="1"/>
  <c r="E16" i="53"/>
  <c r="D12" i="4"/>
  <c r="D11" i="4"/>
  <c r="E11" i="4" s="1"/>
  <c r="D10" i="4"/>
  <c r="D9" i="4"/>
  <c r="E9" i="4" s="1"/>
  <c r="D12" i="19"/>
  <c r="D8" i="4"/>
  <c r="D7" i="4"/>
  <c r="E7" i="4" s="1"/>
  <c r="D6" i="4"/>
  <c r="D4" i="4"/>
  <c r="E4" i="4" s="1"/>
  <c r="T7" i="53"/>
  <c r="D5" i="4"/>
  <c r="D46" i="64"/>
  <c r="S45" i="64"/>
  <c r="H8" i="20"/>
  <c r="J8" i="20" s="1"/>
  <c r="L8" i="20" s="1"/>
  <c r="J6" i="19"/>
  <c r="P44" i="53"/>
  <c r="U42" i="64"/>
  <c r="U41" i="64"/>
  <c r="S36" i="64"/>
  <c r="U23" i="64"/>
  <c r="U22" i="64"/>
  <c r="S18" i="64"/>
  <c r="Z7" i="64"/>
  <c r="E40" i="4"/>
  <c r="T43" i="53" s="1"/>
  <c r="E37" i="4"/>
  <c r="E30" i="4"/>
  <c r="E28" i="4"/>
  <c r="E31" i="53" s="1"/>
  <c r="E26" i="4"/>
  <c r="E24" i="4"/>
  <c r="D27" i="19" s="1"/>
  <c r="E22" i="4"/>
  <c r="E18" i="4"/>
  <c r="E16" i="4"/>
  <c r="E14" i="4"/>
  <c r="E12" i="4"/>
  <c r="E10" i="4"/>
  <c r="E8" i="4"/>
  <c r="E6" i="4"/>
  <c r="T9" i="53" s="1"/>
  <c r="E5" i="4"/>
  <c r="E8" i="53"/>
  <c r="I38" i="20"/>
  <c r="H37" i="20"/>
  <c r="H36" i="20"/>
  <c r="E41" i="20"/>
  <c r="K41" i="20"/>
  <c r="I40" i="20"/>
  <c r="I39" i="20"/>
  <c r="I37" i="20"/>
  <c r="I36" i="20"/>
  <c r="H40" i="20"/>
  <c r="J40" i="20" s="1"/>
  <c r="L40" i="20" s="1"/>
  <c r="H39" i="20"/>
  <c r="H38" i="20"/>
  <c r="J38" i="20" s="1"/>
  <c r="L38" i="20" s="1"/>
  <c r="E39" i="18" s="1"/>
  <c r="F43" i="53"/>
  <c r="D4" i="61"/>
  <c r="J7" i="53" s="1"/>
  <c r="D5" i="61"/>
  <c r="D6" i="61"/>
  <c r="D7" i="61"/>
  <c r="J10" i="53" s="1"/>
  <c r="D8" i="61"/>
  <c r="J11" i="53" s="1"/>
  <c r="D9" i="61"/>
  <c r="J12" i="53" s="1"/>
  <c r="D10" i="61"/>
  <c r="J13" i="53"/>
  <c r="D11" i="61"/>
  <c r="J14" i="53"/>
  <c r="D12" i="61"/>
  <c r="J15" i="53"/>
  <c r="D13" i="61"/>
  <c r="J16" i="53"/>
  <c r="D14" i="61"/>
  <c r="D15" i="61"/>
  <c r="D16" i="61"/>
  <c r="J19" i="53"/>
  <c r="D17" i="61"/>
  <c r="J20" i="53"/>
  <c r="D18" i="61"/>
  <c r="J21" i="53"/>
  <c r="D19" i="61"/>
  <c r="D20" i="61"/>
  <c r="J23" i="53" s="1"/>
  <c r="D21" i="61"/>
  <c r="J24" i="53" s="1"/>
  <c r="D22" i="61"/>
  <c r="J25" i="53" s="1"/>
  <c r="D23" i="61"/>
  <c r="J26" i="53" s="1"/>
  <c r="D24" i="61"/>
  <c r="J27" i="53" s="1"/>
  <c r="D25" i="61"/>
  <c r="J28" i="53" s="1"/>
  <c r="H28" i="53" s="1"/>
  <c r="N28" i="18" s="1"/>
  <c r="D26" i="61"/>
  <c r="J29" i="53"/>
  <c r="D27" i="61"/>
  <c r="J30" i="53"/>
  <c r="H30" i="53" s="1"/>
  <c r="N30" i="18" s="1"/>
  <c r="D28" i="61"/>
  <c r="J31" i="53"/>
  <c r="D29" i="61"/>
  <c r="J32" i="53"/>
  <c r="D30" i="61"/>
  <c r="J33" i="53"/>
  <c r="D31" i="61"/>
  <c r="J34" i="53"/>
  <c r="D32" i="61"/>
  <c r="J35" i="53"/>
  <c r="D33" i="61"/>
  <c r="D34" i="61"/>
  <c r="J37" i="53" s="1"/>
  <c r="D35" i="61"/>
  <c r="J38" i="53"/>
  <c r="D36" i="61"/>
  <c r="J39" i="53"/>
  <c r="D37" i="61"/>
  <c r="J40" i="53"/>
  <c r="D38" i="61"/>
  <c r="J41" i="53"/>
  <c r="D39" i="61"/>
  <c r="J42" i="53"/>
  <c r="D40" i="61"/>
  <c r="J43" i="53"/>
  <c r="H43" i="53" s="1"/>
  <c r="N43" i="18" s="1"/>
  <c r="D41" i="60"/>
  <c r="R44" i="53"/>
  <c r="D40" i="60"/>
  <c r="R43" i="53"/>
  <c r="D39" i="60"/>
  <c r="R42" i="53"/>
  <c r="D38" i="60"/>
  <c r="R41" i="53"/>
  <c r="D37" i="60"/>
  <c r="R40" i="53"/>
  <c r="D39" i="59"/>
  <c r="I42" i="53"/>
  <c r="D38" i="59"/>
  <c r="I41" i="53"/>
  <c r="D37" i="59"/>
  <c r="I40" i="53"/>
  <c r="D36" i="59"/>
  <c r="I39" i="53"/>
  <c r="D5" i="59"/>
  <c r="I8" i="53"/>
  <c r="D6" i="59"/>
  <c r="I9" i="53"/>
  <c r="D7" i="59"/>
  <c r="I10" i="53"/>
  <c r="D8" i="59"/>
  <c r="I11" i="53"/>
  <c r="D9" i="59"/>
  <c r="I12" i="53"/>
  <c r="D10" i="59"/>
  <c r="I13" i="53"/>
  <c r="D11" i="59"/>
  <c r="I14" i="53"/>
  <c r="D12" i="59"/>
  <c r="I15" i="53"/>
  <c r="D13" i="59"/>
  <c r="I16" i="53"/>
  <c r="D14" i="59"/>
  <c r="I17" i="53"/>
  <c r="D15" i="59"/>
  <c r="I18" i="53"/>
  <c r="D16" i="59"/>
  <c r="I19" i="53"/>
  <c r="D17" i="59"/>
  <c r="I20" i="53"/>
  <c r="D18" i="59"/>
  <c r="D19" i="59"/>
  <c r="I22" i="53" s="1"/>
  <c r="D20" i="59"/>
  <c r="I23" i="53" s="1"/>
  <c r="D21" i="59"/>
  <c r="I24" i="53" s="1"/>
  <c r="D22" i="59"/>
  <c r="I25" i="53" s="1"/>
  <c r="D23" i="59"/>
  <c r="I26" i="53" s="1"/>
  <c r="D24" i="59"/>
  <c r="I27" i="53" s="1"/>
  <c r="D25" i="59"/>
  <c r="I28" i="53" s="1"/>
  <c r="D26" i="59"/>
  <c r="I29" i="53" s="1"/>
  <c r="D27" i="59"/>
  <c r="I30" i="53"/>
  <c r="D28" i="59"/>
  <c r="I31" i="53"/>
  <c r="D29" i="59"/>
  <c r="I32" i="53"/>
  <c r="D30" i="59"/>
  <c r="I33" i="53"/>
  <c r="D31" i="59"/>
  <c r="I34" i="53"/>
  <c r="D32" i="59"/>
  <c r="I35" i="53"/>
  <c r="D33" i="59"/>
  <c r="I36" i="53"/>
  <c r="D34" i="59"/>
  <c r="D35" i="59"/>
  <c r="I38" i="53" s="1"/>
  <c r="D40" i="59"/>
  <c r="I43" i="53" s="1"/>
  <c r="G43" i="53"/>
  <c r="J43" i="18" s="1"/>
  <c r="D4" i="59"/>
  <c r="I7" i="53" s="1"/>
  <c r="U14" i="64"/>
  <c r="H6" i="20"/>
  <c r="H7" i="20"/>
  <c r="H9" i="20"/>
  <c r="H10" i="20"/>
  <c r="H11" i="20"/>
  <c r="H12" i="20"/>
  <c r="H13" i="20"/>
  <c r="H14" i="20"/>
  <c r="H15" i="20"/>
  <c r="H16" i="20"/>
  <c r="J16" i="20"/>
  <c r="L16" i="20" s="1"/>
  <c r="H17" i="20"/>
  <c r="J17" i="20" s="1"/>
  <c r="H18" i="20"/>
  <c r="J18" i="20"/>
  <c r="L18" i="20" s="1"/>
  <c r="H19" i="20"/>
  <c r="H20" i="20"/>
  <c r="E21" i="18"/>
  <c r="H21" i="20"/>
  <c r="H22" i="20"/>
  <c r="J22" i="20" s="1"/>
  <c r="L22" i="20" s="1"/>
  <c r="D23" i="53" s="1"/>
  <c r="F23" i="53" s="1"/>
  <c r="H23" i="20"/>
  <c r="H24" i="20"/>
  <c r="J24" i="20" s="1"/>
  <c r="L24" i="20" s="1"/>
  <c r="H25" i="20"/>
  <c r="H26" i="20"/>
  <c r="J26" i="20" s="1"/>
  <c r="L26" i="20"/>
  <c r="E27" i="18" s="1"/>
  <c r="H27" i="20"/>
  <c r="H28" i="20"/>
  <c r="J28" i="20" s="1"/>
  <c r="L28" i="20" s="1"/>
  <c r="H29" i="20"/>
  <c r="J29" i="20" s="1"/>
  <c r="L29" i="20"/>
  <c r="D30" i="53" s="1"/>
  <c r="H30" i="20"/>
  <c r="H31" i="20"/>
  <c r="J31" i="20" s="1"/>
  <c r="L31" i="20" s="1"/>
  <c r="E32" i="18" s="1"/>
  <c r="H32" i="20"/>
  <c r="J32" i="20"/>
  <c r="H33" i="20"/>
  <c r="H34" i="20"/>
  <c r="J34" i="20" s="1"/>
  <c r="L34" i="20" s="1"/>
  <c r="E35" i="18" s="1"/>
  <c r="H35" i="20"/>
  <c r="I6" i="20"/>
  <c r="I7" i="20"/>
  <c r="I8" i="20"/>
  <c r="I9" i="20"/>
  <c r="I10" i="20"/>
  <c r="I11" i="20"/>
  <c r="I12" i="20"/>
  <c r="I13" i="20"/>
  <c r="J13" i="20"/>
  <c r="L13" i="20" s="1"/>
  <c r="D14" i="53" s="1"/>
  <c r="I14" i="20"/>
  <c r="I15" i="20"/>
  <c r="J15" i="20"/>
  <c r="I16" i="20"/>
  <c r="I17" i="20"/>
  <c r="I18" i="20"/>
  <c r="I19" i="20"/>
  <c r="I20" i="20"/>
  <c r="J20" i="20" s="1"/>
  <c r="L20" i="20" s="1"/>
  <c r="I21" i="20"/>
  <c r="J21" i="20"/>
  <c r="I22" i="20"/>
  <c r="I23" i="20"/>
  <c r="I24" i="20"/>
  <c r="I25" i="20"/>
  <c r="J25" i="20" s="1"/>
  <c r="I26" i="20"/>
  <c r="I27" i="20"/>
  <c r="J27" i="20" s="1"/>
  <c r="L27" i="20" s="1"/>
  <c r="I28" i="20"/>
  <c r="I29" i="20"/>
  <c r="I30" i="20"/>
  <c r="I31" i="20"/>
  <c r="I32" i="20"/>
  <c r="I33" i="20"/>
  <c r="I34" i="20"/>
  <c r="I35" i="20"/>
  <c r="J17" i="53"/>
  <c r="D6" i="60"/>
  <c r="R9" i="53" s="1"/>
  <c r="D4" i="60"/>
  <c r="R7" i="53" s="1"/>
  <c r="L32" i="20"/>
  <c r="D31" i="60"/>
  <c r="R34" i="53"/>
  <c r="D28" i="60"/>
  <c r="R31" i="53"/>
  <c r="D21" i="60"/>
  <c r="R24" i="53"/>
  <c r="D16" i="60"/>
  <c r="R19" i="53"/>
  <c r="D12" i="60"/>
  <c r="R15" i="53"/>
  <c r="D8" i="60"/>
  <c r="R11" i="53"/>
  <c r="D5" i="60"/>
  <c r="R8" i="53"/>
  <c r="D35" i="60"/>
  <c r="R38" i="53"/>
  <c r="D32" i="60"/>
  <c r="R35" i="53"/>
  <c r="D27" i="60"/>
  <c r="R30" i="53"/>
  <c r="D24" i="60"/>
  <c r="R27" i="53"/>
  <c r="D20" i="60"/>
  <c r="R23" i="53"/>
  <c r="D15" i="60"/>
  <c r="R18" i="53"/>
  <c r="D11" i="60"/>
  <c r="R14" i="53"/>
  <c r="D7" i="60"/>
  <c r="R10" i="53"/>
  <c r="D36" i="60"/>
  <c r="D23" i="60"/>
  <c r="R26" i="53" s="1"/>
  <c r="D19" i="60"/>
  <c r="R22" i="53" s="1"/>
  <c r="J9" i="53"/>
  <c r="I37" i="53"/>
  <c r="I21" i="53"/>
  <c r="J8" i="53"/>
  <c r="J36" i="53"/>
  <c r="J22" i="53"/>
  <c r="J18" i="53"/>
  <c r="R39" i="53"/>
  <c r="D34" i="60"/>
  <c r="R37" i="53" s="1"/>
  <c r="D33" i="60"/>
  <c r="R36" i="53" s="1"/>
  <c r="D30" i="60"/>
  <c r="R33" i="53" s="1"/>
  <c r="D29" i="60"/>
  <c r="R32" i="53" s="1"/>
  <c r="D26" i="60"/>
  <c r="R29" i="53"/>
  <c r="D25" i="60"/>
  <c r="R28" i="53"/>
  <c r="D22" i="60"/>
  <c r="R25" i="53"/>
  <c r="D18" i="60"/>
  <c r="R21" i="53"/>
  <c r="D17" i="60"/>
  <c r="R20" i="53"/>
  <c r="D14" i="60"/>
  <c r="R17" i="53"/>
  <c r="D13" i="60"/>
  <c r="R16" i="53"/>
  <c r="D10" i="60"/>
  <c r="R13" i="53"/>
  <c r="D9" i="60"/>
  <c r="R12" i="53"/>
  <c r="E20" i="4"/>
  <c r="D23" i="19" s="1"/>
  <c r="E32" i="4"/>
  <c r="L15" i="20"/>
  <c r="E16" i="18" s="1"/>
  <c r="J11" i="20"/>
  <c r="L11" i="20"/>
  <c r="D12" i="53" s="1"/>
  <c r="S27" i="64"/>
  <c r="P14" i="64"/>
  <c r="T27" i="53"/>
  <c r="U13" i="64"/>
  <c r="S8" i="64"/>
  <c r="T21" i="53"/>
  <c r="T17" i="53"/>
  <c r="E35" i="53"/>
  <c r="E29" i="53"/>
  <c r="T31" i="53"/>
  <c r="T23" i="53"/>
  <c r="E23" i="53"/>
  <c r="G46" i="64"/>
  <c r="J35" i="20"/>
  <c r="L35" i="20"/>
  <c r="D32" i="53"/>
  <c r="D28" i="53"/>
  <c r="F28" i="53" s="1"/>
  <c r="F28" i="18" s="1"/>
  <c r="G28" i="53"/>
  <c r="L25" i="20"/>
  <c r="J23" i="20"/>
  <c r="L23" i="20" s="1"/>
  <c r="E24" i="18" s="1"/>
  <c r="L21" i="20"/>
  <c r="L17" i="20"/>
  <c r="D18" i="53" s="1"/>
  <c r="F18" i="53"/>
  <c r="J14" i="20"/>
  <c r="L14" i="20" s="1"/>
  <c r="D15" i="53" s="1"/>
  <c r="D21" i="53"/>
  <c r="F21" i="53" s="1"/>
  <c r="E18" i="18"/>
  <c r="E28" i="18"/>
  <c r="E23" i="18"/>
  <c r="D31" i="19"/>
  <c r="T13" i="53"/>
  <c r="T16" i="53"/>
  <c r="E34" i="53"/>
  <c r="D16" i="19"/>
  <c r="T34" i="53"/>
  <c r="T18" i="53"/>
  <c r="D18" i="19"/>
  <c r="E18" i="53"/>
  <c r="E20" i="53"/>
  <c r="E24" i="53"/>
  <c r="T24" i="53"/>
  <c r="D24" i="19"/>
  <c r="T26" i="53"/>
  <c r="T36" i="53"/>
  <c r="D36" i="19"/>
  <c r="E36" i="53"/>
  <c r="D9" i="19"/>
  <c r="E9" i="53"/>
  <c r="D21" i="19"/>
  <c r="E21" i="53"/>
  <c r="T37" i="53"/>
  <c r="D37" i="19"/>
  <c r="E37" i="53"/>
  <c r="D40" i="19"/>
  <c r="T40" i="53"/>
  <c r="E40" i="53"/>
  <c r="T10" i="53"/>
  <c r="T12" i="53"/>
  <c r="E12" i="53"/>
  <c r="T30" i="53"/>
  <c r="E30" i="53"/>
  <c r="J28" i="18"/>
  <c r="E22" i="53"/>
  <c r="E27" i="53"/>
  <c r="D30" i="19"/>
  <c r="T28" i="53"/>
  <c r="D22" i="19"/>
  <c r="D39" i="19"/>
  <c r="T41" i="53"/>
  <c r="D8" i="19"/>
  <c r="T8" i="53"/>
  <c r="E7" i="53"/>
  <c r="D7" i="19"/>
  <c r="D35" i="53"/>
  <c r="F35" i="53" s="1"/>
  <c r="E14" i="18"/>
  <c r="H23" i="53"/>
  <c r="N23" i="18" s="1"/>
  <c r="F18" i="18"/>
  <c r="D22" i="53"/>
  <c r="F22" i="53" s="1"/>
  <c r="E22" i="18"/>
  <c r="E15" i="18"/>
  <c r="D24" i="53"/>
  <c r="F24" i="53" s="1"/>
  <c r="E12" i="18"/>
  <c r="F12" i="53"/>
  <c r="E30" i="18"/>
  <c r="F30" i="53"/>
  <c r="D27" i="53"/>
  <c r="D19" i="53"/>
  <c r="E19" i="18"/>
  <c r="D17" i="53"/>
  <c r="E17" i="18"/>
  <c r="J6" i="20"/>
  <c r="J36" i="20"/>
  <c r="L36" i="20" s="1"/>
  <c r="E37" i="18" s="1"/>
  <c r="D39" i="53"/>
  <c r="D16" i="53"/>
  <c r="F16" i="53" s="1"/>
  <c r="I41" i="20"/>
  <c r="J33" i="20" s="1"/>
  <c r="L33" i="20"/>
  <c r="J9" i="20"/>
  <c r="L9" i="20"/>
  <c r="D10" i="53" s="1"/>
  <c r="J39" i="20"/>
  <c r="L39" i="20"/>
  <c r="E40" i="18" s="1"/>
  <c r="E10" i="18"/>
  <c r="D37" i="53"/>
  <c r="F37" i="53" s="1"/>
  <c r="D40" i="53"/>
  <c r="F40" i="53" s="1"/>
  <c r="F12" i="18"/>
  <c r="H22" i="53"/>
  <c r="N22" i="18" s="1"/>
  <c r="G35" i="53"/>
  <c r="J35" i="18" s="1"/>
  <c r="H40" i="53"/>
  <c r="N40" i="18" s="1"/>
  <c r="G37" i="53"/>
  <c r="J37" i="18" s="1"/>
  <c r="H37" i="53"/>
  <c r="F37" i="18"/>
  <c r="N37" i="18"/>
  <c r="G21" i="53" l="1"/>
  <c r="F21" i="18"/>
  <c r="H21" i="53"/>
  <c r="F40" i="18"/>
  <c r="G40" i="53"/>
  <c r="H12" i="53"/>
  <c r="G12" i="53"/>
  <c r="G24" i="53"/>
  <c r="H24" i="53"/>
  <c r="F24" i="18"/>
  <c r="H35" i="53"/>
  <c r="F35" i="18"/>
  <c r="G18" i="53"/>
  <c r="H18" i="53"/>
  <c r="D34" i="53"/>
  <c r="F34" i="53" s="1"/>
  <c r="E34" i="18"/>
  <c r="F16" i="18"/>
  <c r="G16" i="53"/>
  <c r="H16" i="53"/>
  <c r="L6" i="20"/>
  <c r="F27" i="53"/>
  <c r="D36" i="53"/>
  <c r="F36" i="53" s="1"/>
  <c r="E36" i="18"/>
  <c r="D35" i="19"/>
  <c r="T35" i="53"/>
  <c r="D25" i="53"/>
  <c r="E25" i="18"/>
  <c r="F23" i="18"/>
  <c r="G23" i="53"/>
  <c r="T11" i="53"/>
  <c r="D11" i="19"/>
  <c r="E11" i="53"/>
  <c r="T15" i="53"/>
  <c r="D15" i="19"/>
  <c r="E15" i="53"/>
  <c r="F15" i="53" s="1"/>
  <c r="T19" i="53"/>
  <c r="D19" i="19"/>
  <c r="E19" i="53"/>
  <c r="D25" i="19"/>
  <c r="T25" i="53"/>
  <c r="E25" i="53"/>
  <c r="D29" i="19"/>
  <c r="T29" i="53"/>
  <c r="E33" i="53"/>
  <c r="T33" i="53"/>
  <c r="D33" i="19"/>
  <c r="D9" i="53"/>
  <c r="F9" i="53" s="1"/>
  <c r="E9" i="18"/>
  <c r="E14" i="53"/>
  <c r="F14" i="53" s="1"/>
  <c r="D14" i="19"/>
  <c r="T14" i="53"/>
  <c r="D20" i="19"/>
  <c r="T20" i="53"/>
  <c r="D26" i="19"/>
  <c r="E26" i="53"/>
  <c r="E32" i="53"/>
  <c r="F32" i="53" s="1"/>
  <c r="D32" i="19"/>
  <c r="T32" i="53"/>
  <c r="D38" i="19"/>
  <c r="T38" i="53"/>
  <c r="E38" i="53"/>
  <c r="E39" i="53"/>
  <c r="F39" i="53" s="1"/>
  <c r="T39" i="53"/>
  <c r="D41" i="19"/>
  <c r="E41" i="53"/>
  <c r="F19" i="53"/>
  <c r="G30" i="53"/>
  <c r="F30" i="18"/>
  <c r="G22" i="53"/>
  <c r="F22" i="18"/>
  <c r="E26" i="18"/>
  <c r="D26" i="53"/>
  <c r="F26" i="53" s="1"/>
  <c r="D33" i="53"/>
  <c r="F33" i="53" s="1"/>
  <c r="E33" i="18"/>
  <c r="D29" i="53"/>
  <c r="F29" i="53" s="1"/>
  <c r="E29" i="18"/>
  <c r="J12" i="20"/>
  <c r="L12" i="20" s="1"/>
  <c r="J10" i="20"/>
  <c r="L10" i="20" s="1"/>
  <c r="J7" i="20"/>
  <c r="L7" i="20" s="1"/>
  <c r="H41" i="20"/>
  <c r="J30" i="20" s="1"/>
  <c r="L30" i="20" s="1"/>
  <c r="D41" i="53"/>
  <c r="F41" i="53" s="1"/>
  <c r="E41" i="18"/>
  <c r="J37" i="20"/>
  <c r="L37" i="20" s="1"/>
  <c r="D10" i="19"/>
  <c r="E10" i="53"/>
  <c r="F10" i="53" s="1"/>
  <c r="E42" i="53"/>
  <c r="F42" i="53" s="1"/>
  <c r="T42" i="53"/>
  <c r="J19" i="20"/>
  <c r="L19" i="20" s="1"/>
  <c r="D13" i="19"/>
  <c r="E13" i="53"/>
  <c r="D17" i="19"/>
  <c r="E17" i="53"/>
  <c r="F17" i="53" s="1"/>
  <c r="G10" i="53" l="1"/>
  <c r="J10" i="18" s="1"/>
  <c r="F10" i="18"/>
  <c r="H10" i="53"/>
  <c r="H39" i="53"/>
  <c r="F39" i="18"/>
  <c r="G39" i="53"/>
  <c r="J39" i="18" s="1"/>
  <c r="G17" i="53"/>
  <c r="J17" i="18" s="1"/>
  <c r="H17" i="53"/>
  <c r="F17" i="18"/>
  <c r="E20" i="18"/>
  <c r="D20" i="53"/>
  <c r="F20" i="53" s="1"/>
  <c r="D31" i="53"/>
  <c r="F31" i="53" s="1"/>
  <c r="E31" i="18"/>
  <c r="D38" i="53"/>
  <c r="F38" i="53" s="1"/>
  <c r="E38" i="18"/>
  <c r="F41" i="18"/>
  <c r="G41" i="53"/>
  <c r="J41" i="18" s="1"/>
  <c r="H41" i="53"/>
  <c r="E8" i="18"/>
  <c r="D8" i="53"/>
  <c r="F8" i="53" s="1"/>
  <c r="D13" i="53"/>
  <c r="F13" i="53" s="1"/>
  <c r="E13" i="18"/>
  <c r="G29" i="53"/>
  <c r="J29" i="18" s="1"/>
  <c r="H29" i="53"/>
  <c r="F29" i="18"/>
  <c r="H33" i="53"/>
  <c r="G33" i="53"/>
  <c r="J33" i="18" s="1"/>
  <c r="F33" i="18"/>
  <c r="J22" i="18"/>
  <c r="J30" i="18"/>
  <c r="G14" i="53"/>
  <c r="J14" i="18" s="1"/>
  <c r="H14" i="53"/>
  <c r="F14" i="18"/>
  <c r="G9" i="53"/>
  <c r="J9" i="18" s="1"/>
  <c r="F9" i="18"/>
  <c r="H9" i="53"/>
  <c r="G15" i="53"/>
  <c r="J15" i="18" s="1"/>
  <c r="F15" i="18"/>
  <c r="H15" i="53"/>
  <c r="J23" i="18"/>
  <c r="G27" i="53"/>
  <c r="J27" i="18" s="1"/>
  <c r="F27" i="18"/>
  <c r="H27" i="53"/>
  <c r="E7" i="18"/>
  <c r="L41" i="20"/>
  <c r="D6" i="64" s="1"/>
  <c r="D7" i="53"/>
  <c r="J16" i="18"/>
  <c r="N18" i="18"/>
  <c r="J24" i="18"/>
  <c r="N12" i="18"/>
  <c r="J40" i="18"/>
  <c r="G42" i="53"/>
  <c r="J42" i="18" s="1"/>
  <c r="H42" i="53"/>
  <c r="D11" i="53"/>
  <c r="F11" i="53" s="1"/>
  <c r="E11" i="18"/>
  <c r="H26" i="53"/>
  <c r="F26" i="18"/>
  <c r="G26" i="53"/>
  <c r="J26" i="18" s="1"/>
  <c r="F19" i="18"/>
  <c r="H19" i="53"/>
  <c r="G19" i="53"/>
  <c r="J19" i="18" s="1"/>
  <c r="G32" i="53"/>
  <c r="J32" i="18" s="1"/>
  <c r="F32" i="18"/>
  <c r="H32" i="53"/>
  <c r="F25" i="53"/>
  <c r="H36" i="53"/>
  <c r="G36" i="53"/>
  <c r="J36" i="18" s="1"/>
  <c r="F36" i="18"/>
  <c r="J41" i="20"/>
  <c r="N16" i="18"/>
  <c r="H34" i="53"/>
  <c r="F34" i="18"/>
  <c r="G34" i="53"/>
  <c r="J34" i="18" s="1"/>
  <c r="J18" i="18"/>
  <c r="N35" i="18"/>
  <c r="N24" i="18"/>
  <c r="J12" i="18"/>
  <c r="N21" i="18"/>
  <c r="J21" i="18"/>
  <c r="N34" i="18" l="1"/>
  <c r="N36" i="18"/>
  <c r="N32" i="18"/>
  <c r="N26" i="18"/>
  <c r="H11" i="53"/>
  <c r="G11" i="53"/>
  <c r="J11" i="18" s="1"/>
  <c r="F11" i="18"/>
  <c r="N14" i="18"/>
  <c r="N29" i="18"/>
  <c r="F8" i="18"/>
  <c r="G8" i="53"/>
  <c r="J8" i="18" s="1"/>
  <c r="H8" i="53"/>
  <c r="N41" i="18"/>
  <c r="G20" i="53"/>
  <c r="J20" i="18" s="1"/>
  <c r="H20" i="53"/>
  <c r="F20" i="18"/>
  <c r="N17" i="18"/>
  <c r="H25" i="53"/>
  <c r="G25" i="53"/>
  <c r="J25" i="18" s="1"/>
  <c r="F25" i="18"/>
  <c r="N19" i="18"/>
  <c r="N42" i="18"/>
  <c r="F7" i="53"/>
  <c r="D44" i="53"/>
  <c r="E44" i="18"/>
  <c r="R4" i="64" s="1"/>
  <c r="N27" i="18"/>
  <c r="N15" i="18"/>
  <c r="N9" i="18"/>
  <c r="N33" i="18"/>
  <c r="H13" i="53"/>
  <c r="G13" i="53"/>
  <c r="J13" i="18" s="1"/>
  <c r="F13" i="18"/>
  <c r="F38" i="18"/>
  <c r="H38" i="53"/>
  <c r="G38" i="53"/>
  <c r="J38" i="18" s="1"/>
  <c r="G31" i="53"/>
  <c r="J31" i="18" s="1"/>
  <c r="H31" i="53"/>
  <c r="F31" i="18"/>
  <c r="N39" i="18"/>
  <c r="N10" i="18"/>
  <c r="N31" i="18" l="1"/>
  <c r="N38" i="18"/>
  <c r="N25" i="18"/>
  <c r="N11" i="18"/>
  <c r="N13" i="18"/>
  <c r="H7" i="53"/>
  <c r="F44" i="53"/>
  <c r="F7" i="18"/>
  <c r="K7" i="53" a="1"/>
  <c r="G7" i="53"/>
  <c r="N20" i="18"/>
  <c r="N8" i="18"/>
  <c r="K9" i="53" l="1"/>
  <c r="L9" i="53" s="1"/>
  <c r="K34" i="53"/>
  <c r="L34" i="53" s="1"/>
  <c r="K14" i="53"/>
  <c r="L14" i="53" s="1"/>
  <c r="K10" i="53"/>
  <c r="L10" i="53" s="1"/>
  <c r="K39" i="53"/>
  <c r="L39" i="53" s="1"/>
  <c r="K30" i="53"/>
  <c r="L30" i="53" s="1"/>
  <c r="K42" i="53"/>
  <c r="L42" i="53" s="1"/>
  <c r="K26" i="53"/>
  <c r="L26" i="53" s="1"/>
  <c r="K15" i="53"/>
  <c r="L15" i="53" s="1"/>
  <c r="K33" i="53"/>
  <c r="L33" i="53" s="1"/>
  <c r="K23" i="53"/>
  <c r="L23" i="53" s="1"/>
  <c r="K32" i="53"/>
  <c r="L32" i="53" s="1"/>
  <c r="K8" i="53"/>
  <c r="L8" i="53" s="1"/>
  <c r="K12" i="53"/>
  <c r="L12" i="53" s="1"/>
  <c r="K41" i="53"/>
  <c r="L41" i="53" s="1"/>
  <c r="K35" i="53"/>
  <c r="L35" i="53" s="1"/>
  <c r="K21" i="53"/>
  <c r="L21" i="53" s="1"/>
  <c r="K11" i="53"/>
  <c r="L11" i="53" s="1"/>
  <c r="K16" i="53"/>
  <c r="L16" i="53" s="1"/>
  <c r="K7" i="53"/>
  <c r="K22" i="53"/>
  <c r="L22" i="53" s="1"/>
  <c r="K36" i="53"/>
  <c r="L36" i="53" s="1"/>
  <c r="K43" i="53"/>
  <c r="L43" i="53" s="1"/>
  <c r="K17" i="53"/>
  <c r="L17" i="53" s="1"/>
  <c r="K28" i="53"/>
  <c r="L28" i="53" s="1"/>
  <c r="K25" i="53"/>
  <c r="L25" i="53" s="1"/>
  <c r="K38" i="53"/>
  <c r="L38" i="53" s="1"/>
  <c r="K37" i="53"/>
  <c r="L37" i="53" s="1"/>
  <c r="K40" i="53"/>
  <c r="L40" i="53" s="1"/>
  <c r="K13" i="53"/>
  <c r="L13" i="53" s="1"/>
  <c r="K27" i="53"/>
  <c r="L27" i="53" s="1"/>
  <c r="K20" i="53"/>
  <c r="L20" i="53" s="1"/>
  <c r="K18" i="53"/>
  <c r="L18" i="53" s="1"/>
  <c r="K24" i="53"/>
  <c r="L24" i="53" s="1"/>
  <c r="K19" i="53"/>
  <c r="L19" i="53" s="1"/>
  <c r="K31" i="53"/>
  <c r="L31" i="53" s="1"/>
  <c r="K29" i="53"/>
  <c r="L29" i="53" s="1"/>
  <c r="G44" i="53"/>
  <c r="J7" i="18"/>
  <c r="F44" i="18"/>
  <c r="H44" i="53"/>
  <c r="N7" i="18"/>
  <c r="D13" i="64" l="1"/>
  <c r="R8" i="64"/>
  <c r="N44" i="18"/>
  <c r="J44" i="18"/>
  <c r="G31" i="18"/>
  <c r="M31" i="53"/>
  <c r="N31" i="53"/>
  <c r="M24" i="53"/>
  <c r="G24" i="18"/>
  <c r="N24" i="53"/>
  <c r="G20" i="18"/>
  <c r="N20" i="53"/>
  <c r="M20" i="53"/>
  <c r="M13" i="53"/>
  <c r="G13" i="18"/>
  <c r="N13" i="53"/>
  <c r="M37" i="53"/>
  <c r="G37" i="18"/>
  <c r="N37" i="53"/>
  <c r="G25" i="18"/>
  <c r="N25" i="53"/>
  <c r="M25" i="53"/>
  <c r="M17" i="53"/>
  <c r="N17" i="53"/>
  <c r="G17" i="18"/>
  <c r="N36" i="53"/>
  <c r="G36" i="18"/>
  <c r="M36" i="53"/>
  <c r="L7" i="53"/>
  <c r="K44" i="53"/>
  <c r="M11" i="53"/>
  <c r="G11" i="18"/>
  <c r="N11" i="53"/>
  <c r="M35" i="53"/>
  <c r="N35" i="53"/>
  <c r="G35" i="18"/>
  <c r="N12" i="53"/>
  <c r="M12" i="53"/>
  <c r="G12" i="18"/>
  <c r="N32" i="53"/>
  <c r="M32" i="53"/>
  <c r="G32" i="18"/>
  <c r="M33" i="53"/>
  <c r="N33" i="53"/>
  <c r="G33" i="18"/>
  <c r="M26" i="53"/>
  <c r="N26" i="53"/>
  <c r="G26" i="18"/>
  <c r="N30" i="53"/>
  <c r="G30" i="18"/>
  <c r="M30" i="53"/>
  <c r="N10" i="53"/>
  <c r="G10" i="18"/>
  <c r="M10" i="53"/>
  <c r="G34" i="18"/>
  <c r="N34" i="53"/>
  <c r="M34" i="53"/>
  <c r="M29" i="53"/>
  <c r="G29" i="18"/>
  <c r="N29" i="53"/>
  <c r="G19" i="18"/>
  <c r="N19" i="53"/>
  <c r="M19" i="53"/>
  <c r="G18" i="18"/>
  <c r="M18" i="53"/>
  <c r="N18" i="53"/>
  <c r="M27" i="53"/>
  <c r="G27" i="18"/>
  <c r="N27" i="53"/>
  <c r="G40" i="18"/>
  <c r="N40" i="53"/>
  <c r="M40" i="53"/>
  <c r="N38" i="53"/>
  <c r="G38" i="18"/>
  <c r="M38" i="53"/>
  <c r="G28" i="18"/>
  <c r="M28" i="53"/>
  <c r="N28" i="53"/>
  <c r="M43" i="53"/>
  <c r="N43" i="53"/>
  <c r="G43" i="18"/>
  <c r="M22" i="53"/>
  <c r="G22" i="18"/>
  <c r="N22" i="53"/>
  <c r="G16" i="18"/>
  <c r="N16" i="53"/>
  <c r="M16" i="53"/>
  <c r="M21" i="53"/>
  <c r="G21" i="18"/>
  <c r="N21" i="53"/>
  <c r="G41" i="18"/>
  <c r="N41" i="53"/>
  <c r="M41" i="53"/>
  <c r="N8" i="53"/>
  <c r="M8" i="53"/>
  <c r="G8" i="18"/>
  <c r="G23" i="18"/>
  <c r="N23" i="53"/>
  <c r="M23" i="53"/>
  <c r="N15" i="53"/>
  <c r="M15" i="53"/>
  <c r="G15" i="18"/>
  <c r="M42" i="53"/>
  <c r="G42" i="18"/>
  <c r="N42" i="53"/>
  <c r="N39" i="53"/>
  <c r="G39" i="18"/>
  <c r="M39" i="53"/>
  <c r="M14" i="53"/>
  <c r="G14" i="18"/>
  <c r="N14" i="53"/>
  <c r="N9" i="53"/>
  <c r="G9" i="18"/>
  <c r="M9" i="53"/>
  <c r="O9" i="18" l="1"/>
  <c r="O9" i="53"/>
  <c r="O14" i="18"/>
  <c r="O14" i="53"/>
  <c r="K39" i="18"/>
  <c r="O42" i="18"/>
  <c r="O42" i="53"/>
  <c r="K23" i="18"/>
  <c r="O8" i="18"/>
  <c r="O8" i="53"/>
  <c r="K15" i="18"/>
  <c r="O23" i="18"/>
  <c r="O23" i="53"/>
  <c r="K8" i="18"/>
  <c r="O41" i="18"/>
  <c r="O41" i="53"/>
  <c r="O16" i="18"/>
  <c r="O16" i="53"/>
  <c r="K28" i="18"/>
  <c r="K40" i="18"/>
  <c r="O40" i="18"/>
  <c r="O40" i="53"/>
  <c r="K18" i="18"/>
  <c r="O19" i="18"/>
  <c r="O19" i="53"/>
  <c r="O34" i="18"/>
  <c r="O34" i="53"/>
  <c r="K30" i="18"/>
  <c r="O26" i="18"/>
  <c r="O26" i="53"/>
  <c r="O33" i="18"/>
  <c r="O33" i="53"/>
  <c r="K32" i="18"/>
  <c r="K12" i="18"/>
  <c r="O35" i="18"/>
  <c r="O35" i="53"/>
  <c r="O17" i="18"/>
  <c r="O17" i="53"/>
  <c r="O25" i="18"/>
  <c r="O25" i="53"/>
  <c r="O20" i="18"/>
  <c r="O20" i="53"/>
  <c r="K31" i="18"/>
  <c r="X7" i="64"/>
  <c r="K9" i="18"/>
  <c r="K14" i="18"/>
  <c r="O39" i="18"/>
  <c r="O39" i="53"/>
  <c r="K42" i="18"/>
  <c r="O15" i="18"/>
  <c r="O15" i="53"/>
  <c r="K41" i="18"/>
  <c r="O21" i="18"/>
  <c r="O21" i="53"/>
  <c r="K21" i="18"/>
  <c r="K16" i="18"/>
  <c r="O22" i="18"/>
  <c r="O22" i="53"/>
  <c r="K22" i="18"/>
  <c r="O43" i="53"/>
  <c r="O43" i="18"/>
  <c r="K43" i="18"/>
  <c r="O28" i="18"/>
  <c r="O28" i="53"/>
  <c r="K38" i="18"/>
  <c r="O38" i="18"/>
  <c r="O38" i="53"/>
  <c r="O27" i="18"/>
  <c r="O27" i="53"/>
  <c r="K27" i="18"/>
  <c r="O18" i="18"/>
  <c r="O18" i="53"/>
  <c r="K19" i="18"/>
  <c r="O29" i="18"/>
  <c r="O29" i="53"/>
  <c r="K29" i="18"/>
  <c r="K34" i="18"/>
  <c r="K10" i="18"/>
  <c r="O10" i="18"/>
  <c r="O10" i="53"/>
  <c r="O30" i="53"/>
  <c r="O30" i="18"/>
  <c r="K26" i="18"/>
  <c r="K33" i="18"/>
  <c r="O32" i="18"/>
  <c r="O32" i="53"/>
  <c r="O12" i="18"/>
  <c r="O12" i="53"/>
  <c r="K35" i="18"/>
  <c r="O11" i="18"/>
  <c r="O11" i="53"/>
  <c r="K11" i="18"/>
  <c r="L44" i="53"/>
  <c r="G7" i="18"/>
  <c r="M7" i="53"/>
  <c r="N7" i="53"/>
  <c r="K36" i="18"/>
  <c r="O36" i="18"/>
  <c r="O36" i="53"/>
  <c r="K17" i="18"/>
  <c r="K25" i="18"/>
  <c r="O37" i="53"/>
  <c r="O37" i="18"/>
  <c r="K37" i="18"/>
  <c r="O13" i="18"/>
  <c r="O13" i="53"/>
  <c r="K13" i="18"/>
  <c r="K20" i="18"/>
  <c r="O24" i="18"/>
  <c r="O24" i="53"/>
  <c r="K24" i="18"/>
  <c r="O31" i="18"/>
  <c r="O31" i="53"/>
  <c r="T13" i="64"/>
  <c r="N14" i="64" s="1"/>
  <c r="D15" i="64"/>
  <c r="T14" i="64"/>
  <c r="D17" i="64"/>
  <c r="M44" i="53" l="1"/>
  <c r="K7" i="18"/>
  <c r="N44" i="53"/>
  <c r="O7" i="18"/>
  <c r="O7" i="53"/>
  <c r="O44" i="53" s="1"/>
  <c r="Q44" i="53" s="1"/>
  <c r="G44" i="18"/>
  <c r="S39" i="53" l="1"/>
  <c r="U39" i="53" s="1"/>
  <c r="S27" i="53"/>
  <c r="U27" i="53" s="1"/>
  <c r="S29" i="53"/>
  <c r="U29" i="53" s="1"/>
  <c r="S17" i="53"/>
  <c r="U17" i="53" s="1"/>
  <c r="S18" i="53"/>
  <c r="U18" i="53" s="1"/>
  <c r="S22" i="53"/>
  <c r="U22" i="53" s="1"/>
  <c r="S30" i="53"/>
  <c r="U30" i="53" s="1"/>
  <c r="S40" i="53"/>
  <c r="U40" i="53" s="1"/>
  <c r="S26" i="53"/>
  <c r="U26" i="53" s="1"/>
  <c r="S24" i="53"/>
  <c r="U24" i="53" s="1"/>
  <c r="S19" i="53"/>
  <c r="U19" i="53" s="1"/>
  <c r="S38" i="53"/>
  <c r="U38" i="53" s="1"/>
  <c r="S13" i="53"/>
  <c r="U13" i="53" s="1"/>
  <c r="S42" i="53"/>
  <c r="U42" i="53" s="1"/>
  <c r="S9" i="53"/>
  <c r="U9" i="53" s="1"/>
  <c r="S12" i="53"/>
  <c r="U12" i="53" s="1"/>
  <c r="S28" i="53"/>
  <c r="U28" i="53" s="1"/>
  <c r="S15" i="53"/>
  <c r="U15" i="53" s="1"/>
  <c r="S33" i="53"/>
  <c r="U33" i="53" s="1"/>
  <c r="S36" i="53"/>
  <c r="U36" i="53" s="1"/>
  <c r="S21" i="53"/>
  <c r="U21" i="53" s="1"/>
  <c r="S32" i="53"/>
  <c r="U32" i="53" s="1"/>
  <c r="S34" i="53"/>
  <c r="U34" i="53" s="1"/>
  <c r="S41" i="53"/>
  <c r="U41" i="53" s="1"/>
  <c r="S14" i="53"/>
  <c r="U14" i="53" s="1"/>
  <c r="S25" i="53"/>
  <c r="U25" i="53" s="1"/>
  <c r="S10" i="53"/>
  <c r="U10" i="53" s="1"/>
  <c r="S43" i="53"/>
  <c r="U43" i="53" s="1"/>
  <c r="S11" i="53"/>
  <c r="U11" i="53" s="1"/>
  <c r="S8" i="53"/>
  <c r="U8" i="53" s="1"/>
  <c r="S35" i="53"/>
  <c r="U35" i="53" s="1"/>
  <c r="S20" i="53"/>
  <c r="U20" i="53" s="1"/>
  <c r="S37" i="53"/>
  <c r="U37" i="53" s="1"/>
  <c r="S31" i="53"/>
  <c r="U31" i="53" s="1"/>
  <c r="S23" i="53"/>
  <c r="U23" i="53" s="1"/>
  <c r="S16" i="53"/>
  <c r="U16" i="53" s="1"/>
  <c r="S7" i="53"/>
  <c r="O44" i="18"/>
  <c r="K44" i="18"/>
  <c r="F13" i="64"/>
  <c r="R18" i="64"/>
  <c r="U7" i="53" l="1"/>
  <c r="S44" i="53"/>
  <c r="T23" i="64"/>
  <c r="R27" i="64" s="1"/>
  <c r="F17" i="64"/>
  <c r="T22" i="64"/>
  <c r="F15" i="64"/>
  <c r="V7" i="53" l="1" a="1"/>
  <c r="U44" i="53"/>
  <c r="V35" i="53" l="1"/>
  <c r="V30" i="53"/>
  <c r="V37" i="53"/>
  <c r="V39" i="53"/>
  <c r="V14" i="53"/>
  <c r="V21" i="53"/>
  <c r="V26" i="53"/>
  <c r="V40" i="53"/>
  <c r="V28" i="53"/>
  <c r="V36" i="53"/>
  <c r="V18" i="53"/>
  <c r="V17" i="53"/>
  <c r="V23" i="53"/>
  <c r="V34" i="53"/>
  <c r="V29" i="53"/>
  <c r="V32" i="53"/>
  <c r="V15" i="53"/>
  <c r="V13" i="53"/>
  <c r="V38" i="53"/>
  <c r="V19" i="53"/>
  <c r="V31" i="53"/>
  <c r="V43" i="53"/>
  <c r="V8" i="53"/>
  <c r="V10" i="53"/>
  <c r="V33" i="53"/>
  <c r="V41" i="53"/>
  <c r="V9" i="53"/>
  <c r="V42" i="53"/>
  <c r="V7" i="53"/>
  <c r="V12" i="53"/>
  <c r="V22" i="53"/>
  <c r="V27" i="53"/>
  <c r="V16" i="53"/>
  <c r="V11" i="53"/>
  <c r="V24" i="53"/>
  <c r="V25" i="53"/>
  <c r="V20" i="53"/>
  <c r="H25" i="18" l="1"/>
  <c r="I25" i="18" s="1"/>
  <c r="X25" i="53"/>
  <c r="W25" i="53"/>
  <c r="Y25" i="53"/>
  <c r="X13" i="53"/>
  <c r="W13" i="53"/>
  <c r="H13" i="18"/>
  <c r="I13" i="18" s="1"/>
  <c r="Y13" i="53"/>
  <c r="X39" i="53"/>
  <c r="H39" i="18"/>
  <c r="I39" i="18" s="1"/>
  <c r="W39" i="53"/>
  <c r="Y39" i="53"/>
  <c r="H11" i="18"/>
  <c r="I11" i="18" s="1"/>
  <c r="W11" i="53"/>
  <c r="X11" i="53"/>
  <c r="Y11" i="53"/>
  <c r="H27" i="18"/>
  <c r="I27" i="18" s="1"/>
  <c r="W27" i="53"/>
  <c r="X27" i="53"/>
  <c r="Y27" i="53"/>
  <c r="X12" i="53"/>
  <c r="H12" i="18"/>
  <c r="I12" i="18" s="1"/>
  <c r="W12" i="53"/>
  <c r="Y12" i="53"/>
  <c r="X42" i="53"/>
  <c r="H42" i="18"/>
  <c r="I42" i="18" s="1"/>
  <c r="W42" i="53"/>
  <c r="Y42" i="53"/>
  <c r="W41" i="53"/>
  <c r="H41" i="18"/>
  <c r="I41" i="18" s="1"/>
  <c r="X41" i="53"/>
  <c r="Y41" i="53"/>
  <c r="X10" i="53"/>
  <c r="H10" i="18"/>
  <c r="I10" i="18" s="1"/>
  <c r="W10" i="53"/>
  <c r="Y10" i="53"/>
  <c r="H43" i="18"/>
  <c r="I43" i="18" s="1"/>
  <c r="X43" i="53"/>
  <c r="W43" i="53"/>
  <c r="Y43" i="53"/>
  <c r="W19" i="53"/>
  <c r="H19" i="18"/>
  <c r="I19" i="18" s="1"/>
  <c r="X19" i="53"/>
  <c r="Y19" i="53"/>
  <c r="W32" i="53"/>
  <c r="H32" i="18"/>
  <c r="I32" i="18" s="1"/>
  <c r="X32" i="53"/>
  <c r="Y32" i="53"/>
  <c r="W34" i="53"/>
  <c r="H34" i="18"/>
  <c r="I34" i="18" s="1"/>
  <c r="X34" i="53"/>
  <c r="Y34" i="53"/>
  <c r="W17" i="53"/>
  <c r="H17" i="18"/>
  <c r="I17" i="18" s="1"/>
  <c r="X17" i="53"/>
  <c r="Y17" i="53"/>
  <c r="X36" i="53"/>
  <c r="H36" i="18"/>
  <c r="I36" i="18" s="1"/>
  <c r="W36" i="53"/>
  <c r="Y36" i="53"/>
  <c r="W40" i="53"/>
  <c r="H40" i="18"/>
  <c r="I40" i="18" s="1"/>
  <c r="X40" i="53"/>
  <c r="Y40" i="53"/>
  <c r="X21" i="53"/>
  <c r="W21" i="53"/>
  <c r="H21" i="18"/>
  <c r="I21" i="18" s="1"/>
  <c r="Y21" i="53"/>
  <c r="H30" i="18"/>
  <c r="I30" i="18" s="1"/>
  <c r="W30" i="53"/>
  <c r="X30" i="53"/>
  <c r="Y30" i="53"/>
  <c r="X20" i="53"/>
  <c r="H20" i="18"/>
  <c r="I20" i="18" s="1"/>
  <c r="W20" i="53"/>
  <c r="Y20" i="53"/>
  <c r="W24" i="53"/>
  <c r="X24" i="53"/>
  <c r="H24" i="18"/>
  <c r="I24" i="18" s="1"/>
  <c r="Y24" i="53"/>
  <c r="H16" i="18"/>
  <c r="I16" i="18" s="1"/>
  <c r="X16" i="53"/>
  <c r="W16" i="53"/>
  <c r="Y16" i="53"/>
  <c r="H22" i="18"/>
  <c r="I22" i="18" s="1"/>
  <c r="W22" i="53"/>
  <c r="X22" i="53"/>
  <c r="Y22" i="53"/>
  <c r="H7" i="18"/>
  <c r="V44" i="53"/>
  <c r="W7" i="53"/>
  <c r="X7" i="53"/>
  <c r="Y7" i="53"/>
  <c r="X9" i="53"/>
  <c r="W9" i="53"/>
  <c r="H9" i="18"/>
  <c r="I9" i="18" s="1"/>
  <c r="Y9" i="53"/>
  <c r="H33" i="18"/>
  <c r="I33" i="18" s="1"/>
  <c r="X33" i="53"/>
  <c r="W33" i="53"/>
  <c r="Y33" i="53"/>
  <c r="X8" i="53"/>
  <c r="H8" i="18"/>
  <c r="I8" i="18" s="1"/>
  <c r="W8" i="53"/>
  <c r="Y8" i="53"/>
  <c r="X31" i="53"/>
  <c r="W31" i="53"/>
  <c r="H31" i="18"/>
  <c r="I31" i="18" s="1"/>
  <c r="Y31" i="53"/>
  <c r="X38" i="53"/>
  <c r="H38" i="18"/>
  <c r="I38" i="18" s="1"/>
  <c r="W38" i="53"/>
  <c r="Y38" i="53"/>
  <c r="H15" i="18"/>
  <c r="I15" i="18" s="1"/>
  <c r="X15" i="53"/>
  <c r="W15" i="53"/>
  <c r="Y15" i="53"/>
  <c r="X29" i="53"/>
  <c r="H29" i="18"/>
  <c r="I29" i="18" s="1"/>
  <c r="W29" i="53"/>
  <c r="Y29" i="53"/>
  <c r="X23" i="53"/>
  <c r="H23" i="18"/>
  <c r="I23" i="18" s="1"/>
  <c r="W23" i="53"/>
  <c r="Y23" i="53"/>
  <c r="H18" i="18"/>
  <c r="I18" i="18" s="1"/>
  <c r="X18" i="53"/>
  <c r="W18" i="53"/>
  <c r="Y18" i="53"/>
  <c r="H28" i="18"/>
  <c r="I28" i="18" s="1"/>
  <c r="X28" i="53"/>
  <c r="W28" i="53"/>
  <c r="Y28" i="53"/>
  <c r="X26" i="53"/>
  <c r="W26" i="53"/>
  <c r="H26" i="18"/>
  <c r="I26" i="18" s="1"/>
  <c r="Y26" i="53"/>
  <c r="W14" i="53"/>
  <c r="X14" i="53"/>
  <c r="H14" i="18"/>
  <c r="I14" i="18" s="1"/>
  <c r="Y14" i="53"/>
  <c r="X37" i="53"/>
  <c r="H37" i="18"/>
  <c r="I37" i="18" s="1"/>
  <c r="W37" i="53"/>
  <c r="Y37" i="53"/>
  <c r="H35" i="18"/>
  <c r="I35" i="18" s="1"/>
  <c r="W35" i="53"/>
  <c r="X35" i="53"/>
  <c r="Y35" i="53"/>
  <c r="P35" i="18" l="1"/>
  <c r="AA35" i="53"/>
  <c r="L37" i="18"/>
  <c r="Z37" i="53"/>
  <c r="P37" i="18"/>
  <c r="AA37" i="53"/>
  <c r="L14" i="18"/>
  <c r="Z14" i="53"/>
  <c r="P26" i="18"/>
  <c r="AA26" i="53"/>
  <c r="L28" i="18"/>
  <c r="Z28" i="53"/>
  <c r="L18" i="18"/>
  <c r="Z18" i="53"/>
  <c r="L23" i="18"/>
  <c r="Z23" i="53"/>
  <c r="P23" i="18"/>
  <c r="AA23" i="53"/>
  <c r="L29" i="18"/>
  <c r="Z29" i="53"/>
  <c r="P29" i="18"/>
  <c r="AA29" i="53"/>
  <c r="L15" i="18"/>
  <c r="Z15" i="53"/>
  <c r="L38" i="18"/>
  <c r="Z38" i="53"/>
  <c r="P38" i="18"/>
  <c r="AA38" i="53"/>
  <c r="P31" i="18"/>
  <c r="AA31" i="53"/>
  <c r="L8" i="18"/>
  <c r="Z8" i="53"/>
  <c r="P8" i="18"/>
  <c r="AA8" i="53"/>
  <c r="L33" i="18"/>
  <c r="Z33" i="53"/>
  <c r="P9" i="18"/>
  <c r="AA9" i="53"/>
  <c r="X44" i="53"/>
  <c r="P7" i="18"/>
  <c r="AA7" i="53"/>
  <c r="M24" i="65"/>
  <c r="O24" i="65" s="1"/>
  <c r="U22" i="18" s="1"/>
  <c r="E24" i="65"/>
  <c r="G24" i="65" s="1"/>
  <c r="T22" i="18" s="1"/>
  <c r="L22" i="18"/>
  <c r="Z22" i="53"/>
  <c r="M18" i="65"/>
  <c r="O18" i="65" s="1"/>
  <c r="U16" i="18" s="1"/>
  <c r="E18" i="65"/>
  <c r="G18" i="65" s="1"/>
  <c r="T16" i="18" s="1"/>
  <c r="P16" i="18"/>
  <c r="AA16" i="53"/>
  <c r="E26" i="65"/>
  <c r="G26" i="65" s="1"/>
  <c r="T24" i="18" s="1"/>
  <c r="M26" i="65"/>
  <c r="O26" i="65" s="1"/>
  <c r="U24" i="18" s="1"/>
  <c r="P24" i="18"/>
  <c r="AA24" i="53"/>
  <c r="E22" i="65"/>
  <c r="G22" i="65" s="1"/>
  <c r="T20" i="18" s="1"/>
  <c r="M22" i="65"/>
  <c r="O22" i="65" s="1"/>
  <c r="U20" i="18" s="1"/>
  <c r="M32" i="65"/>
  <c r="O32" i="65" s="1"/>
  <c r="U30" i="18" s="1"/>
  <c r="E32" i="65"/>
  <c r="G32" i="65" s="1"/>
  <c r="T30" i="18" s="1"/>
  <c r="L30" i="18"/>
  <c r="Z30" i="53"/>
  <c r="E23" i="65"/>
  <c r="G23" i="65" s="1"/>
  <c r="T21" i="18" s="1"/>
  <c r="M23" i="65"/>
  <c r="O23" i="65" s="1"/>
  <c r="U21" i="18" s="1"/>
  <c r="L21" i="18"/>
  <c r="Z21" i="53"/>
  <c r="M42" i="65"/>
  <c r="O42" i="65" s="1"/>
  <c r="U40" i="18" s="1"/>
  <c r="E42" i="65"/>
  <c r="G42" i="65" s="1"/>
  <c r="T40" i="18" s="1"/>
  <c r="E38" i="65"/>
  <c r="G38" i="65" s="1"/>
  <c r="T36" i="18" s="1"/>
  <c r="M38" i="65"/>
  <c r="O38" i="65" s="1"/>
  <c r="U36" i="18" s="1"/>
  <c r="E19" i="65"/>
  <c r="G19" i="65" s="1"/>
  <c r="T17" i="18" s="1"/>
  <c r="M19" i="65"/>
  <c r="O19" i="65" s="1"/>
  <c r="U17" i="18" s="1"/>
  <c r="E36" i="65"/>
  <c r="G36" i="65" s="1"/>
  <c r="T34" i="18" s="1"/>
  <c r="M36" i="65"/>
  <c r="O36" i="65" s="1"/>
  <c r="U34" i="18" s="1"/>
  <c r="E34" i="65"/>
  <c r="G34" i="65" s="1"/>
  <c r="T32" i="18" s="1"/>
  <c r="M34" i="65"/>
  <c r="O34" i="65" s="1"/>
  <c r="U32" i="18" s="1"/>
  <c r="E21" i="65"/>
  <c r="G21" i="65" s="1"/>
  <c r="T19" i="18" s="1"/>
  <c r="M21" i="65"/>
  <c r="O21" i="65" s="1"/>
  <c r="U19" i="18" s="1"/>
  <c r="M45" i="65"/>
  <c r="O45" i="65" s="1"/>
  <c r="U43" i="18" s="1"/>
  <c r="E45" i="65"/>
  <c r="G45" i="65" s="1"/>
  <c r="T43" i="18" s="1"/>
  <c r="P43" i="18"/>
  <c r="AA43" i="53"/>
  <c r="E12" i="65"/>
  <c r="G12" i="65" s="1"/>
  <c r="T10" i="18" s="1"/>
  <c r="M12" i="65"/>
  <c r="O12" i="65" s="1"/>
  <c r="U10" i="18" s="1"/>
  <c r="E43" i="65"/>
  <c r="G43" i="65" s="1"/>
  <c r="T41" i="18" s="1"/>
  <c r="M43" i="65"/>
  <c r="O43" i="65" s="1"/>
  <c r="U41" i="18" s="1"/>
  <c r="E44" i="65"/>
  <c r="G44" i="65" s="1"/>
  <c r="T42" i="18" s="1"/>
  <c r="M44" i="65"/>
  <c r="O44" i="65" s="1"/>
  <c r="U42" i="18" s="1"/>
  <c r="M14" i="65"/>
  <c r="O14" i="65" s="1"/>
  <c r="U12" i="18" s="1"/>
  <c r="E14" i="65"/>
  <c r="G14" i="65" s="1"/>
  <c r="T12" i="18" s="1"/>
  <c r="E29" i="65"/>
  <c r="G29" i="65" s="1"/>
  <c r="T27" i="18" s="1"/>
  <c r="M29" i="65"/>
  <c r="O29" i="65" s="1"/>
  <c r="U27" i="18" s="1"/>
  <c r="L27" i="18"/>
  <c r="Z27" i="53"/>
  <c r="E13" i="65"/>
  <c r="G13" i="65" s="1"/>
  <c r="T11" i="18" s="1"/>
  <c r="M13" i="65"/>
  <c r="O13" i="65" s="1"/>
  <c r="U11" i="18" s="1"/>
  <c r="L11" i="18"/>
  <c r="Z11" i="53"/>
  <c r="E41" i="65"/>
  <c r="G41" i="65" s="1"/>
  <c r="T39" i="18" s="1"/>
  <c r="M41" i="65"/>
  <c r="O41" i="65" s="1"/>
  <c r="U39" i="18" s="1"/>
  <c r="E15" i="65"/>
  <c r="G15" i="65" s="1"/>
  <c r="T13" i="18" s="1"/>
  <c r="M15" i="65"/>
  <c r="O15" i="65" s="1"/>
  <c r="U13" i="18" s="1"/>
  <c r="L13" i="18"/>
  <c r="Z13" i="53"/>
  <c r="E27" i="65"/>
  <c r="G27" i="65" s="1"/>
  <c r="T25" i="18" s="1"/>
  <c r="M27" i="65"/>
  <c r="O27" i="65" s="1"/>
  <c r="U25" i="18" s="1"/>
  <c r="P25" i="18"/>
  <c r="AA25" i="53"/>
  <c r="M37" i="65"/>
  <c r="O37" i="65" s="1"/>
  <c r="U35" i="18" s="1"/>
  <c r="E37" i="65"/>
  <c r="G37" i="65" s="1"/>
  <c r="T35" i="18" s="1"/>
  <c r="L35" i="18"/>
  <c r="Z35" i="53"/>
  <c r="M39" i="65"/>
  <c r="O39" i="65" s="1"/>
  <c r="U37" i="18" s="1"/>
  <c r="E39" i="65"/>
  <c r="G39" i="65" s="1"/>
  <c r="T37" i="18" s="1"/>
  <c r="M16" i="65"/>
  <c r="O16" i="65" s="1"/>
  <c r="U14" i="18" s="1"/>
  <c r="E16" i="65"/>
  <c r="G16" i="65" s="1"/>
  <c r="T14" i="18" s="1"/>
  <c r="P14" i="18"/>
  <c r="AA14" i="53"/>
  <c r="M28" i="65"/>
  <c r="O28" i="65" s="1"/>
  <c r="U26" i="18" s="1"/>
  <c r="E28" i="65"/>
  <c r="G28" i="65" s="1"/>
  <c r="T26" i="18" s="1"/>
  <c r="L26" i="18"/>
  <c r="Z26" i="53"/>
  <c r="M30" i="65"/>
  <c r="O30" i="65" s="1"/>
  <c r="U28" i="18" s="1"/>
  <c r="E30" i="65"/>
  <c r="G30" i="65" s="1"/>
  <c r="T28" i="18" s="1"/>
  <c r="P28" i="18"/>
  <c r="AA28" i="53"/>
  <c r="E20" i="65"/>
  <c r="G20" i="65" s="1"/>
  <c r="T18" i="18" s="1"/>
  <c r="M20" i="65"/>
  <c r="O20" i="65" s="1"/>
  <c r="U18" i="18" s="1"/>
  <c r="P18" i="18"/>
  <c r="AA18" i="53"/>
  <c r="E25" i="65"/>
  <c r="G25" i="65" s="1"/>
  <c r="T23" i="18" s="1"/>
  <c r="M25" i="65"/>
  <c r="O25" i="65" s="1"/>
  <c r="U23" i="18" s="1"/>
  <c r="M31" i="65"/>
  <c r="O31" i="65" s="1"/>
  <c r="U29" i="18" s="1"/>
  <c r="E31" i="65"/>
  <c r="G31" i="65" s="1"/>
  <c r="T29" i="18" s="1"/>
  <c r="E17" i="65"/>
  <c r="G17" i="65" s="1"/>
  <c r="T15" i="18" s="1"/>
  <c r="M17" i="65"/>
  <c r="O17" i="65" s="1"/>
  <c r="U15" i="18" s="1"/>
  <c r="P15" i="18"/>
  <c r="AA15" i="53"/>
  <c r="M40" i="65"/>
  <c r="O40" i="65" s="1"/>
  <c r="U38" i="18" s="1"/>
  <c r="E40" i="65"/>
  <c r="G40" i="65" s="1"/>
  <c r="T38" i="18" s="1"/>
  <c r="M33" i="65"/>
  <c r="O33" i="65" s="1"/>
  <c r="U31" i="18" s="1"/>
  <c r="E33" i="65"/>
  <c r="G33" i="65" s="1"/>
  <c r="T31" i="18" s="1"/>
  <c r="L31" i="18"/>
  <c r="Z31" i="53"/>
  <c r="M10" i="65"/>
  <c r="O10" i="65" s="1"/>
  <c r="U8" i="18" s="1"/>
  <c r="E10" i="65"/>
  <c r="G10" i="65" s="1"/>
  <c r="T8" i="18" s="1"/>
  <c r="E35" i="65"/>
  <c r="G35" i="65" s="1"/>
  <c r="T33" i="18" s="1"/>
  <c r="M35" i="65"/>
  <c r="O35" i="65" s="1"/>
  <c r="U33" i="18" s="1"/>
  <c r="P33" i="18"/>
  <c r="AA33" i="53"/>
  <c r="E11" i="65"/>
  <c r="G11" i="65" s="1"/>
  <c r="T9" i="18" s="1"/>
  <c r="M11" i="65"/>
  <c r="O11" i="65" s="1"/>
  <c r="U9" i="18" s="1"/>
  <c r="L9" i="18"/>
  <c r="Z9" i="53"/>
  <c r="M9" i="65"/>
  <c r="Y44" i="53"/>
  <c r="E9" i="65"/>
  <c r="L7" i="18"/>
  <c r="W44" i="53"/>
  <c r="Z7" i="53"/>
  <c r="H44" i="18"/>
  <c r="I7" i="18"/>
  <c r="I44" i="18" s="1"/>
  <c r="P22" i="18"/>
  <c r="AA22" i="53"/>
  <c r="L16" i="18"/>
  <c r="Z16" i="53"/>
  <c r="L24" i="18"/>
  <c r="Z24" i="53"/>
  <c r="L20" i="18"/>
  <c r="Z20" i="53"/>
  <c r="P20" i="18"/>
  <c r="AA20" i="53"/>
  <c r="P30" i="18"/>
  <c r="AA30" i="53"/>
  <c r="P21" i="18"/>
  <c r="AA21" i="53"/>
  <c r="P40" i="18"/>
  <c r="AA40" i="53"/>
  <c r="L40" i="18"/>
  <c r="Z40" i="53"/>
  <c r="L36" i="18"/>
  <c r="Z36" i="53"/>
  <c r="P36" i="18"/>
  <c r="AA36" i="53"/>
  <c r="P17" i="18"/>
  <c r="AA17" i="53"/>
  <c r="L17" i="18"/>
  <c r="Z17" i="53"/>
  <c r="P34" i="18"/>
  <c r="AA34" i="53"/>
  <c r="L34" i="18"/>
  <c r="Z34" i="53"/>
  <c r="P32" i="18"/>
  <c r="AA32" i="53"/>
  <c r="L32" i="18"/>
  <c r="Z32" i="53"/>
  <c r="P19" i="18"/>
  <c r="AA19" i="53"/>
  <c r="L19" i="18"/>
  <c r="Z19" i="53"/>
  <c r="L43" i="18"/>
  <c r="Z43" i="53"/>
  <c r="L10" i="18"/>
  <c r="Z10" i="53"/>
  <c r="P10" i="18"/>
  <c r="AA10" i="53"/>
  <c r="P41" i="18"/>
  <c r="AA41" i="53"/>
  <c r="L41" i="18"/>
  <c r="Z41" i="53"/>
  <c r="L42" i="18"/>
  <c r="Z42" i="53"/>
  <c r="P42" i="18"/>
  <c r="AA42" i="53"/>
  <c r="L12" i="18"/>
  <c r="Z12" i="53"/>
  <c r="P12" i="18"/>
  <c r="AA12" i="53"/>
  <c r="P27" i="18"/>
  <c r="AA27" i="53"/>
  <c r="P11" i="18"/>
  <c r="AA11" i="53"/>
  <c r="L39" i="18"/>
  <c r="Z39" i="53"/>
  <c r="P39" i="18"/>
  <c r="AA39" i="53"/>
  <c r="P13" i="18"/>
  <c r="AA13" i="53"/>
  <c r="L25" i="18"/>
  <c r="Z25" i="53"/>
  <c r="W25" i="18" l="1"/>
  <c r="M25" i="18"/>
  <c r="Q13" i="18"/>
  <c r="X13" i="18"/>
  <c r="X39" i="18"/>
  <c r="Q39" i="18"/>
  <c r="W39" i="18"/>
  <c r="M39" i="18"/>
  <c r="Q11" i="18"/>
  <c r="X11" i="18"/>
  <c r="Q27" i="18"/>
  <c r="X27" i="18"/>
  <c r="Q12" i="18"/>
  <c r="X12" i="18"/>
  <c r="M12" i="18"/>
  <c r="W12" i="18"/>
  <c r="Q42" i="18"/>
  <c r="X42" i="18"/>
  <c r="M42" i="18"/>
  <c r="W42" i="18"/>
  <c r="M41" i="18"/>
  <c r="W41" i="18"/>
  <c r="Q41" i="18"/>
  <c r="X41" i="18"/>
  <c r="X10" i="18"/>
  <c r="Q10" i="18"/>
  <c r="M10" i="18"/>
  <c r="W10" i="18"/>
  <c r="M43" i="18"/>
  <c r="W43" i="18"/>
  <c r="M19" i="18"/>
  <c r="W19" i="18"/>
  <c r="Q19" i="18"/>
  <c r="X19" i="18"/>
  <c r="M32" i="18"/>
  <c r="W32" i="18"/>
  <c r="X32" i="18"/>
  <c r="Q32" i="18"/>
  <c r="M34" i="18"/>
  <c r="W34" i="18"/>
  <c r="Q34" i="18"/>
  <c r="X34" i="18"/>
  <c r="M17" i="18"/>
  <c r="W17" i="18"/>
  <c r="X17" i="18"/>
  <c r="Q17" i="18"/>
  <c r="Q36" i="18"/>
  <c r="X36" i="18"/>
  <c r="W36" i="18"/>
  <c r="M36" i="18"/>
  <c r="M40" i="18"/>
  <c r="W40" i="18"/>
  <c r="X40" i="18"/>
  <c r="Q40" i="18"/>
  <c r="Q21" i="18"/>
  <c r="X21" i="18"/>
  <c r="Q30" i="18"/>
  <c r="X30" i="18"/>
  <c r="Q20" i="18"/>
  <c r="X20" i="18"/>
  <c r="W20" i="18"/>
  <c r="M20" i="18"/>
  <c r="W24" i="18"/>
  <c r="M24" i="18"/>
  <c r="M16" i="18"/>
  <c r="W16" i="18"/>
  <c r="X22" i="18"/>
  <c r="Q22" i="18"/>
  <c r="R36" i="64"/>
  <c r="H13" i="64"/>
  <c r="J13" i="64" s="1"/>
  <c r="G23" i="64" s="1"/>
  <c r="G9" i="65"/>
  <c r="E46" i="65"/>
  <c r="O9" i="65"/>
  <c r="M46" i="65"/>
  <c r="M9" i="18"/>
  <c r="W9" i="18"/>
  <c r="Q33" i="18"/>
  <c r="X33" i="18"/>
  <c r="W31" i="18"/>
  <c r="M31" i="18"/>
  <c r="Q15" i="18"/>
  <c r="X15" i="18"/>
  <c r="Q18" i="18"/>
  <c r="X18" i="18"/>
  <c r="Q28" i="18"/>
  <c r="X28" i="18"/>
  <c r="M26" i="18"/>
  <c r="W26" i="18"/>
  <c r="Q14" i="18"/>
  <c r="X14" i="18"/>
  <c r="W35" i="18"/>
  <c r="M35" i="18"/>
  <c r="Q25" i="18"/>
  <c r="X25" i="18"/>
  <c r="W13" i="18"/>
  <c r="M13" i="18"/>
  <c r="M11" i="18"/>
  <c r="W11" i="18"/>
  <c r="M27" i="18"/>
  <c r="W27" i="18"/>
  <c r="X43" i="18"/>
  <c r="Q43" i="18"/>
  <c r="M21" i="18"/>
  <c r="W21" i="18"/>
  <c r="M30" i="18"/>
  <c r="W30" i="18"/>
  <c r="X24" i="18"/>
  <c r="Q24" i="18"/>
  <c r="Q16" i="18"/>
  <c r="X16" i="18"/>
  <c r="M22" i="18"/>
  <c r="W22" i="18"/>
  <c r="P44" i="18"/>
  <c r="Q7" i="18"/>
  <c r="X7" i="18"/>
  <c r="R44" i="18"/>
  <c r="S44" i="18"/>
  <c r="R45" i="64"/>
  <c r="Z44" i="53"/>
  <c r="L44" i="18"/>
  <c r="W7" i="18"/>
  <c r="M7" i="18"/>
  <c r="AA44" i="53"/>
  <c r="Q9" i="18"/>
  <c r="X9" i="18"/>
  <c r="M33" i="18"/>
  <c r="W33" i="18"/>
  <c r="Q8" i="18"/>
  <c r="X8" i="18"/>
  <c r="M8" i="18"/>
  <c r="W8" i="18"/>
  <c r="X31" i="18"/>
  <c r="Q31" i="18"/>
  <c r="X38" i="18"/>
  <c r="Q38" i="18"/>
  <c r="M38" i="18"/>
  <c r="W38" i="18"/>
  <c r="M15" i="18"/>
  <c r="W15" i="18"/>
  <c r="X29" i="18"/>
  <c r="Q29" i="18"/>
  <c r="M29" i="18"/>
  <c r="W29" i="18"/>
  <c r="Q23" i="18"/>
  <c r="X23" i="18"/>
  <c r="W23" i="18"/>
  <c r="M23" i="18"/>
  <c r="M18" i="18"/>
  <c r="W18" i="18"/>
  <c r="W28" i="18"/>
  <c r="M28" i="18"/>
  <c r="Q26" i="18"/>
  <c r="X26" i="18"/>
  <c r="M14" i="18"/>
  <c r="W14" i="18"/>
  <c r="X37" i="18"/>
  <c r="Q37" i="18"/>
  <c r="W37" i="18"/>
  <c r="M37" i="18"/>
  <c r="Q35" i="18"/>
  <c r="X35" i="18"/>
  <c r="H15" i="64" l="1"/>
  <c r="J15" i="64" s="1"/>
  <c r="T41" i="64"/>
  <c r="Q44" i="18"/>
  <c r="M44" i="18"/>
  <c r="H17" i="64"/>
  <c r="J17" i="64" s="1"/>
  <c r="T42" i="64"/>
  <c r="U7" i="18"/>
  <c r="U44" i="18" s="1"/>
  <c r="S50" i="64" s="1"/>
  <c r="O46" i="65"/>
  <c r="G46" i="65"/>
  <c r="T7" i="18"/>
  <c r="T44" i="18" s="1"/>
  <c r="S49" i="64" s="1"/>
  <c r="D28" i="64" l="1"/>
  <c r="R7" i="65"/>
  <c r="Q7" i="65"/>
  <c r="D27" i="64"/>
</calcChain>
</file>

<file path=xl/sharedStrings.xml><?xml version="1.0" encoding="utf-8"?>
<sst xmlns="http://schemas.openxmlformats.org/spreadsheetml/2006/main" count="1724" uniqueCount="399">
  <si>
    <t>35</t>
  </si>
  <si>
    <t>39</t>
  </si>
  <si>
    <t>55</t>
  </si>
  <si>
    <t>鉱業</t>
  </si>
  <si>
    <t>繊維製品</t>
  </si>
  <si>
    <t>パルプ・紙・木製品</t>
  </si>
  <si>
    <t>化学製品</t>
  </si>
  <si>
    <t>石油・石炭製品</t>
  </si>
  <si>
    <t>窯業・土石製品</t>
  </si>
  <si>
    <t>鉄鋼</t>
  </si>
  <si>
    <t>非鉄金属</t>
  </si>
  <si>
    <t>金属製品</t>
  </si>
  <si>
    <t>電気機械</t>
  </si>
  <si>
    <t>事務用品</t>
  </si>
  <si>
    <t>分類不明</t>
  </si>
  <si>
    <t>内生部門計</t>
  </si>
  <si>
    <t>民間消費支出</t>
  </si>
  <si>
    <t>一般政府消費支出</t>
  </si>
  <si>
    <t>在庫純増</t>
  </si>
  <si>
    <t>最終需要計</t>
  </si>
  <si>
    <t>需要合計</t>
  </si>
  <si>
    <t>01</t>
  </si>
  <si>
    <t>06</t>
  </si>
  <si>
    <t>雇用者所得</t>
  </si>
  <si>
    <t>営業余剰</t>
  </si>
  <si>
    <t>資本減耗引当</t>
  </si>
  <si>
    <t>（控除）経常補助金</t>
  </si>
  <si>
    <t>粗付加価値部門計</t>
  </si>
  <si>
    <t>取引基本表（生産者価格）</t>
    <rPh sb="0" eb="2">
      <t>トリヒキ</t>
    </rPh>
    <rPh sb="2" eb="4">
      <t>キホン</t>
    </rPh>
    <rPh sb="4" eb="5">
      <t>ヒョウ</t>
    </rPh>
    <rPh sb="6" eb="9">
      <t>セイサンシャ</t>
    </rPh>
    <rPh sb="9" eb="11">
      <t>カカク</t>
    </rPh>
    <phoneticPr fontId="3"/>
  </si>
  <si>
    <t>投入係数表</t>
    <phoneticPr fontId="3"/>
  </si>
  <si>
    <t>行　　和</t>
  </si>
  <si>
    <t>感応度係数</t>
    <rPh sb="0" eb="2">
      <t>カンノウ</t>
    </rPh>
    <rPh sb="2" eb="3">
      <t>ド</t>
    </rPh>
    <rPh sb="3" eb="5">
      <t>ケイスウ</t>
    </rPh>
    <phoneticPr fontId="3"/>
  </si>
  <si>
    <t>列和</t>
  </si>
  <si>
    <t>影響力係数</t>
  </si>
  <si>
    <t>移輸入率</t>
    <rPh sb="0" eb="1">
      <t>ウツリ</t>
    </rPh>
    <rPh sb="1" eb="3">
      <t>ユニュウ</t>
    </rPh>
    <rPh sb="3" eb="4">
      <t>リツ</t>
    </rPh>
    <phoneticPr fontId="2"/>
  </si>
  <si>
    <t>移輸入率・県内自給額（取引基本表より計算）</t>
    <rPh sb="0" eb="1">
      <t>ウツリ</t>
    </rPh>
    <rPh sb="1" eb="3">
      <t>ユニュウ</t>
    </rPh>
    <rPh sb="3" eb="4">
      <t>リツ</t>
    </rPh>
    <rPh sb="5" eb="7">
      <t>ケンナイ</t>
    </rPh>
    <rPh sb="7" eb="9">
      <t>ジキュウ</t>
    </rPh>
    <rPh sb="9" eb="10">
      <t>ガク</t>
    </rPh>
    <rPh sb="11" eb="13">
      <t>トリヒキ</t>
    </rPh>
    <rPh sb="13" eb="15">
      <t>キホン</t>
    </rPh>
    <rPh sb="15" eb="16">
      <t>ヒョウ</t>
    </rPh>
    <rPh sb="18" eb="20">
      <t>ケイサン</t>
    </rPh>
    <phoneticPr fontId="2"/>
  </si>
  <si>
    <t>※県内自給率＝１－移輸入率</t>
    <rPh sb="1" eb="3">
      <t>ケンナイ</t>
    </rPh>
    <rPh sb="3" eb="6">
      <t>ジキュウリツ</t>
    </rPh>
    <rPh sb="9" eb="10">
      <t>ウツリ</t>
    </rPh>
    <rPh sb="10" eb="12">
      <t>ユニュウ</t>
    </rPh>
    <rPh sb="12" eb="13">
      <t>リツ</t>
    </rPh>
    <phoneticPr fontId="2"/>
  </si>
  <si>
    <t>県内自給率</t>
    <rPh sb="0" eb="2">
      <t>ケンナイ</t>
    </rPh>
    <rPh sb="2" eb="4">
      <t>ジキュウ</t>
    </rPh>
    <rPh sb="4" eb="5">
      <t>リツ</t>
    </rPh>
    <phoneticPr fontId="2"/>
  </si>
  <si>
    <t>民間消費支出構成比</t>
    <rPh sb="0" eb="2">
      <t>ミンカン</t>
    </rPh>
    <rPh sb="2" eb="4">
      <t>ショウヒ</t>
    </rPh>
    <rPh sb="4" eb="6">
      <t>シシュツ</t>
    </rPh>
    <rPh sb="6" eb="9">
      <t>コウセイヒ</t>
    </rPh>
    <phoneticPr fontId="2"/>
  </si>
  <si>
    <t>計</t>
    <rPh sb="0" eb="1">
      <t>ケイ</t>
    </rPh>
    <phoneticPr fontId="2"/>
  </si>
  <si>
    <t>民間消費支出構成比（取引基本表より計算）</t>
    <rPh sb="0" eb="2">
      <t>ミンカン</t>
    </rPh>
    <rPh sb="2" eb="4">
      <t>ショウヒ</t>
    </rPh>
    <rPh sb="4" eb="6">
      <t>シシュツ</t>
    </rPh>
    <rPh sb="6" eb="8">
      <t>コウセイ</t>
    </rPh>
    <rPh sb="8" eb="9">
      <t>ヒ</t>
    </rPh>
    <rPh sb="10" eb="12">
      <t>トリヒキ</t>
    </rPh>
    <rPh sb="12" eb="14">
      <t>キホン</t>
    </rPh>
    <rPh sb="14" eb="15">
      <t>ヒョウ</t>
    </rPh>
    <rPh sb="17" eb="19">
      <t>ケイサン</t>
    </rPh>
    <phoneticPr fontId="2"/>
  </si>
  <si>
    <t>県外への波及</t>
    <rPh sb="0" eb="2">
      <t>ケンガイ</t>
    </rPh>
    <rPh sb="4" eb="6">
      <t>ハキュウ</t>
    </rPh>
    <phoneticPr fontId="2"/>
  </si>
  <si>
    <t>移輸入依存額</t>
    <rPh sb="0" eb="1">
      <t>イ</t>
    </rPh>
    <rPh sb="1" eb="3">
      <t>ユニュウ</t>
    </rPh>
    <rPh sb="3" eb="5">
      <t>イゾン</t>
    </rPh>
    <rPh sb="5" eb="6">
      <t>ガク</t>
    </rPh>
    <phoneticPr fontId="2"/>
  </si>
  <si>
    <t>部門別粗付加価値率（取引基本表より計算）</t>
    <rPh sb="0" eb="2">
      <t>ブモン</t>
    </rPh>
    <rPh sb="2" eb="3">
      <t>ベツ</t>
    </rPh>
    <rPh sb="3" eb="4">
      <t>アラ</t>
    </rPh>
    <rPh sb="4" eb="6">
      <t>フカ</t>
    </rPh>
    <rPh sb="6" eb="8">
      <t>カチ</t>
    </rPh>
    <rPh sb="8" eb="9">
      <t>リツ</t>
    </rPh>
    <rPh sb="10" eb="12">
      <t>トリヒキ</t>
    </rPh>
    <rPh sb="12" eb="14">
      <t>キホン</t>
    </rPh>
    <rPh sb="14" eb="15">
      <t>ヒョウ</t>
    </rPh>
    <rPh sb="17" eb="19">
      <t>ケイサン</t>
    </rPh>
    <phoneticPr fontId="2"/>
  </si>
  <si>
    <t>粗付加価値率</t>
    <rPh sb="0" eb="1">
      <t>アラ</t>
    </rPh>
    <rPh sb="1" eb="3">
      <t>フカ</t>
    </rPh>
    <rPh sb="3" eb="5">
      <t>カチ</t>
    </rPh>
    <rPh sb="5" eb="6">
      <t>リツ</t>
    </rPh>
    <phoneticPr fontId="2"/>
  </si>
  <si>
    <t>県内自給率</t>
    <rPh sb="0" eb="2">
      <t>ケンナイ</t>
    </rPh>
    <phoneticPr fontId="2"/>
  </si>
  <si>
    <t>民間消費による需要
増加額</t>
  </si>
  <si>
    <t>合　　　　　　　計</t>
    <rPh sb="0" eb="1">
      <t>ゴウ</t>
    </rPh>
    <rPh sb="8" eb="9">
      <t>ケイ</t>
    </rPh>
    <phoneticPr fontId="2"/>
  </si>
  <si>
    <t>部門別雇用者所得率（取引基本表より計算）</t>
    <rPh sb="0" eb="2">
      <t>ブモン</t>
    </rPh>
    <rPh sb="2" eb="3">
      <t>ベツ</t>
    </rPh>
    <rPh sb="3" eb="6">
      <t>コヨウシャ</t>
    </rPh>
    <rPh sb="6" eb="8">
      <t>ショトク</t>
    </rPh>
    <rPh sb="8" eb="9">
      <t>リツ</t>
    </rPh>
    <rPh sb="10" eb="12">
      <t>トリヒキ</t>
    </rPh>
    <rPh sb="12" eb="14">
      <t>キホン</t>
    </rPh>
    <rPh sb="14" eb="15">
      <t>ヒョウ</t>
    </rPh>
    <rPh sb="17" eb="19">
      <t>ケイサン</t>
    </rPh>
    <phoneticPr fontId="2"/>
  </si>
  <si>
    <t>雇用者所得率</t>
    <rPh sb="0" eb="3">
      <t>コヨウシャ</t>
    </rPh>
    <rPh sb="3" eb="5">
      <t>ショトク</t>
    </rPh>
    <rPh sb="5" eb="6">
      <t>リツ</t>
    </rPh>
    <phoneticPr fontId="2"/>
  </si>
  <si>
    <t>商業マージン率</t>
    <rPh sb="0" eb="2">
      <t>ショウギョウ</t>
    </rPh>
    <rPh sb="6" eb="7">
      <t>リツ</t>
    </rPh>
    <phoneticPr fontId="2"/>
  </si>
  <si>
    <t>運輸マージン率</t>
    <rPh sb="0" eb="2">
      <t>ウンユ</t>
    </rPh>
    <rPh sb="6" eb="7">
      <t>リツ</t>
    </rPh>
    <phoneticPr fontId="2"/>
  </si>
  <si>
    <t>商業マージン額</t>
    <rPh sb="0" eb="2">
      <t>ショウギョウ</t>
    </rPh>
    <rPh sb="6" eb="7">
      <t>ガク</t>
    </rPh>
    <phoneticPr fontId="2"/>
  </si>
  <si>
    <t>運輸マージン額</t>
    <rPh sb="0" eb="2">
      <t>ウンユ</t>
    </rPh>
    <rPh sb="6" eb="7">
      <t>ガク</t>
    </rPh>
    <phoneticPr fontId="2"/>
  </si>
  <si>
    <t>※　商業と運輸の生産者価格表示の最終需要額は、他部門からのマージン額が加算された金額となる。</t>
    <rPh sb="8" eb="11">
      <t>セイサンシャ</t>
    </rPh>
    <rPh sb="11" eb="13">
      <t>カカク</t>
    </rPh>
    <rPh sb="13" eb="15">
      <t>ヒョウジ</t>
    </rPh>
    <rPh sb="16" eb="18">
      <t>サイシュウ</t>
    </rPh>
    <rPh sb="18" eb="20">
      <t>ジュヨウ</t>
    </rPh>
    <rPh sb="20" eb="21">
      <t>ガク</t>
    </rPh>
    <phoneticPr fontId="2"/>
  </si>
  <si>
    <t>A</t>
    <phoneticPr fontId="2"/>
  </si>
  <si>
    <t>B</t>
    <phoneticPr fontId="2"/>
  </si>
  <si>
    <t>C</t>
    <phoneticPr fontId="2"/>
  </si>
  <si>
    <t>D=A×B</t>
    <phoneticPr fontId="2"/>
  </si>
  <si>
    <t>E=A×C</t>
    <phoneticPr fontId="2"/>
  </si>
  <si>
    <t>G</t>
    <phoneticPr fontId="2"/>
  </si>
  <si>
    <t>H=F+G</t>
    <phoneticPr fontId="2"/>
  </si>
  <si>
    <t>逆行列係数表（開放型）</t>
    <phoneticPr fontId="3"/>
  </si>
  <si>
    <t>操作の説明</t>
    <rPh sb="0" eb="2">
      <t>ソウサ</t>
    </rPh>
    <rPh sb="3" eb="5">
      <t>セツメイ</t>
    </rPh>
    <phoneticPr fontId="2"/>
  </si>
  <si>
    <t>A</t>
    <phoneticPr fontId="2"/>
  </si>
  <si>
    <t>B</t>
    <phoneticPr fontId="2"/>
  </si>
  <si>
    <t>C=A*B</t>
    <phoneticPr fontId="2"/>
  </si>
  <si>
    <t>％単位で入力</t>
    <rPh sb="1" eb="3">
      <t>タンイ</t>
    </rPh>
    <rPh sb="4" eb="6">
      <t>ニュウリョク</t>
    </rPh>
    <phoneticPr fontId="2"/>
  </si>
  <si>
    <t>↑</t>
    <phoneticPr fontId="2"/>
  </si>
  <si>
    <t>その他の設定入力シート</t>
    <rPh sb="2" eb="3">
      <t>タ</t>
    </rPh>
    <rPh sb="4" eb="6">
      <t>セッテイ</t>
    </rPh>
    <rPh sb="6" eb="8">
      <t>ニュウリョク</t>
    </rPh>
    <phoneticPr fontId="2"/>
  </si>
  <si>
    <t>　（富山市勤労者世帯の平均消費性向を利用）</t>
    <rPh sb="2" eb="5">
      <t>トヤマシ</t>
    </rPh>
    <rPh sb="5" eb="8">
      <t>キンロウシャ</t>
    </rPh>
    <rPh sb="8" eb="10">
      <t>セタイ</t>
    </rPh>
    <rPh sb="11" eb="13">
      <t>ヘイキン</t>
    </rPh>
    <rPh sb="13" eb="15">
      <t>ショウヒ</t>
    </rPh>
    <rPh sb="15" eb="17">
      <t>セイコウ</t>
    </rPh>
    <rPh sb="18" eb="20">
      <t>リヨウ</t>
    </rPh>
    <phoneticPr fontId="2"/>
  </si>
  <si>
    <t>部　　門　　名</t>
    <rPh sb="0" eb="1">
      <t>ブ</t>
    </rPh>
    <rPh sb="3" eb="4">
      <t>モン</t>
    </rPh>
    <rPh sb="6" eb="7">
      <t>メイ</t>
    </rPh>
    <phoneticPr fontId="2"/>
  </si>
  <si>
    <t>粗付加価値誘発額</t>
    <rPh sb="0" eb="1">
      <t>アラ</t>
    </rPh>
    <rPh sb="1" eb="3">
      <t>フカ</t>
    </rPh>
    <rPh sb="3" eb="5">
      <t>カチ</t>
    </rPh>
    <rPh sb="5" eb="7">
      <t>ユウハツ</t>
    </rPh>
    <rPh sb="7" eb="8">
      <t>ガク</t>
    </rPh>
    <phoneticPr fontId="2"/>
  </si>
  <si>
    <t>Q</t>
    <phoneticPr fontId="2"/>
  </si>
  <si>
    <t>R=P×Q</t>
    <phoneticPr fontId="2"/>
  </si>
  <si>
    <t>民間消費による需要
増加額</t>
    <phoneticPr fontId="2"/>
  </si>
  <si>
    <t>民間消費による需要増加額のうち県内からの供給分</t>
    <rPh sb="15" eb="17">
      <t>ケンナイ</t>
    </rPh>
    <rPh sb="20" eb="22">
      <t>キョウキュウ</t>
    </rPh>
    <rPh sb="22" eb="23">
      <t>ブン</t>
    </rPh>
    <phoneticPr fontId="2"/>
  </si>
  <si>
    <t>直接効果</t>
  </si>
  <si>
    <t>計</t>
  </si>
  <si>
    <t>直接効果</t>
    <phoneticPr fontId="2"/>
  </si>
  <si>
    <t>計</t>
    <phoneticPr fontId="2"/>
  </si>
  <si>
    <t>雇用者所得誘発額</t>
    <rPh sb="0" eb="3">
      <t>コヨウシャ</t>
    </rPh>
    <rPh sb="3" eb="5">
      <t>ショトク</t>
    </rPh>
    <rPh sb="5" eb="7">
      <t>ユウハツ</t>
    </rPh>
    <rPh sb="7" eb="8">
      <t>ガク</t>
    </rPh>
    <phoneticPr fontId="2"/>
  </si>
  <si>
    <t>直接効果に対する経済波及効果の倍率(C/B)</t>
    <rPh sb="0" eb="2">
      <t>チョクセツ</t>
    </rPh>
    <rPh sb="2" eb="4">
      <t>コウカ</t>
    </rPh>
    <rPh sb="5" eb="6">
      <t>タイ</t>
    </rPh>
    <rPh sb="8" eb="10">
      <t>ケイザイ</t>
    </rPh>
    <rPh sb="10" eb="12">
      <t>ハキュウ</t>
    </rPh>
    <rPh sb="12" eb="14">
      <t>コウカ</t>
    </rPh>
    <rPh sb="15" eb="17">
      <t>バイリツ</t>
    </rPh>
    <phoneticPr fontId="2"/>
  </si>
  <si>
    <t>工場</t>
    <rPh sb="0" eb="2">
      <t>コウジョウ</t>
    </rPh>
    <phoneticPr fontId="2"/>
  </si>
  <si>
    <t>消費者</t>
    <rPh sb="0" eb="3">
      <t>ショウヒシャ</t>
    </rPh>
    <phoneticPr fontId="2"/>
  </si>
  <si>
    <t>直接効果（Ｂ）</t>
    <rPh sb="0" eb="2">
      <t>チョクセツ</t>
    </rPh>
    <rPh sb="2" eb="4">
      <t>コウカ</t>
    </rPh>
    <phoneticPr fontId="2"/>
  </si>
  <si>
    <t>計（C）</t>
    <rPh sb="0" eb="1">
      <t>ケイ</t>
    </rPh>
    <phoneticPr fontId="2"/>
  </si>
  <si>
    <t>出荷額</t>
    <rPh sb="0" eb="2">
      <t>シュッカ</t>
    </rPh>
    <rPh sb="2" eb="3">
      <t>ガク</t>
    </rPh>
    <phoneticPr fontId="2"/>
  </si>
  <si>
    <t>・消費者・観光客へのアンケートにより把握した商品の購入金額</t>
    <rPh sb="1" eb="4">
      <t>ショウヒシャ</t>
    </rPh>
    <rPh sb="5" eb="8">
      <t>カンコウキャク</t>
    </rPh>
    <rPh sb="18" eb="20">
      <t>ハアク</t>
    </rPh>
    <rPh sb="22" eb="24">
      <t>ショウヒン</t>
    </rPh>
    <rPh sb="25" eb="27">
      <t>コウニュウ</t>
    </rPh>
    <rPh sb="27" eb="29">
      <t>キンガク</t>
    </rPh>
    <phoneticPr fontId="2"/>
  </si>
  <si>
    <t>１　産業・業種別生産波及効果</t>
    <rPh sb="2" eb="4">
      <t>サンギョウ</t>
    </rPh>
    <rPh sb="5" eb="7">
      <t>ギョウシュ</t>
    </rPh>
    <rPh sb="7" eb="8">
      <t>ベツ</t>
    </rPh>
    <rPh sb="8" eb="10">
      <t>セイサン</t>
    </rPh>
    <rPh sb="10" eb="12">
      <t>ハキュウ</t>
    </rPh>
    <rPh sb="12" eb="14">
      <t>コウカ</t>
    </rPh>
    <phoneticPr fontId="2"/>
  </si>
  <si>
    <t>連関表の自給率</t>
    <rPh sb="0" eb="2">
      <t>レンカン</t>
    </rPh>
    <rPh sb="2" eb="3">
      <t>ヒョウ</t>
    </rPh>
    <rPh sb="4" eb="7">
      <t>ジキュウリツ</t>
    </rPh>
    <phoneticPr fontId="2"/>
  </si>
  <si>
    <t>任意設定欄</t>
    <rPh sb="0" eb="2">
      <t>ニンイ</t>
    </rPh>
    <rPh sb="2" eb="4">
      <t>セッテイ</t>
    </rPh>
    <rPh sb="4" eb="5">
      <t>ラン</t>
    </rPh>
    <phoneticPr fontId="2"/>
  </si>
  <si>
    <t>・県の予算書　など</t>
    <rPh sb="1" eb="2">
      <t>ケン</t>
    </rPh>
    <rPh sb="3" eb="6">
      <t>ヨサンショ</t>
    </rPh>
    <phoneticPr fontId="2"/>
  </si>
  <si>
    <t>・新規進出した工場の生産計画　など</t>
    <rPh sb="1" eb="3">
      <t>シンキ</t>
    </rPh>
    <rPh sb="3" eb="5">
      <t>シンシュツ</t>
    </rPh>
    <rPh sb="7" eb="9">
      <t>コウジョウ</t>
    </rPh>
    <rPh sb="10" eb="12">
      <t>セイサン</t>
    </rPh>
    <rPh sb="12" eb="14">
      <t>ケイカク</t>
    </rPh>
    <phoneticPr fontId="2"/>
  </si>
  <si>
    <t>運送業者</t>
    <rPh sb="0" eb="2">
      <t>ウンソウ</t>
    </rPh>
    <rPh sb="2" eb="4">
      <t>ギョウシャ</t>
    </rPh>
    <phoneticPr fontId="2"/>
  </si>
  <si>
    <t>運送費50</t>
    <rPh sb="0" eb="3">
      <t>ウンソウヒ</t>
    </rPh>
    <phoneticPr fontId="2"/>
  </si>
  <si>
    <t>販売マージン50</t>
    <rPh sb="0" eb="2">
      <t>ハンバイ</t>
    </rPh>
    <phoneticPr fontId="2"/>
  </si>
  <si>
    <t>商　　店</t>
    <rPh sb="0" eb="1">
      <t>ショウ</t>
    </rPh>
    <rPh sb="3" eb="4">
      <t>テン</t>
    </rPh>
    <phoneticPr fontId="2"/>
  </si>
  <si>
    <t>購入価格</t>
    <rPh sb="0" eb="2">
      <t>コウニュウ</t>
    </rPh>
    <rPh sb="2" eb="4">
      <t>カカク</t>
    </rPh>
    <phoneticPr fontId="2"/>
  </si>
  <si>
    <t>生産者価格</t>
    <rPh sb="0" eb="3">
      <t>セイサンシャ</t>
    </rPh>
    <rPh sb="3" eb="5">
      <t>カカク</t>
    </rPh>
    <phoneticPr fontId="2"/>
  </si>
  <si>
    <t>製造業</t>
    <rPh sb="0" eb="3">
      <t>セイゾウギョウ</t>
    </rPh>
    <phoneticPr fontId="2"/>
  </si>
  <si>
    <t>商業</t>
    <rPh sb="0" eb="2">
      <t>ショウギョウ</t>
    </rPh>
    <phoneticPr fontId="2"/>
  </si>
  <si>
    <t>運輸</t>
    <rPh sb="0" eb="2">
      <t>ウンユ</t>
    </rPh>
    <phoneticPr fontId="2"/>
  </si>
  <si>
    <t>購入者価格</t>
    <rPh sb="0" eb="2">
      <t>コウニュウ</t>
    </rPh>
    <rPh sb="2" eb="3">
      <t>シャ</t>
    </rPh>
    <rPh sb="3" eb="5">
      <t>カカク</t>
    </rPh>
    <phoneticPr fontId="2"/>
  </si>
  <si>
    <t>１　はじめに</t>
    <phoneticPr fontId="2"/>
  </si>
  <si>
    <t>F=A-(D＋E）</t>
    <phoneticPr fontId="2"/>
  </si>
  <si>
    <t>２　産業・業種別粗付加価値誘発額・雇用者所得誘発額（直接効果を含む）</t>
    <rPh sb="2" eb="4">
      <t>サンギョウ</t>
    </rPh>
    <rPh sb="5" eb="7">
      <t>ギョウシュ</t>
    </rPh>
    <rPh sb="7" eb="8">
      <t>ベツ</t>
    </rPh>
    <rPh sb="8" eb="9">
      <t>アラ</t>
    </rPh>
    <rPh sb="9" eb="11">
      <t>フカ</t>
    </rPh>
    <rPh sb="11" eb="13">
      <t>カチ</t>
    </rPh>
    <rPh sb="13" eb="15">
      <t>ユウハツ</t>
    </rPh>
    <rPh sb="15" eb="16">
      <t>ガク</t>
    </rPh>
    <rPh sb="17" eb="20">
      <t>コヨウシャ</t>
    </rPh>
    <rPh sb="20" eb="22">
      <t>ショトク</t>
    </rPh>
    <rPh sb="22" eb="24">
      <t>ユウハツ</t>
    </rPh>
    <rPh sb="24" eb="25">
      <t>ガク</t>
    </rPh>
    <rPh sb="26" eb="28">
      <t>チョクセツ</t>
    </rPh>
    <rPh sb="28" eb="30">
      <t>コウカ</t>
    </rPh>
    <rPh sb="31" eb="32">
      <t>フク</t>
    </rPh>
    <phoneticPr fontId="2"/>
  </si>
  <si>
    <t>３　産業・業種別粗付加価値誘発額・雇用者所得誘発額（直接効果を除く）</t>
    <rPh sb="2" eb="4">
      <t>サンギョウ</t>
    </rPh>
    <rPh sb="5" eb="7">
      <t>ギョウシュ</t>
    </rPh>
    <rPh sb="7" eb="8">
      <t>ベツ</t>
    </rPh>
    <rPh sb="8" eb="9">
      <t>アラ</t>
    </rPh>
    <rPh sb="9" eb="11">
      <t>フカ</t>
    </rPh>
    <rPh sb="11" eb="13">
      <t>カチ</t>
    </rPh>
    <rPh sb="13" eb="15">
      <t>ユウハツ</t>
    </rPh>
    <rPh sb="15" eb="16">
      <t>ガク</t>
    </rPh>
    <rPh sb="17" eb="20">
      <t>コヨウシャ</t>
    </rPh>
    <rPh sb="20" eb="22">
      <t>ショトク</t>
    </rPh>
    <rPh sb="22" eb="24">
      <t>ユウハツ</t>
    </rPh>
    <rPh sb="24" eb="25">
      <t>ガク</t>
    </rPh>
    <rPh sb="26" eb="28">
      <t>チョクセツ</t>
    </rPh>
    <rPh sb="28" eb="30">
      <t>コウカ</t>
    </rPh>
    <rPh sb="31" eb="32">
      <t>ノゾ</t>
    </rPh>
    <phoneticPr fontId="2"/>
  </si>
  <si>
    <t>その他の製造工業製品</t>
  </si>
  <si>
    <t>直接・1次
波及効果</t>
    <rPh sb="0" eb="2">
      <t>チョクセツ</t>
    </rPh>
    <phoneticPr fontId="2"/>
  </si>
  <si>
    <t>波及効果計算過程</t>
    <rPh sb="0" eb="2">
      <t>ハキュウ</t>
    </rPh>
    <rPh sb="2" eb="4">
      <t>コウカ</t>
    </rPh>
    <rPh sb="4" eb="6">
      <t>ケイサン</t>
    </rPh>
    <rPh sb="6" eb="8">
      <t>カテイ</t>
    </rPh>
    <phoneticPr fontId="2"/>
  </si>
  <si>
    <t>M</t>
    <phoneticPr fontId="2"/>
  </si>
  <si>
    <t>O</t>
    <phoneticPr fontId="2"/>
  </si>
  <si>
    <t>N=L×M</t>
    <phoneticPr fontId="2"/>
  </si>
  <si>
    <t>S=逆行列係数×R</t>
    <rPh sb="2" eb="5">
      <t>ギャクギョウレツ</t>
    </rPh>
    <rPh sb="5" eb="7">
      <t>ケイスウ</t>
    </rPh>
    <phoneticPr fontId="2"/>
  </si>
  <si>
    <t>県内調達率</t>
    <rPh sb="0" eb="2">
      <t>ケンナイ</t>
    </rPh>
    <rPh sb="2" eb="4">
      <t>チョウタツ</t>
    </rPh>
    <rPh sb="4" eb="5">
      <t>リツ</t>
    </rPh>
    <phoneticPr fontId="2"/>
  </si>
  <si>
    <t>（１）経済波及効果分析は、次のような仮定を前提条件としています。</t>
    <rPh sb="3" eb="5">
      <t>ケイザイ</t>
    </rPh>
    <rPh sb="5" eb="7">
      <t>ハキュウ</t>
    </rPh>
    <rPh sb="7" eb="9">
      <t>コウカ</t>
    </rPh>
    <rPh sb="9" eb="11">
      <t>ブンセキ</t>
    </rPh>
    <rPh sb="13" eb="14">
      <t>ツギ</t>
    </rPh>
    <rPh sb="18" eb="20">
      <t>カテイ</t>
    </rPh>
    <rPh sb="21" eb="23">
      <t>ゼンテイ</t>
    </rPh>
    <rPh sb="23" eb="25">
      <t>ジョウケン</t>
    </rPh>
    <phoneticPr fontId="2"/>
  </si>
  <si>
    <t>県内調達率の入力欄へ</t>
    <rPh sb="0" eb="2">
      <t>ケンナイ</t>
    </rPh>
    <rPh sb="2" eb="4">
      <t>チョウタツ</t>
    </rPh>
    <rPh sb="4" eb="5">
      <t>リツ</t>
    </rPh>
    <rPh sb="6" eb="8">
      <t>ニュウリョク</t>
    </rPh>
    <rPh sb="8" eb="9">
      <t>ラン</t>
    </rPh>
    <phoneticPr fontId="2"/>
  </si>
  <si>
    <t>消費性向の入力欄へ</t>
    <rPh sb="0" eb="2">
      <t>ショウヒ</t>
    </rPh>
    <rPh sb="2" eb="4">
      <t>セイコウ</t>
    </rPh>
    <rPh sb="5" eb="7">
      <t>ニュウリョク</t>
    </rPh>
    <rPh sb="7" eb="8">
      <t>ラン</t>
    </rPh>
    <phoneticPr fontId="2"/>
  </si>
  <si>
    <t>入力しない</t>
    <rPh sb="0" eb="2">
      <t>ニュウリョク</t>
    </rPh>
    <phoneticPr fontId="2"/>
  </si>
  <si>
    <t>波及効果の計算の入力例</t>
    <rPh sb="0" eb="2">
      <t>ハキュウ</t>
    </rPh>
    <rPh sb="2" eb="4">
      <t>コウカ</t>
    </rPh>
    <rPh sb="5" eb="7">
      <t>ケイサン</t>
    </rPh>
    <rPh sb="8" eb="10">
      <t>ニュウリョク</t>
    </rPh>
    <rPh sb="10" eb="11">
      <t>レイ</t>
    </rPh>
    <phoneticPr fontId="2"/>
  </si>
  <si>
    <t>（県内に宿泊した場合という設定なので）</t>
    <rPh sb="1" eb="3">
      <t>ケンナイ</t>
    </rPh>
    <rPh sb="4" eb="6">
      <t>シュクハク</t>
    </rPh>
    <rPh sb="8" eb="10">
      <t>バアイ</t>
    </rPh>
    <rPh sb="13" eb="15">
      <t>セッテイ</t>
    </rPh>
    <phoneticPr fontId="2"/>
  </si>
  <si>
    <t>１　次の項目の入力をします。</t>
    <rPh sb="2" eb="3">
      <t>ツギ</t>
    </rPh>
    <rPh sb="4" eb="6">
      <t>コウモク</t>
    </rPh>
    <rPh sb="7" eb="9">
      <t>ニュウリョク</t>
    </rPh>
    <phoneticPr fontId="2"/>
  </si>
  <si>
    <t>②　県内調達率の入力</t>
    <rPh sb="2" eb="4">
      <t>ケンナイ</t>
    </rPh>
    <rPh sb="4" eb="6">
      <t>チョウタツ</t>
    </rPh>
    <rPh sb="6" eb="7">
      <t>リツ</t>
    </rPh>
    <rPh sb="8" eb="10">
      <t>ニュウリョク</t>
    </rPh>
    <phoneticPr fontId="2"/>
  </si>
  <si>
    <t>（県内で生産した場合という設定なので）</t>
    <rPh sb="1" eb="3">
      <t>ケンナイ</t>
    </rPh>
    <rPh sb="4" eb="6">
      <t>セイサン</t>
    </rPh>
    <rPh sb="8" eb="10">
      <t>バアイ</t>
    </rPh>
    <rPh sb="13" eb="15">
      <t>セッテイ</t>
    </rPh>
    <phoneticPr fontId="2"/>
  </si>
  <si>
    <t>　　</t>
    <phoneticPr fontId="2"/>
  </si>
  <si>
    <t>最終需要額</t>
    <rPh sb="0" eb="2">
      <t>サイシュウ</t>
    </rPh>
    <rPh sb="2" eb="4">
      <t>ジュヨウ</t>
    </rPh>
    <rPh sb="4" eb="5">
      <t>ガク</t>
    </rPh>
    <phoneticPr fontId="2"/>
  </si>
  <si>
    <t>＝</t>
    <phoneticPr fontId="2"/>
  </si>
  <si>
    <t>①最終需要額の入力</t>
    <rPh sb="1" eb="3">
      <t>サイシュウ</t>
    </rPh>
    <rPh sb="3" eb="5">
      <t>ジュヨウ</t>
    </rPh>
    <rPh sb="5" eb="6">
      <t>ガク</t>
    </rPh>
    <rPh sb="7" eb="9">
      <t>ニュウリョク</t>
    </rPh>
    <phoneticPr fontId="2"/>
  </si>
  <si>
    <t>①　最終需要の入力</t>
    <rPh sb="2" eb="4">
      <t>サイシュウ</t>
    </rPh>
    <rPh sb="4" eb="6">
      <t>ジュヨウ</t>
    </rPh>
    <rPh sb="7" eb="9">
      <t>ニュウリョク</t>
    </rPh>
    <phoneticPr fontId="2"/>
  </si>
  <si>
    <t>　①で入力した最終需要のうち県内生産で調達される率を入力します。</t>
    <rPh sb="3" eb="5">
      <t>ニュウリョク</t>
    </rPh>
    <rPh sb="19" eb="21">
      <t>チョウタツ</t>
    </rPh>
    <rPh sb="24" eb="25">
      <t>リツ</t>
    </rPh>
    <phoneticPr fontId="2"/>
  </si>
  <si>
    <t>生産者価格に転換した最終需要額</t>
    <rPh sb="0" eb="3">
      <t>セイサンシャ</t>
    </rPh>
    <rPh sb="3" eb="5">
      <t>カカク</t>
    </rPh>
    <rPh sb="6" eb="8">
      <t>テンカン</t>
    </rPh>
    <rPh sb="10" eb="12">
      <t>サイシュウ</t>
    </rPh>
    <rPh sb="12" eb="14">
      <t>ジュヨウ</t>
    </rPh>
    <rPh sb="14" eb="15">
      <t>ガク</t>
    </rPh>
    <phoneticPr fontId="2"/>
  </si>
  <si>
    <t>最終需要計</t>
    <rPh sb="0" eb="2">
      <t>サイシュウ</t>
    </rPh>
    <rPh sb="2" eb="4">
      <t>ジュヨウ</t>
    </rPh>
    <rPh sb="4" eb="5">
      <t>ケイ</t>
    </rPh>
    <phoneticPr fontId="2"/>
  </si>
  <si>
    <t>②最終需要の県内調達率の入力（部門毎）</t>
    <rPh sb="1" eb="3">
      <t>サイシュウ</t>
    </rPh>
    <rPh sb="3" eb="5">
      <t>ジュヨウ</t>
    </rPh>
    <rPh sb="6" eb="8">
      <t>ケンナイ</t>
    </rPh>
    <rPh sb="8" eb="10">
      <t>チョウタツ</t>
    </rPh>
    <rPh sb="10" eb="11">
      <t>リツ</t>
    </rPh>
    <rPh sb="12" eb="14">
      <t>ニュウリョク</t>
    </rPh>
    <rPh sb="15" eb="17">
      <t>ブモン</t>
    </rPh>
    <rPh sb="17" eb="18">
      <t>ゴト</t>
    </rPh>
    <phoneticPr fontId="2"/>
  </si>
  <si>
    <t>最終需要に対する経済波及効果の倍率(C/A)</t>
    <rPh sb="0" eb="2">
      <t>サイシュウ</t>
    </rPh>
    <rPh sb="2" eb="4">
      <t>ジュヨウ</t>
    </rPh>
    <rPh sb="5" eb="6">
      <t>タイ</t>
    </rPh>
    <rPh sb="8" eb="10">
      <t>ケイザイ</t>
    </rPh>
    <rPh sb="10" eb="12">
      <t>ハキュウ</t>
    </rPh>
    <rPh sb="12" eb="14">
      <t>コウカ</t>
    </rPh>
    <rPh sb="15" eb="17">
      <t>バイリツ</t>
    </rPh>
    <phoneticPr fontId="2"/>
  </si>
  <si>
    <t>最終需要額</t>
    <phoneticPr fontId="2"/>
  </si>
  <si>
    <t>直接効果</t>
    <rPh sb="0" eb="2">
      <t>チョクセツ</t>
    </rPh>
    <rPh sb="2" eb="4">
      <t>コウカ</t>
    </rPh>
    <phoneticPr fontId="2"/>
  </si>
  <si>
    <t>県内で調達される需要増加額</t>
    <rPh sb="0" eb="2">
      <t>ケンナイ</t>
    </rPh>
    <rPh sb="3" eb="5">
      <t>チョウタツ</t>
    </rPh>
    <rPh sb="8" eb="10">
      <t>ジュヨウ</t>
    </rPh>
    <rPh sb="10" eb="12">
      <t>ゾウカ</t>
    </rPh>
    <rPh sb="12" eb="13">
      <t>ガク</t>
    </rPh>
    <phoneticPr fontId="2"/>
  </si>
  <si>
    <t>×県内調達率</t>
    <rPh sb="1" eb="3">
      <t>ケンナイ</t>
    </rPh>
    <rPh sb="3" eb="5">
      <t>チョウタツ</t>
    </rPh>
    <rPh sb="5" eb="6">
      <t>リツ</t>
    </rPh>
    <phoneticPr fontId="2"/>
  </si>
  <si>
    <t>×投入計数</t>
    <rPh sb="1" eb="3">
      <t>トウニュウ</t>
    </rPh>
    <rPh sb="3" eb="5">
      <t>ケイスウ</t>
    </rPh>
    <phoneticPr fontId="2"/>
  </si>
  <si>
    <t>原材料投入額</t>
    <rPh sb="0" eb="3">
      <t>ゲンザイリョウ</t>
    </rPh>
    <rPh sb="3" eb="5">
      <t>トウニュウ</t>
    </rPh>
    <rPh sb="5" eb="6">
      <t>ガク</t>
    </rPh>
    <phoneticPr fontId="2"/>
  </si>
  <si>
    <t>粗付加価値誘発額</t>
    <rPh sb="0" eb="1">
      <t>ソ</t>
    </rPh>
    <rPh sb="1" eb="3">
      <t>フカ</t>
    </rPh>
    <rPh sb="3" eb="5">
      <t>カチ</t>
    </rPh>
    <rPh sb="5" eb="7">
      <t>ユウハツ</t>
    </rPh>
    <rPh sb="7" eb="8">
      <t>ガク</t>
    </rPh>
    <phoneticPr fontId="2"/>
  </si>
  <si>
    <t>×粗付加価値率</t>
    <rPh sb="1" eb="2">
      <t>ソ</t>
    </rPh>
    <rPh sb="2" eb="4">
      <t>フカ</t>
    </rPh>
    <rPh sb="4" eb="6">
      <t>カチ</t>
    </rPh>
    <rPh sb="6" eb="7">
      <t>リツ</t>
    </rPh>
    <phoneticPr fontId="2"/>
  </si>
  <si>
    <t>×雇用者所得率</t>
    <rPh sb="1" eb="4">
      <t>コヨウシャ</t>
    </rPh>
    <rPh sb="4" eb="6">
      <t>ショトク</t>
    </rPh>
    <rPh sb="6" eb="7">
      <t>リツ</t>
    </rPh>
    <phoneticPr fontId="2"/>
  </si>
  <si>
    <t>生産誘発額</t>
    <rPh sb="0" eb="2">
      <t>セイサン</t>
    </rPh>
    <rPh sb="2" eb="4">
      <t>ユウハツ</t>
    </rPh>
    <rPh sb="4" eb="5">
      <t>ガク</t>
    </rPh>
    <phoneticPr fontId="2"/>
  </si>
  <si>
    <t>消費支出額</t>
    <rPh sb="0" eb="2">
      <t>ショウヒ</t>
    </rPh>
    <rPh sb="2" eb="4">
      <t>シシュツ</t>
    </rPh>
    <rPh sb="4" eb="5">
      <t>ガク</t>
    </rPh>
    <phoneticPr fontId="2"/>
  </si>
  <si>
    <t>第一次波及効果</t>
    <rPh sb="0" eb="1">
      <t>ダイ</t>
    </rPh>
    <rPh sb="1" eb="3">
      <t>イチジ</t>
    </rPh>
    <rPh sb="3" eb="5">
      <t>ハキュウ</t>
    </rPh>
    <rPh sb="5" eb="7">
      <t>コウカ</t>
    </rPh>
    <phoneticPr fontId="2"/>
  </si>
  <si>
    <t>第二次波及効果</t>
    <rPh sb="0" eb="1">
      <t>ダイ</t>
    </rPh>
    <rPh sb="1" eb="3">
      <t>ニジ</t>
    </rPh>
    <rPh sb="3" eb="5">
      <t>ハキュウ</t>
    </rPh>
    <rPh sb="5" eb="7">
      <t>コウカ</t>
    </rPh>
    <phoneticPr fontId="2"/>
  </si>
  <si>
    <t>×県内自給率、逆行列係数</t>
    <rPh sb="1" eb="3">
      <t>ケンナイ</t>
    </rPh>
    <rPh sb="3" eb="5">
      <t>ジキュウ</t>
    </rPh>
    <rPh sb="5" eb="6">
      <t>リツ</t>
    </rPh>
    <rPh sb="7" eb="8">
      <t>ギャク</t>
    </rPh>
    <rPh sb="8" eb="10">
      <t>ギョウレツ</t>
    </rPh>
    <rPh sb="10" eb="12">
      <t>ケイスウ</t>
    </rPh>
    <phoneticPr fontId="2"/>
  </si>
  <si>
    <t>×県内自給率、逆行列係数（開放型）</t>
    <rPh sb="1" eb="3">
      <t>ケンナイ</t>
    </rPh>
    <rPh sb="3" eb="5">
      <t>ジキュウ</t>
    </rPh>
    <rPh sb="5" eb="6">
      <t>リツ</t>
    </rPh>
    <rPh sb="7" eb="8">
      <t>ギャク</t>
    </rPh>
    <rPh sb="8" eb="10">
      <t>ギョウレツ</t>
    </rPh>
    <rPh sb="10" eb="12">
      <t>ケイスウ</t>
    </rPh>
    <rPh sb="13" eb="16">
      <t>カイホウガタ</t>
    </rPh>
    <phoneticPr fontId="2"/>
  </si>
  <si>
    <t>　　②　商品生産の投入構造は不変である</t>
    <rPh sb="4" eb="6">
      <t>ショウヒン</t>
    </rPh>
    <rPh sb="6" eb="8">
      <t>セイサン</t>
    </rPh>
    <phoneticPr fontId="2"/>
  </si>
  <si>
    <t>　　①　生産能力の限界は考慮しない</t>
    <rPh sb="4" eb="6">
      <t>セイサン</t>
    </rPh>
    <rPh sb="6" eb="8">
      <t>ノウリョク</t>
    </rPh>
    <rPh sb="9" eb="11">
      <t>ゲンカイ</t>
    </rPh>
    <rPh sb="12" eb="14">
      <t>コウリョ</t>
    </rPh>
    <phoneticPr fontId="2"/>
  </si>
  <si>
    <t>需要の増加に対し、各産業が対応できない場合も想定されますが、各部門はあらゆる需要に応えられると仮定しています。</t>
    <rPh sb="0" eb="2">
      <t>ジュヨウ</t>
    </rPh>
    <rPh sb="3" eb="5">
      <t>ゾウカ</t>
    </rPh>
    <rPh sb="6" eb="7">
      <t>タイ</t>
    </rPh>
    <rPh sb="9" eb="12">
      <t>カクサンギョウ</t>
    </rPh>
    <rPh sb="13" eb="15">
      <t>タイオウ</t>
    </rPh>
    <rPh sb="19" eb="21">
      <t>バアイ</t>
    </rPh>
    <rPh sb="22" eb="24">
      <t>ソウテイ</t>
    </rPh>
    <rPh sb="30" eb="33">
      <t>カクブモン</t>
    </rPh>
    <rPh sb="38" eb="40">
      <t>ジュヨウ</t>
    </rPh>
    <rPh sb="41" eb="42">
      <t>コタ</t>
    </rPh>
    <rPh sb="47" eb="49">
      <t>カテイ</t>
    </rPh>
    <phoneticPr fontId="2"/>
  </si>
  <si>
    <t>１年以内に生じるとは限らず、実際にいつ頃及ぶかは不明です。</t>
    <rPh sb="14" eb="16">
      <t>ジッサイ</t>
    </rPh>
    <rPh sb="19" eb="20">
      <t>ゴロ</t>
    </rPh>
    <rPh sb="20" eb="21">
      <t>オヨ</t>
    </rPh>
    <rPh sb="24" eb="26">
      <t>フメイ</t>
    </rPh>
    <phoneticPr fontId="2"/>
  </si>
  <si>
    <t>　　⑤　在庫の取り崩し等の対応は考慮しない</t>
    <rPh sb="4" eb="6">
      <t>ザイコ</t>
    </rPh>
    <rPh sb="7" eb="8">
      <t>ト</t>
    </rPh>
    <rPh sb="9" eb="10">
      <t>クズ</t>
    </rPh>
    <rPh sb="11" eb="12">
      <t>トウ</t>
    </rPh>
    <rPh sb="13" eb="15">
      <t>タイオウ</t>
    </rPh>
    <rPh sb="16" eb="18">
      <t>コウリョ</t>
    </rPh>
    <phoneticPr fontId="2"/>
  </si>
  <si>
    <t>需要の増加にはまずは在庫の取り崩しが考えられますが、すべて生産の増加で対応すると仮定しています。</t>
    <rPh sb="0" eb="2">
      <t>ジュヨウ</t>
    </rPh>
    <rPh sb="3" eb="5">
      <t>ゾウカ</t>
    </rPh>
    <rPh sb="10" eb="12">
      <t>ザイコ</t>
    </rPh>
    <rPh sb="13" eb="14">
      <t>ト</t>
    </rPh>
    <rPh sb="15" eb="16">
      <t>クズ</t>
    </rPh>
    <rPh sb="18" eb="19">
      <t>カンガ</t>
    </rPh>
    <rPh sb="29" eb="31">
      <t>セイサン</t>
    </rPh>
    <rPh sb="32" eb="34">
      <t>ゾウカ</t>
    </rPh>
    <rPh sb="35" eb="37">
      <t>タイオウ</t>
    </rPh>
    <rPh sb="40" eb="42">
      <t>カテイ</t>
    </rPh>
    <phoneticPr fontId="2"/>
  </si>
  <si>
    <t>雇用者所得だけを対象としています。</t>
  </si>
  <si>
    <t>平成</t>
    <rPh sb="0" eb="2">
      <t>ヘイセイ</t>
    </rPh>
    <phoneticPr fontId="2"/>
  </si>
  <si>
    <t>年</t>
    <rPh sb="0" eb="1">
      <t>ネン</t>
    </rPh>
    <phoneticPr fontId="2"/>
  </si>
  <si>
    <t>右から年を選んで入力</t>
    <rPh sb="0" eb="1">
      <t>ミギ</t>
    </rPh>
    <rPh sb="3" eb="4">
      <t>ネン</t>
    </rPh>
    <rPh sb="5" eb="6">
      <t>エラ</t>
    </rPh>
    <phoneticPr fontId="2"/>
  </si>
  <si>
    <t>　　⑥　第２次波及効果の対象は雇用者所得に限定している</t>
    <rPh sb="4" eb="5">
      <t>ダイ</t>
    </rPh>
    <rPh sb="6" eb="7">
      <t>ジ</t>
    </rPh>
    <rPh sb="7" eb="9">
      <t>ハキュウ</t>
    </rPh>
    <rPh sb="9" eb="11">
      <t>コウカ</t>
    </rPh>
    <rPh sb="12" eb="14">
      <t>タイショウ</t>
    </rPh>
    <rPh sb="15" eb="18">
      <t>コヨウシャ</t>
    </rPh>
    <rPh sb="18" eb="20">
      <t>ショトク</t>
    </rPh>
    <rPh sb="21" eb="23">
      <t>ゲンテイ</t>
    </rPh>
    <phoneticPr fontId="2"/>
  </si>
  <si>
    <t>　　④　経済波及効果の達成される時期は不明である</t>
    <rPh sb="4" eb="6">
      <t>ケイザイ</t>
    </rPh>
    <rPh sb="6" eb="8">
      <t>ハキュウ</t>
    </rPh>
    <rPh sb="8" eb="10">
      <t>コウカ</t>
    </rPh>
    <rPh sb="11" eb="13">
      <t>タッセイ</t>
    </rPh>
    <rPh sb="16" eb="18">
      <t>ジキ</t>
    </rPh>
    <rPh sb="19" eb="21">
      <t>フメイ</t>
    </rPh>
    <phoneticPr fontId="2"/>
  </si>
  <si>
    <t>購入者価格と生産者価格について</t>
    <rPh sb="0" eb="3">
      <t>コウニュウシャ</t>
    </rPh>
    <rPh sb="3" eb="5">
      <t>カカク</t>
    </rPh>
    <rPh sb="6" eb="9">
      <t>セイサンシャ</t>
    </rPh>
    <rPh sb="9" eb="11">
      <t>カカク</t>
    </rPh>
    <phoneticPr fontId="2"/>
  </si>
  <si>
    <t>２　結果が計算されます。</t>
    <rPh sb="2" eb="4">
      <t>ケッカ</t>
    </rPh>
    <rPh sb="5" eb="7">
      <t>ケイサン</t>
    </rPh>
    <phoneticPr fontId="2"/>
  </si>
  <si>
    <t>　</t>
    <phoneticPr fontId="2"/>
  </si>
  <si>
    <t>粗付加価値誘発額</t>
  </si>
  <si>
    <t>　　</t>
    <phoneticPr fontId="2"/>
  </si>
  <si>
    <t>雇用者所得誘発額</t>
  </si>
  <si>
    <t>最終需要増加額</t>
    <rPh sb="0" eb="2">
      <t>サイシュウ</t>
    </rPh>
    <rPh sb="2" eb="4">
      <t>ジュヨウ</t>
    </rPh>
    <rPh sb="4" eb="6">
      <t>ゾウカ</t>
    </rPh>
    <rPh sb="6" eb="7">
      <t>ガク</t>
    </rPh>
    <phoneticPr fontId="2"/>
  </si>
  <si>
    <t>１　前提条件</t>
    <rPh sb="2" eb="4">
      <t>ゼンテイ</t>
    </rPh>
    <rPh sb="4" eb="6">
      <t>ジョウケン</t>
    </rPh>
    <phoneticPr fontId="2"/>
  </si>
  <si>
    <t>２　分析結果</t>
    <rPh sb="2" eb="4">
      <t>ブンセキ</t>
    </rPh>
    <rPh sb="4" eb="6">
      <t>ケッカ</t>
    </rPh>
    <phoneticPr fontId="2"/>
  </si>
  <si>
    <t>３　波及効果倍率</t>
    <rPh sb="2" eb="4">
      <t>ハキュウ</t>
    </rPh>
    <rPh sb="4" eb="6">
      <t>コウカ</t>
    </rPh>
    <rPh sb="6" eb="8">
      <t>バイリツ</t>
    </rPh>
    <phoneticPr fontId="2"/>
  </si>
  <si>
    <t>①　生産能力の限界は考慮しない</t>
    <phoneticPr fontId="2"/>
  </si>
  <si>
    <t>②　商品生産の投入構造は不変である</t>
    <phoneticPr fontId="2"/>
  </si>
  <si>
    <t>④　経済波及効果の達成される時期は不明である</t>
    <phoneticPr fontId="2"/>
  </si>
  <si>
    <t>⑤　在庫の取り崩し等の対応は考慮しない</t>
    <phoneticPr fontId="2"/>
  </si>
  <si>
    <t>⑥　第２次波及効果の対象は雇用者所得に限定している</t>
    <phoneticPr fontId="2"/>
  </si>
  <si>
    <t>（平成</t>
    <rPh sb="1" eb="3">
      <t>ヘイセイ</t>
    </rPh>
    <phoneticPr fontId="2"/>
  </si>
  <si>
    <t>）</t>
    <phoneticPr fontId="2"/>
  </si>
  <si>
    <t>（２）この分析ワークシートの使用と分析結果については各利用者の責任においてご利用ください。</t>
    <phoneticPr fontId="2"/>
  </si>
  <si>
    <t>生産拡大による費用の減少はないと仮定しています。</t>
    <rPh sb="0" eb="2">
      <t>セイサン</t>
    </rPh>
    <rPh sb="2" eb="4">
      <t>カクダイ</t>
    </rPh>
    <rPh sb="7" eb="9">
      <t>ヒヨウ</t>
    </rPh>
    <rPh sb="10" eb="12">
      <t>ゲンショウ</t>
    </rPh>
    <rPh sb="16" eb="18">
      <t>カテイ</t>
    </rPh>
    <phoneticPr fontId="2"/>
  </si>
  <si>
    <t>建設投資額　
100億円</t>
    <rPh sb="0" eb="2">
      <t>ケンセツ</t>
    </rPh>
    <rPh sb="2" eb="4">
      <t>トウシ</t>
    </rPh>
    <rPh sb="4" eb="5">
      <t>ガク</t>
    </rPh>
    <rPh sb="10" eb="12">
      <t>オクエン</t>
    </rPh>
    <phoneticPr fontId="2"/>
  </si>
  <si>
    <t>電気製品の需要　
1,000万円</t>
    <rPh sb="0" eb="2">
      <t>デンキ</t>
    </rPh>
    <rPh sb="2" eb="4">
      <t>セイヒン</t>
    </rPh>
    <rPh sb="5" eb="7">
      <t>ジュヨウ</t>
    </rPh>
    <rPh sb="15" eb="16">
      <t>エン</t>
    </rPh>
    <phoneticPr fontId="2"/>
  </si>
  <si>
    <t>電気製品の生産　
１0億円</t>
    <rPh sb="0" eb="2">
      <t>デンキ</t>
    </rPh>
    <rPh sb="2" eb="4">
      <t>セイヒン</t>
    </rPh>
    <rPh sb="5" eb="7">
      <t>セイサン</t>
    </rPh>
    <rPh sb="11" eb="13">
      <t>オクエン</t>
    </rPh>
    <phoneticPr fontId="2"/>
  </si>
  <si>
    <t>波及効果分析結果部門別集計表</t>
    <rPh sb="0" eb="2">
      <t>ハキュウ</t>
    </rPh>
    <rPh sb="2" eb="4">
      <t>コウカ</t>
    </rPh>
    <rPh sb="4" eb="6">
      <t>ブンセキ</t>
    </rPh>
    <rPh sb="6" eb="8">
      <t>ケッカ</t>
    </rPh>
    <rPh sb="8" eb="10">
      <t>ブモン</t>
    </rPh>
    <rPh sb="10" eb="11">
      <t>ベツ</t>
    </rPh>
    <rPh sb="11" eb="13">
      <t>シュウケイ</t>
    </rPh>
    <rPh sb="13" eb="14">
      <t>ヒョウ</t>
    </rPh>
    <phoneticPr fontId="2"/>
  </si>
  <si>
    <t>経済波及効果フロー</t>
    <rPh sb="0" eb="2">
      <t>ケイザイ</t>
    </rPh>
    <rPh sb="2" eb="4">
      <t>ハキュウ</t>
    </rPh>
    <rPh sb="4" eb="6">
      <t>コウカ</t>
    </rPh>
    <phoneticPr fontId="2"/>
  </si>
  <si>
    <t>倍</t>
    <rPh sb="0" eb="1">
      <t>バイ</t>
    </rPh>
    <phoneticPr fontId="2"/>
  </si>
  <si>
    <t>×消費転換計数</t>
    <rPh sb="1" eb="3">
      <t>ショウヒ</t>
    </rPh>
    <rPh sb="3" eb="5">
      <t>テンカン</t>
    </rPh>
    <rPh sb="5" eb="7">
      <t>ケイスウ</t>
    </rPh>
    <phoneticPr fontId="2"/>
  </si>
  <si>
    <t>（直接効果＋第１次波及効果）</t>
    <rPh sb="1" eb="3">
      <t>チョクセツ</t>
    </rPh>
    <rPh sb="3" eb="5">
      <t>コウカ</t>
    </rPh>
    <rPh sb="6" eb="7">
      <t>ダイ</t>
    </rPh>
    <rPh sb="8" eb="9">
      <t>ジ</t>
    </rPh>
    <rPh sb="9" eb="11">
      <t>ハキュウ</t>
    </rPh>
    <rPh sb="11" eb="13">
      <t>コウカ</t>
    </rPh>
    <phoneticPr fontId="2"/>
  </si>
  <si>
    <t>×消費支出構成（民間消費支出構成比）</t>
    <rPh sb="1" eb="3">
      <t>ショウヒ</t>
    </rPh>
    <rPh sb="3" eb="5">
      <t>シシュツ</t>
    </rPh>
    <rPh sb="5" eb="7">
      <t>コウセイ</t>
    </rPh>
    <rPh sb="8" eb="10">
      <t>ミンカン</t>
    </rPh>
    <rPh sb="10" eb="12">
      <t>ショウヒ</t>
    </rPh>
    <rPh sb="12" eb="14">
      <t>シシュツ</t>
    </rPh>
    <rPh sb="14" eb="17">
      <t>コウセイヒ</t>
    </rPh>
    <phoneticPr fontId="2"/>
  </si>
  <si>
    <t>波及効果分析結果総括表</t>
    <rPh sb="0" eb="2">
      <t>ハキュウ</t>
    </rPh>
    <rPh sb="2" eb="4">
      <t>コウカ</t>
    </rPh>
    <rPh sb="4" eb="6">
      <t>ブンセキ</t>
    </rPh>
    <rPh sb="6" eb="8">
      <t>ケッカ</t>
    </rPh>
    <rPh sb="8" eb="10">
      <t>ソウカツ</t>
    </rPh>
    <rPh sb="10" eb="11">
      <t>ヒョウ</t>
    </rPh>
    <phoneticPr fontId="2"/>
  </si>
  <si>
    <t>入力の説明シートへ</t>
    <rPh sb="0" eb="2">
      <t>ニュウリョク</t>
    </rPh>
    <rPh sb="3" eb="5">
      <t>セツメイ</t>
    </rPh>
    <phoneticPr fontId="2"/>
  </si>
  <si>
    <t>最終需要額入力シートへ</t>
    <rPh sb="0" eb="2">
      <t>サイシュウ</t>
    </rPh>
    <rPh sb="2" eb="4">
      <t>ジュヨウ</t>
    </rPh>
    <rPh sb="4" eb="5">
      <t>ガク</t>
    </rPh>
    <rPh sb="5" eb="7">
      <t>ニュウリョク</t>
    </rPh>
    <phoneticPr fontId="2"/>
  </si>
  <si>
    <t>購入者価格による
最終需要額</t>
    <rPh sb="0" eb="3">
      <t>コウニュウシャ</t>
    </rPh>
    <rPh sb="3" eb="5">
      <t>カカク</t>
    </rPh>
    <rPh sb="9" eb="11">
      <t>サイシュウ</t>
    </rPh>
    <rPh sb="13" eb="14">
      <t>ガク</t>
    </rPh>
    <phoneticPr fontId="2"/>
  </si>
  <si>
    <t>生産者価格による
最終需要額</t>
    <rPh sb="0" eb="3">
      <t>セイサンシャ</t>
    </rPh>
    <rPh sb="3" eb="5">
      <t>カカク</t>
    </rPh>
    <rPh sb="9" eb="11">
      <t>サイシュウ</t>
    </rPh>
    <rPh sb="11" eb="13">
      <t>ジュヨウ</t>
    </rPh>
    <rPh sb="13" eb="14">
      <t>ガク</t>
    </rPh>
    <phoneticPr fontId="2"/>
  </si>
  <si>
    <t>生産者価格と購入者価格について</t>
    <rPh sb="0" eb="3">
      <t>セイサンシャ</t>
    </rPh>
    <rPh sb="3" eb="5">
      <t>カカク</t>
    </rPh>
    <rPh sb="6" eb="9">
      <t>コウニュウシャ</t>
    </rPh>
    <rPh sb="9" eb="11">
      <t>カカク</t>
    </rPh>
    <phoneticPr fontId="2"/>
  </si>
  <si>
    <t>つまり、購入者から見た金額を指しています。</t>
    <rPh sb="4" eb="7">
      <t>コウニュウシャ</t>
    </rPh>
    <rPh sb="9" eb="10">
      <t>ミ</t>
    </rPh>
    <rPh sb="11" eb="13">
      <t>キンガク</t>
    </rPh>
    <rPh sb="14" eb="15">
      <t>サ</t>
    </rPh>
    <phoneticPr fontId="2"/>
  </si>
  <si>
    <t>　購入者価格とは、個々の取引に流通経費（商業マージン＋国内貨物運賃）が含むものをいいます。</t>
    <rPh sb="1" eb="4">
      <t>コウニュウシャ</t>
    </rPh>
    <rPh sb="4" eb="6">
      <t>カカク</t>
    </rPh>
    <rPh sb="9" eb="11">
      <t>ココ</t>
    </rPh>
    <rPh sb="12" eb="14">
      <t>トリヒキ</t>
    </rPh>
    <rPh sb="15" eb="17">
      <t>リュウツウ</t>
    </rPh>
    <rPh sb="17" eb="19">
      <t>ケイヒ</t>
    </rPh>
    <rPh sb="20" eb="22">
      <t>ショウギョウ</t>
    </rPh>
    <rPh sb="27" eb="29">
      <t>コクナイ</t>
    </rPh>
    <rPh sb="29" eb="31">
      <t>カモツ</t>
    </rPh>
    <rPh sb="31" eb="33">
      <t>ウンチン</t>
    </rPh>
    <rPh sb="35" eb="36">
      <t>フク</t>
    </rPh>
    <phoneticPr fontId="2"/>
  </si>
  <si>
    <t>　一方、この計算ファイルは生産者価格表（個々の取引に流通経費を含まないもの）を使い生産波及効果を測定します。</t>
    <rPh sb="1" eb="3">
      <t>イッポウ</t>
    </rPh>
    <rPh sb="6" eb="8">
      <t>ケイサン</t>
    </rPh>
    <rPh sb="13" eb="16">
      <t>セイサンシャ</t>
    </rPh>
    <rPh sb="16" eb="18">
      <t>カカク</t>
    </rPh>
    <rPh sb="18" eb="19">
      <t>ヒョウ</t>
    </rPh>
    <rPh sb="20" eb="22">
      <t>ココ</t>
    </rPh>
    <rPh sb="23" eb="25">
      <t>トリヒキ</t>
    </rPh>
    <rPh sb="26" eb="28">
      <t>リュウツウ</t>
    </rPh>
    <rPh sb="28" eb="30">
      <t>ケイヒ</t>
    </rPh>
    <rPh sb="31" eb="32">
      <t>フク</t>
    </rPh>
    <rPh sb="39" eb="40">
      <t>ツカ</t>
    </rPh>
    <rPh sb="41" eb="43">
      <t>セイサン</t>
    </rPh>
    <rPh sb="43" eb="45">
      <t>ハキュウ</t>
    </rPh>
    <rPh sb="45" eb="47">
      <t>コウカ</t>
    </rPh>
    <rPh sb="48" eb="50">
      <t>ソクテイ</t>
    </rPh>
    <phoneticPr fontId="2"/>
  </si>
  <si>
    <t>　　　</t>
    <phoneticPr fontId="2"/>
  </si>
  <si>
    <t>分析結果部門別集計表シートへ</t>
    <rPh sb="0" eb="2">
      <t>ブンセキ</t>
    </rPh>
    <rPh sb="2" eb="4">
      <t>ケッカ</t>
    </rPh>
    <rPh sb="4" eb="6">
      <t>ブモン</t>
    </rPh>
    <rPh sb="6" eb="7">
      <t>ベツ</t>
    </rPh>
    <rPh sb="7" eb="9">
      <t>シュウケイ</t>
    </rPh>
    <rPh sb="9" eb="10">
      <t>ヒョウ</t>
    </rPh>
    <phoneticPr fontId="2"/>
  </si>
  <si>
    <t>分析結果総括シートへ</t>
    <rPh sb="0" eb="2">
      <t>ブンセキ</t>
    </rPh>
    <rPh sb="2" eb="4">
      <t>ケッカ</t>
    </rPh>
    <rPh sb="4" eb="6">
      <t>ソウカツ</t>
    </rPh>
    <phoneticPr fontId="2"/>
  </si>
  <si>
    <t>波及効果グラフシートへ</t>
    <rPh sb="0" eb="2">
      <t>ハキュウ</t>
    </rPh>
    <rPh sb="2" eb="4">
      <t>コウカ</t>
    </rPh>
    <phoneticPr fontId="2"/>
  </si>
  <si>
    <t>第2次
波及効果</t>
    <phoneticPr fontId="2"/>
  </si>
  <si>
    <t>第1次
波及効果</t>
    <phoneticPr fontId="2"/>
  </si>
  <si>
    <t>第1次
波及効果</t>
    <rPh sb="0" eb="1">
      <t>ダイ</t>
    </rPh>
    <rPh sb="2" eb="3">
      <t>ジ</t>
    </rPh>
    <rPh sb="4" eb="6">
      <t>ハキュウ</t>
    </rPh>
    <rPh sb="6" eb="8">
      <t>コウカ</t>
    </rPh>
    <phoneticPr fontId="2"/>
  </si>
  <si>
    <t>第2次
波及効果</t>
    <rPh sb="0" eb="1">
      <t>ダイ</t>
    </rPh>
    <rPh sb="2" eb="3">
      <t>ジ</t>
    </rPh>
    <rPh sb="4" eb="6">
      <t>ハキュウ</t>
    </rPh>
    <rPh sb="6" eb="8">
      <t>コウカ</t>
    </rPh>
    <phoneticPr fontId="2"/>
  </si>
  <si>
    <t>（グラフ作成用数値）</t>
    <rPh sb="4" eb="6">
      <t>サクセイ</t>
    </rPh>
    <rPh sb="6" eb="7">
      <t>ヨウ</t>
    </rPh>
    <rPh sb="7" eb="9">
      <t>スウチ</t>
    </rPh>
    <phoneticPr fontId="2"/>
  </si>
  <si>
    <t>年　消費性向</t>
    <rPh sb="0" eb="1">
      <t>ネン</t>
    </rPh>
    <rPh sb="2" eb="4">
      <t>ショウヒ</t>
    </rPh>
    <rPh sb="4" eb="6">
      <t>セイコウ</t>
    </rPh>
    <phoneticPr fontId="2"/>
  </si>
  <si>
    <t>②　第２次波及効果の測定に使用した消費転換係数は、総務省「家計調査報告」による</t>
    <rPh sb="2" eb="3">
      <t>ダイ</t>
    </rPh>
    <rPh sb="4" eb="5">
      <t>ジ</t>
    </rPh>
    <rPh sb="5" eb="7">
      <t>ハキュウ</t>
    </rPh>
    <rPh sb="7" eb="9">
      <t>コウカ</t>
    </rPh>
    <rPh sb="10" eb="12">
      <t>ソクテイ</t>
    </rPh>
    <rPh sb="13" eb="15">
      <t>シヨウ</t>
    </rPh>
    <rPh sb="17" eb="19">
      <t>ショウヒ</t>
    </rPh>
    <rPh sb="19" eb="21">
      <t>テンカン</t>
    </rPh>
    <rPh sb="21" eb="23">
      <t>ケイスウ</t>
    </rPh>
    <rPh sb="25" eb="28">
      <t>ソウムショウ</t>
    </rPh>
    <rPh sb="29" eb="31">
      <t>カケイ</t>
    </rPh>
    <rPh sb="31" eb="33">
      <t>チョウサ</t>
    </rPh>
    <rPh sb="33" eb="35">
      <t>ホウコク</t>
    </rPh>
    <phoneticPr fontId="2"/>
  </si>
  <si>
    <t>２　利用上の注意事項</t>
    <phoneticPr fontId="2"/>
  </si>
  <si>
    <t>　購入者価格による最終需要としては、次のものがあげられます。</t>
    <rPh sb="1" eb="4">
      <t>コウニュウシャ</t>
    </rPh>
    <rPh sb="4" eb="6">
      <t>カカク</t>
    </rPh>
    <rPh sb="9" eb="11">
      <t>サイシュウ</t>
    </rPh>
    <rPh sb="11" eb="13">
      <t>ジュヨウ</t>
    </rPh>
    <rPh sb="18" eb="19">
      <t>ツギ</t>
    </rPh>
    <phoneticPr fontId="2"/>
  </si>
  <si>
    <t>　生産者価格による最終需要としては、次のものがあげられます。</t>
    <rPh sb="1" eb="4">
      <t>セイサンシャ</t>
    </rPh>
    <rPh sb="4" eb="6">
      <t>カカク</t>
    </rPh>
    <rPh sb="9" eb="11">
      <t>サイシュウ</t>
    </rPh>
    <rPh sb="11" eb="13">
      <t>ジュヨウ</t>
    </rPh>
    <rPh sb="18" eb="19">
      <t>ツギ</t>
    </rPh>
    <phoneticPr fontId="2"/>
  </si>
  <si>
    <t>＜参考＞購入者価格と生産者価格のイメージ</t>
    <rPh sb="1" eb="3">
      <t>サンコウ</t>
    </rPh>
    <rPh sb="4" eb="7">
      <t>コウニュウシャ</t>
    </rPh>
    <rPh sb="7" eb="9">
      <t>カカク</t>
    </rPh>
    <rPh sb="10" eb="13">
      <t>セイサンシャ</t>
    </rPh>
    <rPh sb="13" eb="15">
      <t>カカク</t>
    </rPh>
    <phoneticPr fontId="2"/>
  </si>
  <si>
    <t>このため、購入者価格による最終需要額欄に入力した金額は、自動的に生産者価格に転換させています。</t>
    <rPh sb="5" eb="8">
      <t>コウニュウシャ</t>
    </rPh>
    <rPh sb="8" eb="10">
      <t>カカク</t>
    </rPh>
    <rPh sb="13" eb="14">
      <t>サイ</t>
    </rPh>
    <rPh sb="15" eb="16">
      <t>ジュ</t>
    </rPh>
    <rPh sb="17" eb="18">
      <t>ガク</t>
    </rPh>
    <rPh sb="18" eb="19">
      <t>ラン</t>
    </rPh>
    <rPh sb="20" eb="22">
      <t>ニュウリョク</t>
    </rPh>
    <rPh sb="24" eb="26">
      <t>キンガク</t>
    </rPh>
    <rPh sb="28" eb="31">
      <t>ジドウテキ</t>
    </rPh>
    <phoneticPr fontId="2"/>
  </si>
  <si>
    <t>　雇用者所得以外にも営業余剰の増加による総固定資本形成の増加が考えられますが、営業余剰についてはその転換比率がないため、</t>
    <phoneticPr fontId="2"/>
  </si>
  <si>
    <t>　　③　各部門が使用する原材料等投入量は、その部門の生産量に比例する</t>
    <rPh sb="4" eb="7">
      <t>カクブモン</t>
    </rPh>
    <rPh sb="8" eb="10">
      <t>シヨウ</t>
    </rPh>
    <rPh sb="12" eb="15">
      <t>ゲンザイリョウ</t>
    </rPh>
    <rPh sb="15" eb="16">
      <t>ナド</t>
    </rPh>
    <rPh sb="16" eb="18">
      <t>トウニュウ</t>
    </rPh>
    <rPh sb="18" eb="19">
      <t>リョウ</t>
    </rPh>
    <rPh sb="23" eb="25">
      <t>ブモン</t>
    </rPh>
    <rPh sb="26" eb="28">
      <t>セイサン</t>
    </rPh>
    <rPh sb="28" eb="29">
      <t>リョウ</t>
    </rPh>
    <rPh sb="30" eb="32">
      <t>ヒレイ</t>
    </rPh>
    <phoneticPr fontId="2"/>
  </si>
  <si>
    <t>③　各部門が使用する原材料等投入量は、その部門の生産量に比例する</t>
    <rPh sb="2" eb="5">
      <t>カクブモン</t>
    </rPh>
    <rPh sb="6" eb="8">
      <t>シヨウ</t>
    </rPh>
    <rPh sb="10" eb="13">
      <t>ゲンザイリョウ</t>
    </rPh>
    <rPh sb="13" eb="14">
      <t>ナド</t>
    </rPh>
    <rPh sb="14" eb="16">
      <t>トウニュウ</t>
    </rPh>
    <rPh sb="16" eb="17">
      <t>リョウ</t>
    </rPh>
    <rPh sb="21" eb="23">
      <t>ブモン</t>
    </rPh>
    <rPh sb="24" eb="26">
      <t>セイサン</t>
    </rPh>
    <rPh sb="26" eb="27">
      <t>リョウ</t>
    </rPh>
    <rPh sb="28" eb="30">
      <t>ヒレイ</t>
    </rPh>
    <phoneticPr fontId="2"/>
  </si>
  <si>
    <t xml:space="preserve">　生産波及効果を測定したい最終需要額を産業部門別に購入者価格又は生産者価格による最終需要額欄に入力します。
</t>
    <rPh sb="1" eb="3">
      <t>セイサン</t>
    </rPh>
    <rPh sb="3" eb="5">
      <t>ハキュウ</t>
    </rPh>
    <rPh sb="5" eb="7">
      <t>コウカ</t>
    </rPh>
    <rPh sb="8" eb="10">
      <t>ソクテイ</t>
    </rPh>
    <rPh sb="13" eb="15">
      <t>サイシュウ</t>
    </rPh>
    <rPh sb="15" eb="17">
      <t>ジュヨウ</t>
    </rPh>
    <rPh sb="17" eb="18">
      <t>ガク</t>
    </rPh>
    <rPh sb="19" eb="21">
      <t>サンギョウ</t>
    </rPh>
    <rPh sb="21" eb="23">
      <t>ブモン</t>
    </rPh>
    <rPh sb="23" eb="24">
      <t>ベツ</t>
    </rPh>
    <rPh sb="25" eb="28">
      <t>コウニュウシャ</t>
    </rPh>
    <rPh sb="28" eb="30">
      <t>カカク</t>
    </rPh>
    <rPh sb="30" eb="31">
      <t>マタ</t>
    </rPh>
    <rPh sb="32" eb="35">
      <t>セイサンシャ</t>
    </rPh>
    <rPh sb="35" eb="37">
      <t>カカク</t>
    </rPh>
    <rPh sb="40" eb="42">
      <t>サイシュウ</t>
    </rPh>
    <rPh sb="42" eb="44">
      <t>ジュヨウ</t>
    </rPh>
    <rPh sb="44" eb="45">
      <t>ガク</t>
    </rPh>
    <rPh sb="45" eb="46">
      <t>ラン</t>
    </rPh>
    <rPh sb="47" eb="49">
      <t>ニュウリョク</t>
    </rPh>
    <phoneticPr fontId="2"/>
  </si>
  <si>
    <t>何も入力しない場合、産業連関表（取引基本表）から求めた県内自給率を自動的に適用。</t>
    <phoneticPr fontId="2"/>
  </si>
  <si>
    <t>（何も入力しない場合、</t>
    <rPh sb="1" eb="2">
      <t>ナニ</t>
    </rPh>
    <rPh sb="3" eb="5">
      <t>ニュウリョク</t>
    </rPh>
    <rPh sb="8" eb="10">
      <t>バアイ</t>
    </rPh>
    <phoneticPr fontId="2"/>
  </si>
  <si>
    <t>11</t>
  </si>
  <si>
    <t>15</t>
  </si>
  <si>
    <t>16</t>
  </si>
  <si>
    <t>20</t>
  </si>
  <si>
    <t>21</t>
  </si>
  <si>
    <t>22</t>
  </si>
  <si>
    <t>25</t>
  </si>
  <si>
    <t>26</t>
  </si>
  <si>
    <t>27</t>
  </si>
  <si>
    <t>28</t>
  </si>
  <si>
    <t>29</t>
  </si>
  <si>
    <t>30</t>
  </si>
  <si>
    <t>31</t>
  </si>
  <si>
    <t>32</t>
  </si>
  <si>
    <t>33</t>
  </si>
  <si>
    <t>34</t>
  </si>
  <si>
    <t>41</t>
  </si>
  <si>
    <t>46</t>
  </si>
  <si>
    <t>47</t>
  </si>
  <si>
    <t>48</t>
  </si>
  <si>
    <t>51</t>
  </si>
  <si>
    <t>53</t>
  </si>
  <si>
    <t>57</t>
  </si>
  <si>
    <t>59</t>
  </si>
  <si>
    <t>61</t>
  </si>
  <si>
    <t>63</t>
  </si>
  <si>
    <t>64</t>
  </si>
  <si>
    <t>65</t>
  </si>
  <si>
    <t>66</t>
  </si>
  <si>
    <t>67</t>
  </si>
  <si>
    <t>68</t>
  </si>
  <si>
    <t>69</t>
  </si>
  <si>
    <t>70</t>
  </si>
  <si>
    <t>71</t>
  </si>
  <si>
    <t>72</t>
  </si>
  <si>
    <t>73</t>
  </si>
  <si>
    <t>74</t>
  </si>
  <si>
    <t>75</t>
  </si>
  <si>
    <t>76</t>
  </si>
  <si>
    <t>飲食料品</t>
  </si>
  <si>
    <t>はん用機械</t>
  </si>
  <si>
    <t>生産用機械</t>
  </si>
  <si>
    <t>業務用機械</t>
  </si>
  <si>
    <t>電子部品</t>
  </si>
  <si>
    <t>輸送機械</t>
  </si>
  <si>
    <t>建設</t>
  </si>
  <si>
    <t>電力・ガス・熱供給</t>
  </si>
  <si>
    <t>水道</t>
  </si>
  <si>
    <t>廃棄物処理</t>
  </si>
  <si>
    <t>商業</t>
  </si>
  <si>
    <t>金融・保険</t>
  </si>
  <si>
    <t>不動産</t>
  </si>
  <si>
    <t>運輸・郵便</t>
  </si>
  <si>
    <t>情報通信</t>
  </si>
  <si>
    <t>公務</t>
  </si>
  <si>
    <t>教育・研究</t>
  </si>
  <si>
    <t>医療・福祉</t>
  </si>
  <si>
    <t>対事業所サービス</t>
  </si>
  <si>
    <t>対個人サービス</t>
  </si>
  <si>
    <t>家計外消費支出（列）</t>
  </si>
  <si>
    <t>県内総固定資本形成（公的）</t>
    <rPh sb="0" eb="1">
      <t>ケン</t>
    </rPh>
    <phoneticPr fontId="1"/>
  </si>
  <si>
    <t>県内総固定資本形成（民間）</t>
    <rPh sb="0" eb="1">
      <t>ケン</t>
    </rPh>
    <phoneticPr fontId="1"/>
  </si>
  <si>
    <t>県内最終需要計</t>
    <rPh sb="0" eb="1">
      <t>ケン</t>
    </rPh>
    <rPh sb="1" eb="2">
      <t>ナイジュ</t>
    </rPh>
    <rPh sb="2" eb="4">
      <t>サイシュウ</t>
    </rPh>
    <rPh sb="4" eb="6">
      <t>ジュヨウ</t>
    </rPh>
    <rPh sb="6" eb="7">
      <t>ケイ</t>
    </rPh>
    <phoneticPr fontId="1"/>
  </si>
  <si>
    <t>県内需要合計</t>
    <rPh sb="0" eb="1">
      <t>ケン</t>
    </rPh>
    <rPh sb="1" eb="2">
      <t>ナイジュ</t>
    </rPh>
    <rPh sb="2" eb="4">
      <t>ジュヨウ</t>
    </rPh>
    <rPh sb="4" eb="6">
      <t>ゴウケイ</t>
    </rPh>
    <phoneticPr fontId="1"/>
  </si>
  <si>
    <t>移輸出</t>
    <rPh sb="0" eb="1">
      <t>イ</t>
    </rPh>
    <phoneticPr fontId="1"/>
  </si>
  <si>
    <t>（控除）移輸入</t>
    <rPh sb="4" eb="5">
      <t>イ</t>
    </rPh>
    <phoneticPr fontId="1"/>
  </si>
  <si>
    <t>最終需要部門計</t>
  </si>
  <si>
    <t>県内生産額</t>
    <rPh sb="0" eb="2">
      <t>ケンナイ</t>
    </rPh>
    <phoneticPr fontId="1"/>
  </si>
  <si>
    <t>（単位：100万円）</t>
    <rPh sb="1" eb="3">
      <t>タンイ</t>
    </rPh>
    <rPh sb="7" eb="8">
      <t>マン</t>
    </rPh>
    <rPh sb="8" eb="9">
      <t>エン</t>
    </rPh>
    <phoneticPr fontId="3"/>
  </si>
  <si>
    <t>家計外消費支出（行）</t>
  </si>
  <si>
    <t>91</t>
  </si>
  <si>
    <t>92</t>
  </si>
  <si>
    <t>93</t>
  </si>
  <si>
    <t>94</t>
  </si>
  <si>
    <t>間接税（関税・輸入品商品税を除く。）</t>
  </si>
  <si>
    <t>95</t>
  </si>
  <si>
    <t>67対個人サービス欄に「100」</t>
    <rPh sb="2" eb="3">
      <t>タイ</t>
    </rPh>
    <rPh sb="3" eb="5">
      <t>コジン</t>
    </rPh>
    <rPh sb="9" eb="10">
      <t>ラン</t>
    </rPh>
    <phoneticPr fontId="2"/>
  </si>
  <si>
    <t>県内で製造されたものと限定する場合は11飲食料品欄に「100」、限定しない場合は何も入力しない。</t>
    <rPh sb="0" eb="2">
      <t>ケンナイ</t>
    </rPh>
    <rPh sb="3" eb="5">
      <t>セイゾウ</t>
    </rPh>
    <rPh sb="11" eb="13">
      <t>ゲンテイ</t>
    </rPh>
    <rPh sb="15" eb="17">
      <t>バアイ</t>
    </rPh>
    <rPh sb="20" eb="22">
      <t>インショク</t>
    </rPh>
    <rPh sb="22" eb="23">
      <t>リョウ</t>
    </rPh>
    <rPh sb="23" eb="24">
      <t>ヒン</t>
    </rPh>
    <rPh sb="24" eb="25">
      <t>ラン</t>
    </rPh>
    <rPh sb="32" eb="34">
      <t>ゲンテイ</t>
    </rPh>
    <rPh sb="37" eb="39">
      <t>バアイ</t>
    </rPh>
    <rPh sb="40" eb="41">
      <t>ナニ</t>
    </rPh>
    <rPh sb="42" eb="44">
      <t>ニュウリョク</t>
    </rPh>
    <phoneticPr fontId="2"/>
  </si>
  <si>
    <t>県内で製造されたものと限定する場合は33電気機械欄に「100」、限定しない場合は何も入力しない。</t>
    <rPh sb="0" eb="2">
      <t>ケンナイ</t>
    </rPh>
    <rPh sb="3" eb="5">
      <t>セイゾウ</t>
    </rPh>
    <rPh sb="11" eb="13">
      <t>ゲンテイ</t>
    </rPh>
    <rPh sb="15" eb="17">
      <t>バアイ</t>
    </rPh>
    <rPh sb="20" eb="22">
      <t>デンキ</t>
    </rPh>
    <rPh sb="22" eb="24">
      <t>キカイ</t>
    </rPh>
    <rPh sb="24" eb="25">
      <t>ラン</t>
    </rPh>
    <rPh sb="32" eb="34">
      <t>ゲンテイ</t>
    </rPh>
    <rPh sb="37" eb="39">
      <t>バアイ</t>
    </rPh>
    <rPh sb="40" eb="41">
      <t>ナニ</t>
    </rPh>
    <rPh sb="42" eb="44">
      <t>ニュウリョク</t>
    </rPh>
    <phoneticPr fontId="2"/>
  </si>
  <si>
    <t>33電気機械欄に「100」</t>
    <rPh sb="2" eb="4">
      <t>デンキ</t>
    </rPh>
    <rPh sb="4" eb="6">
      <t>キカイ</t>
    </rPh>
    <rPh sb="6" eb="7">
      <t>ラン</t>
    </rPh>
    <phoneticPr fontId="2"/>
  </si>
  <si>
    <t>分析に使用する産業連関表は平成23年時点のものですが、分析対象年と短期的には大幅に変化しないと仮定しています。</t>
    <rPh sb="0" eb="2">
      <t>ブンセキ</t>
    </rPh>
    <rPh sb="3" eb="5">
      <t>シヨウ</t>
    </rPh>
    <rPh sb="7" eb="9">
      <t>サンギョウ</t>
    </rPh>
    <rPh sb="9" eb="11">
      <t>レンカン</t>
    </rPh>
    <rPh sb="11" eb="12">
      <t>ヒョウ</t>
    </rPh>
    <rPh sb="13" eb="15">
      <t>ヘイセイ</t>
    </rPh>
    <rPh sb="17" eb="18">
      <t>ネン</t>
    </rPh>
    <rPh sb="18" eb="20">
      <t>ジテン</t>
    </rPh>
    <rPh sb="27" eb="29">
      <t>ブンセキ</t>
    </rPh>
    <rPh sb="29" eb="31">
      <t>タイショウ</t>
    </rPh>
    <rPh sb="31" eb="32">
      <t>ネン</t>
    </rPh>
    <rPh sb="33" eb="36">
      <t>タンキテキ</t>
    </rPh>
    <rPh sb="38" eb="40">
      <t>オオハバ</t>
    </rPh>
    <rPh sb="41" eb="43">
      <t>ヘンカ</t>
    </rPh>
    <rPh sb="47" eb="49">
      <t>カテイ</t>
    </rPh>
    <phoneticPr fontId="2"/>
  </si>
  <si>
    <t>県内生産額</t>
    <rPh sb="0" eb="1">
      <t>ケン</t>
    </rPh>
    <phoneticPr fontId="2"/>
  </si>
  <si>
    <t>計算シート（就業誘発数、雇用誘発数）</t>
    <rPh sb="0" eb="2">
      <t>ケイサン</t>
    </rPh>
    <rPh sb="6" eb="8">
      <t>シュウギョウ</t>
    </rPh>
    <rPh sb="8" eb="10">
      <t>ユウハツ</t>
    </rPh>
    <rPh sb="10" eb="11">
      <t>スウ</t>
    </rPh>
    <rPh sb="12" eb="14">
      <t>コヨウ</t>
    </rPh>
    <rPh sb="14" eb="16">
      <t>ユウハツ</t>
    </rPh>
    <rPh sb="16" eb="17">
      <t>スウ</t>
    </rPh>
    <phoneticPr fontId="2"/>
  </si>
  <si>
    <t>×</t>
    <phoneticPr fontId="2"/>
  </si>
  <si>
    <t>×</t>
    <phoneticPr fontId="2"/>
  </si>
  <si>
    <t>雇用表より</t>
    <rPh sb="0" eb="2">
      <t>コヨウ</t>
    </rPh>
    <rPh sb="2" eb="3">
      <t>ヒョウ</t>
    </rPh>
    <phoneticPr fontId="2"/>
  </si>
  <si>
    <t>計算シートより
「総合効果値」</t>
    <rPh sb="0" eb="2">
      <t>ケイサン</t>
    </rPh>
    <rPh sb="9" eb="11">
      <t>ソウゴウ</t>
    </rPh>
    <rPh sb="11" eb="13">
      <t>コウカ</t>
    </rPh>
    <rPh sb="13" eb="14">
      <t>チ</t>
    </rPh>
    <phoneticPr fontId="2"/>
  </si>
  <si>
    <t>就業誘発数</t>
    <rPh sb="0" eb="2">
      <t>シュウギョウ</t>
    </rPh>
    <rPh sb="2" eb="4">
      <t>ユウハツ</t>
    </rPh>
    <rPh sb="4" eb="5">
      <t>スウ</t>
    </rPh>
    <phoneticPr fontId="2"/>
  </si>
  <si>
    <t>雇用誘発数</t>
    <rPh sb="0" eb="2">
      <t>コヨウ</t>
    </rPh>
    <rPh sb="2" eb="4">
      <t>ユウハツ</t>
    </rPh>
    <rPh sb="4" eb="5">
      <t>スウ</t>
    </rPh>
    <phoneticPr fontId="2"/>
  </si>
  <si>
    <t>全産業計</t>
    <rPh sb="0" eb="3">
      <t>ゼンサンギョウ</t>
    </rPh>
    <rPh sb="3" eb="4">
      <t>ケイ</t>
    </rPh>
    <phoneticPr fontId="2"/>
  </si>
  <si>
    <t>百万円</t>
    <rPh sb="0" eb="3">
      <t>ヒャクマンエン</t>
    </rPh>
    <phoneticPr fontId="2"/>
  </si>
  <si>
    <t>人</t>
    <rPh sb="0" eb="1">
      <t>ニン</t>
    </rPh>
    <phoneticPr fontId="2"/>
  </si>
  <si>
    <t>41建設の購入者価格による最終需要額（Ａ）欄に「10,000」を入力</t>
    <rPh sb="2" eb="4">
      <t>ケンセツ</t>
    </rPh>
    <rPh sb="5" eb="8">
      <t>コウニュウシャ</t>
    </rPh>
    <rPh sb="8" eb="10">
      <t>カカク</t>
    </rPh>
    <rPh sb="13" eb="15">
      <t>サイシュウ</t>
    </rPh>
    <rPh sb="15" eb="17">
      <t>ジュヨウ</t>
    </rPh>
    <rPh sb="17" eb="18">
      <t>ガク</t>
    </rPh>
    <rPh sb="21" eb="22">
      <t>ラン</t>
    </rPh>
    <rPh sb="32" eb="34">
      <t>ニュウリョク</t>
    </rPh>
    <phoneticPr fontId="2"/>
  </si>
  <si>
    <t>33電気機械の購入者価格による最終需要額（Ａ）欄に「10」を入力</t>
    <rPh sb="2" eb="4">
      <t>デンキ</t>
    </rPh>
    <rPh sb="4" eb="6">
      <t>キカイ</t>
    </rPh>
    <rPh sb="7" eb="10">
      <t>コウニュウシャ</t>
    </rPh>
    <rPh sb="10" eb="12">
      <t>カカク</t>
    </rPh>
    <rPh sb="30" eb="32">
      <t>ニュウリョク</t>
    </rPh>
    <phoneticPr fontId="2"/>
  </si>
  <si>
    <t>33電気機械の生産者価格による最終需要額（Ｇ）欄に「1,000」を入力</t>
    <rPh sb="2" eb="4">
      <t>デンキ</t>
    </rPh>
    <rPh sb="4" eb="6">
      <t>キカイ</t>
    </rPh>
    <rPh sb="7" eb="10">
      <t>セイサンシャ</t>
    </rPh>
    <rPh sb="10" eb="12">
      <t>カカク</t>
    </rPh>
    <rPh sb="33" eb="35">
      <t>ニュウリョク</t>
    </rPh>
    <phoneticPr fontId="2"/>
  </si>
  <si>
    <t>③　消費性向の入力</t>
    <phoneticPr fontId="2"/>
  </si>
  <si>
    <t>③　消費転換率の入力設定</t>
    <rPh sb="2" eb="4">
      <t>ショウヒ</t>
    </rPh>
    <rPh sb="4" eb="6">
      <t>テンカン</t>
    </rPh>
    <rPh sb="6" eb="7">
      <t>リツ</t>
    </rPh>
    <rPh sb="8" eb="10">
      <t>ニュウリョク</t>
    </rPh>
    <rPh sb="10" eb="12">
      <t>セッテイ</t>
    </rPh>
    <phoneticPr fontId="2"/>
  </si>
  <si>
    <t>４　就業誘発数・雇用誘発数（直接効果、第１次波及効果、第２次波及効果を含む）</t>
    <rPh sb="2" eb="4">
      <t>シュウギョウ</t>
    </rPh>
    <rPh sb="4" eb="6">
      <t>ユウハツ</t>
    </rPh>
    <rPh sb="6" eb="7">
      <t>スウ</t>
    </rPh>
    <rPh sb="8" eb="10">
      <t>コヨウ</t>
    </rPh>
    <rPh sb="10" eb="12">
      <t>ユウハツ</t>
    </rPh>
    <rPh sb="12" eb="13">
      <t>スウ</t>
    </rPh>
    <rPh sb="14" eb="16">
      <t>チョクセツ</t>
    </rPh>
    <rPh sb="16" eb="18">
      <t>コウカ</t>
    </rPh>
    <rPh sb="19" eb="20">
      <t>ダイ</t>
    </rPh>
    <rPh sb="21" eb="22">
      <t>ジ</t>
    </rPh>
    <rPh sb="22" eb="24">
      <t>ハキュウ</t>
    </rPh>
    <rPh sb="24" eb="26">
      <t>コウカ</t>
    </rPh>
    <rPh sb="27" eb="28">
      <t>ダイ</t>
    </rPh>
    <rPh sb="29" eb="30">
      <t>ジ</t>
    </rPh>
    <rPh sb="30" eb="32">
      <t>ハキュウ</t>
    </rPh>
    <rPh sb="32" eb="34">
      <t>コウカ</t>
    </rPh>
    <rPh sb="35" eb="36">
      <t>フク</t>
    </rPh>
    <phoneticPr fontId="2"/>
  </si>
  <si>
    <t>　第２次波及効果を測定する際、直接効果＋第１次波及効果により増加した雇用者所得のうち消費に回る率を入力します。</t>
    <phoneticPr fontId="2"/>
  </si>
  <si>
    <t>観光客による土産代
（お菓子）　8千円</t>
    <rPh sb="0" eb="2">
      <t>カンコウ</t>
    </rPh>
    <rPh sb="2" eb="3">
      <t>キャク</t>
    </rPh>
    <rPh sb="6" eb="8">
      <t>ミヤゲ</t>
    </rPh>
    <rPh sb="8" eb="9">
      <t>ダイ</t>
    </rPh>
    <rPh sb="17" eb="18">
      <t>セン</t>
    </rPh>
    <rPh sb="18" eb="19">
      <t>エン</t>
    </rPh>
    <phoneticPr fontId="2"/>
  </si>
  <si>
    <t>11飲食料品の購入者価格による最終需要額（Ａ）欄に「0.008」を入力</t>
    <rPh sb="2" eb="4">
      <t>インショク</t>
    </rPh>
    <rPh sb="4" eb="5">
      <t>リョウ</t>
    </rPh>
    <rPh sb="5" eb="6">
      <t>ヒン</t>
    </rPh>
    <rPh sb="7" eb="10">
      <t>コウニュウシャ</t>
    </rPh>
    <rPh sb="10" eb="12">
      <t>カカク</t>
    </rPh>
    <rPh sb="33" eb="35">
      <t>ニュウリョク</t>
    </rPh>
    <phoneticPr fontId="2"/>
  </si>
  <si>
    <t>観光客による宿泊料
10万円</t>
    <rPh sb="0" eb="2">
      <t>カンコウ</t>
    </rPh>
    <rPh sb="2" eb="3">
      <t>キャク</t>
    </rPh>
    <rPh sb="6" eb="8">
      <t>シュクハク</t>
    </rPh>
    <rPh sb="8" eb="9">
      <t>リョウ</t>
    </rPh>
    <rPh sb="12" eb="13">
      <t>マン</t>
    </rPh>
    <rPh sb="13" eb="14">
      <t>エン</t>
    </rPh>
    <phoneticPr fontId="2"/>
  </si>
  <si>
    <t>67対個人サービスの購入者価格による最終需要額（Ａ）欄に「0.1」を入力</t>
    <rPh sb="2" eb="3">
      <t>タイ</t>
    </rPh>
    <rPh sb="3" eb="5">
      <t>コジン</t>
    </rPh>
    <rPh sb="10" eb="13">
      <t>コウニュウシャ</t>
    </rPh>
    <rPh sb="13" eb="15">
      <t>カカク</t>
    </rPh>
    <rPh sb="26" eb="27">
      <t>ラン</t>
    </rPh>
    <rPh sb="34" eb="36">
      <t>ニュウリョク</t>
    </rPh>
    <phoneticPr fontId="2"/>
  </si>
  <si>
    <t>　富山県内の特定の産業、部門の消費額や投資額（＝最終需要額）を入力することにより、その第２次経済波及効果まで計算できます。</t>
    <rPh sb="1" eb="3">
      <t>トヤマ</t>
    </rPh>
    <rPh sb="3" eb="5">
      <t>ケンナイ</t>
    </rPh>
    <rPh sb="6" eb="8">
      <t>トクテイ</t>
    </rPh>
    <rPh sb="9" eb="11">
      <t>サンギョウ</t>
    </rPh>
    <rPh sb="12" eb="14">
      <t>ブモン</t>
    </rPh>
    <rPh sb="15" eb="18">
      <t>ショウヒガク</t>
    </rPh>
    <rPh sb="19" eb="21">
      <t>トウシ</t>
    </rPh>
    <rPh sb="21" eb="22">
      <t>ガク</t>
    </rPh>
    <rPh sb="24" eb="26">
      <t>サイシュウ</t>
    </rPh>
    <rPh sb="26" eb="28">
      <t>ジュヨウ</t>
    </rPh>
    <rPh sb="28" eb="29">
      <t>ガク</t>
    </rPh>
    <rPh sb="31" eb="33">
      <t>ニュウリョク</t>
    </rPh>
    <phoneticPr fontId="2"/>
  </si>
  <si>
    <r>
      <t>【</t>
    </r>
    <r>
      <rPr>
        <b/>
        <sz val="11"/>
        <rFont val="ＭＳ ゴシック"/>
        <family val="3"/>
        <charset val="128"/>
      </rPr>
      <t>雇用誘発数</t>
    </r>
    <r>
      <rPr>
        <sz val="11"/>
        <rFont val="ＭＳ ゴシック"/>
        <family val="3"/>
        <charset val="128"/>
      </rPr>
      <t>】</t>
    </r>
    <phoneticPr fontId="2"/>
  </si>
  <si>
    <r>
      <t>【</t>
    </r>
    <r>
      <rPr>
        <b/>
        <sz val="11"/>
        <rFont val="ＭＳ ゴシック"/>
        <family val="3"/>
        <charset val="128"/>
      </rPr>
      <t>就業誘発数</t>
    </r>
    <r>
      <rPr>
        <sz val="11"/>
        <rFont val="ＭＳ ゴシック"/>
        <family val="3"/>
        <charset val="128"/>
      </rPr>
      <t>】</t>
    </r>
    <phoneticPr fontId="2"/>
  </si>
  <si>
    <t>生産波及効果</t>
    <phoneticPr fontId="2"/>
  </si>
  <si>
    <t>（単位：人）</t>
    <rPh sb="1" eb="3">
      <t>タンイ</t>
    </rPh>
    <rPh sb="4" eb="5">
      <t>ニン</t>
    </rPh>
    <phoneticPr fontId="2"/>
  </si>
  <si>
    <t>最終需要額　　（Ａ）
　　　　</t>
    <rPh sb="0" eb="2">
      <t>サイシュウ</t>
    </rPh>
    <rPh sb="4" eb="5">
      <t>ガク</t>
    </rPh>
    <phoneticPr fontId="2"/>
  </si>
  <si>
    <t>合計（総合効果）</t>
    <rPh sb="0" eb="2">
      <t>ゴウケイ</t>
    </rPh>
    <rPh sb="3" eb="5">
      <t>ソウゴウ</t>
    </rPh>
    <rPh sb="5" eb="7">
      <t>コウカ</t>
    </rPh>
    <phoneticPr fontId="2"/>
  </si>
  <si>
    <t>富山市の勤労者世帯（総世帯）の平均消費性向である</t>
    <phoneticPr fontId="2"/>
  </si>
  <si>
    <t>（就業者）…個人業主、家族従業者、有給役員、雇用者（常用雇用者、臨時・日雇）</t>
    <rPh sb="1" eb="3">
      <t>シュウギョウ</t>
    </rPh>
    <rPh sb="3" eb="4">
      <t>シャ</t>
    </rPh>
    <rPh sb="6" eb="8">
      <t>コジン</t>
    </rPh>
    <rPh sb="8" eb="10">
      <t>ギョウシュ</t>
    </rPh>
    <rPh sb="11" eb="13">
      <t>カゾク</t>
    </rPh>
    <rPh sb="13" eb="16">
      <t>ジュウギョウシャ</t>
    </rPh>
    <rPh sb="17" eb="19">
      <t>ユウキュウ</t>
    </rPh>
    <rPh sb="19" eb="21">
      <t>ヤクイン</t>
    </rPh>
    <rPh sb="22" eb="25">
      <t>コヨウシャ</t>
    </rPh>
    <rPh sb="26" eb="28">
      <t>ジョウヨウ</t>
    </rPh>
    <rPh sb="28" eb="31">
      <t>コヨウシャ</t>
    </rPh>
    <rPh sb="32" eb="34">
      <t>リンジ</t>
    </rPh>
    <rPh sb="35" eb="37">
      <t>ヒヤト</t>
    </rPh>
    <phoneticPr fontId="2"/>
  </si>
  <si>
    <t>（雇用者）…有給役員、雇用者（常用雇用者、臨時・日雇）</t>
    <rPh sb="1" eb="4">
      <t>コヨウシャ</t>
    </rPh>
    <rPh sb="6" eb="8">
      <t>ユウキュウ</t>
    </rPh>
    <rPh sb="8" eb="10">
      <t>ヤクイン</t>
    </rPh>
    <rPh sb="11" eb="14">
      <t>コヨウシャ</t>
    </rPh>
    <rPh sb="15" eb="17">
      <t>ジョウヨウ</t>
    </rPh>
    <rPh sb="17" eb="20">
      <t>コヨウシャ</t>
    </rPh>
    <rPh sb="21" eb="23">
      <t>リンジ</t>
    </rPh>
    <rPh sb="24" eb="26">
      <t>ヒヤト</t>
    </rPh>
    <phoneticPr fontId="2"/>
  </si>
  <si>
    <t>　総合効果（直接効果＋第１次波及効果＋第２次波及効果）から誘発される就業者数、雇用者数</t>
    <phoneticPr fontId="2"/>
  </si>
  <si>
    <t>４　就業誘発数・雇用誘発数</t>
    <rPh sb="2" eb="4">
      <t>シュウギョウ</t>
    </rPh>
    <rPh sb="4" eb="6">
      <t>ユウハツ</t>
    </rPh>
    <rPh sb="6" eb="7">
      <t>スウ</t>
    </rPh>
    <rPh sb="8" eb="10">
      <t>コヨウ</t>
    </rPh>
    <rPh sb="10" eb="12">
      <t>ユウハツ</t>
    </rPh>
    <rPh sb="12" eb="13">
      <t>スウ</t>
    </rPh>
    <phoneticPr fontId="2"/>
  </si>
  <si>
    <t>５　産業連関分析の留意点</t>
    <rPh sb="2" eb="4">
      <t>サンギョウ</t>
    </rPh>
    <rPh sb="4" eb="6">
      <t>レンカン</t>
    </rPh>
    <rPh sb="6" eb="8">
      <t>ブンセキ</t>
    </rPh>
    <rPh sb="9" eb="11">
      <t>リュウイ</t>
    </rPh>
    <rPh sb="11" eb="12">
      <t>テン</t>
    </rPh>
    <phoneticPr fontId="2"/>
  </si>
  <si>
    <t>６　その他留意事項</t>
    <rPh sb="4" eb="5">
      <t>タ</t>
    </rPh>
    <rPh sb="5" eb="7">
      <t>リュウイ</t>
    </rPh>
    <rPh sb="7" eb="9">
      <t>ジコウ</t>
    </rPh>
    <phoneticPr fontId="2"/>
  </si>
  <si>
    <t>〔直接効果〕</t>
    <rPh sb="1" eb="3">
      <t>チョクセツ</t>
    </rPh>
    <rPh sb="3" eb="5">
      <t>コウカ</t>
    </rPh>
    <phoneticPr fontId="2"/>
  </si>
  <si>
    <t>〔第１次波及効果〕</t>
    <rPh sb="1" eb="2">
      <t>ダイ</t>
    </rPh>
    <rPh sb="3" eb="4">
      <t>ジ</t>
    </rPh>
    <rPh sb="4" eb="6">
      <t>ハキュウ</t>
    </rPh>
    <rPh sb="6" eb="8">
      <t>コウカ</t>
    </rPh>
    <phoneticPr fontId="2"/>
  </si>
  <si>
    <t>〔第２次波及効果〕</t>
    <rPh sb="1" eb="2">
      <t>ダイ</t>
    </rPh>
    <rPh sb="3" eb="4">
      <t>ジ</t>
    </rPh>
    <rPh sb="4" eb="6">
      <t>ハキュウ</t>
    </rPh>
    <rPh sb="6" eb="8">
      <t>コウカ</t>
    </rPh>
    <phoneticPr fontId="2"/>
  </si>
  <si>
    <t>〔総合効果〕</t>
    <rPh sb="1" eb="3">
      <t>ソウゴウ</t>
    </rPh>
    <rPh sb="3" eb="5">
      <t>コウカ</t>
    </rPh>
    <phoneticPr fontId="2"/>
  </si>
  <si>
    <t>×就業係数</t>
    <rPh sb="1" eb="3">
      <t>シュウギョウ</t>
    </rPh>
    <rPh sb="3" eb="5">
      <t>ケイスウ</t>
    </rPh>
    <phoneticPr fontId="2"/>
  </si>
  <si>
    <t>×雇用係数</t>
    <rPh sb="1" eb="3">
      <t>コヨウ</t>
    </rPh>
    <rPh sb="3" eb="5">
      <t>ケイスウ</t>
    </rPh>
    <phoneticPr fontId="2"/>
  </si>
  <si>
    <t>雇用者所得誘発額
（直接+1次波及効果）</t>
    <phoneticPr fontId="2"/>
  </si>
  <si>
    <t>民間消費支出構成比</t>
    <phoneticPr fontId="2"/>
  </si>
  <si>
    <t>P=N×O</t>
    <phoneticPr fontId="2"/>
  </si>
  <si>
    <t>F</t>
    <phoneticPr fontId="2"/>
  </si>
  <si>
    <t>G</t>
    <phoneticPr fontId="2"/>
  </si>
  <si>
    <t>D＝C×F</t>
    <phoneticPr fontId="2"/>
  </si>
  <si>
    <t>E=C×G</t>
    <phoneticPr fontId="2"/>
  </si>
  <si>
    <t>H=逆行列係数×C</t>
    <rPh sb="2" eb="5">
      <t>ギャクギョウレツ</t>
    </rPh>
    <rPh sb="5" eb="7">
      <t>ケイスウ</t>
    </rPh>
    <phoneticPr fontId="2"/>
  </si>
  <si>
    <t>I=H-C</t>
    <phoneticPr fontId="2"/>
  </si>
  <si>
    <t>J=I×F</t>
    <phoneticPr fontId="2"/>
  </si>
  <si>
    <t>K＝I×G</t>
    <phoneticPr fontId="2"/>
  </si>
  <si>
    <t>L=E+K</t>
    <phoneticPr fontId="2"/>
  </si>
  <si>
    <t>T＝S×F</t>
    <phoneticPr fontId="2"/>
  </si>
  <si>
    <t>U=S×G</t>
    <phoneticPr fontId="2"/>
  </si>
  <si>
    <t>C+I+S</t>
    <phoneticPr fontId="2"/>
  </si>
  <si>
    <t>D+J+T</t>
    <phoneticPr fontId="2"/>
  </si>
  <si>
    <t>E+K+U</t>
    <phoneticPr fontId="2"/>
  </si>
  <si>
    <t>1次波及効果</t>
    <phoneticPr fontId="2"/>
  </si>
  <si>
    <t>2次波及効果</t>
    <phoneticPr fontId="2"/>
  </si>
  <si>
    <t>総合効果（直接＋1次＋2次）</t>
    <rPh sb="5" eb="7">
      <t>チョクセツ</t>
    </rPh>
    <rPh sb="9" eb="10">
      <t>ジ</t>
    </rPh>
    <rPh sb="12" eb="13">
      <t>ジ</t>
    </rPh>
    <phoneticPr fontId="2"/>
  </si>
  <si>
    <t>雇用者所得誘発額</t>
    <rPh sb="0" eb="3">
      <t>コヨウシャ</t>
    </rPh>
    <rPh sb="3" eb="5">
      <t>ショトク</t>
    </rPh>
    <rPh sb="5" eb="8">
      <t>ユウハツガク</t>
    </rPh>
    <phoneticPr fontId="2"/>
  </si>
  <si>
    <t>入力部分</t>
    <rPh sb="0" eb="2">
      <t>ニュウリョク</t>
    </rPh>
    <rPh sb="2" eb="4">
      <t>ブブン</t>
    </rPh>
    <phoneticPr fontId="2"/>
  </si>
  <si>
    <t>直接効果、第1次波及効果、第2次波及効果を含む</t>
    <rPh sb="0" eb="2">
      <t>チョクセツ</t>
    </rPh>
    <rPh sb="2" eb="4">
      <t>コウカ</t>
    </rPh>
    <rPh sb="5" eb="6">
      <t>ダイ</t>
    </rPh>
    <rPh sb="7" eb="8">
      <t>ジ</t>
    </rPh>
    <rPh sb="8" eb="10">
      <t>ハキュウ</t>
    </rPh>
    <rPh sb="10" eb="12">
      <t>コウカ</t>
    </rPh>
    <rPh sb="13" eb="14">
      <t>ダイ</t>
    </rPh>
    <rPh sb="15" eb="16">
      <t>ジ</t>
    </rPh>
    <rPh sb="16" eb="18">
      <t>ハキュウ</t>
    </rPh>
    <rPh sb="18" eb="20">
      <t>コウカ</t>
    </rPh>
    <rPh sb="21" eb="22">
      <t>フク</t>
    </rPh>
    <phoneticPr fontId="2"/>
  </si>
  <si>
    <r>
      <t xml:space="preserve">生産誘発額
</t>
    </r>
    <r>
      <rPr>
        <sz val="8"/>
        <rFont val="ＭＳ ゴシック"/>
        <family val="3"/>
        <charset val="128"/>
      </rPr>
      <t>（最終需要のうち県内生産でまかなわれる額）</t>
    </r>
    <rPh sb="0" eb="2">
      <t>セイサン</t>
    </rPh>
    <rPh sb="2" eb="4">
      <t>ユウハツ</t>
    </rPh>
    <rPh sb="4" eb="5">
      <t>ガク</t>
    </rPh>
    <rPh sb="8" eb="10">
      <t>サイシュウ</t>
    </rPh>
    <rPh sb="10" eb="12">
      <t>ジュヨウ</t>
    </rPh>
    <rPh sb="15" eb="17">
      <t>ケンナイ</t>
    </rPh>
    <rPh sb="17" eb="19">
      <t>セイサン</t>
    </rPh>
    <rPh sb="26" eb="27">
      <t>ガク</t>
    </rPh>
    <phoneticPr fontId="2"/>
  </si>
  <si>
    <t>消費への
転換比率
（平均消費性向を利用）</t>
    <rPh sb="0" eb="2">
      <t>ショウヒ</t>
    </rPh>
    <rPh sb="5" eb="7">
      <t>テンカン</t>
    </rPh>
    <rPh sb="7" eb="9">
      <t>ヒリツ</t>
    </rPh>
    <rPh sb="18" eb="20">
      <t>リヨウ</t>
    </rPh>
    <phoneticPr fontId="2"/>
  </si>
  <si>
    <t>総合効果／最終需要増加額</t>
    <rPh sb="0" eb="2">
      <t>ソウゴウ</t>
    </rPh>
    <rPh sb="2" eb="4">
      <t>コウカ</t>
    </rPh>
    <rPh sb="5" eb="7">
      <t>サイシュウ</t>
    </rPh>
    <rPh sb="7" eb="9">
      <t>ジュヨウ</t>
    </rPh>
    <rPh sb="9" eb="11">
      <t>ゾウカ</t>
    </rPh>
    <rPh sb="11" eb="12">
      <t>ガク</t>
    </rPh>
    <phoneticPr fontId="2"/>
  </si>
  <si>
    <r>
      <t xml:space="preserve"> 最終需要額を入力する際、</t>
    </r>
    <r>
      <rPr>
        <b/>
        <u/>
        <sz val="12"/>
        <rFont val="ＭＳ ゴシック"/>
        <family val="3"/>
        <charset val="128"/>
      </rPr>
      <t>必ず100万円単位</t>
    </r>
    <r>
      <rPr>
        <sz val="12"/>
        <rFont val="ＭＳ ゴシック"/>
        <family val="3"/>
        <charset val="128"/>
      </rPr>
      <t>で入力してください。</t>
    </r>
    <phoneticPr fontId="2"/>
  </si>
  <si>
    <t>（単位：100万円）</t>
    <rPh sb="1" eb="3">
      <t>タンイ</t>
    </rPh>
    <rPh sb="7" eb="8">
      <t>マン</t>
    </rPh>
    <rPh sb="8" eb="9">
      <t>エン</t>
    </rPh>
    <phoneticPr fontId="2"/>
  </si>
  <si>
    <r>
      <t xml:space="preserve"> 最終需要額を入力する際、必ず</t>
    </r>
    <r>
      <rPr>
        <b/>
        <sz val="12"/>
        <rFont val="ＭＳ ゴシック"/>
        <family val="3"/>
        <charset val="128"/>
      </rPr>
      <t>100万円単位</t>
    </r>
    <r>
      <rPr>
        <sz val="12"/>
        <rFont val="ＭＳ ゴシック"/>
        <family val="3"/>
        <charset val="128"/>
      </rPr>
      <t>で入力してください</t>
    </r>
    <rPh sb="13" eb="14">
      <t>カナラ</t>
    </rPh>
    <rPh sb="18" eb="20">
      <t>マンエン</t>
    </rPh>
    <rPh sb="20" eb="22">
      <t>タンイ</t>
    </rPh>
    <rPh sb="23" eb="25">
      <t>ニュウリョク</t>
    </rPh>
    <phoneticPr fontId="2"/>
  </si>
  <si>
    <t>（単位：100万円）</t>
    <rPh sb="1" eb="3">
      <t>タンイ</t>
    </rPh>
    <rPh sb="7" eb="9">
      <t>マンエン</t>
    </rPh>
    <phoneticPr fontId="2"/>
  </si>
  <si>
    <r>
      <t>「最終需要額入力シート」で最終需要額を入力する際、必ず</t>
    </r>
    <r>
      <rPr>
        <b/>
        <u/>
        <sz val="9"/>
        <rFont val="ＭＳ ゴシック"/>
        <family val="3"/>
        <charset val="128"/>
      </rPr>
      <t>100万円単位で入力</t>
    </r>
    <r>
      <rPr>
        <sz val="9"/>
        <rFont val="ＭＳ ゴシック"/>
        <family val="3"/>
        <charset val="128"/>
      </rPr>
      <t>してください。</t>
    </r>
    <rPh sb="1" eb="3">
      <t>サイシュウ</t>
    </rPh>
    <rPh sb="3" eb="5">
      <t>ジュヨウ</t>
    </rPh>
    <rPh sb="5" eb="6">
      <t>ガク</t>
    </rPh>
    <rPh sb="6" eb="8">
      <t>ニュウリョク</t>
    </rPh>
    <rPh sb="13" eb="15">
      <t>サイシュウ</t>
    </rPh>
    <rPh sb="15" eb="17">
      <t>ジュヨウ</t>
    </rPh>
    <rPh sb="17" eb="18">
      <t>ガク</t>
    </rPh>
    <rPh sb="19" eb="21">
      <t>ニュウリョク</t>
    </rPh>
    <rPh sb="23" eb="24">
      <t>サイ</t>
    </rPh>
    <rPh sb="25" eb="26">
      <t>カナラ</t>
    </rPh>
    <rPh sb="30" eb="31">
      <t>マン</t>
    </rPh>
    <rPh sb="31" eb="32">
      <t>エン</t>
    </rPh>
    <rPh sb="32" eb="34">
      <t>タンイ</t>
    </rPh>
    <rPh sb="35" eb="37">
      <t>ニュウリョク</t>
    </rPh>
    <phoneticPr fontId="2"/>
  </si>
  <si>
    <t>（単位：人/100万円）</t>
    <phoneticPr fontId="2"/>
  </si>
  <si>
    <t>就業係数</t>
    <rPh sb="0" eb="2">
      <t>シュウギョウ</t>
    </rPh>
    <rPh sb="2" eb="4">
      <t>ケイスウ</t>
    </rPh>
    <phoneticPr fontId="2"/>
  </si>
  <si>
    <t>（人）</t>
    <phoneticPr fontId="2"/>
  </si>
  <si>
    <t>生産誘発額
合計</t>
    <rPh sb="0" eb="2">
      <t>セイサン</t>
    </rPh>
    <rPh sb="2" eb="4">
      <t>ユウハツ</t>
    </rPh>
    <rPh sb="4" eb="5">
      <t>ガク</t>
    </rPh>
    <rPh sb="6" eb="8">
      <t>ゴウケイ</t>
    </rPh>
    <phoneticPr fontId="2"/>
  </si>
  <si>
    <t>雇用係数</t>
    <rPh sb="0" eb="2">
      <t>コヨウ</t>
    </rPh>
    <rPh sb="2" eb="4">
      <t>ケイスウ</t>
    </rPh>
    <phoneticPr fontId="2"/>
  </si>
  <si>
    <t>（建設現場そのものを事業所としてとらえるため、移出や移入は存在しないものと扱われ、自給率は入力しなくても100％となっている。）</t>
    <rPh sb="1" eb="3">
      <t>ケンセツ</t>
    </rPh>
    <rPh sb="3" eb="5">
      <t>ゲンバ</t>
    </rPh>
    <rPh sb="10" eb="13">
      <t>ジギョウショ</t>
    </rPh>
    <rPh sb="23" eb="25">
      <t>イシュツ</t>
    </rPh>
    <rPh sb="26" eb="28">
      <t>イニュウ</t>
    </rPh>
    <rPh sb="29" eb="31">
      <t>ソンザイ</t>
    </rPh>
    <rPh sb="37" eb="38">
      <t>アツカ</t>
    </rPh>
    <phoneticPr fontId="2"/>
  </si>
  <si>
    <t>　どのような費用がどの部門に該当するか不明の場合、「平成27年富山県産業連関表部門分類表」を参考にしてください。</t>
    <phoneticPr fontId="2"/>
  </si>
  <si>
    <t>①　「平成２７年富山県産業連関表（３７部門表）」を使い計算</t>
    <rPh sb="3" eb="5">
      <t>ヘイセイ</t>
    </rPh>
    <rPh sb="7" eb="8">
      <t>ネン</t>
    </rPh>
    <rPh sb="8" eb="11">
      <t>トヤマケン</t>
    </rPh>
    <rPh sb="11" eb="13">
      <t>サンギョウ</t>
    </rPh>
    <rPh sb="13" eb="15">
      <t>レンカン</t>
    </rPh>
    <rPh sb="15" eb="16">
      <t>ヒョウ</t>
    </rPh>
    <rPh sb="19" eb="21">
      <t>ブモン</t>
    </rPh>
    <rPh sb="21" eb="22">
      <t>ヒョウ</t>
    </rPh>
    <rPh sb="25" eb="26">
      <t>ツカ</t>
    </rPh>
    <rPh sb="27" eb="29">
      <t>ケイサン</t>
    </rPh>
    <phoneticPr fontId="2"/>
  </si>
  <si>
    <t>※　商業マージン率・運輸マージン率は、総務省「平成27年産業連関表」取引基本表の「需要合計」（列部門）により計算。</t>
    <rPh sb="2" eb="4">
      <t>ショウギョウ</t>
    </rPh>
    <rPh sb="8" eb="9">
      <t>リツ</t>
    </rPh>
    <rPh sb="10" eb="12">
      <t>ウンユ</t>
    </rPh>
    <rPh sb="16" eb="17">
      <t>リツ</t>
    </rPh>
    <rPh sb="34" eb="36">
      <t>トリヒキ</t>
    </rPh>
    <rPh sb="36" eb="38">
      <t>キホン</t>
    </rPh>
    <rPh sb="38" eb="39">
      <t>ヒョウ</t>
    </rPh>
    <rPh sb="41" eb="43">
      <t>ジュヨウ</t>
    </rPh>
    <rPh sb="47" eb="48">
      <t>レツ</t>
    </rPh>
    <rPh sb="48" eb="50">
      <t>ブモン</t>
    </rPh>
    <rPh sb="54" eb="56">
      <t>ケイサン</t>
    </rPh>
    <phoneticPr fontId="2"/>
  </si>
  <si>
    <t>令和</t>
    <rPh sb="0" eb="2">
      <t>レイワ</t>
    </rPh>
    <phoneticPr fontId="2"/>
  </si>
  <si>
    <t>元</t>
    <rPh sb="0" eb="1">
      <t>ガン</t>
    </rPh>
    <phoneticPr fontId="2"/>
  </si>
  <si>
    <t>平成27年を自動的に適用）</t>
    <rPh sb="8" eb="9">
      <t>テキ</t>
    </rPh>
    <phoneticPr fontId="2"/>
  </si>
  <si>
    <t>平成・令和</t>
    <rPh sb="0" eb="2">
      <t>ヘイセイ</t>
    </rPh>
    <rPh sb="3" eb="5">
      <t>レイワ</t>
    </rPh>
    <phoneticPr fontId="2"/>
  </si>
  <si>
    <t>※移輸入率＝（移輸入額×(-１)）÷（県内需要計）</t>
    <rPh sb="1" eb="2">
      <t>ウツリ</t>
    </rPh>
    <rPh sb="2" eb="4">
      <t>ユニュウ</t>
    </rPh>
    <rPh sb="4" eb="5">
      <t>リツ</t>
    </rPh>
    <rPh sb="7" eb="8">
      <t>ウツリ</t>
    </rPh>
    <rPh sb="8" eb="11">
      <t>ユニュウガク</t>
    </rPh>
    <rPh sb="19" eb="21">
      <t>ケンナイ</t>
    </rPh>
    <rPh sb="21" eb="23">
      <t>ジュヨウ</t>
    </rPh>
    <rPh sb="23" eb="24">
      <t>ケイ</t>
    </rPh>
    <phoneticPr fontId="2"/>
  </si>
  <si>
    <t>農林漁業</t>
  </si>
  <si>
    <t>プラスチック・ゴム製品</t>
  </si>
  <si>
    <t>情報通信機器</t>
  </si>
  <si>
    <t>他に分類されない会員制団体</t>
  </si>
  <si>
    <t>事務用品</t>
    <rPh sb="0" eb="2">
      <t>ジム</t>
    </rPh>
    <rPh sb="2" eb="4">
      <t>ヨウヒン</t>
    </rPh>
    <phoneticPr fontId="4"/>
  </si>
  <si>
    <t>分類不明</t>
    <rPh sb="0" eb="2">
      <t>ブンルイ</t>
    </rPh>
    <rPh sb="2" eb="4">
      <t>フメイ</t>
    </rPh>
    <phoneticPr fontId="4"/>
  </si>
  <si>
    <t>　時期がいつか特定できる場合はその年の消費性向を入力。
　何も入力しなければ平成27年の消費性向で計算することになる。</t>
    <rPh sb="1" eb="3">
      <t>ジキ</t>
    </rPh>
    <rPh sb="7" eb="9">
      <t>トクテイ</t>
    </rPh>
    <rPh sb="12" eb="14">
      <t>バアイ</t>
    </rPh>
    <rPh sb="17" eb="18">
      <t>トシ</t>
    </rPh>
    <rPh sb="19" eb="21">
      <t>ショウヒ</t>
    </rPh>
    <rPh sb="21" eb="23">
      <t>セイコウ</t>
    </rPh>
    <rPh sb="24" eb="26">
      <t>ニュウリョク</t>
    </rPh>
    <rPh sb="29" eb="30">
      <t>ナニ</t>
    </rPh>
    <rPh sb="31" eb="33">
      <t>ニュウリョク</t>
    </rPh>
    <rPh sb="38" eb="40">
      <t>ヘイセイ</t>
    </rPh>
    <rPh sb="42" eb="43">
      <t>ネン</t>
    </rPh>
    <rPh sb="44" eb="46">
      <t>ショウヒ</t>
    </rPh>
    <rPh sb="46" eb="48">
      <t>セイコウ</t>
    </rPh>
    <rPh sb="49" eb="51">
      <t>ケイサン</t>
    </rPh>
    <phoneticPr fontId="2"/>
  </si>
  <si>
    <t>　このワークシートは、「平成27年富山県産業連関表37部門表」を使って、経済波及効果を測定するために作成したものです。</t>
    <rPh sb="12" eb="14">
      <t>ヘイセイ</t>
    </rPh>
    <rPh sb="16" eb="17">
      <t>ネン</t>
    </rPh>
    <rPh sb="17" eb="20">
      <t>トヤマケン</t>
    </rPh>
    <rPh sb="20" eb="22">
      <t>サンギョウ</t>
    </rPh>
    <rPh sb="22" eb="24">
      <t>レンカン</t>
    </rPh>
    <rPh sb="24" eb="25">
      <t>ヒョウ</t>
    </rPh>
    <rPh sb="27" eb="29">
      <t>ブモン</t>
    </rPh>
    <rPh sb="29" eb="30">
      <t>ヒョウ</t>
    </rPh>
    <rPh sb="32" eb="33">
      <t>ツカ</t>
    </rPh>
    <rPh sb="36" eb="38">
      <t>ケイザイ</t>
    </rPh>
    <rPh sb="38" eb="40">
      <t>ハキュウ</t>
    </rPh>
    <rPh sb="40" eb="42">
      <t>コウカ</t>
    </rPh>
    <rPh sb="43" eb="45">
      <t>ソクテイ</t>
    </rPh>
    <phoneticPr fontId="2"/>
  </si>
  <si>
    <t>その他の製造工業製品</t>
    <phoneticPr fontId="2"/>
  </si>
  <si>
    <t>その他の製造工業製品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</si>
</sst>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0000"/>
    <numFmt numFmtId="177" formatCode="#,##0.000000"/>
    <numFmt numFmtId="178" formatCode="#,##0.0"/>
    <numFmt numFmtId="179" formatCode="#,##0.0_ "/>
    <numFmt numFmtId="180" formatCode="#,##0.0000"/>
    <numFmt numFmtId="181" formatCode="#,##0.000"/>
    <numFmt numFmtId="182" formatCode="0.0%"/>
    <numFmt numFmtId="183" formatCode="#,##0_ "/>
    <numFmt numFmtId="184" formatCode="0.000000_ "/>
    <numFmt numFmtId="185" formatCode="0.0000"/>
    <numFmt numFmtId="186" formatCode="#,##0_ ;[Red]\-#,##0\ "/>
    <numFmt numFmtId="187" formatCode="#,##0.00_);[Red]\(#,##0.00\)"/>
    <numFmt numFmtId="188" formatCode="#,##0.0_ ;[Red]\-#,##0.0\ "/>
    <numFmt numFmtId="189" formatCode="#,##0.0;[Red]\-#,##0.0"/>
    <numFmt numFmtId="190" formatCode="#,##0.000_);[Red]\(#,##0.000\)"/>
    <numFmt numFmtId="191" formatCode="#,##0.0_);[Red]\(#,##0.0\)"/>
  </numFmts>
  <fonts count="19">
    <font>
      <sz val="11"/>
      <name val="ＭＳ Ｐゴシック"/>
      <family val="3"/>
      <charset val="128"/>
    </font>
    <font>
      <sz val="11"/>
      <name val="ＭＳ Ｐゴシック"/>
      <family val="3"/>
      <charset val="128"/>
    </font>
    <font>
      <sz val="6"/>
      <name val="ＭＳ Ｐゴシック"/>
      <family val="3"/>
      <charset val="128"/>
    </font>
    <font>
      <sz val="7"/>
      <name val="ＭＳ Ｐ明朝"/>
      <family val="1"/>
      <charset val="128"/>
    </font>
    <font>
      <sz val="10"/>
      <name val="ＭＳ ゴシック"/>
      <family val="3"/>
      <charset val="128"/>
    </font>
    <font>
      <sz val="12"/>
      <name val="ＭＳ ゴシック"/>
      <family val="3"/>
      <charset val="128"/>
    </font>
    <font>
      <sz val="11"/>
      <name val="ＭＳ ゴシック"/>
      <family val="3"/>
      <charset val="128"/>
    </font>
    <font>
      <sz val="11"/>
      <color indexed="52"/>
      <name val="ＭＳ Ｐゴシック"/>
      <family val="3"/>
      <charset val="128"/>
    </font>
    <font>
      <sz val="9"/>
      <name val="ＭＳ Ｐ明朝"/>
      <family val="1"/>
      <charset val="128"/>
    </font>
    <font>
      <sz val="10"/>
      <name val="ＭＳ Ｐゴシック"/>
      <family val="3"/>
      <charset val="128"/>
    </font>
    <font>
      <u/>
      <sz val="11"/>
      <color indexed="12"/>
      <name val="ＭＳ Ｐゴシック"/>
      <family val="3"/>
      <charset val="128"/>
    </font>
    <font>
      <sz val="9"/>
      <name val="ＭＳ 明朝"/>
      <family val="1"/>
      <charset val="128"/>
    </font>
    <font>
      <sz val="8"/>
      <name val="ＭＳ ゴシック"/>
      <family val="3"/>
      <charset val="128"/>
    </font>
    <font>
      <sz val="9"/>
      <name val="ＭＳ ゴシック"/>
      <family val="3"/>
      <charset val="128"/>
    </font>
    <font>
      <sz val="11"/>
      <name val="ＭＳ Ｐ明朝"/>
      <family val="1"/>
      <charset val="128"/>
    </font>
    <font>
      <b/>
      <u/>
      <sz val="9"/>
      <name val="ＭＳ ゴシック"/>
      <family val="3"/>
      <charset val="128"/>
    </font>
    <font>
      <b/>
      <sz val="11"/>
      <name val="ＭＳ ゴシック"/>
      <family val="3"/>
      <charset val="128"/>
    </font>
    <font>
      <b/>
      <u/>
      <sz val="12"/>
      <name val="ＭＳ ゴシック"/>
      <family val="3"/>
      <charset val="128"/>
    </font>
    <font>
      <b/>
      <sz val="12"/>
      <name val="ＭＳ ゴシック"/>
      <family val="3"/>
      <charset val="128"/>
    </font>
  </fonts>
  <fills count="32">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1"/>
        <bgColor indexed="64"/>
      </patternFill>
    </fill>
    <fill>
      <patternFill patternType="solid">
        <fgColor indexed="42"/>
        <bgColor indexed="64"/>
      </patternFill>
    </fill>
    <fill>
      <patternFill patternType="solid">
        <fgColor indexed="15"/>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solid">
        <fgColor rgb="FFFFC00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rgb="FF66FF33"/>
        <bgColor indexed="64"/>
      </patternFill>
    </fill>
    <fill>
      <patternFill patternType="solid">
        <fgColor rgb="FF99FF66"/>
        <bgColor indexed="64"/>
      </patternFill>
    </fill>
    <fill>
      <patternFill patternType="solid">
        <fgColor rgb="FFFF99CC"/>
        <bgColor indexed="64"/>
      </patternFill>
    </fill>
    <fill>
      <patternFill patternType="solid">
        <fgColor rgb="FFFFFF99"/>
        <bgColor indexed="64"/>
      </patternFill>
    </fill>
    <fill>
      <patternFill patternType="solid">
        <fgColor rgb="FFFF99FF"/>
        <bgColor indexed="64"/>
      </patternFill>
    </fill>
    <fill>
      <patternFill patternType="solid">
        <fgColor rgb="FFFFFF00"/>
        <bgColor indexed="64"/>
      </patternFill>
    </fill>
    <fill>
      <patternFill patternType="solid">
        <fgColor rgb="FFCCFFCC"/>
        <bgColor indexed="64"/>
      </patternFill>
    </fill>
    <fill>
      <patternFill patternType="solid">
        <fgColor rgb="FF92D050"/>
        <bgColor indexed="64"/>
      </patternFill>
    </fill>
    <fill>
      <patternFill patternType="solid">
        <fgColor theme="9" tint="0.39997558519241921"/>
        <bgColor indexed="64"/>
      </patternFill>
    </fill>
    <fill>
      <patternFill patternType="solid">
        <fgColor rgb="FF99FF33"/>
        <bgColor indexed="64"/>
      </patternFill>
    </fill>
    <fill>
      <patternFill patternType="solid">
        <fgColor theme="0" tint="-4.9989318521683403E-2"/>
        <bgColor indexed="64"/>
      </patternFill>
    </fill>
    <fill>
      <patternFill patternType="solid">
        <fgColor rgb="FFCCCCFF"/>
        <bgColor indexed="64"/>
      </patternFill>
    </fill>
    <fill>
      <patternFill patternType="solid">
        <fgColor rgb="FF99FFCC"/>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s>
  <borders count="248">
    <border>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ashed">
        <color indexed="64"/>
      </bottom>
      <diagonal/>
    </border>
    <border>
      <left/>
      <right/>
      <top style="thin">
        <color indexed="64"/>
      </top>
      <bottom style="dashed">
        <color indexed="64"/>
      </bottom>
      <diagonal/>
    </border>
    <border>
      <left/>
      <right style="thin">
        <color indexed="64"/>
      </right>
      <top style="hair">
        <color indexed="64"/>
      </top>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double">
        <color indexed="64"/>
      </left>
      <right style="double">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style="hair">
        <color indexed="64"/>
      </top>
      <bottom/>
      <diagonal/>
    </border>
    <border>
      <left style="double">
        <color indexed="64"/>
      </left>
      <right style="double">
        <color indexed="64"/>
      </right>
      <top/>
      <bottom style="hair">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top/>
      <bottom/>
      <diagonal/>
    </border>
    <border>
      <left/>
      <right style="hair">
        <color indexed="64"/>
      </right>
      <top/>
      <bottom style="hair">
        <color indexed="64"/>
      </bottom>
      <diagonal/>
    </border>
    <border>
      <left style="dotted">
        <color indexed="64"/>
      </left>
      <right style="dotted">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tted">
        <color indexed="64"/>
      </left>
      <right style="double">
        <color indexed="64"/>
      </right>
      <top style="medium">
        <color indexed="64"/>
      </top>
      <bottom style="thin">
        <color indexed="64"/>
      </bottom>
      <diagonal/>
    </border>
    <border>
      <left style="dotted">
        <color indexed="64"/>
      </left>
      <right style="double">
        <color indexed="64"/>
      </right>
      <top/>
      <bottom style="thin">
        <color indexed="64"/>
      </bottom>
      <diagonal/>
    </border>
    <border>
      <left style="dotted">
        <color indexed="64"/>
      </left>
      <right style="double">
        <color indexed="64"/>
      </right>
      <top/>
      <bottom/>
      <diagonal/>
    </border>
    <border>
      <left style="dotted">
        <color indexed="64"/>
      </left>
      <right style="double">
        <color indexed="64"/>
      </right>
      <top style="hair">
        <color indexed="64"/>
      </top>
      <bottom/>
      <diagonal/>
    </border>
    <border>
      <left style="dotted">
        <color indexed="64"/>
      </left>
      <right style="double">
        <color indexed="64"/>
      </right>
      <top/>
      <bottom style="hair">
        <color indexed="64"/>
      </bottom>
      <diagonal/>
    </border>
    <border>
      <left style="dotted">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style="double">
        <color indexed="64"/>
      </left>
      <right style="medium">
        <color indexed="64"/>
      </right>
      <top style="hair">
        <color indexed="64"/>
      </top>
      <bottom/>
      <diagonal/>
    </border>
    <border>
      <left style="double">
        <color indexed="64"/>
      </left>
      <right style="medium">
        <color indexed="64"/>
      </right>
      <top/>
      <bottom style="hair">
        <color indexed="64"/>
      </bottom>
      <diagonal/>
    </border>
    <border>
      <left style="double">
        <color indexed="64"/>
      </left>
      <right style="medium">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hair">
        <color indexed="64"/>
      </top>
      <bottom/>
      <diagonal/>
    </border>
    <border>
      <left style="dotted">
        <color indexed="64"/>
      </left>
      <right style="dotted">
        <color indexed="64"/>
      </right>
      <top/>
      <bottom style="hair">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medium">
        <color indexed="64"/>
      </top>
      <bottom/>
      <diagonal/>
    </border>
    <border>
      <left/>
      <right style="double">
        <color indexed="64"/>
      </right>
      <top/>
      <bottom style="thin">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tted">
        <color indexed="64"/>
      </right>
      <top style="medium">
        <color indexed="64"/>
      </top>
      <bottom/>
      <diagonal/>
    </border>
    <border>
      <left/>
      <right style="dotted">
        <color indexed="64"/>
      </right>
      <top style="hair">
        <color indexed="64"/>
      </top>
      <bottom/>
      <diagonal/>
    </border>
    <border>
      <left style="dotted">
        <color indexed="64"/>
      </left>
      <right/>
      <top style="hair">
        <color indexed="64"/>
      </top>
      <bottom/>
      <diagonal/>
    </border>
    <border>
      <left/>
      <right style="dotted">
        <color indexed="64"/>
      </right>
      <top/>
      <bottom style="hair">
        <color indexed="64"/>
      </bottom>
      <diagonal/>
    </border>
    <border>
      <left style="dotted">
        <color indexed="64"/>
      </left>
      <right/>
      <top/>
      <bottom style="hair">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medium">
        <color indexed="64"/>
      </bottom>
      <diagonal/>
    </border>
    <border>
      <left style="double">
        <color indexed="64"/>
      </left>
      <right/>
      <top style="hair">
        <color indexed="64"/>
      </top>
      <bottom/>
      <diagonal/>
    </border>
    <border>
      <left style="double">
        <color indexed="64"/>
      </left>
      <right/>
      <top/>
      <bottom style="hair">
        <color indexed="64"/>
      </bottom>
      <diagonal/>
    </border>
    <border>
      <left style="medium">
        <color indexed="64"/>
      </left>
      <right style="double">
        <color indexed="64"/>
      </right>
      <top/>
      <bottom/>
      <diagonal/>
    </border>
    <border>
      <left style="medium">
        <color indexed="64"/>
      </left>
      <right style="double">
        <color indexed="64"/>
      </right>
      <top style="hair">
        <color indexed="64"/>
      </top>
      <bottom/>
      <diagonal/>
    </border>
    <border>
      <left style="medium">
        <color indexed="64"/>
      </left>
      <right style="double">
        <color indexed="64"/>
      </right>
      <top/>
      <bottom style="hair">
        <color indexed="64"/>
      </bottom>
      <diagonal/>
    </border>
    <border>
      <left style="double">
        <color indexed="64"/>
      </left>
      <right/>
      <top style="medium">
        <color indexed="64"/>
      </top>
      <bottom/>
      <diagonal/>
    </border>
    <border>
      <left/>
      <right style="medium">
        <color indexed="64"/>
      </right>
      <top style="double">
        <color indexed="64"/>
      </top>
      <bottom style="double">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right style="dotted">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uble">
        <color indexed="64"/>
      </left>
      <right style="double">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double">
        <color indexed="64"/>
      </right>
      <top style="medium">
        <color indexed="64"/>
      </top>
      <bottom/>
      <diagonal/>
    </border>
    <border>
      <left/>
      <right/>
      <top style="medium">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medium">
        <color indexed="64"/>
      </bottom>
      <diagonal/>
    </border>
    <border>
      <left style="medium">
        <color indexed="64"/>
      </left>
      <right/>
      <top style="double">
        <color indexed="64"/>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dotted">
        <color indexed="64"/>
      </left>
      <right style="double">
        <color indexed="64"/>
      </right>
      <top style="medium">
        <color indexed="64"/>
      </top>
      <bottom/>
      <diagonal/>
    </border>
    <border>
      <left style="double">
        <color indexed="64"/>
      </left>
      <right/>
      <top/>
      <bottom style="double">
        <color indexed="64"/>
      </bottom>
      <diagonal/>
    </border>
    <border>
      <left/>
      <right/>
      <top/>
      <bottom style="double">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double">
        <color rgb="FFFF0000"/>
      </right>
      <top/>
      <bottom style="medium">
        <color indexed="64"/>
      </bottom>
      <diagonal/>
    </border>
  </borders>
  <cellStyleXfs count="5">
    <xf numFmtId="0" fontId="0" fillId="0" borderId="0">
      <alignment vertical="center"/>
    </xf>
    <xf numFmtId="0" fontId="10"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xf numFmtId="0" fontId="11" fillId="0" borderId="0"/>
  </cellStyleXfs>
  <cellXfs count="826">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lignment vertical="center"/>
    </xf>
    <xf numFmtId="0" fontId="6" fillId="0" borderId="0" xfId="0" applyFont="1">
      <alignment vertical="center"/>
    </xf>
    <xf numFmtId="0" fontId="4" fillId="0" borderId="0" xfId="0" applyFont="1" applyFill="1" applyBorder="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49" fontId="4" fillId="2" borderId="4" xfId="0" applyNumberFormat="1" applyFont="1" applyFill="1" applyBorder="1" applyAlignment="1">
      <alignment horizontal="center" vertical="center"/>
    </xf>
    <xf numFmtId="49" fontId="4" fillId="2" borderId="5" xfId="0" applyNumberFormat="1" applyFont="1" applyFill="1" applyBorder="1" applyAlignment="1">
      <alignment horizontal="right" vertical="center"/>
    </xf>
    <xf numFmtId="0" fontId="4" fillId="2" borderId="2" xfId="0" applyFont="1" applyFill="1" applyBorder="1" applyAlignment="1">
      <alignment horizontal="distributed" vertical="center"/>
    </xf>
    <xf numFmtId="0" fontId="4" fillId="2" borderId="3" xfId="0" applyFont="1" applyFill="1" applyBorder="1" applyAlignment="1">
      <alignment horizontal="distributed" vertical="center"/>
    </xf>
    <xf numFmtId="49" fontId="4" fillId="2" borderId="6" xfId="0" applyNumberFormat="1" applyFont="1" applyFill="1" applyBorder="1" applyAlignment="1">
      <alignment horizontal="right" vertical="center"/>
    </xf>
    <xf numFmtId="0" fontId="4" fillId="2" borderId="0" xfId="0" applyFont="1" applyFill="1" applyBorder="1" applyAlignment="1">
      <alignment horizontal="distributed" vertical="center"/>
    </xf>
    <xf numFmtId="49" fontId="4" fillId="2" borderId="7" xfId="0" applyNumberFormat="1" applyFont="1" applyFill="1" applyBorder="1" applyAlignment="1">
      <alignment horizontal="right" vertical="center"/>
    </xf>
    <xf numFmtId="0" fontId="4" fillId="2" borderId="8" xfId="0" applyFont="1" applyFill="1" applyBorder="1" applyAlignment="1">
      <alignment horizontal="distributed" vertical="center"/>
    </xf>
    <xf numFmtId="49" fontId="4" fillId="2" borderId="9" xfId="0" applyNumberFormat="1" applyFont="1" applyFill="1" applyBorder="1" applyAlignment="1">
      <alignment horizontal="right" vertical="center"/>
    </xf>
    <xf numFmtId="0" fontId="4" fillId="2" borderId="10" xfId="0" applyFont="1" applyFill="1" applyBorder="1" applyAlignment="1">
      <alignment horizontal="distributed" vertical="center"/>
    </xf>
    <xf numFmtId="49" fontId="4" fillId="2" borderId="11" xfId="0" applyNumberFormat="1" applyFont="1" applyFill="1" applyBorder="1" applyAlignment="1">
      <alignment horizontal="right" vertical="center"/>
    </xf>
    <xf numFmtId="0" fontId="4" fillId="2" borderId="12" xfId="0" applyFont="1" applyFill="1" applyBorder="1" applyAlignment="1">
      <alignment horizontal="center" vertical="center"/>
    </xf>
    <xf numFmtId="0" fontId="6" fillId="2" borderId="0" xfId="0" applyFont="1" applyFill="1" applyBorder="1">
      <alignment vertical="center"/>
    </xf>
    <xf numFmtId="0" fontId="6" fillId="2" borderId="8" xfId="0" applyFont="1" applyFill="1" applyBorder="1">
      <alignment vertical="center"/>
    </xf>
    <xf numFmtId="0" fontId="6" fillId="2" borderId="10" xfId="0" applyFont="1" applyFill="1" applyBorder="1">
      <alignment vertical="center"/>
    </xf>
    <xf numFmtId="0" fontId="6" fillId="2" borderId="12" xfId="0" applyFont="1" applyFill="1" applyBorder="1">
      <alignment vertical="center"/>
    </xf>
    <xf numFmtId="49" fontId="4" fillId="2" borderId="13" xfId="0" applyNumberFormat="1" applyFont="1" applyFill="1" applyBorder="1" applyAlignment="1">
      <alignment horizontal="center" vertical="center"/>
    </xf>
    <xf numFmtId="0" fontId="4" fillId="0" borderId="0" xfId="0" applyFont="1" applyBorder="1" applyAlignment="1">
      <alignment horizontal="center" vertical="center"/>
    </xf>
    <xf numFmtId="0" fontId="4" fillId="2" borderId="14" xfId="0" applyFont="1" applyFill="1" applyBorder="1">
      <alignment vertical="center"/>
    </xf>
    <xf numFmtId="0" fontId="4" fillId="2" borderId="15" xfId="0" applyFont="1" applyFill="1" applyBorder="1">
      <alignment vertical="center"/>
    </xf>
    <xf numFmtId="0" fontId="4" fillId="0" borderId="0" xfId="0" applyFont="1" applyAlignment="1">
      <alignment horizontal="right" vertical="center"/>
    </xf>
    <xf numFmtId="0" fontId="4" fillId="3" borderId="0" xfId="0" applyFont="1" applyFill="1">
      <alignment vertical="center"/>
    </xf>
    <xf numFmtId="0" fontId="4" fillId="3" borderId="0" xfId="0" applyFont="1" applyFill="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lignment vertical="center"/>
    </xf>
    <xf numFmtId="178" fontId="4" fillId="0" borderId="0" xfId="0" applyNumberFormat="1" applyFont="1" applyFill="1" applyBorder="1">
      <alignment vertical="center"/>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178" fontId="4" fillId="3" borderId="21" xfId="0" applyNumberFormat="1" applyFont="1" applyFill="1" applyBorder="1">
      <alignment vertical="center"/>
    </xf>
    <xf numFmtId="0" fontId="4" fillId="4" borderId="0" xfId="0" applyFont="1" applyFill="1" applyBorder="1">
      <alignment vertical="center"/>
    </xf>
    <xf numFmtId="0" fontId="4" fillId="4" borderId="22" xfId="0" applyFont="1" applyFill="1" applyBorder="1" applyAlignment="1">
      <alignment horizontal="center" vertical="center"/>
    </xf>
    <xf numFmtId="0" fontId="4" fillId="4" borderId="2" xfId="0" applyFont="1" applyFill="1" applyBorder="1">
      <alignment vertical="center"/>
    </xf>
    <xf numFmtId="182" fontId="4" fillId="4" borderId="16" xfId="0" applyNumberFormat="1" applyFont="1" applyFill="1" applyBorder="1">
      <alignment vertical="center"/>
    </xf>
    <xf numFmtId="0" fontId="4" fillId="6" borderId="23" xfId="0" applyFont="1" applyFill="1" applyBorder="1">
      <alignment vertical="center"/>
    </xf>
    <xf numFmtId="0" fontId="4" fillId="6" borderId="24" xfId="0" applyFont="1" applyFill="1" applyBorder="1">
      <alignment vertical="center"/>
    </xf>
    <xf numFmtId="0" fontId="4" fillId="7" borderId="25" xfId="0" applyFont="1" applyFill="1" applyBorder="1" applyAlignment="1">
      <alignment horizontal="center" vertical="center"/>
    </xf>
    <xf numFmtId="0" fontId="4" fillId="7" borderId="26" xfId="0" applyFont="1" applyFill="1" applyBorder="1">
      <alignment vertical="center"/>
    </xf>
    <xf numFmtId="0" fontId="4" fillId="8" borderId="25" xfId="0" applyFont="1" applyFill="1" applyBorder="1" applyAlignment="1">
      <alignment horizontal="center" vertical="center"/>
    </xf>
    <xf numFmtId="0" fontId="4" fillId="6" borderId="26" xfId="0" applyFont="1" applyFill="1" applyBorder="1">
      <alignment vertical="center"/>
    </xf>
    <xf numFmtId="0" fontId="4" fillId="8" borderId="26" xfId="0" applyFont="1" applyFill="1" applyBorder="1">
      <alignment vertical="center"/>
    </xf>
    <xf numFmtId="0" fontId="4" fillId="0" borderId="27" xfId="0" applyFont="1" applyBorder="1">
      <alignment vertical="center"/>
    </xf>
    <xf numFmtId="0" fontId="4" fillId="4" borderId="28" xfId="0" applyFont="1" applyFill="1" applyBorder="1">
      <alignment vertical="center"/>
    </xf>
    <xf numFmtId="0" fontId="4" fillId="4" borderId="29" xfId="0" applyFont="1" applyFill="1" applyBorder="1" applyAlignment="1">
      <alignment horizontal="center" vertical="center"/>
    </xf>
    <xf numFmtId="0" fontId="4" fillId="4" borderId="30" xfId="0" applyFont="1" applyFill="1" applyBorder="1">
      <alignment vertical="center"/>
    </xf>
    <xf numFmtId="0" fontId="4" fillId="4" borderId="31" xfId="0" applyFont="1" applyFill="1" applyBorder="1">
      <alignment vertical="center"/>
    </xf>
    <xf numFmtId="0" fontId="4" fillId="4" borderId="32" xfId="0" applyFont="1" applyFill="1" applyBorder="1">
      <alignment vertical="center"/>
    </xf>
    <xf numFmtId="0" fontId="4" fillId="4" borderId="33" xfId="0" applyFont="1" applyFill="1" applyBorder="1">
      <alignment vertical="center"/>
    </xf>
    <xf numFmtId="0" fontId="4" fillId="4" borderId="34" xfId="0" applyFont="1" applyFill="1" applyBorder="1">
      <alignment vertical="center"/>
    </xf>
    <xf numFmtId="0" fontId="4" fillId="4" borderId="35" xfId="0" applyFont="1" applyFill="1" applyBorder="1">
      <alignment vertical="center"/>
    </xf>
    <xf numFmtId="0" fontId="4" fillId="9" borderId="16" xfId="0" applyFont="1" applyFill="1" applyBorder="1">
      <alignment vertical="center"/>
    </xf>
    <xf numFmtId="0" fontId="4" fillId="9" borderId="17" xfId="0" applyFont="1" applyFill="1" applyBorder="1">
      <alignment vertical="center"/>
    </xf>
    <xf numFmtId="0" fontId="4" fillId="9" borderId="36" xfId="0" applyFont="1" applyFill="1" applyBorder="1">
      <alignment vertical="center"/>
    </xf>
    <xf numFmtId="0" fontId="4" fillId="9" borderId="37" xfId="0" applyFont="1" applyFill="1" applyBorder="1">
      <alignment vertical="center"/>
    </xf>
    <xf numFmtId="0" fontId="4" fillId="9" borderId="38" xfId="0" applyFont="1" applyFill="1" applyBorder="1">
      <alignment vertical="center"/>
    </xf>
    <xf numFmtId="0" fontId="4" fillId="9" borderId="1" xfId="0" applyFont="1" applyFill="1" applyBorder="1">
      <alignment vertical="center"/>
    </xf>
    <xf numFmtId="0" fontId="4" fillId="9" borderId="27" xfId="0" applyFont="1" applyFill="1" applyBorder="1">
      <alignment vertical="center"/>
    </xf>
    <xf numFmtId="0" fontId="4" fillId="9" borderId="0" xfId="0" applyFont="1" applyFill="1" applyBorder="1">
      <alignment vertical="center"/>
    </xf>
    <xf numFmtId="0" fontId="4" fillId="9" borderId="14" xfId="0" applyFont="1" applyFill="1" applyBorder="1">
      <alignment vertical="center"/>
    </xf>
    <xf numFmtId="0" fontId="4" fillId="9" borderId="22" xfId="0" applyFont="1" applyFill="1" applyBorder="1">
      <alignment vertical="center"/>
    </xf>
    <xf numFmtId="0" fontId="4" fillId="9" borderId="2" xfId="0" applyFont="1" applyFill="1" applyBorder="1">
      <alignment vertical="center"/>
    </xf>
    <xf numFmtId="0" fontId="4" fillId="9" borderId="3" xfId="0" applyFont="1" applyFill="1" applyBorder="1">
      <alignment vertical="center"/>
    </xf>
    <xf numFmtId="0" fontId="4" fillId="4" borderId="39" xfId="0" applyFont="1" applyFill="1" applyBorder="1">
      <alignment vertical="center"/>
    </xf>
    <xf numFmtId="0" fontId="4" fillId="4" borderId="40" xfId="0" applyFont="1" applyFill="1" applyBorder="1" applyAlignment="1">
      <alignment horizontal="center" vertical="center"/>
    </xf>
    <xf numFmtId="0" fontId="4" fillId="4" borderId="41" xfId="0" applyFont="1" applyFill="1" applyBorder="1">
      <alignment vertical="center"/>
    </xf>
    <xf numFmtId="0" fontId="4" fillId="4" borderId="42" xfId="0" applyFont="1" applyFill="1" applyBorder="1">
      <alignment vertical="center"/>
    </xf>
    <xf numFmtId="0" fontId="4" fillId="4" borderId="43" xfId="0" applyFont="1" applyFill="1" applyBorder="1">
      <alignment vertical="center"/>
    </xf>
    <xf numFmtId="0" fontId="4" fillId="4" borderId="44" xfId="0" applyFont="1" applyFill="1" applyBorder="1">
      <alignment vertical="center"/>
    </xf>
    <xf numFmtId="0" fontId="4" fillId="4" borderId="45" xfId="0" applyFont="1" applyFill="1" applyBorder="1">
      <alignment vertical="center"/>
    </xf>
    <xf numFmtId="0" fontId="4" fillId="4" borderId="46" xfId="0" applyFont="1" applyFill="1" applyBorder="1">
      <alignment vertical="center"/>
    </xf>
    <xf numFmtId="0" fontId="4" fillId="4" borderId="47" xfId="0" applyFont="1" applyFill="1" applyBorder="1">
      <alignment vertical="center"/>
    </xf>
    <xf numFmtId="0" fontId="4" fillId="2" borderId="48" xfId="0" applyFont="1" applyFill="1" applyBorder="1">
      <alignment vertical="center"/>
    </xf>
    <xf numFmtId="187" fontId="4" fillId="10" borderId="49" xfId="0" applyNumberFormat="1" applyFont="1" applyFill="1" applyBorder="1">
      <alignment vertical="center"/>
    </xf>
    <xf numFmtId="0" fontId="4" fillId="0" borderId="0" xfId="0" applyFont="1" applyFill="1">
      <alignment vertical="center"/>
    </xf>
    <xf numFmtId="0" fontId="4" fillId="12" borderId="50" xfId="0" applyFont="1" applyFill="1" applyBorder="1" applyAlignment="1">
      <alignment horizontal="center" vertical="center"/>
    </xf>
    <xf numFmtId="178" fontId="4" fillId="12" borderId="51" xfId="0" applyNumberFormat="1" applyFont="1" applyFill="1" applyBorder="1" applyProtection="1">
      <alignment vertical="center"/>
      <protection locked="0"/>
    </xf>
    <xf numFmtId="0" fontId="4" fillId="12" borderId="52" xfId="0" applyFont="1" applyFill="1" applyBorder="1" applyAlignment="1">
      <alignment horizontal="center" vertical="center" wrapText="1"/>
    </xf>
    <xf numFmtId="0" fontId="4" fillId="0" borderId="14" xfId="0" applyFont="1" applyBorder="1">
      <alignment vertical="center"/>
    </xf>
    <xf numFmtId="0" fontId="4" fillId="13" borderId="0" xfId="0" applyFont="1" applyFill="1" applyBorder="1">
      <alignment vertical="center"/>
    </xf>
    <xf numFmtId="0" fontId="4" fillId="13" borderId="0" xfId="0" applyFont="1" applyFill="1" applyBorder="1" applyAlignment="1">
      <alignment vertical="distributed" wrapText="1"/>
    </xf>
    <xf numFmtId="0" fontId="4" fillId="0" borderId="14" xfId="0" applyFont="1" applyFill="1" applyBorder="1">
      <alignment vertical="center"/>
    </xf>
    <xf numFmtId="0" fontId="4" fillId="0" borderId="2" xfId="0" applyFont="1" applyFill="1" applyBorder="1">
      <alignment vertical="center"/>
    </xf>
    <xf numFmtId="178" fontId="4" fillId="0" borderId="0" xfId="0" applyNumberFormat="1" applyFont="1" applyFill="1">
      <alignment vertical="center"/>
    </xf>
    <xf numFmtId="0" fontId="4" fillId="14" borderId="53" xfId="0" applyFont="1" applyFill="1" applyBorder="1">
      <alignment vertical="center"/>
    </xf>
    <xf numFmtId="0" fontId="4" fillId="14" borderId="8" xfId="0" applyFont="1" applyFill="1" applyBorder="1">
      <alignment vertical="center"/>
    </xf>
    <xf numFmtId="0" fontId="4" fillId="14" borderId="54" xfId="0" applyFont="1" applyFill="1" applyBorder="1">
      <alignment vertical="center"/>
    </xf>
    <xf numFmtId="0" fontId="4" fillId="14" borderId="10" xfId="0" applyFont="1" applyFill="1" applyBorder="1">
      <alignment vertical="center"/>
    </xf>
    <xf numFmtId="0" fontId="4" fillId="14" borderId="55" xfId="0" applyFont="1" applyFill="1" applyBorder="1">
      <alignment vertical="center"/>
    </xf>
    <xf numFmtId="0" fontId="4" fillId="14" borderId="56" xfId="0" applyFont="1" applyFill="1" applyBorder="1">
      <alignment vertical="center"/>
    </xf>
    <xf numFmtId="0" fontId="4" fillId="14" borderId="57" xfId="0" applyFont="1" applyFill="1" applyBorder="1">
      <alignment vertical="center"/>
    </xf>
    <xf numFmtId="0" fontId="4" fillId="1" borderId="0" xfId="0" applyFont="1" applyFill="1" applyBorder="1">
      <alignment vertical="center"/>
    </xf>
    <xf numFmtId="0" fontId="4" fillId="13" borderId="0" xfId="0" applyFont="1" applyFill="1" applyBorder="1" applyAlignment="1">
      <alignment horizontal="left" vertical="distributed" wrapText="1"/>
    </xf>
    <xf numFmtId="181" fontId="4" fillId="0" borderId="51" xfId="0" applyNumberFormat="1" applyFont="1" applyFill="1" applyBorder="1" applyProtection="1">
      <alignment vertical="center"/>
      <protection locked="0"/>
    </xf>
    <xf numFmtId="3" fontId="4" fillId="12" borderId="51" xfId="0" applyNumberFormat="1" applyFont="1" applyFill="1" applyBorder="1" applyProtection="1">
      <alignment vertical="center"/>
      <protection locked="0"/>
    </xf>
    <xf numFmtId="0" fontId="4" fillId="4" borderId="17" xfId="0" applyFont="1" applyFill="1" applyBorder="1" applyAlignment="1">
      <alignment horizontal="center" vertical="center"/>
    </xf>
    <xf numFmtId="0" fontId="4" fillId="4" borderId="36" xfId="0" applyFont="1" applyFill="1" applyBorder="1" applyAlignment="1">
      <alignment horizontal="center" vertical="center"/>
    </xf>
    <xf numFmtId="0" fontId="4" fillId="0" borderId="37" xfId="0" applyFont="1" applyBorder="1">
      <alignment vertical="center"/>
    </xf>
    <xf numFmtId="0" fontId="4" fillId="0" borderId="38" xfId="0" applyFont="1" applyBorder="1">
      <alignment vertical="center"/>
    </xf>
    <xf numFmtId="0" fontId="4" fillId="0" borderId="22" xfId="0" applyFont="1" applyBorder="1">
      <alignment vertical="center"/>
    </xf>
    <xf numFmtId="0" fontId="4" fillId="0" borderId="58" xfId="0" applyFont="1" applyBorder="1">
      <alignment vertical="center"/>
    </xf>
    <xf numFmtId="0" fontId="4" fillId="0" borderId="4" xfId="0" applyFont="1" applyBorder="1">
      <alignment vertical="center"/>
    </xf>
    <xf numFmtId="0" fontId="4" fillId="0" borderId="59" xfId="0" applyFont="1" applyBorder="1">
      <alignment vertical="center"/>
    </xf>
    <xf numFmtId="0" fontId="4" fillId="0" borderId="60" xfId="0" applyFont="1" applyBorder="1">
      <alignment vertical="center"/>
    </xf>
    <xf numFmtId="178" fontId="4" fillId="0" borderId="0" xfId="0" applyNumberFormat="1" applyFont="1" applyBorder="1" applyAlignment="1">
      <alignment horizontal="right" vertical="center"/>
    </xf>
    <xf numFmtId="0" fontId="4" fillId="14" borderId="0" xfId="0" applyFont="1" applyFill="1" applyBorder="1">
      <alignment vertical="center"/>
    </xf>
    <xf numFmtId="0" fontId="5" fillId="12" borderId="61" xfId="0" applyFont="1" applyFill="1" applyBorder="1" applyAlignment="1">
      <alignment horizontal="center" vertical="center" wrapText="1"/>
    </xf>
    <xf numFmtId="0" fontId="6" fillId="0" borderId="0" xfId="0" applyFont="1" applyBorder="1">
      <alignment vertical="center"/>
    </xf>
    <xf numFmtId="0" fontId="4" fillId="2" borderId="62" xfId="0" applyFont="1" applyFill="1" applyBorder="1">
      <alignment vertical="center"/>
    </xf>
    <xf numFmtId="0" fontId="6" fillId="0" borderId="0" xfId="0" applyFont="1" applyFill="1">
      <alignment vertical="center"/>
    </xf>
    <xf numFmtId="49" fontId="4" fillId="15" borderId="27" xfId="0" applyNumberFormat="1" applyFont="1" applyFill="1" applyBorder="1" applyAlignment="1">
      <alignment horizontal="right" vertical="center"/>
    </xf>
    <xf numFmtId="0" fontId="4" fillId="15" borderId="0" xfId="0" applyFont="1" applyFill="1" applyBorder="1" applyAlignment="1">
      <alignment horizontal="distributed" vertical="center"/>
    </xf>
    <xf numFmtId="0" fontId="0" fillId="15" borderId="0" xfId="0" applyFill="1">
      <alignment vertical="center"/>
    </xf>
    <xf numFmtId="49" fontId="4" fillId="15" borderId="63" xfId="0" applyNumberFormat="1" applyFont="1" applyFill="1" applyBorder="1" applyAlignment="1">
      <alignment horizontal="right" vertical="center"/>
    </xf>
    <xf numFmtId="0" fontId="4" fillId="15" borderId="8" xfId="0" applyFont="1" applyFill="1" applyBorder="1" applyAlignment="1">
      <alignment horizontal="distributed" vertical="center"/>
    </xf>
    <xf numFmtId="49" fontId="4" fillId="15" borderId="64" xfId="0" applyNumberFormat="1" applyFont="1" applyFill="1" applyBorder="1" applyAlignment="1">
      <alignment horizontal="right" vertical="center"/>
    </xf>
    <xf numFmtId="0" fontId="4" fillId="15" borderId="10" xfId="0" applyFont="1" applyFill="1" applyBorder="1" applyAlignment="1">
      <alignment horizontal="distributed" vertical="center"/>
    </xf>
    <xf numFmtId="49" fontId="4" fillId="15" borderId="22" xfId="0" applyNumberFormat="1" applyFont="1" applyFill="1" applyBorder="1" applyAlignment="1">
      <alignment horizontal="right" vertical="center"/>
    </xf>
    <xf numFmtId="0" fontId="4" fillId="15" borderId="2" xfId="0" applyFont="1" applyFill="1" applyBorder="1" applyAlignment="1">
      <alignment horizontal="distributed" vertical="center"/>
    </xf>
    <xf numFmtId="49" fontId="4" fillId="15" borderId="16" xfId="0" applyNumberFormat="1" applyFont="1" applyFill="1" applyBorder="1" applyAlignment="1">
      <alignment horizontal="right" vertical="center"/>
    </xf>
    <xf numFmtId="0" fontId="4" fillId="15" borderId="17" xfId="0" applyFont="1" applyFill="1" applyBorder="1" applyAlignment="1">
      <alignment horizontal="center" vertical="center"/>
    </xf>
    <xf numFmtId="49" fontId="4" fillId="15" borderId="37" xfId="0" applyNumberFormat="1" applyFont="1" applyFill="1" applyBorder="1" applyAlignment="1">
      <alignment horizontal="right" vertical="center"/>
    </xf>
    <xf numFmtId="0" fontId="4" fillId="15" borderId="14" xfId="0" applyFont="1" applyFill="1" applyBorder="1" applyAlignment="1">
      <alignment horizontal="distributed" vertical="center"/>
    </xf>
    <xf numFmtId="0" fontId="4" fillId="15" borderId="48" xfId="0" applyFont="1" applyFill="1" applyBorder="1" applyAlignment="1">
      <alignment horizontal="distributed" vertical="center"/>
    </xf>
    <xf numFmtId="0" fontId="4" fillId="15" borderId="62" xfId="0" applyFont="1" applyFill="1" applyBorder="1" applyAlignment="1">
      <alignment horizontal="distributed" vertical="center"/>
    </xf>
    <xf numFmtId="0" fontId="4" fillId="15" borderId="3" xfId="0" applyFont="1" applyFill="1" applyBorder="1" applyAlignment="1">
      <alignment horizontal="distributed" vertical="center"/>
    </xf>
    <xf numFmtId="0" fontId="4" fillId="15" borderId="36" xfId="0" applyFont="1" applyFill="1" applyBorder="1" applyAlignment="1">
      <alignment horizontal="center" vertical="center"/>
    </xf>
    <xf numFmtId="0" fontId="9" fillId="15" borderId="0" xfId="0" applyFont="1" applyFill="1">
      <alignment vertical="center"/>
    </xf>
    <xf numFmtId="0" fontId="6" fillId="15" borderId="0" xfId="0" applyFont="1" applyFill="1">
      <alignment vertical="center"/>
    </xf>
    <xf numFmtId="0" fontId="4" fillId="15" borderId="0" xfId="0" applyFont="1" applyFill="1">
      <alignment vertical="center"/>
    </xf>
    <xf numFmtId="0" fontId="13" fillId="15" borderId="25" xfId="0" applyFont="1" applyFill="1" applyBorder="1" applyAlignment="1">
      <alignment horizontal="center" vertical="center"/>
    </xf>
    <xf numFmtId="0" fontId="4" fillId="15" borderId="27" xfId="0" applyFont="1" applyFill="1" applyBorder="1" applyAlignment="1">
      <alignment horizontal="center" vertical="center"/>
    </xf>
    <xf numFmtId="0" fontId="4" fillId="16" borderId="25" xfId="0" applyFont="1" applyFill="1" applyBorder="1" applyAlignment="1">
      <alignment horizontal="center" vertical="center"/>
    </xf>
    <xf numFmtId="0" fontId="4" fillId="12" borderId="25" xfId="0" applyFont="1" applyFill="1" applyBorder="1" applyAlignment="1">
      <alignment horizontal="center" vertical="center"/>
    </xf>
    <xf numFmtId="0" fontId="4" fillId="13" borderId="0" xfId="0" applyFont="1" applyFill="1" applyBorder="1" applyAlignment="1">
      <alignment horizontal="left" vertical="distributed" wrapText="1"/>
    </xf>
    <xf numFmtId="0" fontId="13" fillId="0" borderId="0" xfId="0" applyFont="1">
      <alignment vertical="center"/>
    </xf>
    <xf numFmtId="0" fontId="4" fillId="15" borderId="14" xfId="0" applyFont="1" applyFill="1" applyBorder="1" applyAlignment="1">
      <alignment vertical="center" shrinkToFit="1"/>
    </xf>
    <xf numFmtId="0" fontId="4" fillId="15" borderId="0" xfId="0" applyFont="1" applyFill="1" applyBorder="1" applyAlignment="1">
      <alignment vertical="center" shrinkToFit="1"/>
    </xf>
    <xf numFmtId="0" fontId="4" fillId="0" borderId="0" xfId="0" applyFont="1" applyAlignment="1">
      <alignment horizontal="left" vertical="center"/>
    </xf>
    <xf numFmtId="0" fontId="10" fillId="0" borderId="0" xfId="1" applyFill="1" applyBorder="1" applyAlignment="1" applyProtection="1">
      <alignment horizontal="center" vertical="center"/>
    </xf>
    <xf numFmtId="181" fontId="6" fillId="12" borderId="65" xfId="0" applyNumberFormat="1" applyFont="1" applyFill="1" applyBorder="1" applyProtection="1">
      <alignment vertical="center"/>
      <protection locked="0"/>
    </xf>
    <xf numFmtId="181" fontId="6" fillId="12" borderId="66" xfId="0" applyNumberFormat="1" applyFont="1" applyFill="1" applyBorder="1" applyProtection="1">
      <alignment vertical="center"/>
      <protection locked="0"/>
    </xf>
    <xf numFmtId="181" fontId="6" fillId="12" borderId="67" xfId="0" applyNumberFormat="1" applyFont="1" applyFill="1" applyBorder="1" applyProtection="1">
      <alignment vertical="center"/>
      <protection locked="0"/>
    </xf>
    <xf numFmtId="181" fontId="6" fillId="12" borderId="68" xfId="0" applyNumberFormat="1" applyFont="1" applyFill="1" applyBorder="1" applyProtection="1">
      <alignment vertical="center"/>
      <protection locked="0"/>
    </xf>
    <xf numFmtId="181" fontId="6" fillId="12" borderId="49" xfId="0" applyNumberFormat="1" applyFont="1" applyFill="1" applyBorder="1">
      <alignment vertical="center"/>
    </xf>
    <xf numFmtId="0" fontId="4" fillId="15" borderId="22"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4" fillId="15" borderId="24" xfId="0" applyFont="1" applyFill="1" applyBorder="1" applyAlignment="1">
      <alignment horizontal="center" vertical="center" wrapText="1"/>
    </xf>
    <xf numFmtId="0" fontId="5" fillId="15" borderId="0" xfId="0" applyFont="1" applyFill="1" applyBorder="1">
      <alignment vertical="center"/>
    </xf>
    <xf numFmtId="0" fontId="4" fillId="15" borderId="0" xfId="0" applyFont="1" applyFill="1" applyBorder="1">
      <alignment vertical="center"/>
    </xf>
    <xf numFmtId="0" fontId="6" fillId="15" borderId="0" xfId="0" applyFont="1" applyFill="1" applyBorder="1">
      <alignment vertical="center"/>
    </xf>
    <xf numFmtId="0" fontId="6" fillId="15" borderId="0" xfId="0" applyFont="1" applyFill="1" applyBorder="1" applyAlignment="1">
      <alignment vertical="center" wrapText="1"/>
    </xf>
    <xf numFmtId="0" fontId="6" fillId="15" borderId="27" xfId="0" applyFont="1" applyFill="1" applyBorder="1" applyAlignment="1">
      <alignment vertical="center" wrapText="1"/>
    </xf>
    <xf numFmtId="0" fontId="6" fillId="15" borderId="27" xfId="0" applyFont="1" applyFill="1" applyBorder="1">
      <alignment vertical="center"/>
    </xf>
    <xf numFmtId="0" fontId="6" fillId="15" borderId="14" xfId="0" applyFont="1" applyFill="1" applyBorder="1">
      <alignment vertical="center"/>
    </xf>
    <xf numFmtId="0" fontId="4" fillId="15" borderId="27" xfId="0" applyFont="1" applyFill="1" applyBorder="1">
      <alignment vertical="center"/>
    </xf>
    <xf numFmtId="0" fontId="6" fillId="15" borderId="0" xfId="0" applyFont="1" applyFill="1" applyBorder="1" applyAlignment="1">
      <alignment horizontal="left" vertical="center" wrapText="1"/>
    </xf>
    <xf numFmtId="0" fontId="4" fillId="15" borderId="0" xfId="0" applyFont="1" applyFill="1" applyBorder="1" applyAlignment="1">
      <alignment vertical="center"/>
    </xf>
    <xf numFmtId="0" fontId="6" fillId="15" borderId="14" xfId="0" applyFont="1" applyFill="1" applyBorder="1" applyAlignment="1">
      <alignment vertical="center" wrapText="1"/>
    </xf>
    <xf numFmtId="0" fontId="5" fillId="15" borderId="0" xfId="0" applyFont="1" applyFill="1">
      <alignment vertical="center"/>
    </xf>
    <xf numFmtId="0" fontId="6" fillId="15" borderId="4" xfId="0" applyFont="1" applyFill="1" applyBorder="1">
      <alignment vertical="center"/>
    </xf>
    <xf numFmtId="0" fontId="6" fillId="15" borderId="69" xfId="0" applyFont="1" applyFill="1" applyBorder="1">
      <alignment vertical="center"/>
    </xf>
    <xf numFmtId="0" fontId="4" fillId="15" borderId="0" xfId="0" applyFont="1" applyFill="1" applyBorder="1" applyAlignment="1">
      <alignment horizontal="center" vertical="center"/>
    </xf>
    <xf numFmtId="0" fontId="4" fillId="15" borderId="0" xfId="0" applyFont="1" applyFill="1" applyAlignment="1">
      <alignment horizontal="center" vertical="center"/>
    </xf>
    <xf numFmtId="0" fontId="9" fillId="15" borderId="38" xfId="0" applyFont="1" applyFill="1" applyBorder="1" applyAlignment="1"/>
    <xf numFmtId="0" fontId="9" fillId="15" borderId="0" xfId="0" applyFont="1" applyFill="1" applyBorder="1" applyAlignment="1"/>
    <xf numFmtId="0" fontId="4" fillId="15" borderId="0" xfId="0" applyFont="1" applyFill="1" applyAlignment="1">
      <alignment horizontal="right" vertical="center"/>
    </xf>
    <xf numFmtId="185" fontId="8" fillId="15" borderId="0" xfId="3" applyNumberFormat="1" applyFont="1" applyFill="1" applyBorder="1" applyAlignment="1" applyProtection="1">
      <alignment horizontal="center"/>
      <protection locked="0"/>
    </xf>
    <xf numFmtId="3" fontId="4" fillId="15" borderId="0" xfId="0" applyNumberFormat="1" applyFont="1" applyFill="1" applyBorder="1">
      <alignment vertical="center"/>
    </xf>
    <xf numFmtId="0" fontId="13" fillId="15" borderId="0" xfId="0" applyFont="1" applyFill="1" applyAlignment="1">
      <alignment horizontal="left"/>
    </xf>
    <xf numFmtId="178" fontId="4" fillId="15" borderId="0" xfId="0" applyNumberFormat="1" applyFont="1" applyFill="1">
      <alignment vertical="center"/>
    </xf>
    <xf numFmtId="177" fontId="4" fillId="15" borderId="69" xfId="0" applyNumberFormat="1" applyFont="1" applyFill="1" applyBorder="1">
      <alignment vertical="center"/>
    </xf>
    <xf numFmtId="178" fontId="4" fillId="15" borderId="0" xfId="0" applyNumberFormat="1" applyFont="1" applyFill="1" applyBorder="1">
      <alignment vertical="center"/>
    </xf>
    <xf numFmtId="0" fontId="4" fillId="15" borderId="70" xfId="0" applyFont="1" applyFill="1" applyBorder="1">
      <alignment vertical="center"/>
    </xf>
    <xf numFmtId="49" fontId="4" fillId="15" borderId="58" xfId="0" applyNumberFormat="1" applyFont="1" applyFill="1" applyBorder="1" applyAlignment="1">
      <alignment horizontal="right" vertical="center"/>
    </xf>
    <xf numFmtId="49" fontId="4" fillId="15" borderId="4" xfId="0" applyNumberFormat="1" applyFont="1" applyFill="1" applyBorder="1" applyAlignment="1">
      <alignment horizontal="center" vertical="center"/>
    </xf>
    <xf numFmtId="0" fontId="4" fillId="15" borderId="71" xfId="0" applyFont="1" applyFill="1" applyBorder="1">
      <alignment vertical="center"/>
    </xf>
    <xf numFmtId="0" fontId="4" fillId="15" borderId="72" xfId="0" applyFont="1" applyFill="1" applyBorder="1">
      <alignment vertical="center"/>
    </xf>
    <xf numFmtId="49" fontId="4" fillId="15" borderId="5" xfId="0" applyNumberFormat="1" applyFont="1" applyFill="1" applyBorder="1" applyAlignment="1">
      <alignment horizontal="right" vertical="center"/>
    </xf>
    <xf numFmtId="0" fontId="4" fillId="15" borderId="24" xfId="0" applyFont="1" applyFill="1" applyBorder="1" applyAlignment="1">
      <alignment horizontal="center" vertical="center"/>
    </xf>
    <xf numFmtId="0" fontId="4" fillId="15" borderId="73" xfId="0" applyFont="1" applyFill="1" applyBorder="1" applyAlignment="1">
      <alignment horizontal="center" vertical="center"/>
    </xf>
    <xf numFmtId="49" fontId="4" fillId="15" borderId="74" xfId="0" applyNumberFormat="1" applyFont="1" applyFill="1" applyBorder="1" applyAlignment="1">
      <alignment horizontal="right" vertical="center"/>
    </xf>
    <xf numFmtId="0" fontId="4" fillId="15" borderId="38" xfId="0" applyFont="1" applyFill="1" applyBorder="1" applyAlignment="1">
      <alignment horizontal="distributed" vertical="center"/>
    </xf>
    <xf numFmtId="177" fontId="4" fillId="15" borderId="26" xfId="0" applyNumberFormat="1" applyFont="1" applyFill="1" applyBorder="1">
      <alignment vertical="center"/>
    </xf>
    <xf numFmtId="177" fontId="4" fillId="15" borderId="75" xfId="0" applyNumberFormat="1" applyFont="1" applyFill="1" applyBorder="1">
      <alignment vertical="center"/>
    </xf>
    <xf numFmtId="49" fontId="4" fillId="15" borderId="6" xfId="0" applyNumberFormat="1" applyFont="1" applyFill="1" applyBorder="1" applyAlignment="1">
      <alignment horizontal="right" vertical="center"/>
    </xf>
    <xf numFmtId="49" fontId="4" fillId="15" borderId="7" xfId="0" applyNumberFormat="1" applyFont="1" applyFill="1" applyBorder="1" applyAlignment="1">
      <alignment horizontal="right" vertical="center"/>
    </xf>
    <xf numFmtId="177" fontId="4" fillId="15" borderId="76" xfId="0" applyNumberFormat="1" applyFont="1" applyFill="1" applyBorder="1">
      <alignment vertical="center"/>
    </xf>
    <xf numFmtId="177" fontId="4" fillId="15" borderId="77" xfId="0" applyNumberFormat="1" applyFont="1" applyFill="1" applyBorder="1">
      <alignment vertical="center"/>
    </xf>
    <xf numFmtId="49" fontId="4" fillId="15" borderId="9" xfId="0" applyNumberFormat="1" applyFont="1" applyFill="1" applyBorder="1" applyAlignment="1">
      <alignment horizontal="right" vertical="center"/>
    </xf>
    <xf numFmtId="177" fontId="4" fillId="15" borderId="78" xfId="0" applyNumberFormat="1" applyFont="1" applyFill="1" applyBorder="1">
      <alignment vertical="center"/>
    </xf>
    <xf numFmtId="177" fontId="4" fillId="15" borderId="79" xfId="0" applyNumberFormat="1" applyFont="1" applyFill="1" applyBorder="1">
      <alignment vertical="center"/>
    </xf>
    <xf numFmtId="49" fontId="4" fillId="15" borderId="80" xfId="0" applyNumberFormat="1" applyFont="1" applyFill="1" applyBorder="1" applyAlignment="1">
      <alignment horizontal="right" vertical="center"/>
    </xf>
    <xf numFmtId="0" fontId="4" fillId="15" borderId="81" xfId="0" applyFont="1" applyFill="1" applyBorder="1" applyAlignment="1">
      <alignment horizontal="distributed" vertical="center"/>
    </xf>
    <xf numFmtId="177" fontId="4" fillId="15" borderId="82" xfId="0" applyNumberFormat="1" applyFont="1" applyFill="1" applyBorder="1">
      <alignment vertical="center"/>
    </xf>
    <xf numFmtId="177" fontId="4" fillId="15" borderId="83" xfId="0" applyNumberFormat="1" applyFont="1" applyFill="1" applyBorder="1">
      <alignment vertical="center"/>
    </xf>
    <xf numFmtId="49" fontId="4" fillId="15" borderId="27" xfId="0" applyNumberFormat="1" applyFont="1" applyFill="1" applyBorder="1" applyAlignment="1">
      <alignment horizontal="left" vertical="center"/>
    </xf>
    <xf numFmtId="0" fontId="4" fillId="15" borderId="73" xfId="0" applyFont="1" applyFill="1" applyBorder="1" applyAlignment="1">
      <alignment horizontal="center" vertical="center" wrapText="1"/>
    </xf>
    <xf numFmtId="49" fontId="4" fillId="15" borderId="0" xfId="0" applyNumberFormat="1" applyFont="1" applyFill="1" applyBorder="1" applyAlignment="1">
      <alignment horizontal="left" vertical="center"/>
    </xf>
    <xf numFmtId="49" fontId="4" fillId="15" borderId="84" xfId="0" applyNumberFormat="1" applyFont="1" applyFill="1" applyBorder="1" applyAlignment="1">
      <alignment horizontal="left" vertical="center"/>
    </xf>
    <xf numFmtId="0" fontId="4" fillId="15" borderId="85" xfId="0" applyFont="1" applyFill="1" applyBorder="1" applyAlignment="1">
      <alignment horizontal="center" vertical="center"/>
    </xf>
    <xf numFmtId="0" fontId="4" fillId="15" borderId="85" xfId="0" applyFont="1" applyFill="1" applyBorder="1">
      <alignment vertical="center"/>
    </xf>
    <xf numFmtId="177" fontId="4" fillId="15" borderId="86" xfId="0" applyNumberFormat="1" applyFont="1" applyFill="1" applyBorder="1">
      <alignment vertical="center"/>
    </xf>
    <xf numFmtId="49" fontId="5" fillId="15" borderId="0" xfId="0" applyNumberFormat="1" applyFont="1" applyFill="1" applyAlignment="1">
      <alignment vertical="center"/>
    </xf>
    <xf numFmtId="0" fontId="4" fillId="15" borderId="0" xfId="0" applyFont="1" applyFill="1" applyAlignment="1">
      <alignment horizontal="centerContinuous"/>
    </xf>
    <xf numFmtId="0" fontId="4" fillId="15" borderId="0" xfId="0" applyFont="1" applyFill="1" applyBorder="1" applyAlignment="1">
      <alignment horizontal="centerContinuous"/>
    </xf>
    <xf numFmtId="0" fontId="4" fillId="15" borderId="0" xfId="0" quotePrefix="1" applyFont="1" applyFill="1" applyAlignment="1">
      <alignment horizontal="right"/>
    </xf>
    <xf numFmtId="49" fontId="4" fillId="15" borderId="87" xfId="0" applyNumberFormat="1" applyFont="1" applyFill="1" applyBorder="1" applyAlignment="1">
      <alignment horizontal="center" vertical="center"/>
    </xf>
    <xf numFmtId="38" fontId="4" fillId="15" borderId="4" xfId="2" applyFont="1" applyFill="1" applyBorder="1" applyAlignment="1">
      <alignment horizontal="center" vertical="center"/>
    </xf>
    <xf numFmtId="49" fontId="4" fillId="15" borderId="88" xfId="0" applyNumberFormat="1" applyFont="1" applyFill="1" applyBorder="1" applyAlignment="1">
      <alignment horizontal="center" vertical="center"/>
    </xf>
    <xf numFmtId="49" fontId="4" fillId="15" borderId="89" xfId="0" applyNumberFormat="1" applyFont="1" applyFill="1" applyBorder="1" applyAlignment="1">
      <alignment horizontal="center" vertical="center"/>
    </xf>
    <xf numFmtId="49" fontId="4" fillId="15" borderId="90" xfId="0" applyNumberFormat="1" applyFont="1" applyFill="1" applyBorder="1" applyAlignment="1">
      <alignment horizontal="center" vertical="center"/>
    </xf>
    <xf numFmtId="49" fontId="4" fillId="15" borderId="71" xfId="0" applyNumberFormat="1" applyFont="1" applyFill="1" applyBorder="1" applyAlignment="1">
      <alignment horizontal="center" vertical="center"/>
    </xf>
    <xf numFmtId="49" fontId="4" fillId="15" borderId="91" xfId="0" applyNumberFormat="1" applyFont="1" applyFill="1" applyBorder="1" applyAlignment="1">
      <alignment horizontal="center" vertical="center"/>
    </xf>
    <xf numFmtId="49" fontId="4" fillId="15" borderId="0" xfId="0" applyNumberFormat="1" applyFont="1" applyFill="1" applyAlignment="1">
      <alignment horizontal="center" vertical="center"/>
    </xf>
    <xf numFmtId="0" fontId="4" fillId="15" borderId="2" xfId="0" applyFont="1" applyFill="1" applyBorder="1" applyAlignment="1">
      <alignment horizontal="distributed" vertical="center" wrapText="1" justifyLastLine="1"/>
    </xf>
    <xf numFmtId="0" fontId="4" fillId="15" borderId="92" xfId="0" applyFont="1" applyFill="1" applyBorder="1" applyAlignment="1">
      <alignment horizontal="distributed" vertical="center"/>
    </xf>
    <xf numFmtId="0" fontId="4" fillId="15" borderId="93" xfId="0" applyFont="1" applyFill="1" applyBorder="1" applyAlignment="1">
      <alignment horizontal="center" vertical="center" wrapText="1"/>
    </xf>
    <xf numFmtId="0" fontId="4" fillId="15" borderId="94" xfId="0" quotePrefix="1" applyFont="1" applyFill="1" applyBorder="1" applyAlignment="1">
      <alignment horizontal="center" vertical="center" wrapText="1"/>
    </xf>
    <xf numFmtId="0" fontId="4" fillId="15" borderId="92" xfId="0" applyFont="1" applyFill="1" applyBorder="1" applyAlignment="1">
      <alignment horizontal="center" vertical="center" wrapText="1"/>
    </xf>
    <xf numFmtId="0" fontId="4" fillId="15" borderId="95" xfId="0" applyFont="1" applyFill="1" applyBorder="1" applyAlignment="1">
      <alignment horizontal="center" vertical="center"/>
    </xf>
    <xf numFmtId="0" fontId="4" fillId="15" borderId="0" xfId="0" applyFont="1" applyFill="1" applyAlignment="1">
      <alignment horizontal="distributed" vertical="center"/>
    </xf>
    <xf numFmtId="49" fontId="4" fillId="15" borderId="96" xfId="0" applyNumberFormat="1" applyFont="1" applyFill="1" applyBorder="1" applyAlignment="1">
      <alignment horizontal="center" vertical="center"/>
    </xf>
    <xf numFmtId="49" fontId="4" fillId="15" borderId="97" xfId="0" applyNumberFormat="1" applyFont="1" applyFill="1" applyBorder="1" applyAlignment="1">
      <alignment horizontal="center" vertical="center"/>
    </xf>
    <xf numFmtId="49" fontId="4" fillId="15" borderId="98" xfId="0" applyNumberFormat="1" applyFont="1" applyFill="1" applyBorder="1" applyAlignment="1">
      <alignment horizontal="center" vertical="center"/>
    </xf>
    <xf numFmtId="49" fontId="4" fillId="15" borderId="99" xfId="0" applyNumberFormat="1" applyFont="1" applyFill="1" applyBorder="1" applyAlignment="1">
      <alignment horizontal="center" vertical="center"/>
    </xf>
    <xf numFmtId="49" fontId="4" fillId="15" borderId="100" xfId="0" applyNumberFormat="1" applyFont="1" applyFill="1" applyBorder="1" applyAlignment="1">
      <alignment horizontal="center" vertical="center"/>
    </xf>
    <xf numFmtId="1" fontId="4" fillId="15" borderId="0" xfId="2" applyNumberFormat="1" applyFont="1" applyFill="1" applyAlignment="1">
      <alignment vertical="center"/>
    </xf>
    <xf numFmtId="49" fontId="4" fillId="15" borderId="0" xfId="0" applyNumberFormat="1" applyFont="1" applyFill="1" applyBorder="1" applyAlignment="1">
      <alignment horizontal="center" vertical="center"/>
    </xf>
    <xf numFmtId="0" fontId="4" fillId="15" borderId="0" xfId="0" applyFont="1" applyFill="1" applyBorder="1" applyAlignment="1">
      <alignment horizontal="centerContinuous" vertical="center" shrinkToFit="1"/>
    </xf>
    <xf numFmtId="49" fontId="4" fillId="15" borderId="101" xfId="0" applyNumberFormat="1" applyFont="1" applyFill="1" applyBorder="1" applyAlignment="1">
      <alignment horizontal="right" vertical="center"/>
    </xf>
    <xf numFmtId="0" fontId="4" fillId="15" borderId="102" xfId="0" applyFont="1" applyFill="1" applyBorder="1" applyAlignment="1">
      <alignment horizontal="distributed" vertical="center"/>
    </xf>
    <xf numFmtId="49" fontId="4" fillId="15" borderId="11" xfId="0" applyNumberFormat="1" applyFont="1" applyFill="1" applyBorder="1" applyAlignment="1">
      <alignment horizontal="right" vertical="center"/>
    </xf>
    <xf numFmtId="0" fontId="4" fillId="15" borderId="12" xfId="0" applyFont="1" applyFill="1" applyBorder="1" applyAlignment="1">
      <alignment horizontal="distributed" vertical="center"/>
    </xf>
    <xf numFmtId="49" fontId="4" fillId="15" borderId="0" xfId="0" applyNumberFormat="1" applyFont="1" applyFill="1" applyAlignment="1">
      <alignment horizontal="right" vertical="center"/>
    </xf>
    <xf numFmtId="0" fontId="4" fillId="15" borderId="0" xfId="0" applyFont="1" applyFill="1" applyAlignment="1">
      <alignment horizontal="distributed"/>
    </xf>
    <xf numFmtId="0" fontId="4" fillId="15" borderId="0" xfId="0" applyFont="1" applyFill="1" applyBorder="1" applyAlignment="1">
      <alignment horizontal="distributed"/>
    </xf>
    <xf numFmtId="0" fontId="4" fillId="15" borderId="0" xfId="0" applyFont="1" applyFill="1" applyAlignment="1">
      <alignment horizontal="center"/>
    </xf>
    <xf numFmtId="0" fontId="4" fillId="15" borderId="0" xfId="0" applyFont="1" applyFill="1" applyAlignment="1">
      <alignment vertical="center"/>
    </xf>
    <xf numFmtId="38" fontId="4" fillId="15" borderId="58" xfId="2" applyFont="1" applyFill="1" applyBorder="1" applyAlignment="1">
      <alignment horizontal="right" vertical="center"/>
    </xf>
    <xf numFmtId="38" fontId="4" fillId="15" borderId="13" xfId="2" applyFont="1" applyFill="1" applyBorder="1" applyAlignment="1">
      <alignment horizontal="center" vertical="center"/>
    </xf>
    <xf numFmtId="38" fontId="4" fillId="15" borderId="4" xfId="2" applyFont="1" applyFill="1" applyBorder="1" applyAlignment="1">
      <alignment horizontal="center" vertical="center" wrapText="1"/>
    </xf>
    <xf numFmtId="38" fontId="4" fillId="15" borderId="71" xfId="2" applyFont="1" applyFill="1" applyBorder="1" applyAlignment="1">
      <alignment horizontal="center" vertical="center" wrapText="1"/>
    </xf>
    <xf numFmtId="38" fontId="4" fillId="15" borderId="72" xfId="2" applyFont="1" applyFill="1" applyBorder="1" applyAlignment="1">
      <alignment horizontal="center" vertical="center"/>
    </xf>
    <xf numFmtId="38" fontId="4" fillId="15" borderId="0" xfId="2" applyFont="1" applyFill="1" applyBorder="1" applyAlignment="1">
      <alignment horizontal="center" vertical="center"/>
    </xf>
    <xf numFmtId="38" fontId="4" fillId="15" borderId="0" xfId="2" applyFont="1" applyFill="1" applyAlignment="1">
      <alignment horizontal="center" vertical="center"/>
    </xf>
    <xf numFmtId="49" fontId="4" fillId="15" borderId="5" xfId="0" applyNumberFormat="1" applyFont="1" applyFill="1" applyBorder="1" applyAlignment="1">
      <alignment horizontal="distributed" vertical="center" wrapText="1" justifyLastLine="1"/>
    </xf>
    <xf numFmtId="0" fontId="4" fillId="15" borderId="3" xfId="0" applyFont="1" applyFill="1" applyBorder="1" applyAlignment="1">
      <alignment horizontal="distributed" vertical="center" wrapText="1" justifyLastLine="1"/>
    </xf>
    <xf numFmtId="0" fontId="4" fillId="15" borderId="24" xfId="0" quotePrefix="1" applyFont="1" applyFill="1" applyBorder="1" applyAlignment="1">
      <alignment horizontal="distributed" vertical="center" wrapText="1" justifyLastLine="1"/>
    </xf>
    <xf numFmtId="0" fontId="4" fillId="15" borderId="73" xfId="0" applyFont="1" applyFill="1" applyBorder="1" applyAlignment="1">
      <alignment horizontal="distributed" vertical="center" wrapText="1" justifyLastLine="1"/>
    </xf>
    <xf numFmtId="0" fontId="4" fillId="15" borderId="0" xfId="0" applyFont="1" applyFill="1" applyBorder="1" applyAlignment="1">
      <alignment horizontal="distributed" vertical="center" wrapText="1" justifyLastLine="1"/>
    </xf>
    <xf numFmtId="0" fontId="4" fillId="15" borderId="0" xfId="0" applyFont="1" applyFill="1" applyAlignment="1">
      <alignment horizontal="distributed" vertical="center" wrapText="1" justifyLastLine="1"/>
    </xf>
    <xf numFmtId="49" fontId="4" fillId="15" borderId="74" xfId="0" applyNumberFormat="1" applyFont="1" applyFill="1" applyBorder="1" applyAlignment="1">
      <alignment horizontal="center" vertical="center"/>
    </xf>
    <xf numFmtId="0" fontId="4" fillId="15" borderId="103" xfId="0" applyFont="1" applyFill="1" applyBorder="1" applyAlignment="1">
      <alignment horizontal="center" vertical="center"/>
    </xf>
    <xf numFmtId="49" fontId="4" fillId="15" borderId="6" xfId="0" applyNumberFormat="1" applyFont="1" applyFill="1" applyBorder="1" applyAlignment="1">
      <alignment horizontal="center" vertical="center"/>
    </xf>
    <xf numFmtId="0" fontId="4" fillId="15" borderId="75" xfId="0" applyFont="1" applyFill="1" applyBorder="1" applyAlignment="1">
      <alignment horizontal="center" vertical="center"/>
    </xf>
    <xf numFmtId="49" fontId="4" fillId="15" borderId="7" xfId="0" applyNumberFormat="1" applyFont="1" applyFill="1" applyBorder="1" applyAlignment="1">
      <alignment horizontal="center" vertical="center"/>
    </xf>
    <xf numFmtId="0" fontId="4" fillId="15" borderId="77" xfId="0" applyFont="1" applyFill="1" applyBorder="1" applyAlignment="1">
      <alignment horizontal="center" vertical="center"/>
    </xf>
    <xf numFmtId="49" fontId="4" fillId="15" borderId="9" xfId="0" applyNumberFormat="1" applyFont="1" applyFill="1" applyBorder="1" applyAlignment="1">
      <alignment horizontal="center" vertical="center"/>
    </xf>
    <xf numFmtId="0" fontId="4" fillId="15" borderId="79" xfId="0" applyFont="1" applyFill="1" applyBorder="1" applyAlignment="1">
      <alignment horizontal="center" vertical="center"/>
    </xf>
    <xf numFmtId="49" fontId="4" fillId="15" borderId="104" xfId="0" applyNumberFormat="1" applyFont="1" applyFill="1" applyBorder="1" applyAlignment="1">
      <alignment horizontal="center" vertical="center"/>
    </xf>
    <xf numFmtId="0" fontId="4" fillId="15" borderId="105" xfId="0" applyFont="1" applyFill="1" applyBorder="1" applyAlignment="1">
      <alignment horizontal="distributed" vertical="center"/>
    </xf>
    <xf numFmtId="0" fontId="4" fillId="15" borderId="106" xfId="0" applyFont="1" applyFill="1" applyBorder="1" applyAlignment="1">
      <alignment horizontal="center" vertical="center"/>
    </xf>
    <xf numFmtId="49" fontId="4" fillId="15" borderId="101" xfId="0" applyNumberFormat="1" applyFont="1" applyFill="1" applyBorder="1" applyAlignment="1">
      <alignment horizontal="center" vertical="center"/>
    </xf>
    <xf numFmtId="0" fontId="4" fillId="15" borderId="107" xfId="0" applyFont="1" applyFill="1" applyBorder="1" applyAlignment="1">
      <alignment horizontal="distributed" vertical="center"/>
    </xf>
    <xf numFmtId="0" fontId="4" fillId="15" borderId="108" xfId="0" applyFont="1" applyFill="1" applyBorder="1" applyAlignment="1">
      <alignment horizontal="center" vertical="center"/>
    </xf>
    <xf numFmtId="49" fontId="4" fillId="15" borderId="11" xfId="0" applyNumberFormat="1" applyFont="1" applyFill="1" applyBorder="1" applyAlignment="1">
      <alignment horizontal="center" vertical="center"/>
    </xf>
    <xf numFmtId="0" fontId="4" fillId="15" borderId="15" xfId="0" applyFont="1" applyFill="1" applyBorder="1" applyAlignment="1">
      <alignment horizontal="distributed" vertical="center"/>
    </xf>
    <xf numFmtId="0" fontId="4" fillId="15" borderId="109" xfId="0" applyFont="1" applyFill="1" applyBorder="1" applyAlignment="1">
      <alignment horizontal="center" vertical="center"/>
    </xf>
    <xf numFmtId="49" fontId="4" fillId="15" borderId="0" xfId="0" applyNumberFormat="1" applyFont="1" applyFill="1" applyAlignment="1">
      <alignment horizontal="right"/>
    </xf>
    <xf numFmtId="49" fontId="5" fillId="15" borderId="0" xfId="0" applyNumberFormat="1" applyFont="1" applyFill="1" applyAlignment="1">
      <alignment horizontal="left" vertical="center"/>
    </xf>
    <xf numFmtId="0" fontId="4" fillId="15" borderId="0" xfId="0" applyFont="1" applyFill="1" applyAlignment="1">
      <alignment horizontal="right"/>
    </xf>
    <xf numFmtId="49" fontId="4" fillId="15" borderId="0" xfId="2" applyNumberFormat="1" applyFont="1" applyFill="1" applyBorder="1" applyAlignment="1">
      <alignment horizontal="center"/>
    </xf>
    <xf numFmtId="49" fontId="4" fillId="15" borderId="13" xfId="0" applyNumberFormat="1" applyFont="1" applyFill="1" applyBorder="1" applyAlignment="1">
      <alignment horizontal="center" vertical="center"/>
    </xf>
    <xf numFmtId="49" fontId="4" fillId="15" borderId="72" xfId="2" applyNumberFormat="1" applyFont="1" applyFill="1" applyBorder="1" applyAlignment="1">
      <alignment horizontal="center" vertical="center"/>
    </xf>
    <xf numFmtId="0" fontId="4" fillId="15" borderId="93" xfId="0" applyFont="1" applyFill="1" applyBorder="1" applyAlignment="1">
      <alignment horizontal="distributed" vertical="center" wrapText="1" justifyLastLine="1"/>
    </xf>
    <xf numFmtId="0" fontId="4" fillId="15" borderId="92" xfId="0" applyFont="1" applyFill="1" applyBorder="1" applyAlignment="1">
      <alignment horizontal="distributed" vertical="center" wrapText="1" justifyLastLine="1"/>
    </xf>
    <xf numFmtId="49" fontId="4" fillId="15" borderId="73" xfId="2" applyNumberFormat="1" applyFont="1" applyFill="1" applyBorder="1" applyAlignment="1">
      <alignment horizontal="distributed" vertical="center" wrapText="1" justifyLastLine="1"/>
    </xf>
    <xf numFmtId="49" fontId="4" fillId="15" borderId="75" xfId="2" applyNumberFormat="1" applyFont="1" applyFill="1" applyBorder="1" applyAlignment="1">
      <alignment horizontal="center" vertical="center"/>
    </xf>
    <xf numFmtId="49" fontId="4" fillId="15" borderId="77" xfId="2" applyNumberFormat="1" applyFont="1" applyFill="1" applyBorder="1" applyAlignment="1">
      <alignment horizontal="center" vertical="center"/>
    </xf>
    <xf numFmtId="49" fontId="4" fillId="15" borderId="79" xfId="2" applyNumberFormat="1" applyFont="1" applyFill="1" applyBorder="1" applyAlignment="1">
      <alignment horizontal="center" vertical="center"/>
    </xf>
    <xf numFmtId="49" fontId="4" fillId="15" borderId="104" xfId="0" applyNumberFormat="1" applyFont="1" applyFill="1" applyBorder="1" applyAlignment="1">
      <alignment horizontal="right"/>
    </xf>
    <xf numFmtId="0" fontId="4" fillId="15" borderId="56" xfId="0" applyFont="1" applyFill="1" applyBorder="1" applyAlignment="1">
      <alignment horizontal="distributed" vertical="center"/>
    </xf>
    <xf numFmtId="49" fontId="4" fillId="15" borderId="4" xfId="2" applyNumberFormat="1" applyFont="1" applyFill="1" applyBorder="1" applyAlignment="1">
      <alignment horizontal="center" vertical="center"/>
    </xf>
    <xf numFmtId="49" fontId="4" fillId="15" borderId="110" xfId="0" applyNumberFormat="1" applyFont="1" applyFill="1" applyBorder="1" applyAlignment="1">
      <alignment horizontal="right"/>
    </xf>
    <xf numFmtId="0" fontId="4" fillId="15" borderId="111" xfId="0" applyFont="1" applyFill="1" applyBorder="1" applyAlignment="1">
      <alignment horizontal="distributed" vertical="center"/>
    </xf>
    <xf numFmtId="0" fontId="4" fillId="15" borderId="112" xfId="0" applyFont="1" applyFill="1" applyBorder="1" applyAlignment="1">
      <alignment horizontal="distributed" vertical="center"/>
    </xf>
    <xf numFmtId="49" fontId="4" fillId="15" borderId="0" xfId="2" applyNumberFormat="1" applyFont="1" applyFill="1" applyBorder="1" applyAlignment="1">
      <alignment horizontal="center" vertical="center"/>
    </xf>
    <xf numFmtId="0" fontId="13" fillId="15" borderId="113" xfId="0" applyFont="1" applyFill="1" applyBorder="1" applyAlignment="1">
      <alignment vertical="center"/>
    </xf>
    <xf numFmtId="0" fontId="13" fillId="15" borderId="0" xfId="0" applyFont="1" applyFill="1" applyBorder="1" applyAlignment="1">
      <alignment vertical="center"/>
    </xf>
    <xf numFmtId="179" fontId="4" fillId="14" borderId="8" xfId="0" applyNumberFormat="1" applyFont="1" applyFill="1" applyBorder="1" applyAlignment="1">
      <alignment vertical="center" shrinkToFit="1"/>
    </xf>
    <xf numFmtId="179" fontId="4" fillId="14" borderId="56" xfId="0" applyNumberFormat="1" applyFont="1" applyFill="1" applyBorder="1" applyAlignment="1">
      <alignment vertical="center" shrinkToFit="1"/>
    </xf>
    <xf numFmtId="0" fontId="4" fillId="0" borderId="27" xfId="0" applyFont="1" applyBorder="1" applyAlignment="1">
      <alignment horizontal="left" vertical="center"/>
    </xf>
    <xf numFmtId="0" fontId="4" fillId="17" borderId="0" xfId="0" applyFont="1" applyFill="1">
      <alignment vertical="center"/>
    </xf>
    <xf numFmtId="0" fontId="4" fillId="17" borderId="0" xfId="0" applyFont="1" applyFill="1" applyBorder="1">
      <alignment vertical="center"/>
    </xf>
    <xf numFmtId="0" fontId="4" fillId="17" borderId="55" xfId="0" applyFont="1" applyFill="1" applyBorder="1">
      <alignment vertical="center"/>
    </xf>
    <xf numFmtId="0" fontId="4" fillId="17" borderId="57" xfId="0" applyFont="1" applyFill="1" applyBorder="1">
      <alignment vertical="center"/>
    </xf>
    <xf numFmtId="0" fontId="4" fillId="17" borderId="114" xfId="0" applyFont="1" applyFill="1" applyBorder="1">
      <alignment vertical="center"/>
    </xf>
    <xf numFmtId="0" fontId="4" fillId="17" borderId="56" xfId="0" applyFont="1" applyFill="1" applyBorder="1">
      <alignment vertical="center"/>
    </xf>
    <xf numFmtId="0" fontId="4" fillId="17" borderId="10" xfId="0" applyFont="1" applyFill="1" applyBorder="1">
      <alignment vertical="center"/>
    </xf>
    <xf numFmtId="179" fontId="4" fillId="18" borderId="24" xfId="0" applyNumberFormat="1" applyFont="1" applyFill="1" applyBorder="1" applyAlignment="1">
      <alignment vertical="center" shrinkToFit="1"/>
    </xf>
    <xf numFmtId="179" fontId="4" fillId="18" borderId="26" xfId="0" applyNumberFormat="1" applyFont="1" applyFill="1" applyBorder="1" applyAlignment="1">
      <alignment vertical="center" shrinkToFit="1"/>
    </xf>
    <xf numFmtId="179" fontId="4" fillId="18" borderId="76" xfId="0" applyNumberFormat="1" applyFont="1" applyFill="1" applyBorder="1" applyAlignment="1">
      <alignment vertical="center" shrinkToFit="1"/>
    </xf>
    <xf numFmtId="179" fontId="4" fillId="18" borderId="78" xfId="0" applyNumberFormat="1" applyFont="1" applyFill="1" applyBorder="1" applyAlignment="1">
      <alignment vertical="center" shrinkToFit="1"/>
    </xf>
    <xf numFmtId="179" fontId="4" fillId="18" borderId="23" xfId="0" applyNumberFormat="1" applyFont="1" applyFill="1" applyBorder="1" applyAlignment="1">
      <alignment vertical="center" shrinkToFit="1"/>
    </xf>
    <xf numFmtId="186" fontId="4" fillId="19" borderId="23" xfId="2" applyNumberFormat="1" applyFont="1" applyFill="1" applyBorder="1" applyAlignment="1">
      <alignment vertical="center" shrinkToFit="1"/>
    </xf>
    <xf numFmtId="186" fontId="4" fillId="19" borderId="26" xfId="2" applyNumberFormat="1" applyFont="1" applyFill="1" applyBorder="1" applyAlignment="1">
      <alignment vertical="center" shrinkToFit="1"/>
    </xf>
    <xf numFmtId="186" fontId="4" fillId="19" borderId="76" xfId="2" applyNumberFormat="1" applyFont="1" applyFill="1" applyBorder="1" applyAlignment="1">
      <alignment vertical="center" shrinkToFit="1"/>
    </xf>
    <xf numFmtId="186" fontId="4" fillId="19" borderId="78" xfId="2" applyNumberFormat="1" applyFont="1" applyFill="1" applyBorder="1" applyAlignment="1">
      <alignment vertical="center" shrinkToFit="1"/>
    </xf>
    <xf numFmtId="186" fontId="4" fillId="12" borderId="25" xfId="2" applyNumberFormat="1" applyFont="1" applyFill="1" applyBorder="1" applyAlignment="1">
      <alignment vertical="center" shrinkToFit="1"/>
    </xf>
    <xf numFmtId="186" fontId="4" fillId="19" borderId="24" xfId="2" applyNumberFormat="1" applyFont="1" applyFill="1" applyBorder="1" applyAlignment="1">
      <alignment vertical="center" shrinkToFit="1"/>
    </xf>
    <xf numFmtId="186" fontId="4" fillId="16" borderId="24" xfId="2" applyNumberFormat="1" applyFont="1" applyFill="1" applyBorder="1" applyAlignment="1">
      <alignment vertical="center" shrinkToFit="1"/>
    </xf>
    <xf numFmtId="0" fontId="6" fillId="14" borderId="0" xfId="0" applyFont="1" applyFill="1" applyBorder="1" applyAlignment="1">
      <alignment horizontal="left" vertical="top" wrapText="1"/>
    </xf>
    <xf numFmtId="0" fontId="5" fillId="19" borderId="37" xfId="0" applyFont="1" applyFill="1" applyBorder="1">
      <alignment vertical="center"/>
    </xf>
    <xf numFmtId="0" fontId="4" fillId="19" borderId="38" xfId="0" applyFont="1" applyFill="1" applyBorder="1">
      <alignment vertical="center"/>
    </xf>
    <xf numFmtId="0" fontId="6" fillId="19" borderId="38" xfId="0" applyFont="1" applyFill="1" applyBorder="1">
      <alignment vertical="center"/>
    </xf>
    <xf numFmtId="0" fontId="6" fillId="19" borderId="1" xfId="0" applyFont="1" applyFill="1" applyBorder="1">
      <alignment vertical="center"/>
    </xf>
    <xf numFmtId="0" fontId="6" fillId="19" borderId="27" xfId="0" applyFont="1" applyFill="1" applyBorder="1">
      <alignment vertical="center"/>
    </xf>
    <xf numFmtId="0" fontId="14" fillId="19" borderId="0" xfId="0" applyFont="1" applyFill="1" applyBorder="1">
      <alignment vertical="center"/>
    </xf>
    <xf numFmtId="0" fontId="6" fillId="19" borderId="0" xfId="0" applyFont="1" applyFill="1" applyBorder="1">
      <alignment vertical="center"/>
    </xf>
    <xf numFmtId="0" fontId="6" fillId="19" borderId="14" xfId="0" applyFont="1" applyFill="1" applyBorder="1">
      <alignment vertical="center"/>
    </xf>
    <xf numFmtId="0" fontId="5" fillId="19" borderId="27" xfId="0" applyFont="1" applyFill="1" applyBorder="1">
      <alignment vertical="center"/>
    </xf>
    <xf numFmtId="0" fontId="4" fillId="19" borderId="0" xfId="0" applyFont="1" applyFill="1" applyBorder="1">
      <alignment vertical="center"/>
    </xf>
    <xf numFmtId="0" fontId="0" fillId="19" borderId="0" xfId="0" applyFont="1" applyFill="1" applyBorder="1">
      <alignment vertical="center"/>
    </xf>
    <xf numFmtId="0" fontId="0" fillId="19" borderId="0" xfId="0" applyFill="1" applyBorder="1">
      <alignment vertical="center"/>
    </xf>
    <xf numFmtId="0" fontId="4" fillId="19" borderId="27" xfId="0" applyFont="1" applyFill="1" applyBorder="1">
      <alignment vertical="center"/>
    </xf>
    <xf numFmtId="0" fontId="4" fillId="19" borderId="22" xfId="0" applyFont="1" applyFill="1" applyBorder="1">
      <alignment vertical="center"/>
    </xf>
    <xf numFmtId="0" fontId="4" fillId="19" borderId="2" xfId="0" applyFont="1" applyFill="1" applyBorder="1">
      <alignment vertical="center"/>
    </xf>
    <xf numFmtId="0" fontId="6" fillId="19" borderId="2" xfId="0" applyFont="1" applyFill="1" applyBorder="1">
      <alignment vertical="center"/>
    </xf>
    <xf numFmtId="0" fontId="6" fillId="19" borderId="3" xfId="0" applyFont="1" applyFill="1" applyBorder="1">
      <alignment vertical="center"/>
    </xf>
    <xf numFmtId="0" fontId="4" fillId="19" borderId="115" xfId="0" applyFont="1" applyFill="1" applyBorder="1" applyAlignment="1">
      <alignment horizontal="center" vertical="center" wrapText="1"/>
    </xf>
    <xf numFmtId="0" fontId="6" fillId="20" borderId="0" xfId="0" applyFont="1" applyFill="1" applyBorder="1">
      <alignment vertical="center"/>
    </xf>
    <xf numFmtId="0" fontId="4" fillId="21" borderId="0" xfId="0" applyFont="1" applyFill="1" applyBorder="1">
      <alignment vertical="center"/>
    </xf>
    <xf numFmtId="179" fontId="4" fillId="21" borderId="0" xfId="0" applyNumberFormat="1" applyFont="1" applyFill="1" applyBorder="1" applyAlignment="1">
      <alignment vertical="center" shrinkToFit="1"/>
    </xf>
    <xf numFmtId="189" fontId="4" fillId="19" borderId="116" xfId="2" applyNumberFormat="1" applyFont="1" applyFill="1" applyBorder="1" applyAlignment="1">
      <alignment vertical="center" shrinkToFit="1"/>
    </xf>
    <xf numFmtId="0" fontId="4" fillId="19" borderId="117" xfId="0" applyFont="1" applyFill="1" applyBorder="1">
      <alignment vertical="center"/>
    </xf>
    <xf numFmtId="0" fontId="4" fillId="19" borderId="116" xfId="0" applyFont="1" applyFill="1" applyBorder="1">
      <alignment vertical="center"/>
    </xf>
    <xf numFmtId="4" fontId="4" fillId="19" borderId="116" xfId="0" applyNumberFormat="1" applyFont="1" applyFill="1" applyBorder="1" applyAlignment="1">
      <alignment vertical="center" shrinkToFit="1"/>
    </xf>
    <xf numFmtId="0" fontId="4" fillId="19" borderId="118" xfId="0" applyFont="1" applyFill="1" applyBorder="1" applyAlignment="1">
      <alignment vertical="center"/>
    </xf>
    <xf numFmtId="0" fontId="4" fillId="19" borderId="119" xfId="0" applyFont="1" applyFill="1" applyBorder="1">
      <alignment vertical="center"/>
    </xf>
    <xf numFmtId="0" fontId="4" fillId="19" borderId="0" xfId="0" applyFont="1" applyFill="1">
      <alignment vertical="center"/>
    </xf>
    <xf numFmtId="3" fontId="4" fillId="19" borderId="0" xfId="0" applyNumberFormat="1" applyFont="1" applyFill="1">
      <alignment vertical="center"/>
    </xf>
    <xf numFmtId="179" fontId="4" fillId="19" borderId="0" xfId="0" applyNumberFormat="1" applyFont="1" applyFill="1" applyBorder="1" applyAlignment="1">
      <alignment vertical="center" shrinkToFit="1"/>
    </xf>
    <xf numFmtId="0" fontId="6" fillId="19" borderId="37" xfId="0" applyFont="1" applyFill="1" applyBorder="1" applyAlignment="1">
      <alignment vertical="center" wrapText="1"/>
    </xf>
    <xf numFmtId="0" fontId="6" fillId="19" borderId="27" xfId="0" applyFont="1" applyFill="1" applyBorder="1" applyAlignment="1">
      <alignment vertical="center" wrapText="1"/>
    </xf>
    <xf numFmtId="0" fontId="12" fillId="19" borderId="0" xfId="0" applyFont="1" applyFill="1" applyBorder="1" applyAlignment="1">
      <alignment horizontal="left" vertical="center" wrapText="1"/>
    </xf>
    <xf numFmtId="0" fontId="6" fillId="19" borderId="1" xfId="0" applyFont="1" applyFill="1" applyBorder="1" applyAlignment="1">
      <alignment vertical="center" wrapText="1"/>
    </xf>
    <xf numFmtId="0" fontId="6" fillId="19" borderId="38" xfId="0" applyFont="1" applyFill="1" applyBorder="1" applyAlignment="1">
      <alignment vertical="center" wrapText="1"/>
    </xf>
    <xf numFmtId="0" fontId="6" fillId="19" borderId="14" xfId="0" applyFont="1" applyFill="1" applyBorder="1" applyAlignment="1">
      <alignment vertical="center" wrapText="1"/>
    </xf>
    <xf numFmtId="0" fontId="6" fillId="19" borderId="0" xfId="0" applyFont="1" applyFill="1" applyBorder="1" applyAlignment="1">
      <alignment vertical="center" wrapText="1"/>
    </xf>
    <xf numFmtId="0" fontId="4" fillId="19" borderId="14" xfId="0" applyFont="1" applyFill="1" applyBorder="1">
      <alignment vertical="center"/>
    </xf>
    <xf numFmtId="0" fontId="4" fillId="19" borderId="14" xfId="0" applyFont="1" applyFill="1" applyBorder="1" applyAlignment="1">
      <alignment horizontal="left" vertical="top" wrapText="1"/>
    </xf>
    <xf numFmtId="0" fontId="4" fillId="19" borderId="3" xfId="0" applyFont="1" applyFill="1" applyBorder="1">
      <alignment vertical="center"/>
    </xf>
    <xf numFmtId="0" fontId="6" fillId="19" borderId="0" xfId="0" applyFont="1" applyFill="1" applyBorder="1" applyAlignment="1">
      <alignment horizontal="left" vertical="center" wrapText="1"/>
    </xf>
    <xf numFmtId="0" fontId="6" fillId="19" borderId="0" xfId="0" applyFont="1" applyFill="1" applyBorder="1" applyAlignment="1">
      <alignment horizontal="center" vertical="center" wrapText="1"/>
    </xf>
    <xf numFmtId="0" fontId="4" fillId="19" borderId="0" xfId="0" applyFont="1" applyFill="1" applyBorder="1" applyAlignment="1">
      <alignment vertical="center" wrapText="1"/>
    </xf>
    <xf numFmtId="0" fontId="12" fillId="19" borderId="243" xfId="0" applyFont="1" applyFill="1" applyBorder="1" applyAlignment="1">
      <alignment vertical="center" wrapText="1"/>
    </xf>
    <xf numFmtId="0" fontId="4" fillId="19" borderId="37" xfId="0" applyFont="1" applyFill="1" applyBorder="1">
      <alignment vertical="center"/>
    </xf>
    <xf numFmtId="0" fontId="4" fillId="19" borderId="0" xfId="0" applyFont="1" applyFill="1" applyBorder="1" applyAlignment="1">
      <alignment horizontal="left" vertical="top" wrapText="1"/>
    </xf>
    <xf numFmtId="0" fontId="6" fillId="19" borderId="0" xfId="0" applyFont="1" applyFill="1" applyBorder="1" applyAlignment="1">
      <alignment horizontal="left" vertical="top" wrapText="1"/>
    </xf>
    <xf numFmtId="0" fontId="4" fillId="19" borderId="1" xfId="0" applyFont="1" applyFill="1" applyBorder="1">
      <alignment vertical="center"/>
    </xf>
    <xf numFmtId="0" fontId="4" fillId="20" borderId="16" xfId="0" applyFont="1" applyFill="1" applyBorder="1">
      <alignment vertical="center"/>
    </xf>
    <xf numFmtId="0" fontId="4" fillId="20" borderId="17" xfId="0" applyFont="1" applyFill="1" applyBorder="1">
      <alignment vertical="center"/>
    </xf>
    <xf numFmtId="0" fontId="4" fillId="20" borderId="36" xfId="0" applyFont="1" applyFill="1" applyBorder="1">
      <alignment vertical="center"/>
    </xf>
    <xf numFmtId="0" fontId="4" fillId="20" borderId="23" xfId="0" applyFont="1" applyFill="1" applyBorder="1" applyAlignment="1">
      <alignment horizontal="center" vertical="center"/>
    </xf>
    <xf numFmtId="0" fontId="4" fillId="20" borderId="24" xfId="0" applyFont="1" applyFill="1" applyBorder="1" applyAlignment="1">
      <alignment horizontal="center" vertical="center"/>
    </xf>
    <xf numFmtId="0" fontId="4" fillId="19" borderId="120" xfId="0" applyFont="1" applyFill="1" applyBorder="1" applyAlignment="1">
      <alignment horizontal="center" vertical="center" wrapText="1"/>
    </xf>
    <xf numFmtId="0" fontId="4" fillId="19" borderId="121" xfId="0" applyFont="1" applyFill="1" applyBorder="1" applyAlignment="1">
      <alignment horizontal="center" vertical="center" wrapText="1"/>
    </xf>
    <xf numFmtId="181" fontId="6" fillId="19" borderId="122" xfId="0" applyNumberFormat="1" applyFont="1" applyFill="1" applyBorder="1">
      <alignment vertical="center"/>
    </xf>
    <xf numFmtId="181" fontId="6" fillId="19" borderId="123" xfId="0" applyNumberFormat="1" applyFont="1" applyFill="1" applyBorder="1">
      <alignment vertical="center"/>
    </xf>
    <xf numFmtId="181" fontId="6" fillId="19" borderId="124" xfId="0" applyNumberFormat="1" applyFont="1" applyFill="1" applyBorder="1">
      <alignment vertical="center"/>
    </xf>
    <xf numFmtId="181" fontId="6" fillId="19" borderId="125" xfId="0" applyNumberFormat="1" applyFont="1" applyFill="1" applyBorder="1">
      <alignment vertical="center"/>
    </xf>
    <xf numFmtId="0" fontId="4" fillId="19" borderId="126" xfId="0" applyFont="1" applyFill="1" applyBorder="1" applyAlignment="1">
      <alignment horizontal="center" vertical="center" wrapText="1"/>
    </xf>
    <xf numFmtId="0" fontId="4" fillId="19" borderId="127" xfId="0" applyFont="1" applyFill="1" applyBorder="1" applyAlignment="1">
      <alignment horizontal="center" vertical="center" wrapText="1"/>
    </xf>
    <xf numFmtId="181" fontId="6" fillId="19" borderId="128" xfId="0" applyNumberFormat="1" applyFont="1" applyFill="1" applyBorder="1">
      <alignment vertical="center"/>
    </xf>
    <xf numFmtId="181" fontId="6" fillId="19" borderId="129" xfId="0" applyNumberFormat="1" applyFont="1" applyFill="1" applyBorder="1">
      <alignment vertical="center"/>
    </xf>
    <xf numFmtId="181" fontId="6" fillId="19" borderId="130" xfId="0" applyNumberFormat="1" applyFont="1" applyFill="1" applyBorder="1">
      <alignment vertical="center"/>
    </xf>
    <xf numFmtId="181" fontId="6" fillId="19" borderId="131" xfId="0" applyNumberFormat="1" applyFont="1" applyFill="1" applyBorder="1">
      <alignment vertical="center"/>
    </xf>
    <xf numFmtId="178" fontId="4" fillId="19" borderId="66" xfId="0" applyNumberFormat="1" applyFont="1" applyFill="1" applyBorder="1">
      <alignment vertical="center"/>
    </xf>
    <xf numFmtId="178" fontId="4" fillId="19" borderId="52" xfId="0" applyNumberFormat="1" applyFont="1" applyFill="1" applyBorder="1">
      <alignment vertical="center"/>
    </xf>
    <xf numFmtId="0" fontId="4" fillId="22" borderId="132" xfId="0" applyFont="1" applyFill="1" applyBorder="1" applyAlignment="1">
      <alignment horizontal="center" vertical="center" wrapText="1"/>
    </xf>
    <xf numFmtId="0" fontId="4" fillId="22" borderId="133" xfId="0" applyFont="1" applyFill="1" applyBorder="1" applyAlignment="1">
      <alignment horizontal="center" vertical="center" wrapText="1"/>
    </xf>
    <xf numFmtId="0" fontId="4" fillId="22" borderId="134" xfId="0" applyFont="1" applyFill="1" applyBorder="1" applyAlignment="1">
      <alignment horizontal="center" vertical="center" wrapText="1"/>
    </xf>
    <xf numFmtId="0" fontId="4" fillId="22" borderId="115" xfId="0" applyFont="1" applyFill="1" applyBorder="1" applyAlignment="1">
      <alignment horizontal="center" vertical="center" wrapText="1"/>
    </xf>
    <xf numFmtId="181" fontId="6" fillId="22" borderId="135" xfId="0" applyNumberFormat="1" applyFont="1" applyFill="1" applyBorder="1">
      <alignment vertical="center"/>
    </xf>
    <xf numFmtId="181" fontId="6" fillId="22" borderId="136" xfId="0" applyNumberFormat="1" applyFont="1" applyFill="1" applyBorder="1">
      <alignment vertical="center"/>
    </xf>
    <xf numFmtId="181" fontId="6" fillId="22" borderId="137" xfId="0" applyNumberFormat="1" applyFont="1" applyFill="1" applyBorder="1">
      <alignment vertical="center"/>
    </xf>
    <xf numFmtId="0" fontId="4" fillId="23" borderId="24" xfId="0" applyFont="1" applyFill="1" applyBorder="1" applyAlignment="1">
      <alignment horizontal="center" vertical="center" wrapText="1"/>
    </xf>
    <xf numFmtId="0" fontId="4" fillId="20" borderId="138" xfId="0" applyFont="1" applyFill="1" applyBorder="1" applyAlignment="1">
      <alignment horizontal="center" vertical="center" wrapText="1"/>
    </xf>
    <xf numFmtId="178" fontId="4" fillId="19" borderId="139" xfId="0" applyNumberFormat="1" applyFont="1" applyFill="1" applyBorder="1">
      <alignment vertical="center"/>
    </xf>
    <xf numFmtId="178" fontId="4" fillId="19" borderId="26" xfId="0" applyNumberFormat="1" applyFont="1" applyFill="1" applyBorder="1">
      <alignment vertical="center"/>
    </xf>
    <xf numFmtId="178" fontId="4" fillId="19" borderId="140" xfId="0" applyNumberFormat="1" applyFont="1" applyFill="1" applyBorder="1">
      <alignment vertical="center"/>
    </xf>
    <xf numFmtId="178" fontId="4" fillId="19" borderId="141" xfId="0" applyNumberFormat="1" applyFont="1" applyFill="1" applyBorder="1">
      <alignment vertical="center"/>
    </xf>
    <xf numFmtId="178" fontId="4" fillId="19" borderId="76" xfId="0" applyNumberFormat="1" applyFont="1" applyFill="1" applyBorder="1">
      <alignment vertical="center"/>
    </xf>
    <xf numFmtId="178" fontId="4" fillId="19" borderId="142" xfId="0" applyNumberFormat="1" applyFont="1" applyFill="1" applyBorder="1">
      <alignment vertical="center"/>
    </xf>
    <xf numFmtId="178" fontId="4" fillId="19" borderId="143" xfId="0" applyNumberFormat="1" applyFont="1" applyFill="1" applyBorder="1">
      <alignment vertical="center"/>
    </xf>
    <xf numFmtId="178" fontId="4" fillId="19" borderId="78" xfId="0" applyNumberFormat="1" applyFont="1" applyFill="1" applyBorder="1">
      <alignment vertical="center"/>
    </xf>
    <xf numFmtId="178" fontId="4" fillId="19" borderId="144" xfId="0" applyNumberFormat="1" applyFont="1" applyFill="1" applyBorder="1">
      <alignment vertical="center"/>
    </xf>
    <xf numFmtId="183" fontId="4" fillId="19" borderId="145" xfId="0" applyNumberFormat="1" applyFont="1" applyFill="1" applyBorder="1">
      <alignment vertical="center"/>
    </xf>
    <xf numFmtId="183" fontId="4" fillId="19" borderId="103" xfId="0" applyNumberFormat="1" applyFont="1" applyFill="1" applyBorder="1">
      <alignment vertical="center"/>
    </xf>
    <xf numFmtId="183" fontId="4" fillId="19" borderId="139" xfId="0" applyNumberFormat="1" applyFont="1" applyFill="1" applyBorder="1">
      <alignment vertical="center"/>
    </xf>
    <xf numFmtId="183" fontId="4" fillId="19" borderId="75" xfId="0" applyNumberFormat="1" applyFont="1" applyFill="1" applyBorder="1">
      <alignment vertical="center"/>
    </xf>
    <xf numFmtId="183" fontId="4" fillId="19" borderId="141" xfId="0" applyNumberFormat="1" applyFont="1" applyFill="1" applyBorder="1">
      <alignment vertical="center"/>
    </xf>
    <xf numFmtId="183" fontId="4" fillId="19" borderId="77" xfId="0" applyNumberFormat="1" applyFont="1" applyFill="1" applyBorder="1">
      <alignment vertical="center"/>
    </xf>
    <xf numFmtId="183" fontId="4" fillId="19" borderId="143" xfId="0" applyNumberFormat="1" applyFont="1" applyFill="1" applyBorder="1">
      <alignment vertical="center"/>
    </xf>
    <xf numFmtId="183" fontId="4" fillId="19" borderId="79" xfId="0" applyNumberFormat="1" applyFont="1" applyFill="1" applyBorder="1">
      <alignment vertical="center"/>
    </xf>
    <xf numFmtId="183" fontId="4" fillId="19" borderId="146" xfId="0" applyNumberFormat="1" applyFont="1" applyFill="1" applyBorder="1">
      <alignment vertical="center"/>
    </xf>
    <xf numFmtId="183" fontId="4" fillId="19" borderId="73" xfId="0" applyNumberFormat="1" applyFont="1" applyFill="1" applyBorder="1">
      <alignment vertical="center"/>
    </xf>
    <xf numFmtId="190" fontId="4" fillId="21" borderId="49" xfId="0" applyNumberFormat="1" applyFont="1" applyFill="1" applyBorder="1">
      <alignment vertical="center"/>
    </xf>
    <xf numFmtId="187" fontId="4" fillId="21" borderId="49" xfId="0" applyNumberFormat="1" applyFont="1" applyFill="1" applyBorder="1">
      <alignment vertical="center"/>
    </xf>
    <xf numFmtId="0" fontId="4" fillId="24" borderId="0" xfId="0" applyFont="1" applyFill="1" applyBorder="1">
      <alignment vertical="center"/>
    </xf>
    <xf numFmtId="0" fontId="4" fillId="24" borderId="53" xfId="0" applyFont="1" applyFill="1" applyBorder="1">
      <alignment vertical="center"/>
    </xf>
    <xf numFmtId="0" fontId="4" fillId="24" borderId="8" xfId="0" applyFont="1" applyFill="1" applyBorder="1">
      <alignment vertical="center"/>
    </xf>
    <xf numFmtId="188" fontId="4" fillId="24" borderId="8" xfId="2" applyNumberFormat="1" applyFont="1" applyFill="1" applyBorder="1" applyAlignment="1">
      <alignment vertical="center" shrinkToFit="1"/>
    </xf>
    <xf numFmtId="0" fontId="4" fillId="24" borderId="57" xfId="0" applyFont="1" applyFill="1" applyBorder="1">
      <alignment vertical="center"/>
    </xf>
    <xf numFmtId="0" fontId="4" fillId="24" borderId="54" xfId="0" applyFont="1" applyFill="1" applyBorder="1">
      <alignment vertical="center"/>
    </xf>
    <xf numFmtId="0" fontId="4" fillId="24" borderId="55" xfId="0" applyFont="1" applyFill="1" applyBorder="1">
      <alignment vertical="center"/>
    </xf>
    <xf numFmtId="0" fontId="4" fillId="24" borderId="56" xfId="0" applyFont="1" applyFill="1" applyBorder="1">
      <alignment vertical="center"/>
    </xf>
    <xf numFmtId="179" fontId="4" fillId="24" borderId="56" xfId="0" applyNumberFormat="1" applyFont="1" applyFill="1" applyBorder="1" applyAlignment="1">
      <alignment vertical="center" shrinkToFit="1"/>
    </xf>
    <xf numFmtId="0" fontId="4" fillId="12" borderId="147" xfId="0" applyFont="1" applyFill="1" applyBorder="1" applyAlignment="1">
      <alignment horizontal="center" vertical="center" wrapText="1"/>
    </xf>
    <xf numFmtId="191" fontId="4" fillId="12" borderId="148" xfId="0" applyNumberFormat="1" applyFont="1" applyFill="1" applyBorder="1">
      <alignment vertical="center"/>
    </xf>
    <xf numFmtId="191" fontId="4" fillId="12" borderId="149" xfId="0" applyNumberFormat="1" applyFont="1" applyFill="1" applyBorder="1">
      <alignment vertical="center"/>
    </xf>
    <xf numFmtId="191" fontId="4" fillId="12" borderId="150" xfId="0" applyNumberFormat="1" applyFont="1" applyFill="1" applyBorder="1">
      <alignment vertical="center"/>
    </xf>
    <xf numFmtId="191" fontId="4" fillId="23" borderId="148" xfId="0" applyNumberFormat="1" applyFont="1" applyFill="1" applyBorder="1">
      <alignment vertical="center"/>
    </xf>
    <xf numFmtId="191" fontId="4" fillId="23" borderId="149" xfId="0" applyNumberFormat="1" applyFont="1" applyFill="1" applyBorder="1">
      <alignment vertical="center"/>
    </xf>
    <xf numFmtId="191" fontId="4" fillId="23" borderId="150" xfId="0" applyNumberFormat="1" applyFont="1" applyFill="1" applyBorder="1">
      <alignment vertical="center"/>
    </xf>
    <xf numFmtId="0" fontId="4" fillId="15" borderId="8" xfId="0" applyFont="1" applyFill="1" applyBorder="1">
      <alignment vertical="center"/>
    </xf>
    <xf numFmtId="0" fontId="4" fillId="15" borderId="10" xfId="0" applyFont="1" applyFill="1" applyBorder="1">
      <alignment vertical="center"/>
    </xf>
    <xf numFmtId="0" fontId="4" fillId="15" borderId="12" xfId="0" applyFont="1" applyFill="1" applyBorder="1" applyAlignment="1">
      <alignment horizontal="center" vertical="center"/>
    </xf>
    <xf numFmtId="0" fontId="4" fillId="15" borderId="12" xfId="0" applyFont="1" applyFill="1" applyBorder="1">
      <alignment vertical="center"/>
    </xf>
    <xf numFmtId="0" fontId="4" fillId="25" borderId="151" xfId="0" applyFont="1" applyFill="1" applyBorder="1" applyAlignment="1">
      <alignment horizontal="center" vertical="center"/>
    </xf>
    <xf numFmtId="0" fontId="4" fillId="25" borderId="152" xfId="0" applyFont="1" applyFill="1" applyBorder="1" applyAlignment="1">
      <alignment horizontal="center" vertical="center"/>
    </xf>
    <xf numFmtId="0" fontId="4" fillId="25" borderId="153" xfId="0" applyFont="1" applyFill="1" applyBorder="1" applyAlignment="1">
      <alignment horizontal="center" wrapText="1"/>
    </xf>
    <xf numFmtId="0" fontId="4" fillId="25" borderId="72" xfId="0" applyFont="1" applyFill="1" applyBorder="1" applyAlignment="1">
      <alignment horizontal="center" wrapText="1"/>
    </xf>
    <xf numFmtId="0" fontId="4" fillId="25" borderId="139" xfId="0" applyFont="1" applyFill="1" applyBorder="1" applyAlignment="1">
      <alignment horizontal="center" wrapText="1"/>
    </xf>
    <xf numFmtId="0" fontId="4" fillId="25" borderId="75" xfId="0" applyFont="1" applyFill="1" applyBorder="1" applyAlignment="1">
      <alignment horizontal="center" wrapText="1"/>
    </xf>
    <xf numFmtId="0" fontId="4" fillId="25" borderId="146" xfId="0" applyFont="1" applyFill="1" applyBorder="1" applyAlignment="1">
      <alignment horizontal="center" vertical="center" wrapText="1"/>
    </xf>
    <xf numFmtId="0" fontId="4" fillId="25" borderId="73" xfId="0" applyFont="1" applyFill="1" applyBorder="1" applyAlignment="1">
      <alignment horizontal="center" vertical="center"/>
    </xf>
    <xf numFmtId="0" fontId="4" fillId="21" borderId="87" xfId="0" applyFont="1" applyFill="1" applyBorder="1" applyAlignment="1">
      <alignment horizontal="center" vertical="center" wrapText="1"/>
    </xf>
    <xf numFmtId="0" fontId="4" fillId="21" borderId="22" xfId="0" applyFont="1" applyFill="1" applyBorder="1" applyAlignment="1">
      <alignment horizontal="center" vertical="center" wrapText="1"/>
    </xf>
    <xf numFmtId="178" fontId="4" fillId="21" borderId="109" xfId="0" applyNumberFormat="1" applyFont="1" applyFill="1" applyBorder="1">
      <alignment vertical="center"/>
    </xf>
    <xf numFmtId="178" fontId="4" fillId="21" borderId="37" xfId="0" applyNumberFormat="1" applyFont="1" applyFill="1" applyBorder="1">
      <alignment vertical="center"/>
    </xf>
    <xf numFmtId="178" fontId="4" fillId="21" borderId="27" xfId="0" applyNumberFormat="1" applyFont="1" applyFill="1" applyBorder="1">
      <alignment vertical="center"/>
    </xf>
    <xf numFmtId="178" fontId="4" fillId="21" borderId="63" xfId="0" applyNumberFormat="1" applyFont="1" applyFill="1" applyBorder="1">
      <alignment vertical="center"/>
    </xf>
    <xf numFmtId="178" fontId="4" fillId="21" borderId="64" xfId="0" applyNumberFormat="1" applyFont="1" applyFill="1" applyBorder="1">
      <alignment vertical="center"/>
    </xf>
    <xf numFmtId="181" fontId="4" fillId="21" borderId="65" xfId="0" applyNumberFormat="1" applyFont="1" applyFill="1" applyBorder="1">
      <alignment vertical="center"/>
    </xf>
    <xf numFmtId="181" fontId="4" fillId="21" borderId="66" xfId="0" applyNumberFormat="1" applyFont="1" applyFill="1" applyBorder="1">
      <alignment vertical="center"/>
    </xf>
    <xf numFmtId="181" fontId="4" fillId="21" borderId="67" xfId="0" applyNumberFormat="1" applyFont="1" applyFill="1" applyBorder="1">
      <alignment vertical="center"/>
    </xf>
    <xf numFmtId="181" fontId="4" fillId="21" borderId="68" xfId="0" applyNumberFormat="1" applyFont="1" applyFill="1" applyBorder="1">
      <alignment vertical="center"/>
    </xf>
    <xf numFmtId="178" fontId="4" fillId="21" borderId="66" xfId="0" applyNumberFormat="1" applyFont="1" applyFill="1" applyBorder="1">
      <alignment vertical="center"/>
    </xf>
    <xf numFmtId="178" fontId="4" fillId="21" borderId="52" xfId="0" applyNumberFormat="1" applyFont="1" applyFill="1" applyBorder="1">
      <alignment vertical="center"/>
    </xf>
    <xf numFmtId="0" fontId="4" fillId="20" borderId="6" xfId="0" applyFont="1" applyFill="1" applyBorder="1">
      <alignment vertical="center"/>
    </xf>
    <xf numFmtId="0" fontId="4" fillId="20" borderId="80" xfId="0" applyFont="1" applyFill="1" applyBorder="1">
      <alignment vertical="center"/>
    </xf>
    <xf numFmtId="0" fontId="4" fillId="20" borderId="147" xfId="0" applyFont="1" applyFill="1" applyBorder="1" applyAlignment="1">
      <alignment horizontal="center" vertical="center" wrapText="1"/>
    </xf>
    <xf numFmtId="0" fontId="4" fillId="20" borderId="2" xfId="0" applyFont="1" applyFill="1" applyBorder="1" applyAlignment="1">
      <alignment horizontal="center" vertical="center" wrapText="1"/>
    </xf>
    <xf numFmtId="0" fontId="4" fillId="20" borderId="154" xfId="0" applyFont="1" applyFill="1" applyBorder="1" applyAlignment="1">
      <alignment horizontal="center" vertical="center" wrapText="1"/>
    </xf>
    <xf numFmtId="0" fontId="4" fillId="20" borderId="146" xfId="0" applyFont="1" applyFill="1" applyBorder="1" applyAlignment="1">
      <alignment horizontal="center" vertical="center" wrapText="1"/>
    </xf>
    <xf numFmtId="0" fontId="4" fillId="20" borderId="24" xfId="0" applyFont="1" applyFill="1" applyBorder="1" applyAlignment="1">
      <alignment horizontal="center" vertical="center" wrapText="1"/>
    </xf>
    <xf numFmtId="0" fontId="4" fillId="23" borderId="146" xfId="0" applyFont="1" applyFill="1" applyBorder="1" applyAlignment="1">
      <alignment horizontal="center" vertical="center" wrapText="1"/>
    </xf>
    <xf numFmtId="0" fontId="4" fillId="23" borderId="138" xfId="0" applyFont="1" applyFill="1" applyBorder="1" applyAlignment="1">
      <alignment horizontal="center" vertical="center" wrapText="1"/>
    </xf>
    <xf numFmtId="0" fontId="4" fillId="23" borderId="155" xfId="0" applyFont="1" applyFill="1" applyBorder="1" applyAlignment="1">
      <alignment horizontal="center" vertical="center" wrapText="1"/>
    </xf>
    <xf numFmtId="0" fontId="4" fillId="12" borderId="156" xfId="0" applyFont="1" applyFill="1" applyBorder="1" applyAlignment="1">
      <alignment horizontal="center" vertical="center" wrapText="1"/>
    </xf>
    <xf numFmtId="0" fontId="4" fillId="12" borderId="25" xfId="0" applyFont="1" applyFill="1" applyBorder="1" applyAlignment="1">
      <alignment horizontal="center" vertical="center" wrapText="1"/>
    </xf>
    <xf numFmtId="0" fontId="4" fillId="12" borderId="157" xfId="0" applyFont="1" applyFill="1" applyBorder="1" applyAlignment="1">
      <alignment horizontal="center" vertical="center" wrapText="1"/>
    </xf>
    <xf numFmtId="0" fontId="4" fillId="20" borderId="52" xfId="0" applyFont="1" applyFill="1" applyBorder="1" applyAlignment="1">
      <alignment horizontal="center" vertical="center" wrapText="1"/>
    </xf>
    <xf numFmtId="178" fontId="4" fillId="20" borderId="158" xfId="0" applyNumberFormat="1" applyFont="1" applyFill="1" applyBorder="1">
      <alignment vertical="center"/>
    </xf>
    <xf numFmtId="178" fontId="4" fillId="20" borderId="49" xfId="0" applyNumberFormat="1" applyFont="1" applyFill="1" applyBorder="1">
      <alignment vertical="center"/>
    </xf>
    <xf numFmtId="0" fontId="4" fillId="23" borderId="52" xfId="0" applyFont="1" applyFill="1" applyBorder="1" applyAlignment="1">
      <alignment horizontal="center" vertical="center" wrapText="1"/>
    </xf>
    <xf numFmtId="178" fontId="4" fillId="23" borderId="21" xfId="0" applyNumberFormat="1" applyFont="1" applyFill="1" applyBorder="1">
      <alignment vertical="center"/>
    </xf>
    <xf numFmtId="178" fontId="4" fillId="23" borderId="159" xfId="0" applyNumberFormat="1" applyFont="1" applyFill="1" applyBorder="1">
      <alignment vertical="center"/>
    </xf>
    <xf numFmtId="178" fontId="4" fillId="23" borderId="49" xfId="0" applyNumberFormat="1" applyFont="1" applyFill="1" applyBorder="1">
      <alignment vertical="center"/>
    </xf>
    <xf numFmtId="178" fontId="4" fillId="12" borderId="131" xfId="0" applyNumberFormat="1" applyFont="1" applyFill="1" applyBorder="1">
      <alignment vertical="center"/>
    </xf>
    <xf numFmtId="178" fontId="4" fillId="12" borderId="159" xfId="0" applyNumberFormat="1" applyFont="1" applyFill="1" applyBorder="1">
      <alignment vertical="center"/>
    </xf>
    <xf numFmtId="0" fontId="4" fillId="12" borderId="127" xfId="0" applyFont="1" applyFill="1" applyBorder="1" applyAlignment="1">
      <alignment horizontal="center" vertical="center" wrapText="1"/>
    </xf>
    <xf numFmtId="0" fontId="4" fillId="22" borderId="160" xfId="0" applyFont="1" applyFill="1" applyBorder="1" applyAlignment="1">
      <alignment horizontal="center" vertical="center" wrapText="1"/>
    </xf>
    <xf numFmtId="0" fontId="4" fillId="22" borderId="18" xfId="0" applyFont="1" applyFill="1" applyBorder="1" applyAlignment="1">
      <alignment horizontal="center" vertical="center" wrapText="1"/>
    </xf>
    <xf numFmtId="0" fontId="4" fillId="22" borderId="19" xfId="0" applyFont="1" applyFill="1" applyBorder="1" applyAlignment="1">
      <alignment horizontal="center" vertical="center" wrapText="1"/>
    </xf>
    <xf numFmtId="177" fontId="4" fillId="22" borderId="32" xfId="0" applyNumberFormat="1" applyFont="1" applyFill="1" applyBorder="1">
      <alignment vertical="center"/>
    </xf>
    <xf numFmtId="177" fontId="4" fillId="22" borderId="31" xfId="0" applyNumberFormat="1" applyFont="1" applyFill="1" applyBorder="1">
      <alignment vertical="center"/>
    </xf>
    <xf numFmtId="177" fontId="4" fillId="22" borderId="161" xfId="0" applyNumberFormat="1" applyFont="1" applyFill="1" applyBorder="1">
      <alignment vertical="center"/>
    </xf>
    <xf numFmtId="177" fontId="4" fillId="22" borderId="162" xfId="0" applyNumberFormat="1" applyFont="1" applyFill="1" applyBorder="1">
      <alignment vertical="center"/>
    </xf>
    <xf numFmtId="177" fontId="4" fillId="22" borderId="163" xfId="0" applyNumberFormat="1" applyFont="1" applyFill="1" applyBorder="1">
      <alignment vertical="center"/>
    </xf>
    <xf numFmtId="177" fontId="4" fillId="22" borderId="164" xfId="0" applyNumberFormat="1" applyFont="1" applyFill="1" applyBorder="1">
      <alignment vertical="center"/>
    </xf>
    <xf numFmtId="177" fontId="4" fillId="22" borderId="165" xfId="0" applyNumberFormat="1" applyFont="1" applyFill="1" applyBorder="1">
      <alignment vertical="center"/>
    </xf>
    <xf numFmtId="177" fontId="4" fillId="22" borderId="166" xfId="0" applyNumberFormat="1" applyFont="1" applyFill="1" applyBorder="1">
      <alignment vertical="center"/>
    </xf>
    <xf numFmtId="0" fontId="4" fillId="19" borderId="52" xfId="0" applyFont="1" applyFill="1" applyBorder="1" applyAlignment="1">
      <alignment horizontal="center" vertical="center" wrapText="1"/>
    </xf>
    <xf numFmtId="178" fontId="4" fillId="19" borderId="67" xfId="0" applyNumberFormat="1" applyFont="1" applyFill="1" applyBorder="1">
      <alignment vertical="center"/>
    </xf>
    <xf numFmtId="178" fontId="4" fillId="19" borderId="68" xfId="0" applyNumberFormat="1" applyFont="1" applyFill="1" applyBorder="1">
      <alignment vertical="center"/>
    </xf>
    <xf numFmtId="178" fontId="4" fillId="19" borderId="49" xfId="0" applyNumberFormat="1" applyFont="1" applyFill="1" applyBorder="1">
      <alignment vertical="center"/>
    </xf>
    <xf numFmtId="0" fontId="4" fillId="19" borderId="4" xfId="0" applyFont="1" applyFill="1" applyBorder="1" applyAlignment="1">
      <alignment horizontal="center" vertical="center" wrapText="1"/>
    </xf>
    <xf numFmtId="0" fontId="4" fillId="19" borderId="2" xfId="0" applyFont="1" applyFill="1" applyBorder="1" applyAlignment="1">
      <alignment horizontal="center" vertical="center" wrapText="1"/>
    </xf>
    <xf numFmtId="178" fontId="4" fillId="19" borderId="14" xfId="0" applyNumberFormat="1" applyFont="1" applyFill="1" applyBorder="1">
      <alignment vertical="center"/>
    </xf>
    <xf numFmtId="178" fontId="4" fillId="19" borderId="48" xfId="0" applyNumberFormat="1" applyFont="1" applyFill="1" applyBorder="1">
      <alignment vertical="center"/>
    </xf>
    <xf numFmtId="178" fontId="4" fillId="19" borderId="62" xfId="0" applyNumberFormat="1" applyFont="1" applyFill="1" applyBorder="1">
      <alignment vertical="center"/>
    </xf>
    <xf numFmtId="178" fontId="4" fillId="19" borderId="11" xfId="0" applyNumberFormat="1" applyFont="1" applyFill="1" applyBorder="1">
      <alignment vertical="center"/>
    </xf>
    <xf numFmtId="0" fontId="4" fillId="19" borderId="167" xfId="0" applyFont="1" applyFill="1" applyBorder="1" applyAlignment="1">
      <alignment horizontal="center" vertical="center" wrapText="1"/>
    </xf>
    <xf numFmtId="178" fontId="4" fillId="19" borderId="168" xfId="0" applyNumberFormat="1" applyFont="1" applyFill="1" applyBorder="1">
      <alignment vertical="center"/>
    </xf>
    <xf numFmtId="181" fontId="4" fillId="19" borderId="168" xfId="0" applyNumberFormat="1" applyFont="1" applyFill="1" applyBorder="1">
      <alignment vertical="center"/>
    </xf>
    <xf numFmtId="0" fontId="4" fillId="22" borderId="4" xfId="0" applyFont="1" applyFill="1" applyBorder="1" applyAlignment="1">
      <alignment horizontal="center" vertical="center" wrapText="1"/>
    </xf>
    <xf numFmtId="0" fontId="4" fillId="22" borderId="2" xfId="0" applyFont="1" applyFill="1" applyBorder="1" applyAlignment="1">
      <alignment horizontal="center" vertical="center" wrapText="1"/>
    </xf>
    <xf numFmtId="177" fontId="4" fillId="22" borderId="0" xfId="0" applyNumberFormat="1" applyFont="1" applyFill="1" applyBorder="1">
      <alignment vertical="center"/>
    </xf>
    <xf numFmtId="177" fontId="4" fillId="22" borderId="8" xfId="0" applyNumberFormat="1" applyFont="1" applyFill="1" applyBorder="1">
      <alignment vertical="center"/>
    </xf>
    <xf numFmtId="177" fontId="4" fillId="22" borderId="10" xfId="0" applyNumberFormat="1" applyFont="1" applyFill="1" applyBorder="1">
      <alignment vertical="center"/>
    </xf>
    <xf numFmtId="177" fontId="4" fillId="22" borderId="63" xfId="0" applyNumberFormat="1" applyFont="1" applyFill="1" applyBorder="1">
      <alignment vertical="center"/>
    </xf>
    <xf numFmtId="177" fontId="4" fillId="22" borderId="27" xfId="0" applyNumberFormat="1" applyFont="1" applyFill="1" applyBorder="1">
      <alignment vertical="center"/>
    </xf>
    <xf numFmtId="177" fontId="4" fillId="22" borderId="168" xfId="0" applyNumberFormat="1" applyFont="1" applyFill="1" applyBorder="1">
      <alignment vertical="center"/>
    </xf>
    <xf numFmtId="0" fontId="4" fillId="22" borderId="167" xfId="0" applyFont="1" applyFill="1" applyBorder="1" applyAlignment="1">
      <alignment horizontal="center" vertical="center" wrapText="1"/>
    </xf>
    <xf numFmtId="177" fontId="4" fillId="22" borderId="135" xfId="0" applyNumberFormat="1" applyFont="1" applyFill="1" applyBorder="1">
      <alignment vertical="center"/>
    </xf>
    <xf numFmtId="177" fontId="4" fillId="22" borderId="136" xfId="0" applyNumberFormat="1" applyFont="1" applyFill="1" applyBorder="1">
      <alignment vertical="center"/>
    </xf>
    <xf numFmtId="177" fontId="4" fillId="22" borderId="137" xfId="0" applyNumberFormat="1" applyFont="1" applyFill="1" applyBorder="1">
      <alignment vertical="center"/>
    </xf>
    <xf numFmtId="178" fontId="4" fillId="19" borderId="135" xfId="0" applyNumberFormat="1" applyFont="1" applyFill="1" applyBorder="1">
      <alignment vertical="center"/>
    </xf>
    <xf numFmtId="178" fontId="4" fillId="19" borderId="136" xfId="0" applyNumberFormat="1" applyFont="1" applyFill="1" applyBorder="1">
      <alignment vertical="center"/>
    </xf>
    <xf numFmtId="178" fontId="4" fillId="19" borderId="137" xfId="0" applyNumberFormat="1" applyFont="1" applyFill="1" applyBorder="1">
      <alignment vertical="center"/>
    </xf>
    <xf numFmtId="178" fontId="4" fillId="19" borderId="12" xfId="0" applyNumberFormat="1" applyFont="1" applyFill="1" applyBorder="1">
      <alignment vertical="center"/>
    </xf>
    <xf numFmtId="178" fontId="4" fillId="19" borderId="0" xfId="0" applyNumberFormat="1" applyFont="1" applyFill="1" applyBorder="1">
      <alignment vertical="center"/>
    </xf>
    <xf numFmtId="178" fontId="4" fillId="19" borderId="8" xfId="0" applyNumberFormat="1" applyFont="1" applyFill="1" applyBorder="1">
      <alignment vertical="center"/>
    </xf>
    <xf numFmtId="178" fontId="4" fillId="19" borderId="10" xfId="0" applyNumberFormat="1" applyFont="1" applyFill="1" applyBorder="1">
      <alignment vertical="center"/>
    </xf>
    <xf numFmtId="178" fontId="4" fillId="19" borderId="113" xfId="0" applyNumberFormat="1" applyFont="1" applyFill="1" applyBorder="1">
      <alignment vertical="center"/>
    </xf>
    <xf numFmtId="178" fontId="4" fillId="19" borderId="169" xfId="0" applyNumberFormat="1" applyFont="1" applyFill="1" applyBorder="1">
      <alignment vertical="center"/>
    </xf>
    <xf numFmtId="178" fontId="4" fillId="19" borderId="170" xfId="0" applyNumberFormat="1" applyFont="1" applyFill="1" applyBorder="1">
      <alignment vertical="center"/>
    </xf>
    <xf numFmtId="178" fontId="4" fillId="19" borderId="171" xfId="0" applyNumberFormat="1" applyFont="1" applyFill="1" applyBorder="1">
      <alignment vertical="center"/>
    </xf>
    <xf numFmtId="178" fontId="4" fillId="19" borderId="128" xfId="0" applyNumberFormat="1" applyFont="1" applyFill="1" applyBorder="1">
      <alignment vertical="center"/>
    </xf>
    <xf numFmtId="178" fontId="4" fillId="19" borderId="172" xfId="0" applyNumberFormat="1" applyFont="1" applyFill="1" applyBorder="1">
      <alignment vertical="center"/>
    </xf>
    <xf numFmtId="178" fontId="4" fillId="19" borderId="129" xfId="0" applyNumberFormat="1" applyFont="1" applyFill="1" applyBorder="1">
      <alignment vertical="center"/>
    </xf>
    <xf numFmtId="178" fontId="4" fillId="19" borderId="173" xfId="0" applyNumberFormat="1" applyFont="1" applyFill="1" applyBorder="1">
      <alignment vertical="center"/>
    </xf>
    <xf numFmtId="178" fontId="4" fillId="19" borderId="130" xfId="0" applyNumberFormat="1" applyFont="1" applyFill="1" applyBorder="1">
      <alignment vertical="center"/>
    </xf>
    <xf numFmtId="49" fontId="4" fillId="2" borderId="14" xfId="0" applyNumberFormat="1" applyFont="1" applyFill="1" applyBorder="1" applyAlignment="1">
      <alignment horizontal="center" vertical="center"/>
    </xf>
    <xf numFmtId="0" fontId="4" fillId="21" borderId="27"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4" fillId="12" borderId="66" xfId="0" applyFont="1" applyFill="1" applyBorder="1" applyAlignment="1">
      <alignment horizontal="center" vertical="center" wrapText="1"/>
    </xf>
    <xf numFmtId="0" fontId="4" fillId="22" borderId="32" xfId="0" applyFont="1" applyFill="1" applyBorder="1" applyAlignment="1">
      <alignment horizontal="center" vertical="center" wrapText="1"/>
    </xf>
    <xf numFmtId="0" fontId="4" fillId="22" borderId="31" xfId="0" applyFont="1" applyFill="1" applyBorder="1" applyAlignment="1">
      <alignment horizontal="center" vertical="center" wrapText="1"/>
    </xf>
    <xf numFmtId="0" fontId="4" fillId="19" borderId="66" xfId="0" applyFont="1" applyFill="1" applyBorder="1" applyAlignment="1">
      <alignment horizontal="center" vertical="center" wrapText="1"/>
    </xf>
    <xf numFmtId="0" fontId="4" fillId="19" borderId="0" xfId="0" applyFont="1" applyFill="1" applyBorder="1" applyAlignment="1">
      <alignment horizontal="center" vertical="center" wrapText="1"/>
    </xf>
    <xf numFmtId="0" fontId="4" fillId="19" borderId="135" xfId="0" applyFont="1" applyFill="1" applyBorder="1" applyAlignment="1">
      <alignment horizontal="center" vertical="center" wrapText="1"/>
    </xf>
    <xf numFmtId="0" fontId="4" fillId="22" borderId="0" xfId="0" applyFont="1" applyFill="1" applyBorder="1" applyAlignment="1">
      <alignment horizontal="center" vertical="center" wrapText="1"/>
    </xf>
    <xf numFmtId="0" fontId="4" fillId="22" borderId="135" xfId="0" applyFont="1" applyFill="1" applyBorder="1" applyAlignment="1">
      <alignment horizontal="center" vertical="center" wrapText="1"/>
    </xf>
    <xf numFmtId="0" fontId="4" fillId="12" borderId="113" xfId="0" applyFont="1" applyFill="1" applyBorder="1" applyAlignment="1">
      <alignment horizontal="center" vertical="center" wrapText="1"/>
    </xf>
    <xf numFmtId="0" fontId="4" fillId="12" borderId="128" xfId="0" applyFont="1" applyFill="1" applyBorder="1" applyAlignment="1">
      <alignment horizontal="center" vertical="center" wrapText="1"/>
    </xf>
    <xf numFmtId="0" fontId="4" fillId="19" borderId="174" xfId="0" applyFont="1" applyFill="1" applyBorder="1" applyAlignment="1">
      <alignment horizontal="center" vertical="center" wrapText="1"/>
    </xf>
    <xf numFmtId="0" fontId="4" fillId="23" borderId="175" xfId="0" applyFont="1" applyFill="1" applyBorder="1" applyAlignment="1">
      <alignment horizontal="center" vertical="center" wrapText="1"/>
    </xf>
    <xf numFmtId="0" fontId="4" fillId="20" borderId="60" xfId="0" applyFont="1" applyFill="1" applyBorder="1" applyAlignment="1">
      <alignment horizontal="center" vertical="center" wrapText="1"/>
    </xf>
    <xf numFmtId="0" fontId="4" fillId="20" borderId="176" xfId="0" applyFont="1" applyFill="1" applyBorder="1" applyAlignment="1">
      <alignment horizontal="center" vertical="center" wrapText="1"/>
    </xf>
    <xf numFmtId="0" fontId="4" fillId="20" borderId="177" xfId="0" applyFont="1" applyFill="1" applyBorder="1" applyAlignment="1">
      <alignment horizontal="center" vertical="center" wrapText="1"/>
    </xf>
    <xf numFmtId="0" fontId="4" fillId="12" borderId="51" xfId="0" applyFont="1" applyFill="1" applyBorder="1" applyAlignment="1">
      <alignment horizontal="center" vertical="center"/>
    </xf>
    <xf numFmtId="0" fontId="4" fillId="0" borderId="27" xfId="0" applyFont="1" applyBorder="1" applyAlignment="1">
      <alignment horizontal="left" vertical="center" shrinkToFit="1"/>
    </xf>
    <xf numFmtId="181" fontId="6" fillId="22" borderId="178" xfId="0" applyNumberFormat="1" applyFont="1" applyFill="1" applyBorder="1">
      <alignment vertical="center"/>
    </xf>
    <xf numFmtId="181" fontId="6" fillId="22" borderId="168" xfId="0" applyNumberFormat="1" applyFont="1" applyFill="1" applyBorder="1">
      <alignment vertical="center"/>
    </xf>
    <xf numFmtId="183" fontId="4" fillId="25" borderId="179" xfId="0" applyNumberFormat="1" applyFont="1" applyFill="1" applyBorder="1">
      <alignment vertical="center"/>
    </xf>
    <xf numFmtId="183" fontId="4" fillId="25" borderId="83" xfId="0" applyNumberFormat="1" applyFont="1" applyFill="1" applyBorder="1">
      <alignment vertical="center"/>
    </xf>
    <xf numFmtId="0" fontId="4" fillId="21" borderId="180" xfId="0" applyFont="1" applyFill="1" applyBorder="1">
      <alignment vertical="center"/>
    </xf>
    <xf numFmtId="191" fontId="4" fillId="20" borderId="148" xfId="0" applyNumberFormat="1" applyFont="1" applyFill="1" applyBorder="1">
      <alignment vertical="center"/>
    </xf>
    <xf numFmtId="191" fontId="4" fillId="20" borderId="149" xfId="0" applyNumberFormat="1" applyFont="1" applyFill="1" applyBorder="1">
      <alignment vertical="center"/>
    </xf>
    <xf numFmtId="191" fontId="4" fillId="20" borderId="150" xfId="0" applyNumberFormat="1" applyFont="1" applyFill="1" applyBorder="1">
      <alignment vertical="center"/>
    </xf>
    <xf numFmtId="0" fontId="4" fillId="11" borderId="25" xfId="0" applyFont="1" applyFill="1" applyBorder="1" applyAlignment="1">
      <alignment horizontal="center" vertical="center" shrinkToFit="1"/>
    </xf>
    <xf numFmtId="0" fontId="4" fillId="22" borderId="32" xfId="0" applyFont="1" applyFill="1" applyBorder="1" applyAlignment="1">
      <alignment horizontal="center" vertical="center" shrinkToFit="1"/>
    </xf>
    <xf numFmtId="0" fontId="4" fillId="22" borderId="31" xfId="0" applyFont="1" applyFill="1" applyBorder="1" applyAlignment="1">
      <alignment horizontal="center" vertical="center" shrinkToFit="1"/>
    </xf>
    <xf numFmtId="0" fontId="4" fillId="21" borderId="27" xfId="0" applyFont="1" applyFill="1" applyBorder="1" applyAlignment="1">
      <alignment horizontal="center" vertical="center" shrinkToFit="1"/>
    </xf>
    <xf numFmtId="0" fontId="4" fillId="20" borderId="181" xfId="0" applyFont="1" applyFill="1" applyBorder="1">
      <alignment vertical="center"/>
    </xf>
    <xf numFmtId="0" fontId="4" fillId="20" borderId="182" xfId="0" applyFont="1" applyFill="1" applyBorder="1">
      <alignment vertical="center"/>
    </xf>
    <xf numFmtId="179" fontId="4" fillId="20" borderId="182" xfId="0" applyNumberFormat="1" applyFont="1" applyFill="1" applyBorder="1" applyAlignment="1">
      <alignment vertical="center" shrinkToFit="1"/>
    </xf>
    <xf numFmtId="0" fontId="4" fillId="20" borderId="155" xfId="0" applyFont="1" applyFill="1" applyBorder="1">
      <alignment vertical="center"/>
    </xf>
    <xf numFmtId="178" fontId="4" fillId="26" borderId="65" xfId="0" applyNumberFormat="1" applyFont="1" applyFill="1" applyBorder="1">
      <alignment vertical="center"/>
    </xf>
    <xf numFmtId="178" fontId="4" fillId="26" borderId="66" xfId="0" applyNumberFormat="1" applyFont="1" applyFill="1" applyBorder="1">
      <alignment vertical="center"/>
    </xf>
    <xf numFmtId="178" fontId="4" fillId="26" borderId="52" xfId="0" applyNumberFormat="1" applyFont="1" applyFill="1" applyBorder="1">
      <alignment vertical="center"/>
    </xf>
    <xf numFmtId="0" fontId="4" fillId="26" borderId="37" xfId="0" applyFont="1" applyFill="1" applyBorder="1">
      <alignment vertical="center"/>
    </xf>
    <xf numFmtId="0" fontId="4" fillId="26" borderId="1" xfId="0" applyFont="1" applyFill="1" applyBorder="1">
      <alignment vertical="center"/>
    </xf>
    <xf numFmtId="0" fontId="4" fillId="26" borderId="27" xfId="0" applyFont="1" applyFill="1" applyBorder="1">
      <alignment vertical="center"/>
    </xf>
    <xf numFmtId="0" fontId="4" fillId="26" borderId="14" xfId="0" applyFont="1" applyFill="1" applyBorder="1">
      <alignment vertical="center"/>
    </xf>
    <xf numFmtId="0" fontId="4" fillId="26" borderId="64" xfId="0" applyFont="1" applyFill="1" applyBorder="1">
      <alignment vertical="center"/>
    </xf>
    <xf numFmtId="0" fontId="4" fillId="26" borderId="62" xfId="0" applyFont="1" applyFill="1" applyBorder="1">
      <alignment vertical="center"/>
    </xf>
    <xf numFmtId="0" fontId="4" fillId="26" borderId="22" xfId="0" applyFont="1" applyFill="1" applyBorder="1">
      <alignment vertical="center"/>
    </xf>
    <xf numFmtId="0" fontId="4" fillId="26" borderId="3" xfId="0" applyFont="1" applyFill="1" applyBorder="1">
      <alignment vertical="center"/>
    </xf>
    <xf numFmtId="0" fontId="4" fillId="27" borderId="0" xfId="0" applyFont="1" applyFill="1" applyBorder="1">
      <alignment vertical="center"/>
    </xf>
    <xf numFmtId="0" fontId="4" fillId="27" borderId="53" xfId="0" applyFont="1" applyFill="1" applyBorder="1">
      <alignment vertical="center"/>
    </xf>
    <xf numFmtId="0" fontId="4" fillId="27" borderId="8" xfId="0" applyFont="1" applyFill="1" applyBorder="1">
      <alignment vertical="center"/>
    </xf>
    <xf numFmtId="179" fontId="4" fillId="27" borderId="8" xfId="0" applyNumberFormat="1" applyFont="1" applyFill="1" applyBorder="1" applyAlignment="1">
      <alignment vertical="center" shrinkToFit="1"/>
    </xf>
    <xf numFmtId="0" fontId="4" fillId="27" borderId="57" xfId="0" applyFont="1" applyFill="1" applyBorder="1">
      <alignment vertical="center"/>
    </xf>
    <xf numFmtId="0" fontId="4" fillId="27" borderId="54" xfId="0" applyFont="1" applyFill="1" applyBorder="1">
      <alignment vertical="center"/>
    </xf>
    <xf numFmtId="0" fontId="4" fillId="27" borderId="55" xfId="0" applyFont="1" applyFill="1" applyBorder="1">
      <alignment vertical="center"/>
    </xf>
    <xf numFmtId="0" fontId="4" fillId="27" borderId="56" xfId="0" applyFont="1" applyFill="1" applyBorder="1">
      <alignment vertical="center"/>
    </xf>
    <xf numFmtId="179" fontId="4" fillId="27" borderId="56" xfId="0" applyNumberFormat="1" applyFont="1" applyFill="1" applyBorder="1" applyAlignment="1">
      <alignment vertical="center" shrinkToFit="1"/>
    </xf>
    <xf numFmtId="0" fontId="4" fillId="12" borderId="24" xfId="0" applyFont="1" applyFill="1" applyBorder="1" applyAlignment="1">
      <alignment horizontal="center" vertical="center"/>
    </xf>
    <xf numFmtId="0" fontId="4" fillId="16" borderId="24" xfId="0" applyFont="1" applyFill="1" applyBorder="1" applyAlignment="1">
      <alignment horizontal="center" vertical="center"/>
    </xf>
    <xf numFmtId="0" fontId="4" fillId="28" borderId="24" xfId="0" applyFont="1" applyFill="1" applyBorder="1" applyAlignment="1">
      <alignment horizontal="center" vertical="center" shrinkToFit="1"/>
    </xf>
    <xf numFmtId="0" fontId="4" fillId="18" borderId="24" xfId="0" applyFont="1" applyFill="1" applyBorder="1" applyAlignment="1">
      <alignment vertical="center" shrinkToFit="1"/>
    </xf>
    <xf numFmtId="0" fontId="4" fillId="28" borderId="23" xfId="0" applyFont="1" applyFill="1" applyBorder="1" applyAlignment="1">
      <alignment horizontal="center" wrapText="1"/>
    </xf>
    <xf numFmtId="0" fontId="4" fillId="18" borderId="23" xfId="0" applyFont="1" applyFill="1" applyBorder="1" applyAlignment="1">
      <alignment horizontal="center" wrapText="1"/>
    </xf>
    <xf numFmtId="0" fontId="4" fillId="12" borderId="23" xfId="0" applyFont="1" applyFill="1" applyBorder="1" applyAlignment="1">
      <alignment horizontal="center" shrinkToFit="1"/>
    </xf>
    <xf numFmtId="0" fontId="4" fillId="16" borderId="23" xfId="0" applyFont="1" applyFill="1" applyBorder="1" applyAlignment="1">
      <alignment horizontal="center" shrinkToFit="1"/>
    </xf>
    <xf numFmtId="0" fontId="13" fillId="15" borderId="0" xfId="0" applyFont="1" applyFill="1">
      <alignment vertical="center"/>
    </xf>
    <xf numFmtId="1" fontId="4" fillId="15" borderId="27" xfId="2" applyNumberFormat="1" applyFont="1" applyFill="1" applyBorder="1" applyAlignment="1">
      <alignment vertical="center"/>
    </xf>
    <xf numFmtId="1" fontId="4" fillId="15" borderId="0" xfId="2" applyNumberFormat="1" applyFont="1" applyFill="1" applyBorder="1" applyAlignment="1">
      <alignment vertical="center"/>
    </xf>
    <xf numFmtId="1" fontId="4" fillId="15" borderId="183" xfId="2" applyNumberFormat="1" applyFont="1" applyFill="1" applyBorder="1" applyAlignment="1">
      <alignment vertical="center"/>
    </xf>
    <xf numFmtId="1" fontId="4" fillId="15" borderId="63" xfId="2" applyNumberFormat="1" applyFont="1" applyFill="1" applyBorder="1" applyAlignment="1">
      <alignment vertical="center"/>
    </xf>
    <xf numFmtId="1" fontId="4" fillId="15" borderId="8" xfId="2" applyNumberFormat="1" applyFont="1" applyFill="1" applyBorder="1" applyAlignment="1">
      <alignment vertical="center"/>
    </xf>
    <xf numFmtId="1" fontId="4" fillId="15" borderId="184" xfId="2" applyNumberFormat="1" applyFont="1" applyFill="1" applyBorder="1" applyAlignment="1">
      <alignment vertical="center"/>
    </xf>
    <xf numFmtId="1" fontId="4" fillId="15" borderId="64" xfId="2" applyNumberFormat="1" applyFont="1" applyFill="1" applyBorder="1" applyAlignment="1">
      <alignment vertical="center"/>
    </xf>
    <xf numFmtId="1" fontId="4" fillId="15" borderId="10" xfId="2" applyNumberFormat="1" applyFont="1" applyFill="1" applyBorder="1" applyAlignment="1">
      <alignment vertical="center"/>
    </xf>
    <xf numFmtId="1" fontId="4" fillId="15" borderId="185" xfId="2" applyNumberFormat="1" applyFont="1" applyFill="1" applyBorder="1" applyAlignment="1">
      <alignment vertical="center"/>
    </xf>
    <xf numFmtId="1" fontId="4" fillId="15" borderId="37" xfId="2" applyNumberFormat="1" applyFont="1" applyFill="1" applyBorder="1" applyAlignment="1">
      <alignment vertical="center"/>
    </xf>
    <xf numFmtId="1" fontId="4" fillId="15" borderId="38" xfId="2" applyNumberFormat="1" applyFont="1" applyFill="1" applyBorder="1" applyAlignment="1">
      <alignment vertical="center"/>
    </xf>
    <xf numFmtId="1" fontId="4" fillId="15" borderId="96" xfId="2" applyNumberFormat="1" applyFont="1" applyFill="1" applyBorder="1" applyAlignment="1">
      <alignment vertical="center"/>
    </xf>
    <xf numFmtId="1" fontId="4" fillId="15" borderId="97" xfId="2" applyNumberFormat="1" applyFont="1" applyFill="1" applyBorder="1" applyAlignment="1">
      <alignment vertical="center"/>
    </xf>
    <xf numFmtId="1" fontId="4" fillId="15" borderId="186" xfId="2" applyNumberFormat="1" applyFont="1" applyFill="1" applyBorder="1" applyAlignment="1">
      <alignment vertical="center"/>
    </xf>
    <xf numFmtId="1" fontId="4" fillId="15" borderId="102" xfId="2" applyNumberFormat="1" applyFont="1" applyFill="1" applyBorder="1" applyAlignment="1">
      <alignment vertical="center"/>
    </xf>
    <xf numFmtId="1" fontId="4" fillId="15" borderId="187" xfId="2" applyNumberFormat="1" applyFont="1" applyFill="1" applyBorder="1" applyAlignment="1">
      <alignment vertical="center"/>
    </xf>
    <xf numFmtId="1" fontId="4" fillId="15" borderId="188" xfId="2" applyNumberFormat="1" applyFont="1" applyFill="1" applyBorder="1" applyAlignment="1">
      <alignment vertical="center"/>
    </xf>
    <xf numFmtId="1" fontId="4" fillId="15" borderId="12" xfId="2" applyNumberFormat="1" applyFont="1" applyFill="1" applyBorder="1" applyAlignment="1">
      <alignment vertical="center"/>
    </xf>
    <xf numFmtId="1" fontId="4" fillId="15" borderId="189" xfId="2" applyNumberFormat="1" applyFont="1" applyFill="1" applyBorder="1" applyAlignment="1">
      <alignment vertical="center"/>
    </xf>
    <xf numFmtId="1" fontId="4" fillId="15" borderId="190" xfId="2" applyNumberFormat="1" applyFont="1" applyFill="1" applyBorder="1" applyAlignment="1">
      <alignment vertical="center"/>
    </xf>
    <xf numFmtId="1" fontId="4" fillId="15" borderId="191" xfId="2" applyNumberFormat="1" applyFont="1" applyFill="1" applyBorder="1" applyAlignment="1">
      <alignment vertical="center"/>
    </xf>
    <xf numFmtId="1" fontId="4" fillId="15" borderId="26" xfId="2" applyNumberFormat="1" applyFont="1" applyFill="1" applyBorder="1" applyAlignment="1">
      <alignment vertical="center"/>
    </xf>
    <xf numFmtId="1" fontId="4" fillId="15" borderId="192" xfId="2" applyNumberFormat="1" applyFont="1" applyFill="1" applyBorder="1" applyAlignment="1">
      <alignment vertical="center"/>
    </xf>
    <xf numFmtId="1" fontId="4" fillId="15" borderId="53" xfId="2" applyNumberFormat="1" applyFont="1" applyFill="1" applyBorder="1" applyAlignment="1">
      <alignment vertical="center"/>
    </xf>
    <xf numFmtId="1" fontId="4" fillId="15" borderId="76" xfId="2" applyNumberFormat="1" applyFont="1" applyFill="1" applyBorder="1" applyAlignment="1">
      <alignment vertical="center"/>
    </xf>
    <xf numFmtId="1" fontId="4" fillId="15" borderId="193" xfId="2" applyNumberFormat="1" applyFont="1" applyFill="1" applyBorder="1" applyAlignment="1">
      <alignment vertical="center"/>
    </xf>
    <xf numFmtId="1" fontId="4" fillId="15" borderId="54" xfId="2" applyNumberFormat="1" applyFont="1" applyFill="1" applyBorder="1" applyAlignment="1">
      <alignment vertical="center"/>
    </xf>
    <xf numFmtId="1" fontId="4" fillId="15" borderId="78" xfId="2" applyNumberFormat="1" applyFont="1" applyFill="1" applyBorder="1" applyAlignment="1">
      <alignment vertical="center"/>
    </xf>
    <xf numFmtId="1" fontId="4" fillId="15" borderId="111" xfId="2" applyNumberFormat="1" applyFont="1" applyFill="1" applyBorder="1" applyAlignment="1">
      <alignment vertical="center"/>
    </xf>
    <xf numFmtId="1" fontId="4" fillId="15" borderId="194" xfId="2" applyNumberFormat="1" applyFont="1" applyFill="1" applyBorder="1" applyAlignment="1">
      <alignment vertical="center"/>
    </xf>
    <xf numFmtId="1" fontId="4" fillId="15" borderId="195" xfId="2" applyNumberFormat="1" applyFont="1" applyFill="1" applyBorder="1" applyAlignment="1">
      <alignment vertical="center"/>
    </xf>
    <xf numFmtId="1" fontId="4" fillId="15" borderId="196" xfId="2" applyNumberFormat="1" applyFont="1" applyFill="1" applyBorder="1" applyAlignment="1">
      <alignment vertical="center"/>
    </xf>
    <xf numFmtId="1" fontId="4" fillId="15" borderId="197" xfId="2" applyNumberFormat="1" applyFont="1" applyFill="1" applyBorder="1" applyAlignment="1">
      <alignment vertical="center"/>
    </xf>
    <xf numFmtId="176" fontId="4" fillId="15" borderId="0" xfId="2" applyNumberFormat="1" applyFont="1" applyFill="1" applyBorder="1" applyAlignment="1">
      <alignment vertical="center"/>
    </xf>
    <xf numFmtId="176" fontId="4" fillId="15" borderId="26" xfId="2" applyNumberFormat="1" applyFont="1" applyFill="1" applyBorder="1" applyAlignment="1">
      <alignment vertical="center"/>
    </xf>
    <xf numFmtId="176" fontId="4" fillId="15" borderId="8" xfId="2" applyNumberFormat="1" applyFont="1" applyFill="1" applyBorder="1" applyAlignment="1">
      <alignment vertical="center"/>
    </xf>
    <xf numFmtId="176" fontId="4" fillId="15" borderId="76" xfId="2" applyNumberFormat="1" applyFont="1" applyFill="1" applyBorder="1" applyAlignment="1">
      <alignment vertical="center"/>
    </xf>
    <xf numFmtId="176" fontId="4" fillId="15" borderId="10" xfId="2" applyNumberFormat="1" applyFont="1" applyFill="1" applyBorder="1" applyAlignment="1">
      <alignment vertical="center"/>
    </xf>
    <xf numFmtId="176" fontId="4" fillId="15" borderId="78" xfId="2" applyNumberFormat="1" applyFont="1" applyFill="1" applyBorder="1" applyAlignment="1">
      <alignment vertical="center"/>
    </xf>
    <xf numFmtId="176" fontId="4" fillId="15" borderId="56" xfId="2" applyNumberFormat="1" applyFont="1" applyFill="1" applyBorder="1" applyAlignment="1">
      <alignment vertical="center"/>
    </xf>
    <xf numFmtId="176" fontId="4" fillId="15" borderId="198" xfId="2" applyNumberFormat="1" applyFont="1" applyFill="1" applyBorder="1" applyAlignment="1">
      <alignment vertical="center"/>
    </xf>
    <xf numFmtId="176" fontId="4" fillId="15" borderId="102" xfId="2" applyNumberFormat="1" applyFont="1" applyFill="1" applyBorder="1" applyAlignment="1">
      <alignment vertical="center"/>
    </xf>
    <xf numFmtId="176" fontId="4" fillId="15" borderId="12" xfId="2" applyNumberFormat="1" applyFont="1" applyFill="1" applyBorder="1" applyAlignment="1">
      <alignment vertical="center"/>
    </xf>
    <xf numFmtId="176" fontId="4" fillId="15" borderId="149" xfId="2" applyNumberFormat="1" applyFont="1" applyFill="1" applyBorder="1" applyAlignment="1">
      <alignment vertical="center"/>
    </xf>
    <xf numFmtId="176" fontId="4" fillId="15" borderId="0" xfId="2" applyNumberFormat="1" applyFont="1" applyFill="1" applyAlignment="1">
      <alignment vertical="center"/>
    </xf>
    <xf numFmtId="176" fontId="4" fillId="15" borderId="38" xfId="2" applyNumberFormat="1" applyFont="1" applyFill="1" applyBorder="1" applyAlignment="1">
      <alignment vertical="center"/>
    </xf>
    <xf numFmtId="176" fontId="4" fillId="15" borderId="190" xfId="2" applyNumberFormat="1" applyFont="1" applyFill="1" applyBorder="1" applyAlignment="1">
      <alignment vertical="center"/>
    </xf>
    <xf numFmtId="176" fontId="4" fillId="15" borderId="183" xfId="2" applyNumberFormat="1" applyFont="1" applyFill="1" applyBorder="1" applyAlignment="1">
      <alignment vertical="center"/>
    </xf>
    <xf numFmtId="176" fontId="4" fillId="15" borderId="192" xfId="2" applyNumberFormat="1" applyFont="1" applyFill="1" applyBorder="1" applyAlignment="1">
      <alignment vertical="center"/>
    </xf>
    <xf numFmtId="176" fontId="4" fillId="15" borderId="184" xfId="2" applyNumberFormat="1" applyFont="1" applyFill="1" applyBorder="1" applyAlignment="1">
      <alignment vertical="center"/>
    </xf>
    <xf numFmtId="176" fontId="4" fillId="15" borderId="193" xfId="2" applyNumberFormat="1" applyFont="1" applyFill="1" applyBorder="1" applyAlignment="1">
      <alignment vertical="center"/>
    </xf>
    <xf numFmtId="176" fontId="4" fillId="15" borderId="185" xfId="2" applyNumberFormat="1" applyFont="1" applyFill="1" applyBorder="1" applyAlignment="1">
      <alignment vertical="center"/>
    </xf>
    <xf numFmtId="176" fontId="4" fillId="15" borderId="58" xfId="2" applyNumberFormat="1" applyFont="1" applyFill="1" applyBorder="1" applyAlignment="1">
      <alignment vertical="center"/>
    </xf>
    <xf numFmtId="176" fontId="4" fillId="15" borderId="4" xfId="2" applyNumberFormat="1" applyFont="1" applyFill="1" applyBorder="1" applyAlignment="1">
      <alignment vertical="center"/>
    </xf>
    <xf numFmtId="176" fontId="4" fillId="15" borderId="111" xfId="2" applyNumberFormat="1" applyFont="1" applyFill="1" applyBorder="1" applyAlignment="1">
      <alignment vertical="center"/>
    </xf>
    <xf numFmtId="176" fontId="4" fillId="15" borderId="6" xfId="2" applyNumberFormat="1" applyFont="1" applyFill="1" applyBorder="1" applyAlignment="1">
      <alignment vertical="center"/>
    </xf>
    <xf numFmtId="184" fontId="4" fillId="28" borderId="26" xfId="0" applyNumberFormat="1" applyFont="1" applyFill="1" applyBorder="1">
      <alignment vertical="center"/>
    </xf>
    <xf numFmtId="184" fontId="4" fillId="28" borderId="76" xfId="0" applyNumberFormat="1" applyFont="1" applyFill="1" applyBorder="1">
      <alignment vertical="center"/>
    </xf>
    <xf numFmtId="184" fontId="4" fillId="28" borderId="78" xfId="0" applyNumberFormat="1" applyFont="1" applyFill="1" applyBorder="1">
      <alignment vertical="center"/>
    </xf>
    <xf numFmtId="184" fontId="4" fillId="28" borderId="24" xfId="0" applyNumberFormat="1" applyFont="1" applyFill="1" applyBorder="1">
      <alignment vertical="center"/>
    </xf>
    <xf numFmtId="180" fontId="6" fillId="22" borderId="32" xfId="0" applyNumberFormat="1" applyFont="1" applyFill="1" applyBorder="1">
      <alignment vertical="center"/>
    </xf>
    <xf numFmtId="180" fontId="6" fillId="22" borderId="135" xfId="0" applyNumberFormat="1" applyFont="1" applyFill="1" applyBorder="1">
      <alignment vertical="center"/>
    </xf>
    <xf numFmtId="180" fontId="6" fillId="22" borderId="161" xfId="0" applyNumberFormat="1" applyFont="1" applyFill="1" applyBorder="1">
      <alignment vertical="center"/>
    </xf>
    <xf numFmtId="180" fontId="6" fillId="22" borderId="136" xfId="0" applyNumberFormat="1" applyFont="1" applyFill="1" applyBorder="1">
      <alignment vertical="center"/>
    </xf>
    <xf numFmtId="180" fontId="6" fillId="22" borderId="163" xfId="0" applyNumberFormat="1" applyFont="1" applyFill="1" applyBorder="1">
      <alignment vertical="center"/>
    </xf>
    <xf numFmtId="180" fontId="6" fillId="22" borderId="137" xfId="0" applyNumberFormat="1" applyFont="1" applyFill="1" applyBorder="1">
      <alignment vertical="center"/>
    </xf>
    <xf numFmtId="181" fontId="4" fillId="0" borderId="25" xfId="0" applyNumberFormat="1" applyFont="1" applyFill="1" applyBorder="1">
      <alignment vertical="center"/>
    </xf>
    <xf numFmtId="0" fontId="10" fillId="29" borderId="244" xfId="1" applyFill="1" applyBorder="1" applyAlignment="1" applyProtection="1">
      <alignment horizontal="center" vertical="center"/>
    </xf>
    <xf numFmtId="0" fontId="10" fillId="29" borderId="245" xfId="1" applyFill="1" applyBorder="1" applyAlignment="1" applyProtection="1">
      <alignment horizontal="center" vertical="center"/>
    </xf>
    <xf numFmtId="0" fontId="10" fillId="29" borderId="246" xfId="1" applyFill="1" applyBorder="1" applyAlignment="1" applyProtection="1">
      <alignment horizontal="center" vertical="center"/>
    </xf>
    <xf numFmtId="0" fontId="6" fillId="14" borderId="0" xfId="0" applyFont="1" applyFill="1" applyBorder="1" applyAlignment="1">
      <alignment horizontal="center" vertical="top" wrapText="1"/>
    </xf>
    <xf numFmtId="0" fontId="6" fillId="14" borderId="0" xfId="0" applyFont="1" applyFill="1" applyBorder="1" applyAlignment="1">
      <alignment horizontal="left" vertical="top" wrapText="1"/>
    </xf>
    <xf numFmtId="0" fontId="4" fillId="13" borderId="0" xfId="0" applyFont="1" applyFill="1" applyBorder="1" applyAlignment="1">
      <alignment horizontal="left" vertical="top" wrapText="1"/>
    </xf>
    <xf numFmtId="0" fontId="4" fillId="13" borderId="0" xfId="0" applyFont="1" applyFill="1" applyBorder="1" applyAlignment="1">
      <alignment horizontal="left" vertical="top"/>
    </xf>
    <xf numFmtId="0" fontId="6" fillId="19" borderId="0" xfId="0" applyFont="1" applyFill="1" applyBorder="1" applyAlignment="1">
      <alignment horizontal="left" vertical="center" wrapText="1"/>
    </xf>
    <xf numFmtId="0" fontId="13" fillId="13" borderId="0" xfId="0" applyFont="1" applyFill="1" applyBorder="1" applyAlignment="1">
      <alignment horizontal="left" vertical="center"/>
    </xf>
    <xf numFmtId="0" fontId="10" fillId="19" borderId="0" xfId="1" applyFill="1" applyBorder="1" applyAlignment="1" applyProtection="1">
      <alignment horizontal="center" vertical="center" wrapText="1"/>
    </xf>
    <xf numFmtId="0" fontId="5" fillId="21" borderId="199" xfId="0" applyFont="1" applyFill="1" applyBorder="1" applyAlignment="1">
      <alignment horizontal="left" vertical="center" wrapText="1"/>
    </xf>
    <xf numFmtId="0" fontId="5" fillId="21" borderId="200" xfId="0" applyFont="1" applyFill="1" applyBorder="1" applyAlignment="1">
      <alignment horizontal="left" vertical="center" wrapText="1"/>
    </xf>
    <xf numFmtId="0" fontId="5" fillId="21" borderId="201" xfId="0" applyFont="1" applyFill="1" applyBorder="1" applyAlignment="1">
      <alignment horizontal="left" vertical="center" wrapText="1"/>
    </xf>
    <xf numFmtId="0" fontId="5" fillId="21" borderId="202" xfId="0" applyFont="1" applyFill="1" applyBorder="1" applyAlignment="1">
      <alignment horizontal="left" vertical="center" wrapText="1"/>
    </xf>
    <xf numFmtId="0" fontId="5" fillId="21" borderId="0" xfId="0" applyFont="1" applyFill="1" applyBorder="1" applyAlignment="1">
      <alignment horizontal="left" vertical="center" wrapText="1"/>
    </xf>
    <xf numFmtId="0" fontId="5" fillId="21" borderId="203" xfId="0" applyFont="1" applyFill="1" applyBorder="1" applyAlignment="1">
      <alignment horizontal="left" vertical="center" wrapText="1"/>
    </xf>
    <xf numFmtId="0" fontId="5" fillId="21" borderId="204" xfId="0" applyFont="1" applyFill="1" applyBorder="1" applyAlignment="1">
      <alignment horizontal="left" vertical="center" wrapText="1"/>
    </xf>
    <xf numFmtId="0" fontId="5" fillId="21" borderId="205" xfId="0" applyFont="1" applyFill="1" applyBorder="1" applyAlignment="1">
      <alignment horizontal="left" vertical="center" wrapText="1"/>
    </xf>
    <xf numFmtId="0" fontId="5" fillId="21" borderId="206" xfId="0" applyFont="1" applyFill="1" applyBorder="1" applyAlignment="1">
      <alignment horizontal="left" vertical="center" wrapText="1"/>
    </xf>
    <xf numFmtId="0" fontId="6" fillId="20" borderId="38" xfId="0" applyFont="1" applyFill="1" applyBorder="1" applyAlignment="1">
      <alignment horizontal="left" vertical="center"/>
    </xf>
    <xf numFmtId="0" fontId="4" fillId="20" borderId="38" xfId="0" applyFont="1" applyFill="1" applyBorder="1" applyAlignment="1">
      <alignment horizontal="left" vertical="center"/>
    </xf>
    <xf numFmtId="0" fontId="12" fillId="13" borderId="0" xfId="0" applyFont="1" applyFill="1" applyBorder="1" applyAlignment="1">
      <alignment horizontal="left" vertical="center" wrapText="1"/>
    </xf>
    <xf numFmtId="0" fontId="13" fillId="13" borderId="0" xfId="0" applyFont="1" applyFill="1" applyBorder="1" applyAlignment="1">
      <alignment horizontal="left" vertical="center" wrapText="1"/>
    </xf>
    <xf numFmtId="0" fontId="12" fillId="19" borderId="0" xfId="0" applyFont="1" applyFill="1" applyBorder="1" applyAlignment="1">
      <alignment horizontal="left" vertical="center" wrapText="1"/>
    </xf>
    <xf numFmtId="0" fontId="4" fillId="13" borderId="0" xfId="0" applyFont="1" applyFill="1" applyBorder="1" applyAlignment="1">
      <alignment horizontal="left" vertical="distributed" wrapText="1"/>
    </xf>
    <xf numFmtId="49" fontId="4" fillId="2" borderId="58"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6" fillId="15" borderId="81" xfId="0" applyFont="1" applyFill="1" applyBorder="1" applyAlignment="1">
      <alignment horizontal="right" vertical="center"/>
    </xf>
    <xf numFmtId="0" fontId="6" fillId="15" borderId="247" xfId="0" applyFont="1" applyFill="1" applyBorder="1" applyAlignment="1">
      <alignment horizontal="right" vertical="center"/>
    </xf>
    <xf numFmtId="0" fontId="5" fillId="21" borderId="181" xfId="0" applyFont="1" applyFill="1" applyBorder="1" applyAlignment="1">
      <alignment horizontal="center" vertical="center" wrapText="1"/>
    </xf>
    <xf numFmtId="0" fontId="5" fillId="21" borderId="182" xfId="0" applyFont="1" applyFill="1" applyBorder="1" applyAlignment="1">
      <alignment horizontal="center" vertical="center" wrapText="1"/>
    </xf>
    <xf numFmtId="0" fontId="5" fillId="21" borderId="155" xfId="0" applyFont="1" applyFill="1" applyBorder="1" applyAlignment="1">
      <alignment horizontal="center" vertical="center" wrapText="1"/>
    </xf>
    <xf numFmtId="0" fontId="4" fillId="11" borderId="16" xfId="0" applyFont="1" applyFill="1" applyBorder="1" applyAlignment="1">
      <alignment horizontal="center" vertical="center"/>
    </xf>
    <xf numFmtId="0" fontId="0" fillId="0" borderId="36" xfId="0" applyBorder="1" applyAlignment="1">
      <alignment horizontal="center" vertical="center"/>
    </xf>
    <xf numFmtId="0" fontId="4" fillId="3" borderId="2" xfId="0" applyFont="1" applyFill="1" applyBorder="1" applyAlignment="1">
      <alignment horizontal="left" vertical="center" wrapText="1"/>
    </xf>
    <xf numFmtId="0" fontId="4" fillId="12" borderId="210" xfId="0" applyFont="1" applyFill="1" applyBorder="1" applyAlignment="1">
      <alignment horizontal="center" vertical="center" wrapText="1"/>
    </xf>
    <xf numFmtId="0" fontId="0" fillId="12" borderId="211" xfId="0" applyFill="1" applyBorder="1" applyAlignment="1">
      <alignment horizontal="center" vertical="center" wrapText="1"/>
    </xf>
    <xf numFmtId="0" fontId="0" fillId="12" borderId="212" xfId="0" applyFill="1" applyBorder="1" applyAlignment="1">
      <alignment horizontal="center" vertical="center" wrapText="1"/>
    </xf>
    <xf numFmtId="0" fontId="4" fillId="23" borderId="182" xfId="0" applyFont="1" applyFill="1" applyBorder="1" applyAlignment="1">
      <alignment horizontal="center" vertical="center" wrapText="1"/>
    </xf>
    <xf numFmtId="0" fontId="4" fillId="23" borderId="155" xfId="0" applyFont="1" applyFill="1" applyBorder="1" applyAlignment="1">
      <alignment horizontal="center" vertical="center" wrapText="1"/>
    </xf>
    <xf numFmtId="0" fontId="4" fillId="20" borderId="113" xfId="0" applyFont="1" applyFill="1" applyBorder="1" applyAlignment="1">
      <alignment horizontal="center"/>
    </xf>
    <xf numFmtId="0" fontId="4" fillId="20" borderId="0" xfId="0" applyFont="1" applyFill="1" applyBorder="1" applyAlignment="1">
      <alignment horizontal="center"/>
    </xf>
    <xf numFmtId="0" fontId="4" fillId="20" borderId="213" xfId="0" applyFont="1" applyFill="1" applyBorder="1" applyAlignment="1">
      <alignment horizontal="center"/>
    </xf>
    <xf numFmtId="0" fontId="4" fillId="23" borderId="147" xfId="0" applyFont="1" applyFill="1" applyBorder="1" applyAlignment="1">
      <alignment horizontal="center" vertical="center" wrapText="1"/>
    </xf>
    <xf numFmtId="0" fontId="4" fillId="23" borderId="2" xfId="0" applyFont="1" applyFill="1" applyBorder="1" applyAlignment="1">
      <alignment horizontal="center" vertical="center" wrapText="1"/>
    </xf>
    <xf numFmtId="0" fontId="4" fillId="23" borderId="154" xfId="0" applyFont="1" applyFill="1" applyBorder="1" applyAlignment="1">
      <alignment horizontal="center" vertical="center" wrapText="1"/>
    </xf>
    <xf numFmtId="0" fontId="4" fillId="15" borderId="81" xfId="0" applyFont="1" applyFill="1" applyBorder="1" applyAlignment="1">
      <alignment horizontal="right" vertical="center"/>
    </xf>
    <xf numFmtId="0" fontId="4" fillId="15" borderId="247" xfId="0" applyFont="1" applyFill="1" applyBorder="1" applyAlignment="1">
      <alignment horizontal="right" vertical="center"/>
    </xf>
    <xf numFmtId="0" fontId="4" fillId="30" borderId="207" xfId="0" applyFont="1" applyFill="1" applyBorder="1" applyAlignment="1">
      <alignment horizontal="center" vertical="center" wrapText="1"/>
    </xf>
    <xf numFmtId="0" fontId="4" fillId="30" borderId="66" xfId="0" applyFont="1" applyFill="1" applyBorder="1" applyAlignment="1">
      <alignment horizontal="center" vertical="center" wrapText="1"/>
    </xf>
    <xf numFmtId="0" fontId="0" fillId="30" borderId="52" xfId="0" applyFill="1" applyBorder="1" applyAlignment="1">
      <alignment horizontal="center" vertical="center" wrapText="1"/>
    </xf>
    <xf numFmtId="0" fontId="4" fillId="20" borderId="4" xfId="0" applyFont="1" applyFill="1" applyBorder="1" applyAlignment="1">
      <alignment horizontal="center" vertical="center" wrapText="1"/>
    </xf>
    <xf numFmtId="0" fontId="0" fillId="20" borderId="4" xfId="0" applyFill="1" applyBorder="1" applyAlignment="1">
      <alignment horizontal="center" vertical="center" wrapText="1"/>
    </xf>
    <xf numFmtId="0" fontId="0" fillId="20" borderId="214" xfId="0" applyFill="1" applyBorder="1" applyAlignment="1">
      <alignment horizontal="center" vertical="center" wrapText="1"/>
    </xf>
    <xf numFmtId="49" fontId="4" fillId="15" borderId="58" xfId="0" applyNumberFormat="1" applyFont="1" applyFill="1" applyBorder="1" applyAlignment="1">
      <alignment horizontal="center" vertical="center" wrapText="1"/>
    </xf>
    <xf numFmtId="0" fontId="4" fillId="15" borderId="4" xfId="0" applyFont="1" applyFill="1" applyBorder="1" applyAlignment="1">
      <alignment horizontal="center" vertical="center" wrapText="1"/>
    </xf>
    <xf numFmtId="49" fontId="4" fillId="15" borderId="6" xfId="0" applyNumberFormat="1" applyFont="1" applyFill="1" applyBorder="1" applyAlignment="1">
      <alignment horizontal="center" vertical="center" wrapText="1"/>
    </xf>
    <xf numFmtId="0" fontId="4" fillId="15" borderId="0"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4" fillId="20" borderId="174" xfId="0" applyFont="1" applyFill="1" applyBorder="1" applyAlignment="1">
      <alignment horizontal="center" vertical="center" wrapText="1"/>
    </xf>
    <xf numFmtId="0" fontId="4" fillId="20" borderId="13" xfId="0" applyFont="1" applyFill="1" applyBorder="1" applyAlignment="1">
      <alignment horizontal="center" vertical="center" wrapText="1"/>
    </xf>
    <xf numFmtId="0" fontId="4" fillId="20" borderId="71" xfId="0" applyFont="1" applyFill="1" applyBorder="1" applyAlignment="1">
      <alignment horizontal="center" vertical="center" wrapText="1"/>
    </xf>
    <xf numFmtId="0" fontId="4" fillId="20" borderId="87" xfId="0" applyFont="1" applyFill="1" applyBorder="1" applyAlignment="1">
      <alignment horizontal="center" vertical="center" wrapText="1"/>
    </xf>
    <xf numFmtId="0" fontId="4" fillId="21" borderId="207" xfId="0" applyFont="1" applyFill="1" applyBorder="1" applyAlignment="1">
      <alignment horizontal="center" vertical="center" wrapText="1"/>
    </xf>
    <xf numFmtId="0" fontId="4" fillId="21" borderId="66" xfId="0" applyFont="1" applyFill="1" applyBorder="1" applyAlignment="1">
      <alignment horizontal="center" vertical="center" wrapText="1"/>
    </xf>
    <xf numFmtId="0" fontId="4" fillId="21" borderId="52" xfId="0" applyFont="1" applyFill="1" applyBorder="1" applyAlignment="1">
      <alignment horizontal="center" vertical="center" wrapText="1"/>
    </xf>
    <xf numFmtId="0" fontId="4" fillId="23" borderId="208" xfId="0" applyFont="1" applyFill="1" applyBorder="1" applyAlignment="1">
      <alignment horizontal="center" wrapText="1"/>
    </xf>
    <xf numFmtId="0" fontId="4" fillId="23" borderId="209" xfId="0" applyFont="1" applyFill="1" applyBorder="1" applyAlignment="1">
      <alignment horizontal="center" wrapText="1"/>
    </xf>
    <xf numFmtId="0" fontId="10" fillId="30" borderId="244" xfId="1" applyFill="1" applyBorder="1" applyAlignment="1" applyProtection="1">
      <alignment horizontal="center" vertical="center"/>
    </xf>
    <xf numFmtId="0" fontId="10" fillId="30" borderId="246" xfId="1" applyFill="1" applyBorder="1" applyAlignment="1" applyProtection="1">
      <alignment horizontal="center" vertical="center"/>
    </xf>
    <xf numFmtId="179" fontId="4" fillId="14" borderId="54" xfId="0" applyNumberFormat="1" applyFont="1" applyFill="1" applyBorder="1" applyAlignment="1">
      <alignment horizontal="right" vertical="center" shrinkToFit="1"/>
    </xf>
    <xf numFmtId="179" fontId="4" fillId="14" borderId="10" xfId="0" applyNumberFormat="1" applyFont="1" applyFill="1" applyBorder="1" applyAlignment="1">
      <alignment horizontal="right" vertical="center" shrinkToFit="1"/>
    </xf>
    <xf numFmtId="183" fontId="4" fillId="19" borderId="215" xfId="0" applyNumberFormat="1" applyFont="1" applyFill="1" applyBorder="1" applyAlignment="1">
      <alignment horizontal="right" vertical="center"/>
    </xf>
    <xf numFmtId="183" fontId="4" fillId="19" borderId="12" xfId="0" applyNumberFormat="1" applyFont="1" applyFill="1" applyBorder="1" applyAlignment="1">
      <alignment horizontal="right" vertical="center"/>
    </xf>
    <xf numFmtId="0" fontId="4" fillId="31" borderId="87" xfId="0" applyFont="1" applyFill="1" applyBorder="1" applyAlignment="1">
      <alignment horizontal="center" vertical="center"/>
    </xf>
    <xf numFmtId="0" fontId="4" fillId="31" borderId="13" xfId="0" applyFont="1" applyFill="1" applyBorder="1" applyAlignment="1">
      <alignment horizontal="center" vertical="center"/>
    </xf>
    <xf numFmtId="0" fontId="4" fillId="31" borderId="216" xfId="0" applyFont="1" applyFill="1" applyBorder="1" applyAlignment="1">
      <alignment horizontal="center" vertical="center"/>
    </xf>
    <xf numFmtId="0" fontId="4" fillId="31" borderId="217" xfId="0" applyFont="1" applyFill="1" applyBorder="1" applyAlignment="1">
      <alignment horizontal="center" vertical="center"/>
    </xf>
    <xf numFmtId="0" fontId="4" fillId="31" borderId="87" xfId="0" applyFont="1" applyFill="1" applyBorder="1" applyAlignment="1">
      <alignment horizontal="center" vertical="center" shrinkToFit="1"/>
    </xf>
    <xf numFmtId="0" fontId="4" fillId="31" borderId="69" xfId="0" applyFont="1" applyFill="1" applyBorder="1" applyAlignment="1">
      <alignment horizontal="center" vertical="center" shrinkToFit="1"/>
    </xf>
    <xf numFmtId="0" fontId="4" fillId="31" borderId="216" xfId="0" applyFont="1" applyFill="1" applyBorder="1" applyAlignment="1">
      <alignment horizontal="center" vertical="center" shrinkToFit="1"/>
    </xf>
    <xf numFmtId="0" fontId="4" fillId="31" borderId="177" xfId="0" applyFont="1" applyFill="1" applyBorder="1" applyAlignment="1">
      <alignment horizontal="center" vertical="center" shrinkToFit="1"/>
    </xf>
    <xf numFmtId="178" fontId="4" fillId="23" borderId="218" xfId="0" applyNumberFormat="1" applyFont="1" applyFill="1" applyBorder="1" applyAlignment="1">
      <alignment horizontal="right" vertical="center" shrinkToFit="1"/>
    </xf>
    <xf numFmtId="178" fontId="4" fillId="23" borderId="219" xfId="0" applyNumberFormat="1" applyFont="1" applyFill="1" applyBorder="1" applyAlignment="1">
      <alignment horizontal="right" vertical="center" shrinkToFit="1"/>
    </xf>
    <xf numFmtId="178" fontId="4" fillId="23" borderId="220" xfId="0" applyNumberFormat="1" applyFont="1" applyFill="1" applyBorder="1" applyAlignment="1">
      <alignment horizontal="right" vertical="center" shrinkToFit="1"/>
    </xf>
    <xf numFmtId="178" fontId="4" fillId="23" borderId="221" xfId="0" applyNumberFormat="1" applyFont="1" applyFill="1" applyBorder="1" applyAlignment="1">
      <alignment horizontal="right" vertical="center" shrinkToFit="1"/>
    </xf>
    <xf numFmtId="0" fontId="4" fillId="21" borderId="222" xfId="0" applyFont="1" applyFill="1" applyBorder="1" applyAlignment="1">
      <alignment horizontal="center" vertical="center"/>
    </xf>
    <xf numFmtId="0" fontId="4" fillId="21" borderId="223" xfId="0" applyFont="1" applyFill="1" applyBorder="1" applyAlignment="1">
      <alignment horizontal="center" vertical="center"/>
    </xf>
    <xf numFmtId="178" fontId="4" fillId="12" borderId="218" xfId="0" applyNumberFormat="1" applyFont="1" applyFill="1" applyBorder="1" applyAlignment="1">
      <alignment horizontal="right" vertical="center" shrinkToFit="1"/>
    </xf>
    <xf numFmtId="178" fontId="4" fillId="12" borderId="219" xfId="0" applyNumberFormat="1" applyFont="1" applyFill="1" applyBorder="1" applyAlignment="1">
      <alignment horizontal="right" vertical="center" shrinkToFit="1"/>
    </xf>
    <xf numFmtId="178" fontId="4" fillId="12" borderId="224" xfId="0" applyNumberFormat="1" applyFont="1" applyFill="1" applyBorder="1" applyAlignment="1">
      <alignment horizontal="right" vertical="center" shrinkToFit="1"/>
    </xf>
    <xf numFmtId="178" fontId="4" fillId="12" borderId="225" xfId="0" applyNumberFormat="1" applyFont="1" applyFill="1" applyBorder="1" applyAlignment="1">
      <alignment horizontal="right" vertical="center" shrinkToFit="1"/>
    </xf>
    <xf numFmtId="178" fontId="4" fillId="20" borderId="226" xfId="0" applyNumberFormat="1" applyFont="1" applyFill="1" applyBorder="1" applyAlignment="1">
      <alignment horizontal="right" vertical="center" shrinkToFit="1"/>
    </xf>
    <xf numFmtId="178" fontId="4" fillId="20" borderId="227" xfId="0" applyNumberFormat="1" applyFont="1" applyFill="1" applyBorder="1" applyAlignment="1">
      <alignment horizontal="right" vertical="center" shrinkToFit="1"/>
    </xf>
    <xf numFmtId="178" fontId="4" fillId="20" borderId="220" xfId="0" applyNumberFormat="1" applyFont="1" applyFill="1" applyBorder="1" applyAlignment="1">
      <alignment horizontal="right" vertical="center" shrinkToFit="1"/>
    </xf>
    <xf numFmtId="178" fontId="4" fillId="20" borderId="221" xfId="0" applyNumberFormat="1" applyFont="1" applyFill="1" applyBorder="1" applyAlignment="1">
      <alignment horizontal="right" vertical="center" shrinkToFit="1"/>
    </xf>
    <xf numFmtId="178" fontId="4" fillId="20" borderId="228" xfId="0" applyNumberFormat="1" applyFont="1" applyFill="1" applyBorder="1" applyAlignment="1">
      <alignment horizontal="right" vertical="center" shrinkToFit="1"/>
    </xf>
    <xf numFmtId="178" fontId="4" fillId="20" borderId="229" xfId="0" applyNumberFormat="1" applyFont="1" applyFill="1" applyBorder="1" applyAlignment="1">
      <alignment horizontal="right" vertical="center" shrinkToFit="1"/>
    </xf>
    <xf numFmtId="178" fontId="4" fillId="23" borderId="230" xfId="0" applyNumberFormat="1" applyFont="1" applyFill="1" applyBorder="1" applyAlignment="1">
      <alignment horizontal="right" vertical="center" shrinkToFit="1"/>
    </xf>
    <xf numFmtId="178" fontId="4" fillId="23" borderId="229" xfId="0" applyNumberFormat="1" applyFont="1" applyFill="1" applyBorder="1" applyAlignment="1">
      <alignment horizontal="right" vertical="center" shrinkToFit="1"/>
    </xf>
    <xf numFmtId="178" fontId="4" fillId="12" borderId="230" xfId="0" applyNumberFormat="1" applyFont="1" applyFill="1" applyBorder="1" applyAlignment="1">
      <alignment horizontal="right" vertical="center" shrinkToFit="1"/>
    </xf>
    <xf numFmtId="178" fontId="4" fillId="12" borderId="231" xfId="0" applyNumberFormat="1" applyFont="1" applyFill="1" applyBorder="1" applyAlignment="1">
      <alignment horizontal="right" vertical="center" shrinkToFit="1"/>
    </xf>
    <xf numFmtId="0" fontId="4" fillId="20" borderId="181" xfId="0" applyFont="1" applyFill="1" applyBorder="1" applyAlignment="1">
      <alignment horizontal="left" vertical="center"/>
    </xf>
    <xf numFmtId="0" fontId="4" fillId="20" borderId="182" xfId="0" applyFont="1" applyFill="1" applyBorder="1" applyAlignment="1">
      <alignment horizontal="left" vertical="center"/>
    </xf>
    <xf numFmtId="179" fontId="4" fillId="1" borderId="0" xfId="0" applyNumberFormat="1" applyFont="1" applyFill="1" applyBorder="1" applyAlignment="1">
      <alignment horizontal="right" vertical="center" shrinkToFit="1"/>
    </xf>
    <xf numFmtId="183" fontId="4" fillId="17" borderId="56" xfId="0" applyNumberFormat="1" applyFont="1" applyFill="1" applyBorder="1" applyAlignment="1">
      <alignment horizontal="right" vertical="center" shrinkToFit="1"/>
    </xf>
    <xf numFmtId="0" fontId="4" fillId="23" borderId="135" xfId="0" applyFont="1" applyFill="1" applyBorder="1" applyAlignment="1">
      <alignment horizontal="center" vertical="center"/>
    </xf>
    <xf numFmtId="0" fontId="4" fillId="23" borderId="232" xfId="0" applyFont="1" applyFill="1" applyBorder="1" applyAlignment="1">
      <alignment horizontal="center" vertical="center"/>
    </xf>
    <xf numFmtId="0" fontId="4" fillId="23" borderId="28" xfId="0" applyFont="1" applyFill="1" applyBorder="1" applyAlignment="1">
      <alignment horizontal="left" vertical="center"/>
    </xf>
    <xf numFmtId="0" fontId="4" fillId="23" borderId="219" xfId="0" applyFont="1" applyFill="1" applyBorder="1" applyAlignment="1">
      <alignment horizontal="left" vertical="center"/>
    </xf>
    <xf numFmtId="0" fontId="4" fillId="23" borderId="31" xfId="0" applyFont="1" applyFill="1" applyBorder="1" applyAlignment="1">
      <alignment horizontal="left" vertical="center"/>
    </xf>
    <xf numFmtId="0" fontId="4" fillId="23" borderId="221" xfId="0" applyFont="1" applyFill="1" applyBorder="1" applyAlignment="1">
      <alignment horizontal="left" vertical="center"/>
    </xf>
    <xf numFmtId="0" fontId="4" fillId="12" borderId="233" xfId="0" applyFont="1" applyFill="1" applyBorder="1" applyAlignment="1">
      <alignment horizontal="left" vertical="center"/>
    </xf>
    <xf numFmtId="0" fontId="4" fillId="12" borderId="234" xfId="0" applyFont="1" applyFill="1" applyBorder="1" applyAlignment="1">
      <alignment horizontal="left" vertical="center"/>
    </xf>
    <xf numFmtId="0" fontId="4" fillId="20" borderId="235" xfId="0" applyFont="1" applyFill="1" applyBorder="1" applyAlignment="1">
      <alignment horizontal="left" vertical="center"/>
    </xf>
    <xf numFmtId="0" fontId="4" fillId="20" borderId="209" xfId="0" applyFont="1" applyFill="1" applyBorder="1" applyAlignment="1">
      <alignment horizontal="left" vertical="center"/>
    </xf>
    <xf numFmtId="0" fontId="4" fillId="20" borderId="227" xfId="0" applyFont="1" applyFill="1" applyBorder="1" applyAlignment="1">
      <alignment horizontal="left" vertical="center"/>
    </xf>
    <xf numFmtId="0" fontId="4" fillId="20" borderId="6" xfId="0" applyFont="1" applyFill="1" applyBorder="1" applyAlignment="1">
      <alignment horizontal="left" vertical="center"/>
    </xf>
    <xf numFmtId="0" fontId="4" fillId="20" borderId="0" xfId="0" applyFont="1" applyFill="1" applyBorder="1" applyAlignment="1">
      <alignment horizontal="left" vertical="center"/>
    </xf>
    <xf numFmtId="0" fontId="4" fillId="20" borderId="14" xfId="0" applyFont="1" applyFill="1" applyBorder="1" applyAlignment="1">
      <alignment horizontal="left" vertical="center"/>
    </xf>
    <xf numFmtId="49" fontId="4" fillId="2" borderId="4"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20" borderId="113" xfId="0" applyFont="1" applyFill="1" applyBorder="1" applyAlignment="1">
      <alignment horizontal="center" vertical="center" wrapText="1"/>
    </xf>
    <xf numFmtId="0" fontId="4" fillId="20" borderId="66" xfId="0" applyFont="1" applyFill="1" applyBorder="1" applyAlignment="1">
      <alignment horizontal="center" vertical="center" wrapText="1"/>
    </xf>
    <xf numFmtId="0" fontId="4" fillId="23" borderId="113" xfId="0" applyFont="1" applyFill="1" applyBorder="1" applyAlignment="1">
      <alignment horizontal="center" vertical="center" wrapText="1"/>
    </xf>
    <xf numFmtId="0" fontId="4" fillId="23" borderId="66" xfId="0" applyFont="1" applyFill="1" applyBorder="1" applyAlignment="1">
      <alignment horizontal="center" vertical="center" wrapText="1"/>
    </xf>
    <xf numFmtId="0" fontId="4" fillId="20" borderId="113" xfId="0" applyFont="1" applyFill="1" applyBorder="1" applyAlignment="1">
      <alignment horizontal="center" vertical="center" shrinkToFit="1"/>
    </xf>
    <xf numFmtId="0" fontId="4" fillId="20" borderId="66" xfId="0" applyFont="1" applyFill="1" applyBorder="1" applyAlignment="1">
      <alignment horizontal="center" vertical="center" shrinkToFit="1"/>
    </xf>
    <xf numFmtId="0" fontId="4" fillId="3" borderId="6" xfId="0" applyFont="1" applyFill="1" applyBorder="1" applyAlignment="1">
      <alignment horizontal="center" vertical="center" wrapText="1"/>
    </xf>
    <xf numFmtId="0" fontId="4" fillId="3" borderId="171" xfId="0" applyFont="1" applyFill="1" applyBorder="1" applyAlignment="1">
      <alignment horizontal="center" vertical="center" wrapText="1"/>
    </xf>
    <xf numFmtId="0" fontId="4" fillId="15" borderId="236" xfId="0" applyFont="1" applyFill="1" applyBorder="1" applyAlignment="1">
      <alignment horizontal="center" vertical="center" wrapText="1"/>
    </xf>
    <xf numFmtId="0" fontId="4" fillId="15" borderId="237" xfId="0" applyFont="1" applyFill="1" applyBorder="1" applyAlignment="1">
      <alignment horizontal="center" vertical="center" wrapText="1"/>
    </xf>
    <xf numFmtId="0" fontId="4" fillId="15" borderId="238" xfId="0" applyFont="1" applyFill="1" applyBorder="1" applyAlignment="1">
      <alignment horizontal="center" vertical="center" wrapText="1"/>
    </xf>
    <xf numFmtId="0" fontId="4" fillId="20" borderId="60" xfId="0" applyFont="1" applyFill="1" applyBorder="1" applyAlignment="1">
      <alignment horizontal="center" vertical="center" wrapText="1"/>
    </xf>
    <xf numFmtId="0" fontId="4" fillId="20" borderId="176" xfId="0" applyFont="1" applyFill="1" applyBorder="1" applyAlignment="1">
      <alignment horizontal="center" vertical="center" wrapText="1"/>
    </xf>
    <xf numFmtId="0" fontId="4" fillId="15" borderId="239" xfId="0" applyFont="1" applyFill="1" applyBorder="1" applyAlignment="1">
      <alignment horizontal="center" vertical="center" wrapText="1"/>
    </xf>
    <xf numFmtId="0" fontId="4" fillId="15" borderId="240" xfId="0" applyFont="1" applyFill="1" applyBorder="1" applyAlignment="1">
      <alignment horizontal="center" vertical="center" wrapText="1"/>
    </xf>
    <xf numFmtId="0" fontId="4" fillId="19" borderId="241" xfId="0" applyFont="1" applyFill="1" applyBorder="1" applyAlignment="1">
      <alignment horizontal="center" vertical="center" wrapText="1"/>
    </xf>
    <xf numFmtId="0" fontId="4" fillId="19" borderId="122" xfId="0" applyFont="1" applyFill="1" applyBorder="1" applyAlignment="1">
      <alignment horizontal="center" vertical="center" wrapText="1"/>
    </xf>
    <xf numFmtId="186" fontId="4" fillId="19" borderId="25" xfId="2" applyNumberFormat="1" applyFont="1" applyFill="1" applyBorder="1" applyAlignment="1">
      <alignment horizontal="right" vertical="center" shrinkToFit="1"/>
    </xf>
    <xf numFmtId="49" fontId="4" fillId="15" borderId="37" xfId="0" applyNumberFormat="1" applyFont="1" applyFill="1" applyBorder="1" applyAlignment="1">
      <alignment horizontal="center" vertical="center" wrapText="1"/>
    </xf>
    <xf numFmtId="0" fontId="4" fillId="15" borderId="38" xfId="0" applyFont="1" applyFill="1" applyBorder="1" applyAlignment="1">
      <alignment horizontal="center" vertical="center" wrapText="1"/>
    </xf>
    <xf numFmtId="0" fontId="4" fillId="15" borderId="22" xfId="0" applyFont="1" applyFill="1" applyBorder="1" applyAlignment="1">
      <alignment horizontal="center" vertical="center" wrapText="1"/>
    </xf>
    <xf numFmtId="49" fontId="4" fillId="15" borderId="23" xfId="0" applyNumberFormat="1" applyFont="1" applyFill="1" applyBorder="1" applyAlignment="1">
      <alignment horizontal="center" vertical="center" wrapText="1"/>
    </xf>
    <xf numFmtId="0" fontId="4" fillId="15" borderId="23" xfId="0" applyFont="1" applyFill="1" applyBorder="1" applyAlignment="1">
      <alignment horizontal="center" vertical="center" wrapText="1"/>
    </xf>
    <xf numFmtId="0" fontId="4" fillId="15" borderId="24" xfId="0" applyFont="1" applyFill="1" applyBorder="1" applyAlignment="1">
      <alignment horizontal="center" vertical="center" wrapText="1"/>
    </xf>
    <xf numFmtId="0" fontId="13" fillId="21" borderId="208" xfId="0" applyFont="1" applyFill="1" applyBorder="1" applyAlignment="1">
      <alignment horizontal="left" vertical="center"/>
    </xf>
    <xf numFmtId="0" fontId="13" fillId="21" borderId="209" xfId="0" applyFont="1" applyFill="1" applyBorder="1" applyAlignment="1">
      <alignment horizontal="left" vertical="center"/>
    </xf>
    <xf numFmtId="0" fontId="13" fillId="21" borderId="242" xfId="0" applyFont="1" applyFill="1" applyBorder="1" applyAlignment="1">
      <alignment horizontal="left" vertical="center"/>
    </xf>
    <xf numFmtId="0" fontId="13" fillId="21" borderId="60" xfId="0" applyFont="1" applyFill="1" applyBorder="1" applyAlignment="1">
      <alignment horizontal="left" vertical="center"/>
    </xf>
    <xf numFmtId="0" fontId="13" fillId="15" borderId="16" xfId="0" applyFont="1" applyFill="1" applyBorder="1" applyAlignment="1">
      <alignment horizontal="center" vertical="center" wrapText="1"/>
    </xf>
    <xf numFmtId="0" fontId="13" fillId="15" borderId="36" xfId="0" applyFont="1" applyFill="1" applyBorder="1" applyAlignment="1">
      <alignment horizontal="center" vertical="center" wrapText="1"/>
    </xf>
    <xf numFmtId="0" fontId="4" fillId="15" borderId="14" xfId="0" applyFont="1" applyFill="1" applyBorder="1" applyAlignment="1">
      <alignment horizontal="center" vertical="center"/>
    </xf>
    <xf numFmtId="0" fontId="4" fillId="15" borderId="26" xfId="0" applyFont="1" applyFill="1" applyBorder="1" applyAlignment="1">
      <alignment horizontal="center" vertical="center"/>
    </xf>
    <xf numFmtId="0" fontId="13" fillId="15" borderId="2" xfId="0" applyFont="1" applyFill="1" applyBorder="1" applyAlignment="1">
      <alignment horizontal="distributed" vertical="center" wrapText="1" justifyLastLine="1"/>
    </xf>
  </cellXfs>
  <cellStyles count="5">
    <cellStyle name="ハイパーリンク" xfId="1" builtinId="8"/>
    <cellStyle name="桁区切り" xfId="2" builtinId="6"/>
    <cellStyle name="標準" xfId="0" builtinId="0"/>
    <cellStyle name="標準 17" xfId="3"/>
    <cellStyle name="標準 18"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52967157062257E-2"/>
          <c:y val="4.6992524333775418E-2"/>
          <c:w val="0.91803335215444226"/>
          <c:h val="0.52443657156493362"/>
        </c:manualLayout>
      </c:layout>
      <c:barChart>
        <c:barDir val="col"/>
        <c:grouping val="stacked"/>
        <c:varyColors val="0"/>
        <c:ser>
          <c:idx val="3"/>
          <c:order val="0"/>
          <c:tx>
            <c:v>第1次波及効果</c:v>
          </c:tx>
          <c:spPr>
            <a:solidFill>
              <a:srgbClr val="CCFFFF"/>
            </a:solidFill>
            <a:ln w="12700">
              <a:solidFill>
                <a:srgbClr val="000000"/>
              </a:solidFill>
              <a:prstDash val="solid"/>
            </a:ln>
          </c:spPr>
          <c:invertIfNegative val="0"/>
          <c:cat>
            <c:strRef>
              <c:f>分析結果部門別集計表!$C$7:$C$43</c:f>
              <c:strCache>
                <c:ptCount val="37"/>
                <c:pt idx="0">
                  <c:v>農林漁業</c:v>
                </c:pt>
                <c:pt idx="1">
                  <c:v>鉱業</c:v>
                </c:pt>
                <c:pt idx="2">
                  <c:v>飲食料品</c:v>
                </c:pt>
                <c:pt idx="3">
                  <c:v>繊維製品</c:v>
                </c:pt>
                <c:pt idx="4">
                  <c:v>パルプ・紙・木製品</c:v>
                </c:pt>
                <c:pt idx="5">
                  <c:v>化学製品</c:v>
                </c:pt>
                <c:pt idx="6">
                  <c:v>石油・石炭製品</c:v>
                </c:pt>
                <c:pt idx="7">
                  <c:v>プラスチック・ゴム製品</c:v>
                </c:pt>
                <c:pt idx="8">
                  <c:v>窯業・土石製品</c:v>
                </c:pt>
                <c:pt idx="9">
                  <c:v>鉄鋼</c:v>
                </c:pt>
                <c:pt idx="10">
                  <c:v>非鉄金属</c:v>
                </c:pt>
                <c:pt idx="11">
                  <c:v>金属製品</c:v>
                </c:pt>
                <c:pt idx="12">
                  <c:v>はん用機械</c:v>
                </c:pt>
                <c:pt idx="13">
                  <c:v>生産用機械</c:v>
                </c:pt>
                <c:pt idx="14">
                  <c:v>業務用機械</c:v>
                </c:pt>
                <c:pt idx="15">
                  <c:v>電子部品</c:v>
                </c:pt>
                <c:pt idx="16">
                  <c:v>電気機械</c:v>
                </c:pt>
                <c:pt idx="17">
                  <c:v>情報通信機器</c:v>
                </c:pt>
                <c:pt idx="18">
                  <c:v>輸送機械</c:v>
                </c:pt>
                <c:pt idx="19">
                  <c:v>その他の製造工業製品</c:v>
                </c:pt>
                <c:pt idx="20">
                  <c:v>建設</c:v>
                </c:pt>
                <c:pt idx="21">
                  <c:v>電力・ガス・熱供給</c:v>
                </c:pt>
                <c:pt idx="22">
                  <c:v>水道</c:v>
                </c:pt>
                <c:pt idx="23">
                  <c:v>廃棄物処理</c:v>
                </c:pt>
                <c:pt idx="24">
                  <c:v>商業</c:v>
                </c:pt>
                <c:pt idx="25">
                  <c:v>金融・保険</c:v>
                </c:pt>
                <c:pt idx="26">
                  <c:v>不動産</c:v>
                </c:pt>
                <c:pt idx="27">
                  <c:v>運輸・郵便</c:v>
                </c:pt>
                <c:pt idx="28">
                  <c:v>情報通信</c:v>
                </c:pt>
                <c:pt idx="29">
                  <c:v>公務</c:v>
                </c:pt>
                <c:pt idx="30">
                  <c:v>教育・研究</c:v>
                </c:pt>
                <c:pt idx="31">
                  <c:v>医療・福祉</c:v>
                </c:pt>
                <c:pt idx="32">
                  <c:v>他に分類されない会員制団体</c:v>
                </c:pt>
                <c:pt idx="33">
                  <c:v>対事業所サービス</c:v>
                </c:pt>
                <c:pt idx="34">
                  <c:v>対個人サービス</c:v>
                </c:pt>
                <c:pt idx="35">
                  <c:v>事務用品</c:v>
                </c:pt>
                <c:pt idx="36">
                  <c:v>分類不明</c:v>
                </c:pt>
              </c:strCache>
            </c:strRef>
          </c:cat>
          <c:val>
            <c:numRef>
              <c:f>分析結果部門別集計表!$G$7:$G$43</c:f>
              <c:numCache>
                <c:formatCode>#,##0.0</c:formatCode>
                <c:ptCount val="37"/>
                <c:pt idx="0">
                  <c:v>8.6592004455836395</c:v>
                </c:pt>
                <c:pt idx="1">
                  <c:v>18.415898506414209</c:v>
                </c:pt>
                <c:pt idx="2">
                  <c:v>0.46406333285411805</c:v>
                </c:pt>
                <c:pt idx="3">
                  <c:v>5.0778307556089901</c:v>
                </c:pt>
                <c:pt idx="4">
                  <c:v>158.28751064815773</c:v>
                </c:pt>
                <c:pt idx="5">
                  <c:v>14.951136123894649</c:v>
                </c:pt>
                <c:pt idx="6">
                  <c:v>8.8630842313775382</c:v>
                </c:pt>
                <c:pt idx="7">
                  <c:v>18.480437828951352</c:v>
                </c:pt>
                <c:pt idx="8">
                  <c:v>212.10268649272501</c:v>
                </c:pt>
                <c:pt idx="9">
                  <c:v>86.96974862239054</c:v>
                </c:pt>
                <c:pt idx="10">
                  <c:v>47.288891849950637</c:v>
                </c:pt>
                <c:pt idx="11">
                  <c:v>307.55718333482514</c:v>
                </c:pt>
                <c:pt idx="12">
                  <c:v>23.10797843733458</c:v>
                </c:pt>
                <c:pt idx="13">
                  <c:v>3.4738718743347006</c:v>
                </c:pt>
                <c:pt idx="14">
                  <c:v>0.28529427586725531</c:v>
                </c:pt>
                <c:pt idx="15">
                  <c:v>4.6171832364098861</c:v>
                </c:pt>
                <c:pt idx="16">
                  <c:v>7.402891980439982</c:v>
                </c:pt>
                <c:pt idx="17">
                  <c:v>4.1310285111250081E-2</c:v>
                </c:pt>
                <c:pt idx="18">
                  <c:v>3.2888579611354398</c:v>
                </c:pt>
                <c:pt idx="19">
                  <c:v>23.785956020637002</c:v>
                </c:pt>
                <c:pt idx="20">
                  <c:v>25.184762784767372</c:v>
                </c:pt>
                <c:pt idx="21">
                  <c:v>93.668805412635606</c:v>
                </c:pt>
                <c:pt idx="22">
                  <c:v>13.695961472680674</c:v>
                </c:pt>
                <c:pt idx="23">
                  <c:v>53.892610046383169</c:v>
                </c:pt>
                <c:pt idx="24">
                  <c:v>387.82235962238218</c:v>
                </c:pt>
                <c:pt idx="25">
                  <c:v>171.01647801028292</c:v>
                </c:pt>
                <c:pt idx="26">
                  <c:v>61.251990893895574</c:v>
                </c:pt>
                <c:pt idx="27">
                  <c:v>371.34325891507757</c:v>
                </c:pt>
                <c:pt idx="28">
                  <c:v>136.60068545581444</c:v>
                </c:pt>
                <c:pt idx="29">
                  <c:v>40.258043037278661</c:v>
                </c:pt>
                <c:pt idx="30">
                  <c:v>2.0777683676152856</c:v>
                </c:pt>
                <c:pt idx="31">
                  <c:v>1.0574028076697655</c:v>
                </c:pt>
                <c:pt idx="32">
                  <c:v>15.300550581613839</c:v>
                </c:pt>
                <c:pt idx="33">
                  <c:v>718.27074821046062</c:v>
                </c:pt>
                <c:pt idx="34">
                  <c:v>4.8300042284685851</c:v>
                </c:pt>
                <c:pt idx="35">
                  <c:v>12.802136871500378</c:v>
                </c:pt>
                <c:pt idx="36">
                  <c:v>162.87174411386198</c:v>
                </c:pt>
              </c:numCache>
            </c:numRef>
          </c:val>
        </c:ser>
        <c:ser>
          <c:idx val="4"/>
          <c:order val="1"/>
          <c:tx>
            <c:v>第２次波及効果</c:v>
          </c:tx>
          <c:spPr>
            <a:solidFill>
              <a:srgbClr val="660066"/>
            </a:solidFill>
            <a:ln w="12700">
              <a:solidFill>
                <a:srgbClr val="000000"/>
              </a:solidFill>
              <a:prstDash val="solid"/>
            </a:ln>
          </c:spPr>
          <c:invertIfNegative val="0"/>
          <c:cat>
            <c:strRef>
              <c:f>分析結果部門別集計表!$C$7:$C$43</c:f>
              <c:strCache>
                <c:ptCount val="37"/>
                <c:pt idx="0">
                  <c:v>農林漁業</c:v>
                </c:pt>
                <c:pt idx="1">
                  <c:v>鉱業</c:v>
                </c:pt>
                <c:pt idx="2">
                  <c:v>飲食料品</c:v>
                </c:pt>
                <c:pt idx="3">
                  <c:v>繊維製品</c:v>
                </c:pt>
                <c:pt idx="4">
                  <c:v>パルプ・紙・木製品</c:v>
                </c:pt>
                <c:pt idx="5">
                  <c:v>化学製品</c:v>
                </c:pt>
                <c:pt idx="6">
                  <c:v>石油・石炭製品</c:v>
                </c:pt>
                <c:pt idx="7">
                  <c:v>プラスチック・ゴム製品</c:v>
                </c:pt>
                <c:pt idx="8">
                  <c:v>窯業・土石製品</c:v>
                </c:pt>
                <c:pt idx="9">
                  <c:v>鉄鋼</c:v>
                </c:pt>
                <c:pt idx="10">
                  <c:v>非鉄金属</c:v>
                </c:pt>
                <c:pt idx="11">
                  <c:v>金属製品</c:v>
                </c:pt>
                <c:pt idx="12">
                  <c:v>はん用機械</c:v>
                </c:pt>
                <c:pt idx="13">
                  <c:v>生産用機械</c:v>
                </c:pt>
                <c:pt idx="14">
                  <c:v>業務用機械</c:v>
                </c:pt>
                <c:pt idx="15">
                  <c:v>電子部品</c:v>
                </c:pt>
                <c:pt idx="16">
                  <c:v>電気機械</c:v>
                </c:pt>
                <c:pt idx="17">
                  <c:v>情報通信機器</c:v>
                </c:pt>
                <c:pt idx="18">
                  <c:v>輸送機械</c:v>
                </c:pt>
                <c:pt idx="19">
                  <c:v>その他の製造工業製品</c:v>
                </c:pt>
                <c:pt idx="20">
                  <c:v>建設</c:v>
                </c:pt>
                <c:pt idx="21">
                  <c:v>電力・ガス・熱供給</c:v>
                </c:pt>
                <c:pt idx="22">
                  <c:v>水道</c:v>
                </c:pt>
                <c:pt idx="23">
                  <c:v>廃棄物処理</c:v>
                </c:pt>
                <c:pt idx="24">
                  <c:v>商業</c:v>
                </c:pt>
                <c:pt idx="25">
                  <c:v>金融・保険</c:v>
                </c:pt>
                <c:pt idx="26">
                  <c:v>不動産</c:v>
                </c:pt>
                <c:pt idx="27">
                  <c:v>運輸・郵便</c:v>
                </c:pt>
                <c:pt idx="28">
                  <c:v>情報通信</c:v>
                </c:pt>
                <c:pt idx="29">
                  <c:v>公務</c:v>
                </c:pt>
                <c:pt idx="30">
                  <c:v>教育・研究</c:v>
                </c:pt>
                <c:pt idx="31">
                  <c:v>医療・福祉</c:v>
                </c:pt>
                <c:pt idx="32">
                  <c:v>他に分類されない会員制団体</c:v>
                </c:pt>
                <c:pt idx="33">
                  <c:v>対事業所サービス</c:v>
                </c:pt>
                <c:pt idx="34">
                  <c:v>対個人サービス</c:v>
                </c:pt>
                <c:pt idx="35">
                  <c:v>事務用品</c:v>
                </c:pt>
                <c:pt idx="36">
                  <c:v>分類不明</c:v>
                </c:pt>
              </c:strCache>
            </c:strRef>
          </c:cat>
          <c:val>
            <c:numRef>
              <c:f>分析結果部門別集計表!$H$7:$H$43</c:f>
              <c:numCache>
                <c:formatCode>#,##0.0</c:formatCode>
                <c:ptCount val="37"/>
                <c:pt idx="0">
                  <c:v>25.968868805244565</c:v>
                </c:pt>
                <c:pt idx="1">
                  <c:v>2.2576436021513184</c:v>
                </c:pt>
                <c:pt idx="2">
                  <c:v>54.192899481400055</c:v>
                </c:pt>
                <c:pt idx="3">
                  <c:v>7.5670974482797702</c:v>
                </c:pt>
                <c:pt idx="4">
                  <c:v>6.1513277768516259</c:v>
                </c:pt>
                <c:pt idx="5">
                  <c:v>6.9269046149387519</c:v>
                </c:pt>
                <c:pt idx="6">
                  <c:v>3.3599990542157983</c:v>
                </c:pt>
                <c:pt idx="7">
                  <c:v>2.3930527724583057</c:v>
                </c:pt>
                <c:pt idx="8">
                  <c:v>1.8206726895290237</c:v>
                </c:pt>
                <c:pt idx="9">
                  <c:v>0.4120493333541157</c:v>
                </c:pt>
                <c:pt idx="10">
                  <c:v>0.76224335951999123</c:v>
                </c:pt>
                <c:pt idx="11">
                  <c:v>2.7850609731827123</c:v>
                </c:pt>
                <c:pt idx="12">
                  <c:v>0.52964522375813639</c:v>
                </c:pt>
                <c:pt idx="13">
                  <c:v>0.53865126611733016</c:v>
                </c:pt>
                <c:pt idx="14">
                  <c:v>0.17362196863089557</c:v>
                </c:pt>
                <c:pt idx="15">
                  <c:v>1.2204601387634875</c:v>
                </c:pt>
                <c:pt idx="16">
                  <c:v>2.1231385692483342</c:v>
                </c:pt>
                <c:pt idx="17">
                  <c:v>4.8449026082842364E-2</c:v>
                </c:pt>
                <c:pt idx="18">
                  <c:v>7.3843941693697355</c:v>
                </c:pt>
                <c:pt idx="19">
                  <c:v>20.390397122614559</c:v>
                </c:pt>
                <c:pt idx="20">
                  <c:v>17.77837834968722</c:v>
                </c:pt>
                <c:pt idx="21">
                  <c:v>131.26357413454573</c:v>
                </c:pt>
                <c:pt idx="22">
                  <c:v>28.089820973685903</c:v>
                </c:pt>
                <c:pt idx="23">
                  <c:v>17.890498423881652</c:v>
                </c:pt>
                <c:pt idx="24">
                  <c:v>316.4074372526004</c:v>
                </c:pt>
                <c:pt idx="25">
                  <c:v>212.02988361081793</c:v>
                </c:pt>
                <c:pt idx="26">
                  <c:v>575.469631043709</c:v>
                </c:pt>
                <c:pt idx="27">
                  <c:v>106.28832104592739</c:v>
                </c:pt>
                <c:pt idx="28">
                  <c:v>107.72732591094379</c:v>
                </c:pt>
                <c:pt idx="29">
                  <c:v>2.6707005710969418</c:v>
                </c:pt>
                <c:pt idx="30">
                  <c:v>54.981170321508735</c:v>
                </c:pt>
                <c:pt idx="31">
                  <c:v>149.83879126283708</c:v>
                </c:pt>
                <c:pt idx="32">
                  <c:v>51.753733301532286</c:v>
                </c:pt>
                <c:pt idx="33">
                  <c:v>119.44631386893496</c:v>
                </c:pt>
                <c:pt idx="34">
                  <c:v>314.33166980366519</c:v>
                </c:pt>
                <c:pt idx="35">
                  <c:v>3.6572178566943316</c:v>
                </c:pt>
                <c:pt idx="36">
                  <c:v>9.8529698184595134</c:v>
                </c:pt>
              </c:numCache>
            </c:numRef>
          </c:val>
        </c:ser>
        <c:dLbls>
          <c:showLegendKey val="0"/>
          <c:showVal val="0"/>
          <c:showCatName val="0"/>
          <c:showSerName val="0"/>
          <c:showPercent val="0"/>
          <c:showBubbleSize val="0"/>
        </c:dLbls>
        <c:gapWidth val="150"/>
        <c:overlap val="100"/>
        <c:axId val="226552080"/>
        <c:axId val="226548944"/>
      </c:barChart>
      <c:catAx>
        <c:axId val="226552080"/>
        <c:scaling>
          <c:orientation val="minMax"/>
        </c:scaling>
        <c:delete val="0"/>
        <c:axPos val="b"/>
        <c:numFmt formatCode="@" sourceLinked="0"/>
        <c:majorTickMark val="in"/>
        <c:minorTickMark val="none"/>
        <c:tickLblPos val="nextTo"/>
        <c:spPr>
          <a:ln w="3175">
            <a:solidFill>
              <a:srgbClr val="000000"/>
            </a:solidFill>
            <a:prstDash val="solid"/>
          </a:ln>
        </c:spPr>
        <c:txPr>
          <a:bodyPr rot="0" vert="wordArtVertRtl"/>
          <a:lstStyle/>
          <a:p>
            <a:pPr rtl="1">
              <a:defRPr sz="1000" b="0" i="0" u="none" strike="noStrike" baseline="0">
                <a:solidFill>
                  <a:srgbClr val="000000"/>
                </a:solidFill>
                <a:latin typeface="ＭＳ ゴシック"/>
                <a:ea typeface="ＭＳ ゴシック"/>
                <a:cs typeface="ＭＳ ゴシック"/>
              </a:defRPr>
            </a:pPr>
            <a:endParaRPr lang="ja-JP"/>
          </a:p>
        </c:txPr>
        <c:crossAx val="226548944"/>
        <c:crosses val="autoZero"/>
        <c:auto val="1"/>
        <c:lblAlgn val="ctr"/>
        <c:lblOffset val="100"/>
        <c:tickLblSkip val="1"/>
        <c:tickMarkSkip val="1"/>
        <c:noMultiLvlLbl val="0"/>
      </c:catAx>
      <c:valAx>
        <c:axId val="226548944"/>
        <c:scaling>
          <c:orientation val="minMax"/>
        </c:scaling>
        <c:delete val="0"/>
        <c:axPos val="l"/>
        <c:majorGridlines>
          <c:spPr>
            <a:ln w="3175">
              <a:solidFill>
                <a:srgbClr val="000000"/>
              </a:solidFill>
              <a:prstDash val="lgDash"/>
            </a:ln>
          </c:spPr>
        </c:majorGridlines>
        <c:numFmt formatCode="#,##0.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226552080"/>
        <c:crosses val="autoZero"/>
        <c:crossBetween val="between"/>
      </c:valAx>
      <c:spPr>
        <a:solidFill>
          <a:srgbClr val="FFFFFF"/>
        </a:solidFill>
        <a:ln w="3175">
          <a:solidFill>
            <a:srgbClr val="000000"/>
          </a:solidFill>
          <a:prstDash val="solid"/>
        </a:ln>
      </c:spPr>
    </c:plotArea>
    <c:legend>
      <c:legendPos val="r"/>
      <c:layout>
        <c:manualLayout>
          <c:xMode val="edge"/>
          <c:yMode val="edge"/>
          <c:x val="9.4577553593947039E-2"/>
          <c:y val="6.9548872180451124E-2"/>
          <c:w val="0.14880215004650268"/>
          <c:h val="8.4586466165413529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99"/>
    </a:solidFill>
    <a:ln w="3175">
      <a:solidFill>
        <a:srgbClr val="000000"/>
      </a:solidFill>
      <a:prstDash val="solid"/>
    </a:ln>
  </c:spPr>
  <c:txPr>
    <a:bodyPr/>
    <a:lstStyle/>
    <a:p>
      <a:pPr>
        <a:defRPr sz="1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453400503778336E-2"/>
          <c:y val="4.7801191855498491E-2"/>
          <c:w val="0.92695214105793455"/>
          <c:h val="0.65108524914309218"/>
        </c:manualLayout>
      </c:layout>
      <c:barChart>
        <c:barDir val="col"/>
        <c:grouping val="clustered"/>
        <c:varyColors val="0"/>
        <c:ser>
          <c:idx val="0"/>
          <c:order val="0"/>
          <c:tx>
            <c:v>粗付加価値誘発額</c:v>
          </c:tx>
          <c:spPr>
            <a:solidFill>
              <a:srgbClr val="9999FF"/>
            </a:solidFill>
            <a:ln w="12700">
              <a:solidFill>
                <a:srgbClr val="000000"/>
              </a:solidFill>
              <a:prstDash val="solid"/>
            </a:ln>
          </c:spPr>
          <c:invertIfNegative val="0"/>
          <c:cat>
            <c:strRef>
              <c:f>分析結果部門別集計表!$C$7:$C$43</c:f>
              <c:strCache>
                <c:ptCount val="37"/>
                <c:pt idx="0">
                  <c:v>農林漁業</c:v>
                </c:pt>
                <c:pt idx="1">
                  <c:v>鉱業</c:v>
                </c:pt>
                <c:pt idx="2">
                  <c:v>飲食料品</c:v>
                </c:pt>
                <c:pt idx="3">
                  <c:v>繊維製品</c:v>
                </c:pt>
                <c:pt idx="4">
                  <c:v>パルプ・紙・木製品</c:v>
                </c:pt>
                <c:pt idx="5">
                  <c:v>化学製品</c:v>
                </c:pt>
                <c:pt idx="6">
                  <c:v>石油・石炭製品</c:v>
                </c:pt>
                <c:pt idx="7">
                  <c:v>プラスチック・ゴム製品</c:v>
                </c:pt>
                <c:pt idx="8">
                  <c:v>窯業・土石製品</c:v>
                </c:pt>
                <c:pt idx="9">
                  <c:v>鉄鋼</c:v>
                </c:pt>
                <c:pt idx="10">
                  <c:v>非鉄金属</c:v>
                </c:pt>
                <c:pt idx="11">
                  <c:v>金属製品</c:v>
                </c:pt>
                <c:pt idx="12">
                  <c:v>はん用機械</c:v>
                </c:pt>
                <c:pt idx="13">
                  <c:v>生産用機械</c:v>
                </c:pt>
                <c:pt idx="14">
                  <c:v>業務用機械</c:v>
                </c:pt>
                <c:pt idx="15">
                  <c:v>電子部品</c:v>
                </c:pt>
                <c:pt idx="16">
                  <c:v>電気機械</c:v>
                </c:pt>
                <c:pt idx="17">
                  <c:v>情報通信機器</c:v>
                </c:pt>
                <c:pt idx="18">
                  <c:v>輸送機械</c:v>
                </c:pt>
                <c:pt idx="19">
                  <c:v>その他の製造工業製品</c:v>
                </c:pt>
                <c:pt idx="20">
                  <c:v>建設</c:v>
                </c:pt>
                <c:pt idx="21">
                  <c:v>電力・ガス・熱供給</c:v>
                </c:pt>
                <c:pt idx="22">
                  <c:v>水道</c:v>
                </c:pt>
                <c:pt idx="23">
                  <c:v>廃棄物処理</c:v>
                </c:pt>
                <c:pt idx="24">
                  <c:v>商業</c:v>
                </c:pt>
                <c:pt idx="25">
                  <c:v>金融・保険</c:v>
                </c:pt>
                <c:pt idx="26">
                  <c:v>不動産</c:v>
                </c:pt>
                <c:pt idx="27">
                  <c:v>運輸・郵便</c:v>
                </c:pt>
                <c:pt idx="28">
                  <c:v>情報通信</c:v>
                </c:pt>
                <c:pt idx="29">
                  <c:v>公務</c:v>
                </c:pt>
                <c:pt idx="30">
                  <c:v>教育・研究</c:v>
                </c:pt>
                <c:pt idx="31">
                  <c:v>医療・福祉</c:v>
                </c:pt>
                <c:pt idx="32">
                  <c:v>他に分類されない会員制団体</c:v>
                </c:pt>
                <c:pt idx="33">
                  <c:v>対事業所サービス</c:v>
                </c:pt>
                <c:pt idx="34">
                  <c:v>対個人サービス</c:v>
                </c:pt>
                <c:pt idx="35">
                  <c:v>事務用品</c:v>
                </c:pt>
                <c:pt idx="36">
                  <c:v>分類不明</c:v>
                </c:pt>
              </c:strCache>
            </c:strRef>
          </c:cat>
          <c:val>
            <c:numRef>
              <c:f>分析結果部門別集計表!$M$7:$M$43</c:f>
              <c:numCache>
                <c:formatCode>#,##0.0</c:formatCode>
                <c:ptCount val="37"/>
                <c:pt idx="0">
                  <c:v>17.112228067125585</c:v>
                </c:pt>
                <c:pt idx="1">
                  <c:v>8.5919545079110975</c:v>
                </c:pt>
                <c:pt idx="2">
                  <c:v>18.924713334418342</c:v>
                </c:pt>
                <c:pt idx="3">
                  <c:v>5.4720980107429407</c:v>
                </c:pt>
                <c:pt idx="4">
                  <c:v>61.757227248789711</c:v>
                </c:pt>
                <c:pt idx="5">
                  <c:v>10.437304497875704</c:v>
                </c:pt>
                <c:pt idx="6">
                  <c:v>3.0837098386713087</c:v>
                </c:pt>
                <c:pt idx="7">
                  <c:v>7.1575304281984362</c:v>
                </c:pt>
                <c:pt idx="8">
                  <c:v>99.529682483384605</c:v>
                </c:pt>
                <c:pt idx="9">
                  <c:v>31.036501172491</c:v>
                </c:pt>
                <c:pt idx="10">
                  <c:v>10.434047785445582</c:v>
                </c:pt>
                <c:pt idx="11">
                  <c:v>141.52837484665307</c:v>
                </c:pt>
                <c:pt idx="12">
                  <c:v>10.587802447844524</c:v>
                </c:pt>
                <c:pt idx="13">
                  <c:v>1.8728914202898701</c:v>
                </c:pt>
                <c:pt idx="14">
                  <c:v>0.15031351140659274</c:v>
                </c:pt>
                <c:pt idx="15">
                  <c:v>2.5259289886063852</c:v>
                </c:pt>
                <c:pt idx="16">
                  <c:v>4.8000230464463414</c:v>
                </c:pt>
                <c:pt idx="17">
                  <c:v>5.4801978135964838E-2</c:v>
                </c:pt>
                <c:pt idx="18">
                  <c:v>4.0187642058791502</c:v>
                </c:pt>
                <c:pt idx="19">
                  <c:v>26.818896638041505</c:v>
                </c:pt>
                <c:pt idx="20">
                  <c:v>4690.8979783920367</c:v>
                </c:pt>
                <c:pt idx="21">
                  <c:v>99.206753153034128</c:v>
                </c:pt>
                <c:pt idx="22">
                  <c:v>18.666355525100226</c:v>
                </c:pt>
                <c:pt idx="23">
                  <c:v>48.088430534128392</c:v>
                </c:pt>
                <c:pt idx="24">
                  <c:v>505.03394801141644</c:v>
                </c:pt>
                <c:pt idx="25">
                  <c:v>261.29436705126744</c:v>
                </c:pt>
                <c:pt idx="26">
                  <c:v>553.3213485015533</c:v>
                </c:pt>
                <c:pt idx="27">
                  <c:v>247.48034202631044</c:v>
                </c:pt>
                <c:pt idx="28">
                  <c:v>137.52334353433656</c:v>
                </c:pt>
                <c:pt idx="29">
                  <c:v>29.637513091303784</c:v>
                </c:pt>
                <c:pt idx="30">
                  <c:v>44.086640559177646</c:v>
                </c:pt>
                <c:pt idx="31">
                  <c:v>95.955883662139613</c:v>
                </c:pt>
                <c:pt idx="32">
                  <c:v>40.95530412274276</c:v>
                </c:pt>
                <c:pt idx="33">
                  <c:v>548.13053055774503</c:v>
                </c:pt>
                <c:pt idx="34">
                  <c:v>169.74933831076976</c:v>
                </c:pt>
                <c:pt idx="35">
                  <c:v>0</c:v>
                </c:pt>
                <c:pt idx="36">
                  <c:v>76.495371215493321</c:v>
                </c:pt>
              </c:numCache>
            </c:numRef>
          </c:val>
        </c:ser>
        <c:ser>
          <c:idx val="4"/>
          <c:order val="1"/>
          <c:tx>
            <c:v>雇用者所得誘発額</c:v>
          </c:tx>
          <c:spPr>
            <a:solidFill>
              <a:srgbClr val="660066"/>
            </a:solidFill>
            <a:ln w="12700">
              <a:solidFill>
                <a:srgbClr val="000000"/>
              </a:solidFill>
              <a:prstDash val="solid"/>
            </a:ln>
          </c:spPr>
          <c:invertIfNegative val="0"/>
          <c:cat>
            <c:strRef>
              <c:f>分析結果部門別集計表!$C$7:$C$43</c:f>
              <c:strCache>
                <c:ptCount val="37"/>
                <c:pt idx="0">
                  <c:v>農林漁業</c:v>
                </c:pt>
                <c:pt idx="1">
                  <c:v>鉱業</c:v>
                </c:pt>
                <c:pt idx="2">
                  <c:v>飲食料品</c:v>
                </c:pt>
                <c:pt idx="3">
                  <c:v>繊維製品</c:v>
                </c:pt>
                <c:pt idx="4">
                  <c:v>パルプ・紙・木製品</c:v>
                </c:pt>
                <c:pt idx="5">
                  <c:v>化学製品</c:v>
                </c:pt>
                <c:pt idx="6">
                  <c:v>石油・石炭製品</c:v>
                </c:pt>
                <c:pt idx="7">
                  <c:v>プラスチック・ゴム製品</c:v>
                </c:pt>
                <c:pt idx="8">
                  <c:v>窯業・土石製品</c:v>
                </c:pt>
                <c:pt idx="9">
                  <c:v>鉄鋼</c:v>
                </c:pt>
                <c:pt idx="10">
                  <c:v>非鉄金属</c:v>
                </c:pt>
                <c:pt idx="11">
                  <c:v>金属製品</c:v>
                </c:pt>
                <c:pt idx="12">
                  <c:v>はん用機械</c:v>
                </c:pt>
                <c:pt idx="13">
                  <c:v>生産用機械</c:v>
                </c:pt>
                <c:pt idx="14">
                  <c:v>業務用機械</c:v>
                </c:pt>
                <c:pt idx="15">
                  <c:v>電子部品</c:v>
                </c:pt>
                <c:pt idx="16">
                  <c:v>電気機械</c:v>
                </c:pt>
                <c:pt idx="17">
                  <c:v>情報通信機器</c:v>
                </c:pt>
                <c:pt idx="18">
                  <c:v>輸送機械</c:v>
                </c:pt>
                <c:pt idx="19">
                  <c:v>その他の製造工業製品</c:v>
                </c:pt>
                <c:pt idx="20">
                  <c:v>建設</c:v>
                </c:pt>
                <c:pt idx="21">
                  <c:v>電力・ガス・熱供給</c:v>
                </c:pt>
                <c:pt idx="22">
                  <c:v>水道</c:v>
                </c:pt>
                <c:pt idx="23">
                  <c:v>廃棄物処理</c:v>
                </c:pt>
                <c:pt idx="24">
                  <c:v>商業</c:v>
                </c:pt>
                <c:pt idx="25">
                  <c:v>金融・保険</c:v>
                </c:pt>
                <c:pt idx="26">
                  <c:v>不動産</c:v>
                </c:pt>
                <c:pt idx="27">
                  <c:v>運輸・郵便</c:v>
                </c:pt>
                <c:pt idx="28">
                  <c:v>情報通信</c:v>
                </c:pt>
                <c:pt idx="29">
                  <c:v>公務</c:v>
                </c:pt>
                <c:pt idx="30">
                  <c:v>教育・研究</c:v>
                </c:pt>
                <c:pt idx="31">
                  <c:v>医療・福祉</c:v>
                </c:pt>
                <c:pt idx="32">
                  <c:v>他に分類されない会員制団体</c:v>
                </c:pt>
                <c:pt idx="33">
                  <c:v>対事業所サービス</c:v>
                </c:pt>
                <c:pt idx="34">
                  <c:v>対個人サービス</c:v>
                </c:pt>
                <c:pt idx="35">
                  <c:v>事務用品</c:v>
                </c:pt>
                <c:pt idx="36">
                  <c:v>分類不明</c:v>
                </c:pt>
              </c:strCache>
            </c:strRef>
          </c:cat>
          <c:val>
            <c:numRef>
              <c:f>分析結果部門別集計表!$Q$7:$Q$43</c:f>
              <c:numCache>
                <c:formatCode>#,##0.0</c:formatCode>
                <c:ptCount val="37"/>
                <c:pt idx="0">
                  <c:v>4.8321872942221509</c:v>
                </c:pt>
                <c:pt idx="1">
                  <c:v>4.4543501251251758</c:v>
                </c:pt>
                <c:pt idx="2">
                  <c:v>9.3213371082499261</c:v>
                </c:pt>
                <c:pt idx="3">
                  <c:v>3.87246583974646</c:v>
                </c:pt>
                <c:pt idx="4">
                  <c:v>29.463118845459945</c:v>
                </c:pt>
                <c:pt idx="5">
                  <c:v>3.4950602176459284</c:v>
                </c:pt>
                <c:pt idx="6">
                  <c:v>1.2728826852500732</c:v>
                </c:pt>
                <c:pt idx="7">
                  <c:v>5.1588482691689475</c:v>
                </c:pt>
                <c:pt idx="8">
                  <c:v>45.920561341960635</c:v>
                </c:pt>
                <c:pt idx="9">
                  <c:v>10.820409424623403</c:v>
                </c:pt>
                <c:pt idx="10">
                  <c:v>5.9649271159092976</c:v>
                </c:pt>
                <c:pt idx="11">
                  <c:v>89.269432728987937</c:v>
                </c:pt>
                <c:pt idx="12">
                  <c:v>5.3250260199682442</c:v>
                </c:pt>
                <c:pt idx="13">
                  <c:v>0.90703914408308906</c:v>
                </c:pt>
                <c:pt idx="14">
                  <c:v>6.076985260516337E-2</c:v>
                </c:pt>
                <c:pt idx="15">
                  <c:v>1.4609030041126996</c:v>
                </c:pt>
                <c:pt idx="16">
                  <c:v>2.9275602529733438</c:v>
                </c:pt>
                <c:pt idx="17">
                  <c:v>3.049154854731773E-2</c:v>
                </c:pt>
                <c:pt idx="18">
                  <c:v>2.4561187307497141</c:v>
                </c:pt>
                <c:pt idx="19">
                  <c:v>8.7020883729442371</c:v>
                </c:pt>
                <c:pt idx="20">
                  <c:v>3588.4252617771167</c:v>
                </c:pt>
                <c:pt idx="21">
                  <c:v>24.95264089964774</c:v>
                </c:pt>
                <c:pt idx="22">
                  <c:v>5.4693325031749893</c:v>
                </c:pt>
                <c:pt idx="23">
                  <c:v>34.388855799045608</c:v>
                </c:pt>
                <c:pt idx="24">
                  <c:v>271.03139695255152</c:v>
                </c:pt>
                <c:pt idx="25">
                  <c:v>125.67632237497929</c:v>
                </c:pt>
                <c:pt idx="26">
                  <c:v>19.185775148923298</c:v>
                </c:pt>
                <c:pt idx="27">
                  <c:v>142.74451339109228</c:v>
                </c:pt>
                <c:pt idx="28">
                  <c:v>53.20654720842964</c:v>
                </c:pt>
                <c:pt idx="29">
                  <c:v>17.318155401680045</c:v>
                </c:pt>
                <c:pt idx="30">
                  <c:v>28.244201819452115</c:v>
                </c:pt>
                <c:pt idx="31">
                  <c:v>80.328913847591366</c:v>
                </c:pt>
                <c:pt idx="32">
                  <c:v>32.882636200610207</c:v>
                </c:pt>
                <c:pt idx="33">
                  <c:v>331.67315873494476</c:v>
                </c:pt>
                <c:pt idx="34">
                  <c:v>93.848751466882746</c:v>
                </c:pt>
                <c:pt idx="35">
                  <c:v>0</c:v>
                </c:pt>
                <c:pt idx="36">
                  <c:v>3.2177487993511718</c:v>
                </c:pt>
              </c:numCache>
            </c:numRef>
          </c:val>
        </c:ser>
        <c:dLbls>
          <c:showLegendKey val="0"/>
          <c:showVal val="0"/>
          <c:showCatName val="0"/>
          <c:showSerName val="0"/>
          <c:showPercent val="0"/>
          <c:showBubbleSize val="0"/>
        </c:dLbls>
        <c:gapWidth val="150"/>
        <c:axId val="226553648"/>
        <c:axId val="226552864"/>
      </c:barChart>
      <c:catAx>
        <c:axId val="226553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rtl="0">
              <a:defRPr sz="1000" b="0" i="0" u="none" strike="noStrike" baseline="0">
                <a:solidFill>
                  <a:srgbClr val="000000"/>
                </a:solidFill>
                <a:latin typeface="ＭＳ ゴシック"/>
                <a:ea typeface="ＭＳ ゴシック"/>
                <a:cs typeface="ＭＳ ゴシック"/>
              </a:defRPr>
            </a:pPr>
            <a:endParaRPr lang="ja-JP"/>
          </a:p>
        </c:txPr>
        <c:crossAx val="226552864"/>
        <c:crosses val="autoZero"/>
        <c:auto val="1"/>
        <c:lblAlgn val="ctr"/>
        <c:lblOffset val="100"/>
        <c:tickLblSkip val="1"/>
        <c:tickMarkSkip val="1"/>
        <c:noMultiLvlLbl val="0"/>
      </c:catAx>
      <c:valAx>
        <c:axId val="226552864"/>
        <c:scaling>
          <c:orientation val="minMax"/>
        </c:scaling>
        <c:delete val="0"/>
        <c:axPos val="l"/>
        <c:majorGridlines>
          <c:spPr>
            <a:ln w="3175">
              <a:solidFill>
                <a:srgbClr val="000000"/>
              </a:solidFill>
              <a:prstDash val="lgDash"/>
            </a:ln>
          </c:spPr>
        </c:majorGridlines>
        <c:numFmt formatCode="#,##0.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226553648"/>
        <c:crosses val="autoZero"/>
        <c:crossBetween val="between"/>
      </c:valAx>
      <c:spPr>
        <a:solidFill>
          <a:srgbClr val="FFFFFF"/>
        </a:solidFill>
        <a:ln w="3175">
          <a:solidFill>
            <a:srgbClr val="000000"/>
          </a:solidFill>
          <a:prstDash val="solid"/>
        </a:ln>
      </c:spPr>
    </c:plotArea>
    <c:legend>
      <c:legendPos val="r"/>
      <c:layout>
        <c:manualLayout>
          <c:xMode val="edge"/>
          <c:yMode val="edge"/>
          <c:x val="8.5642317380352648E-2"/>
          <c:y val="5.1625239005736137E-2"/>
          <c:w val="0.16624685138539042"/>
          <c:h val="9.623964308476738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99"/>
    </a:solidFill>
    <a:ln w="3175">
      <a:solidFill>
        <a:srgbClr val="000000"/>
      </a:solidFill>
      <a:prstDash val="solid"/>
    </a:ln>
  </c:spPr>
  <c:txPr>
    <a:bodyPr/>
    <a:lstStyle/>
    <a:p>
      <a:pPr>
        <a:defRPr sz="27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377432657027143E-2"/>
          <c:y val="4.9618320610687022E-2"/>
          <c:w val="0.92704516392143765"/>
          <c:h val="0.52290076335877866"/>
        </c:manualLayout>
      </c:layout>
      <c:barChart>
        <c:barDir val="col"/>
        <c:grouping val="clustered"/>
        <c:varyColors val="0"/>
        <c:ser>
          <c:idx val="0"/>
          <c:order val="0"/>
          <c:tx>
            <c:v>粗付加価値誘発額</c:v>
          </c:tx>
          <c:spPr>
            <a:solidFill>
              <a:srgbClr val="9999FF"/>
            </a:solidFill>
            <a:ln w="12700">
              <a:solidFill>
                <a:srgbClr val="000000"/>
              </a:solidFill>
              <a:prstDash val="solid"/>
            </a:ln>
          </c:spPr>
          <c:invertIfNegative val="0"/>
          <c:cat>
            <c:strRef>
              <c:f>分析結果部門別集計表!$C$7:$C$43</c:f>
              <c:strCache>
                <c:ptCount val="37"/>
                <c:pt idx="0">
                  <c:v>農林漁業</c:v>
                </c:pt>
                <c:pt idx="1">
                  <c:v>鉱業</c:v>
                </c:pt>
                <c:pt idx="2">
                  <c:v>飲食料品</c:v>
                </c:pt>
                <c:pt idx="3">
                  <c:v>繊維製品</c:v>
                </c:pt>
                <c:pt idx="4">
                  <c:v>パルプ・紙・木製品</c:v>
                </c:pt>
                <c:pt idx="5">
                  <c:v>化学製品</c:v>
                </c:pt>
                <c:pt idx="6">
                  <c:v>石油・石炭製品</c:v>
                </c:pt>
                <c:pt idx="7">
                  <c:v>プラスチック・ゴム製品</c:v>
                </c:pt>
                <c:pt idx="8">
                  <c:v>窯業・土石製品</c:v>
                </c:pt>
                <c:pt idx="9">
                  <c:v>鉄鋼</c:v>
                </c:pt>
                <c:pt idx="10">
                  <c:v>非鉄金属</c:v>
                </c:pt>
                <c:pt idx="11">
                  <c:v>金属製品</c:v>
                </c:pt>
                <c:pt idx="12">
                  <c:v>はん用機械</c:v>
                </c:pt>
                <c:pt idx="13">
                  <c:v>生産用機械</c:v>
                </c:pt>
                <c:pt idx="14">
                  <c:v>業務用機械</c:v>
                </c:pt>
                <c:pt idx="15">
                  <c:v>電子部品</c:v>
                </c:pt>
                <c:pt idx="16">
                  <c:v>電気機械</c:v>
                </c:pt>
                <c:pt idx="17">
                  <c:v>情報通信機器</c:v>
                </c:pt>
                <c:pt idx="18">
                  <c:v>輸送機械</c:v>
                </c:pt>
                <c:pt idx="19">
                  <c:v>その他の製造工業製品</c:v>
                </c:pt>
                <c:pt idx="20">
                  <c:v>建設</c:v>
                </c:pt>
                <c:pt idx="21">
                  <c:v>電力・ガス・熱供給</c:v>
                </c:pt>
                <c:pt idx="22">
                  <c:v>水道</c:v>
                </c:pt>
                <c:pt idx="23">
                  <c:v>廃棄物処理</c:v>
                </c:pt>
                <c:pt idx="24">
                  <c:v>商業</c:v>
                </c:pt>
                <c:pt idx="25">
                  <c:v>金融・保険</c:v>
                </c:pt>
                <c:pt idx="26">
                  <c:v>不動産</c:v>
                </c:pt>
                <c:pt idx="27">
                  <c:v>運輸・郵便</c:v>
                </c:pt>
                <c:pt idx="28">
                  <c:v>情報通信</c:v>
                </c:pt>
                <c:pt idx="29">
                  <c:v>公務</c:v>
                </c:pt>
                <c:pt idx="30">
                  <c:v>教育・研究</c:v>
                </c:pt>
                <c:pt idx="31">
                  <c:v>医療・福祉</c:v>
                </c:pt>
                <c:pt idx="32">
                  <c:v>他に分類されない会員制団体</c:v>
                </c:pt>
                <c:pt idx="33">
                  <c:v>対事業所サービス</c:v>
                </c:pt>
                <c:pt idx="34">
                  <c:v>対個人サービス</c:v>
                </c:pt>
                <c:pt idx="35">
                  <c:v>事務用品</c:v>
                </c:pt>
                <c:pt idx="36">
                  <c:v>分類不明</c:v>
                </c:pt>
              </c:strCache>
            </c:strRef>
          </c:cat>
          <c:val>
            <c:numRef>
              <c:f>分析結果部門別集計表!$W$7:$W$43</c:f>
              <c:numCache>
                <c:formatCode>#,##0.0</c:formatCode>
                <c:ptCount val="37"/>
                <c:pt idx="0">
                  <c:v>17.112228067125585</c:v>
                </c:pt>
                <c:pt idx="1">
                  <c:v>8.5919545079110975</c:v>
                </c:pt>
                <c:pt idx="2">
                  <c:v>18.924254080662724</c:v>
                </c:pt>
                <c:pt idx="3">
                  <c:v>5.4720980107429407</c:v>
                </c:pt>
                <c:pt idx="4">
                  <c:v>61.757227248789711</c:v>
                </c:pt>
                <c:pt idx="5">
                  <c:v>10.437304497875704</c:v>
                </c:pt>
                <c:pt idx="6">
                  <c:v>3.0837098386713087</c:v>
                </c:pt>
                <c:pt idx="7">
                  <c:v>7.1575304281984362</c:v>
                </c:pt>
                <c:pt idx="8">
                  <c:v>99.529682483384605</c:v>
                </c:pt>
                <c:pt idx="9">
                  <c:v>31.036501172491</c:v>
                </c:pt>
                <c:pt idx="10">
                  <c:v>10.434047785445582</c:v>
                </c:pt>
                <c:pt idx="11">
                  <c:v>141.52837484665307</c:v>
                </c:pt>
                <c:pt idx="12">
                  <c:v>10.587802447844524</c:v>
                </c:pt>
                <c:pt idx="13">
                  <c:v>1.8728914202898701</c:v>
                </c:pt>
                <c:pt idx="14">
                  <c:v>0.15031351140659274</c:v>
                </c:pt>
                <c:pt idx="15">
                  <c:v>2.5259289886063852</c:v>
                </c:pt>
                <c:pt idx="16">
                  <c:v>4.4787620839246793</c:v>
                </c:pt>
                <c:pt idx="17">
                  <c:v>5.4801978135964838E-2</c:v>
                </c:pt>
                <c:pt idx="18">
                  <c:v>4.0187642058791502</c:v>
                </c:pt>
                <c:pt idx="19">
                  <c:v>26.818896638041505</c:v>
                </c:pt>
                <c:pt idx="20">
                  <c:v>20.067355526530321</c:v>
                </c:pt>
                <c:pt idx="21">
                  <c:v>99.206753153034128</c:v>
                </c:pt>
                <c:pt idx="22">
                  <c:v>18.666355525100226</c:v>
                </c:pt>
                <c:pt idx="23">
                  <c:v>48.088430534128392</c:v>
                </c:pt>
                <c:pt idx="24">
                  <c:v>504.2934386587666</c:v>
                </c:pt>
                <c:pt idx="25">
                  <c:v>261.29436705126744</c:v>
                </c:pt>
                <c:pt idx="26">
                  <c:v>553.3213485015533</c:v>
                </c:pt>
                <c:pt idx="27">
                  <c:v>247.44910666217277</c:v>
                </c:pt>
                <c:pt idx="28">
                  <c:v>137.52334353433656</c:v>
                </c:pt>
                <c:pt idx="29">
                  <c:v>29.637513091303784</c:v>
                </c:pt>
                <c:pt idx="30">
                  <c:v>44.086640559177646</c:v>
                </c:pt>
                <c:pt idx="31">
                  <c:v>95.955883662139613</c:v>
                </c:pt>
                <c:pt idx="32">
                  <c:v>40.95530412274276</c:v>
                </c:pt>
                <c:pt idx="33">
                  <c:v>548.13053055774503</c:v>
                </c:pt>
                <c:pt idx="34">
                  <c:v>169.70496277058257</c:v>
                </c:pt>
                <c:pt idx="35">
                  <c:v>0</c:v>
                </c:pt>
                <c:pt idx="36">
                  <c:v>76.495371215493321</c:v>
                </c:pt>
              </c:numCache>
            </c:numRef>
          </c:val>
        </c:ser>
        <c:ser>
          <c:idx val="4"/>
          <c:order val="1"/>
          <c:tx>
            <c:v>雇用者所得誘発額</c:v>
          </c:tx>
          <c:spPr>
            <a:solidFill>
              <a:srgbClr val="660066"/>
            </a:solidFill>
            <a:ln w="12700">
              <a:solidFill>
                <a:srgbClr val="000000"/>
              </a:solidFill>
              <a:prstDash val="solid"/>
            </a:ln>
          </c:spPr>
          <c:invertIfNegative val="0"/>
          <c:cat>
            <c:strRef>
              <c:f>分析結果部門別集計表!$C$7:$C$43</c:f>
              <c:strCache>
                <c:ptCount val="37"/>
                <c:pt idx="0">
                  <c:v>農林漁業</c:v>
                </c:pt>
                <c:pt idx="1">
                  <c:v>鉱業</c:v>
                </c:pt>
                <c:pt idx="2">
                  <c:v>飲食料品</c:v>
                </c:pt>
                <c:pt idx="3">
                  <c:v>繊維製品</c:v>
                </c:pt>
                <c:pt idx="4">
                  <c:v>パルプ・紙・木製品</c:v>
                </c:pt>
                <c:pt idx="5">
                  <c:v>化学製品</c:v>
                </c:pt>
                <c:pt idx="6">
                  <c:v>石油・石炭製品</c:v>
                </c:pt>
                <c:pt idx="7">
                  <c:v>プラスチック・ゴム製品</c:v>
                </c:pt>
                <c:pt idx="8">
                  <c:v>窯業・土石製品</c:v>
                </c:pt>
                <c:pt idx="9">
                  <c:v>鉄鋼</c:v>
                </c:pt>
                <c:pt idx="10">
                  <c:v>非鉄金属</c:v>
                </c:pt>
                <c:pt idx="11">
                  <c:v>金属製品</c:v>
                </c:pt>
                <c:pt idx="12">
                  <c:v>はん用機械</c:v>
                </c:pt>
                <c:pt idx="13">
                  <c:v>生産用機械</c:v>
                </c:pt>
                <c:pt idx="14">
                  <c:v>業務用機械</c:v>
                </c:pt>
                <c:pt idx="15">
                  <c:v>電子部品</c:v>
                </c:pt>
                <c:pt idx="16">
                  <c:v>電気機械</c:v>
                </c:pt>
                <c:pt idx="17">
                  <c:v>情報通信機器</c:v>
                </c:pt>
                <c:pt idx="18">
                  <c:v>輸送機械</c:v>
                </c:pt>
                <c:pt idx="19">
                  <c:v>その他の製造工業製品</c:v>
                </c:pt>
                <c:pt idx="20">
                  <c:v>建設</c:v>
                </c:pt>
                <c:pt idx="21">
                  <c:v>電力・ガス・熱供給</c:v>
                </c:pt>
                <c:pt idx="22">
                  <c:v>水道</c:v>
                </c:pt>
                <c:pt idx="23">
                  <c:v>廃棄物処理</c:v>
                </c:pt>
                <c:pt idx="24">
                  <c:v>商業</c:v>
                </c:pt>
                <c:pt idx="25">
                  <c:v>金融・保険</c:v>
                </c:pt>
                <c:pt idx="26">
                  <c:v>不動産</c:v>
                </c:pt>
                <c:pt idx="27">
                  <c:v>運輸・郵便</c:v>
                </c:pt>
                <c:pt idx="28">
                  <c:v>情報通信</c:v>
                </c:pt>
                <c:pt idx="29">
                  <c:v>公務</c:v>
                </c:pt>
                <c:pt idx="30">
                  <c:v>教育・研究</c:v>
                </c:pt>
                <c:pt idx="31">
                  <c:v>医療・福祉</c:v>
                </c:pt>
                <c:pt idx="32">
                  <c:v>他に分類されない会員制団体</c:v>
                </c:pt>
                <c:pt idx="33">
                  <c:v>対事業所サービス</c:v>
                </c:pt>
                <c:pt idx="34">
                  <c:v>対個人サービス</c:v>
                </c:pt>
                <c:pt idx="35">
                  <c:v>事務用品</c:v>
                </c:pt>
                <c:pt idx="36">
                  <c:v>分類不明</c:v>
                </c:pt>
              </c:strCache>
            </c:strRef>
          </c:cat>
          <c:val>
            <c:numRef>
              <c:f>分析結果部門別集計表!$X$7:$X$43</c:f>
              <c:numCache>
                <c:formatCode>#,##0.0</c:formatCode>
                <c:ptCount val="37"/>
                <c:pt idx="0">
                  <c:v>4.8321872942221509</c:v>
                </c:pt>
                <c:pt idx="1">
                  <c:v>4.4543501251251758</c:v>
                </c:pt>
                <c:pt idx="2">
                  <c:v>9.3211109035514088</c:v>
                </c:pt>
                <c:pt idx="3">
                  <c:v>3.87246583974646</c:v>
                </c:pt>
                <c:pt idx="4">
                  <c:v>29.463118845459945</c:v>
                </c:pt>
                <c:pt idx="5">
                  <c:v>3.4950602176459284</c:v>
                </c:pt>
                <c:pt idx="6">
                  <c:v>1.2728826852500732</c:v>
                </c:pt>
                <c:pt idx="7">
                  <c:v>5.1588482691689475</c:v>
                </c:pt>
                <c:pt idx="8">
                  <c:v>45.920561341960635</c:v>
                </c:pt>
                <c:pt idx="9">
                  <c:v>10.820409424623403</c:v>
                </c:pt>
                <c:pt idx="10">
                  <c:v>5.9649271159092976</c:v>
                </c:pt>
                <c:pt idx="11">
                  <c:v>89.269432728987937</c:v>
                </c:pt>
                <c:pt idx="12">
                  <c:v>5.3250260199682442</c:v>
                </c:pt>
                <c:pt idx="13">
                  <c:v>0.90703914408308906</c:v>
                </c:pt>
                <c:pt idx="14">
                  <c:v>6.076985260516337E-2</c:v>
                </c:pt>
                <c:pt idx="15">
                  <c:v>1.4609030041126996</c:v>
                </c:pt>
                <c:pt idx="16">
                  <c:v>2.731621438594801</c:v>
                </c:pt>
                <c:pt idx="17">
                  <c:v>3.049154854731773E-2</c:v>
                </c:pt>
                <c:pt idx="18">
                  <c:v>2.4561187307497141</c:v>
                </c:pt>
                <c:pt idx="19">
                  <c:v>8.7020883729442371</c:v>
                </c:pt>
                <c:pt idx="20">
                  <c:v>15.351049168020481</c:v>
                </c:pt>
                <c:pt idx="21">
                  <c:v>24.95264089964774</c:v>
                </c:pt>
                <c:pt idx="22">
                  <c:v>5.4693325031749893</c:v>
                </c:pt>
                <c:pt idx="23">
                  <c:v>34.388855799045608</c:v>
                </c:pt>
                <c:pt idx="24">
                  <c:v>270.63399538163662</c:v>
                </c:pt>
                <c:pt idx="25">
                  <c:v>125.67632237497929</c:v>
                </c:pt>
                <c:pt idx="26">
                  <c:v>19.185775148923298</c:v>
                </c:pt>
                <c:pt idx="27">
                  <c:v>142.72649710415038</c:v>
                </c:pt>
                <c:pt idx="28">
                  <c:v>53.20654720842964</c:v>
                </c:pt>
                <c:pt idx="29">
                  <c:v>17.318155401680045</c:v>
                </c:pt>
                <c:pt idx="30">
                  <c:v>28.244201819452115</c:v>
                </c:pt>
                <c:pt idx="31">
                  <c:v>80.328913847591366</c:v>
                </c:pt>
                <c:pt idx="32">
                  <c:v>32.882636200610207</c:v>
                </c:pt>
                <c:pt idx="33">
                  <c:v>331.67315873494476</c:v>
                </c:pt>
                <c:pt idx="34">
                  <c:v>93.824217709734256</c:v>
                </c:pt>
                <c:pt idx="35">
                  <c:v>0</c:v>
                </c:pt>
                <c:pt idx="36">
                  <c:v>3.2177487993511718</c:v>
                </c:pt>
              </c:numCache>
            </c:numRef>
          </c:val>
        </c:ser>
        <c:dLbls>
          <c:showLegendKey val="0"/>
          <c:showVal val="0"/>
          <c:showCatName val="0"/>
          <c:showSerName val="0"/>
          <c:showPercent val="0"/>
          <c:showBubbleSize val="0"/>
        </c:dLbls>
        <c:gapWidth val="150"/>
        <c:axId val="226554040"/>
        <c:axId val="226554432"/>
      </c:barChart>
      <c:catAx>
        <c:axId val="226554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rtl="0">
              <a:defRPr sz="1000" b="0" i="0" u="none" strike="noStrike" baseline="0">
                <a:solidFill>
                  <a:srgbClr val="000000"/>
                </a:solidFill>
                <a:latin typeface="ＭＳ ゴシック"/>
                <a:ea typeface="ＭＳ ゴシック"/>
                <a:cs typeface="ＭＳ ゴシック"/>
              </a:defRPr>
            </a:pPr>
            <a:endParaRPr lang="ja-JP"/>
          </a:p>
        </c:txPr>
        <c:crossAx val="226554432"/>
        <c:crosses val="autoZero"/>
        <c:auto val="1"/>
        <c:lblAlgn val="ctr"/>
        <c:lblOffset val="100"/>
        <c:tickLblSkip val="1"/>
        <c:tickMarkSkip val="1"/>
        <c:noMultiLvlLbl val="0"/>
      </c:catAx>
      <c:valAx>
        <c:axId val="226554432"/>
        <c:scaling>
          <c:orientation val="minMax"/>
        </c:scaling>
        <c:delete val="0"/>
        <c:axPos val="l"/>
        <c:majorGridlines>
          <c:spPr>
            <a:ln w="3175">
              <a:solidFill>
                <a:srgbClr val="000000"/>
              </a:solidFill>
              <a:prstDash val="lgDash"/>
            </a:ln>
          </c:spPr>
        </c:majorGridlines>
        <c:numFmt formatCode="#,##0.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226554040"/>
        <c:crosses val="autoZero"/>
        <c:crossBetween val="between"/>
      </c:valAx>
      <c:spPr>
        <a:solidFill>
          <a:srgbClr val="FFFFFF"/>
        </a:solidFill>
        <a:ln w="3175">
          <a:solidFill>
            <a:srgbClr val="000000"/>
          </a:solidFill>
          <a:prstDash val="solid"/>
        </a:ln>
      </c:spPr>
    </c:plotArea>
    <c:legend>
      <c:legendPos val="r"/>
      <c:layout>
        <c:manualLayout>
          <c:xMode val="edge"/>
          <c:yMode val="edge"/>
          <c:x val="8.5534625730936814E-2"/>
          <c:y val="6.6292810959605666E-2"/>
          <c:w val="0.1660377259816371"/>
          <c:h val="9.8600404780546894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0"/>
    <c:dispBlanksAs val="gap"/>
    <c:showDLblsOverMax val="0"/>
  </c:chart>
  <c:spPr>
    <a:solidFill>
      <a:srgbClr val="FFFF99"/>
    </a:solidFill>
    <a:ln w="3175">
      <a:solidFill>
        <a:srgbClr val="000000"/>
      </a:solidFill>
      <a:prstDash val="solid"/>
    </a:ln>
  </c:spPr>
  <c:txPr>
    <a:bodyPr/>
    <a:lstStyle/>
    <a:p>
      <a:pPr>
        <a:defRPr sz="27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377432657027143E-2"/>
          <c:y val="4.9618320610687022E-2"/>
          <c:w val="0.92704516392143765"/>
          <c:h val="0.52290076335877866"/>
        </c:manualLayout>
      </c:layout>
      <c:barChart>
        <c:barDir val="col"/>
        <c:grouping val="clustered"/>
        <c:varyColors val="0"/>
        <c:ser>
          <c:idx val="0"/>
          <c:order val="0"/>
          <c:tx>
            <c:strRef>
              <c:f>分析結果部門別集計表!$T$4</c:f>
              <c:strCache>
                <c:ptCount val="1"/>
                <c:pt idx="0">
                  <c:v>就業誘発数</c:v>
                </c:pt>
              </c:strCache>
            </c:strRef>
          </c:tx>
          <c:spPr>
            <a:solidFill>
              <a:srgbClr val="9999FF"/>
            </a:solidFill>
            <a:ln w="12700">
              <a:solidFill>
                <a:srgbClr val="000000"/>
              </a:solidFill>
              <a:prstDash val="solid"/>
            </a:ln>
          </c:spPr>
          <c:invertIfNegative val="0"/>
          <c:cat>
            <c:strRef>
              <c:f>分析結果部門別集計表!$C$7:$C$43</c:f>
              <c:strCache>
                <c:ptCount val="37"/>
                <c:pt idx="0">
                  <c:v>農林漁業</c:v>
                </c:pt>
                <c:pt idx="1">
                  <c:v>鉱業</c:v>
                </c:pt>
                <c:pt idx="2">
                  <c:v>飲食料品</c:v>
                </c:pt>
                <c:pt idx="3">
                  <c:v>繊維製品</c:v>
                </c:pt>
                <c:pt idx="4">
                  <c:v>パルプ・紙・木製品</c:v>
                </c:pt>
                <c:pt idx="5">
                  <c:v>化学製品</c:v>
                </c:pt>
                <c:pt idx="6">
                  <c:v>石油・石炭製品</c:v>
                </c:pt>
                <c:pt idx="7">
                  <c:v>プラスチック・ゴム製品</c:v>
                </c:pt>
                <c:pt idx="8">
                  <c:v>窯業・土石製品</c:v>
                </c:pt>
                <c:pt idx="9">
                  <c:v>鉄鋼</c:v>
                </c:pt>
                <c:pt idx="10">
                  <c:v>非鉄金属</c:v>
                </c:pt>
                <c:pt idx="11">
                  <c:v>金属製品</c:v>
                </c:pt>
                <c:pt idx="12">
                  <c:v>はん用機械</c:v>
                </c:pt>
                <c:pt idx="13">
                  <c:v>生産用機械</c:v>
                </c:pt>
                <c:pt idx="14">
                  <c:v>業務用機械</c:v>
                </c:pt>
                <c:pt idx="15">
                  <c:v>電子部品</c:v>
                </c:pt>
                <c:pt idx="16">
                  <c:v>電気機械</c:v>
                </c:pt>
                <c:pt idx="17">
                  <c:v>情報通信機器</c:v>
                </c:pt>
                <c:pt idx="18">
                  <c:v>輸送機械</c:v>
                </c:pt>
                <c:pt idx="19">
                  <c:v>その他の製造工業製品</c:v>
                </c:pt>
                <c:pt idx="20">
                  <c:v>建設</c:v>
                </c:pt>
                <c:pt idx="21">
                  <c:v>電力・ガス・熱供給</c:v>
                </c:pt>
                <c:pt idx="22">
                  <c:v>水道</c:v>
                </c:pt>
                <c:pt idx="23">
                  <c:v>廃棄物処理</c:v>
                </c:pt>
                <c:pt idx="24">
                  <c:v>商業</c:v>
                </c:pt>
                <c:pt idx="25">
                  <c:v>金融・保険</c:v>
                </c:pt>
                <c:pt idx="26">
                  <c:v>不動産</c:v>
                </c:pt>
                <c:pt idx="27">
                  <c:v>運輸・郵便</c:v>
                </c:pt>
                <c:pt idx="28">
                  <c:v>情報通信</c:v>
                </c:pt>
                <c:pt idx="29">
                  <c:v>公務</c:v>
                </c:pt>
                <c:pt idx="30">
                  <c:v>教育・研究</c:v>
                </c:pt>
                <c:pt idx="31">
                  <c:v>医療・福祉</c:v>
                </c:pt>
                <c:pt idx="32">
                  <c:v>他に分類されない会員制団体</c:v>
                </c:pt>
                <c:pt idx="33">
                  <c:v>対事業所サービス</c:v>
                </c:pt>
                <c:pt idx="34">
                  <c:v>対個人サービス</c:v>
                </c:pt>
                <c:pt idx="35">
                  <c:v>事務用品</c:v>
                </c:pt>
                <c:pt idx="36">
                  <c:v>分類不明</c:v>
                </c:pt>
              </c:strCache>
            </c:strRef>
          </c:cat>
          <c:val>
            <c:numRef>
              <c:f>分析結果部門別集計表!$T$7:$T$43</c:f>
              <c:numCache>
                <c:formatCode>#,##0_ </c:formatCode>
                <c:ptCount val="37"/>
                <c:pt idx="0">
                  <c:v>9</c:v>
                </c:pt>
                <c:pt idx="1">
                  <c:v>1</c:v>
                </c:pt>
                <c:pt idx="2">
                  <c:v>3</c:v>
                </c:pt>
                <c:pt idx="3">
                  <c:v>1</c:v>
                </c:pt>
                <c:pt idx="4">
                  <c:v>7</c:v>
                </c:pt>
                <c:pt idx="5">
                  <c:v>0</c:v>
                </c:pt>
                <c:pt idx="6">
                  <c:v>0</c:v>
                </c:pt>
                <c:pt idx="7">
                  <c:v>1</c:v>
                </c:pt>
                <c:pt idx="8">
                  <c:v>9</c:v>
                </c:pt>
                <c:pt idx="9">
                  <c:v>2</c:v>
                </c:pt>
                <c:pt idx="10">
                  <c:v>1</c:v>
                </c:pt>
                <c:pt idx="11">
                  <c:v>25</c:v>
                </c:pt>
                <c:pt idx="12">
                  <c:v>1</c:v>
                </c:pt>
                <c:pt idx="13">
                  <c:v>0</c:v>
                </c:pt>
                <c:pt idx="14">
                  <c:v>0</c:v>
                </c:pt>
                <c:pt idx="15">
                  <c:v>0</c:v>
                </c:pt>
                <c:pt idx="16">
                  <c:v>1</c:v>
                </c:pt>
                <c:pt idx="17">
                  <c:v>0</c:v>
                </c:pt>
                <c:pt idx="18">
                  <c:v>0</c:v>
                </c:pt>
                <c:pt idx="19">
                  <c:v>4</c:v>
                </c:pt>
                <c:pt idx="20">
                  <c:v>828</c:v>
                </c:pt>
                <c:pt idx="21">
                  <c:v>1</c:v>
                </c:pt>
                <c:pt idx="22">
                  <c:v>3</c:v>
                </c:pt>
                <c:pt idx="23">
                  <c:v>4</c:v>
                </c:pt>
                <c:pt idx="24">
                  <c:v>100</c:v>
                </c:pt>
                <c:pt idx="25">
                  <c:v>20</c:v>
                </c:pt>
                <c:pt idx="26">
                  <c:v>6</c:v>
                </c:pt>
                <c:pt idx="27">
                  <c:v>37</c:v>
                </c:pt>
                <c:pt idx="28">
                  <c:v>7</c:v>
                </c:pt>
                <c:pt idx="29">
                  <c:v>2</c:v>
                </c:pt>
                <c:pt idx="30">
                  <c:v>5</c:v>
                </c:pt>
                <c:pt idx="31">
                  <c:v>21</c:v>
                </c:pt>
                <c:pt idx="32">
                  <c:v>9</c:v>
                </c:pt>
                <c:pt idx="33">
                  <c:v>84</c:v>
                </c:pt>
                <c:pt idx="34">
                  <c:v>49</c:v>
                </c:pt>
                <c:pt idx="35">
                  <c:v>0</c:v>
                </c:pt>
                <c:pt idx="36">
                  <c:v>0</c:v>
                </c:pt>
              </c:numCache>
            </c:numRef>
          </c:val>
        </c:ser>
        <c:ser>
          <c:idx val="4"/>
          <c:order val="1"/>
          <c:tx>
            <c:strRef>
              <c:f>分析結果部門別集計表!$U$4</c:f>
              <c:strCache>
                <c:ptCount val="1"/>
                <c:pt idx="0">
                  <c:v>雇用誘発数</c:v>
                </c:pt>
              </c:strCache>
            </c:strRef>
          </c:tx>
          <c:spPr>
            <a:solidFill>
              <a:srgbClr val="660066"/>
            </a:solidFill>
            <a:ln w="12700">
              <a:solidFill>
                <a:srgbClr val="000000"/>
              </a:solidFill>
              <a:prstDash val="solid"/>
            </a:ln>
          </c:spPr>
          <c:invertIfNegative val="0"/>
          <c:cat>
            <c:strRef>
              <c:f>分析結果部門別集計表!$C$7:$C$43</c:f>
              <c:strCache>
                <c:ptCount val="37"/>
                <c:pt idx="0">
                  <c:v>農林漁業</c:v>
                </c:pt>
                <c:pt idx="1">
                  <c:v>鉱業</c:v>
                </c:pt>
                <c:pt idx="2">
                  <c:v>飲食料品</c:v>
                </c:pt>
                <c:pt idx="3">
                  <c:v>繊維製品</c:v>
                </c:pt>
                <c:pt idx="4">
                  <c:v>パルプ・紙・木製品</c:v>
                </c:pt>
                <c:pt idx="5">
                  <c:v>化学製品</c:v>
                </c:pt>
                <c:pt idx="6">
                  <c:v>石油・石炭製品</c:v>
                </c:pt>
                <c:pt idx="7">
                  <c:v>プラスチック・ゴム製品</c:v>
                </c:pt>
                <c:pt idx="8">
                  <c:v>窯業・土石製品</c:v>
                </c:pt>
                <c:pt idx="9">
                  <c:v>鉄鋼</c:v>
                </c:pt>
                <c:pt idx="10">
                  <c:v>非鉄金属</c:v>
                </c:pt>
                <c:pt idx="11">
                  <c:v>金属製品</c:v>
                </c:pt>
                <c:pt idx="12">
                  <c:v>はん用機械</c:v>
                </c:pt>
                <c:pt idx="13">
                  <c:v>生産用機械</c:v>
                </c:pt>
                <c:pt idx="14">
                  <c:v>業務用機械</c:v>
                </c:pt>
                <c:pt idx="15">
                  <c:v>電子部品</c:v>
                </c:pt>
                <c:pt idx="16">
                  <c:v>電気機械</c:v>
                </c:pt>
                <c:pt idx="17">
                  <c:v>情報通信機器</c:v>
                </c:pt>
                <c:pt idx="18">
                  <c:v>輸送機械</c:v>
                </c:pt>
                <c:pt idx="19">
                  <c:v>その他の製造工業製品</c:v>
                </c:pt>
                <c:pt idx="20">
                  <c:v>建設</c:v>
                </c:pt>
                <c:pt idx="21">
                  <c:v>電力・ガス・熱供給</c:v>
                </c:pt>
                <c:pt idx="22">
                  <c:v>水道</c:v>
                </c:pt>
                <c:pt idx="23">
                  <c:v>廃棄物処理</c:v>
                </c:pt>
                <c:pt idx="24">
                  <c:v>商業</c:v>
                </c:pt>
                <c:pt idx="25">
                  <c:v>金融・保険</c:v>
                </c:pt>
                <c:pt idx="26">
                  <c:v>不動産</c:v>
                </c:pt>
                <c:pt idx="27">
                  <c:v>運輸・郵便</c:v>
                </c:pt>
                <c:pt idx="28">
                  <c:v>情報通信</c:v>
                </c:pt>
                <c:pt idx="29">
                  <c:v>公務</c:v>
                </c:pt>
                <c:pt idx="30">
                  <c:v>教育・研究</c:v>
                </c:pt>
                <c:pt idx="31">
                  <c:v>医療・福祉</c:v>
                </c:pt>
                <c:pt idx="32">
                  <c:v>他に分類されない会員制団体</c:v>
                </c:pt>
                <c:pt idx="33">
                  <c:v>対事業所サービス</c:v>
                </c:pt>
                <c:pt idx="34">
                  <c:v>対個人サービス</c:v>
                </c:pt>
                <c:pt idx="35">
                  <c:v>事務用品</c:v>
                </c:pt>
                <c:pt idx="36">
                  <c:v>分類不明</c:v>
                </c:pt>
              </c:strCache>
            </c:strRef>
          </c:cat>
          <c:val>
            <c:numRef>
              <c:f>分析結果部門別集計表!$U$7:$U$43</c:f>
              <c:numCache>
                <c:formatCode>#,##0_ </c:formatCode>
                <c:ptCount val="37"/>
                <c:pt idx="0">
                  <c:v>4</c:v>
                </c:pt>
                <c:pt idx="1">
                  <c:v>1</c:v>
                </c:pt>
                <c:pt idx="2">
                  <c:v>2</c:v>
                </c:pt>
                <c:pt idx="3">
                  <c:v>1</c:v>
                </c:pt>
                <c:pt idx="4">
                  <c:v>6</c:v>
                </c:pt>
                <c:pt idx="5">
                  <c:v>0</c:v>
                </c:pt>
                <c:pt idx="6">
                  <c:v>0</c:v>
                </c:pt>
                <c:pt idx="7">
                  <c:v>1</c:v>
                </c:pt>
                <c:pt idx="8">
                  <c:v>8</c:v>
                </c:pt>
                <c:pt idx="9">
                  <c:v>2</c:v>
                </c:pt>
                <c:pt idx="10">
                  <c:v>1</c:v>
                </c:pt>
                <c:pt idx="11">
                  <c:v>24</c:v>
                </c:pt>
                <c:pt idx="12">
                  <c:v>1</c:v>
                </c:pt>
                <c:pt idx="13">
                  <c:v>0</c:v>
                </c:pt>
                <c:pt idx="14">
                  <c:v>0</c:v>
                </c:pt>
                <c:pt idx="15">
                  <c:v>0</c:v>
                </c:pt>
                <c:pt idx="16">
                  <c:v>1</c:v>
                </c:pt>
                <c:pt idx="17">
                  <c:v>0</c:v>
                </c:pt>
                <c:pt idx="18">
                  <c:v>0</c:v>
                </c:pt>
                <c:pt idx="19">
                  <c:v>3</c:v>
                </c:pt>
                <c:pt idx="20">
                  <c:v>654</c:v>
                </c:pt>
                <c:pt idx="21">
                  <c:v>1</c:v>
                </c:pt>
                <c:pt idx="22">
                  <c:v>3</c:v>
                </c:pt>
                <c:pt idx="23">
                  <c:v>4</c:v>
                </c:pt>
                <c:pt idx="24">
                  <c:v>90</c:v>
                </c:pt>
                <c:pt idx="25">
                  <c:v>19</c:v>
                </c:pt>
                <c:pt idx="26">
                  <c:v>5</c:v>
                </c:pt>
                <c:pt idx="27">
                  <c:v>36</c:v>
                </c:pt>
                <c:pt idx="28">
                  <c:v>7</c:v>
                </c:pt>
                <c:pt idx="29">
                  <c:v>2</c:v>
                </c:pt>
                <c:pt idx="30">
                  <c:v>5</c:v>
                </c:pt>
                <c:pt idx="31">
                  <c:v>19</c:v>
                </c:pt>
                <c:pt idx="32">
                  <c:v>8</c:v>
                </c:pt>
                <c:pt idx="33">
                  <c:v>71</c:v>
                </c:pt>
                <c:pt idx="34">
                  <c:v>39</c:v>
                </c:pt>
                <c:pt idx="35">
                  <c:v>0</c:v>
                </c:pt>
                <c:pt idx="36">
                  <c:v>0</c:v>
                </c:pt>
              </c:numCache>
            </c:numRef>
          </c:val>
        </c:ser>
        <c:dLbls>
          <c:showLegendKey val="0"/>
          <c:showVal val="0"/>
          <c:showCatName val="0"/>
          <c:showSerName val="0"/>
          <c:showPercent val="0"/>
          <c:showBubbleSize val="0"/>
        </c:dLbls>
        <c:gapWidth val="150"/>
        <c:axId val="226547376"/>
        <c:axId val="226547768"/>
      </c:barChart>
      <c:catAx>
        <c:axId val="2265473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rtl="0">
              <a:defRPr sz="1000" b="0" i="0" u="none" strike="noStrike" baseline="0">
                <a:solidFill>
                  <a:srgbClr val="000000"/>
                </a:solidFill>
                <a:latin typeface="ＭＳ ゴシック"/>
                <a:ea typeface="ＭＳ ゴシック"/>
                <a:cs typeface="ＭＳ ゴシック"/>
              </a:defRPr>
            </a:pPr>
            <a:endParaRPr lang="ja-JP"/>
          </a:p>
        </c:txPr>
        <c:crossAx val="226547768"/>
        <c:crosses val="autoZero"/>
        <c:auto val="1"/>
        <c:lblAlgn val="ctr"/>
        <c:lblOffset val="100"/>
        <c:tickLblSkip val="1"/>
        <c:tickMarkSkip val="1"/>
        <c:noMultiLvlLbl val="0"/>
      </c:catAx>
      <c:valAx>
        <c:axId val="226547768"/>
        <c:scaling>
          <c:orientation val="minMax"/>
        </c:scaling>
        <c:delete val="0"/>
        <c:axPos val="l"/>
        <c:majorGridlines>
          <c:spPr>
            <a:ln w="3175">
              <a:solidFill>
                <a:srgbClr val="000000"/>
              </a:solidFill>
              <a:prstDash val="lgDash"/>
            </a:ln>
          </c:spPr>
        </c:majorGridlines>
        <c:numFmt formatCode="#,##0_ "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226547376"/>
        <c:crosses val="autoZero"/>
        <c:crossBetween val="between"/>
      </c:valAx>
      <c:spPr>
        <a:solidFill>
          <a:srgbClr val="FFFFFF"/>
        </a:solidFill>
        <a:ln w="3175">
          <a:solidFill>
            <a:srgbClr val="000000"/>
          </a:solidFill>
          <a:prstDash val="solid"/>
        </a:ln>
      </c:spPr>
    </c:plotArea>
    <c:legend>
      <c:legendPos val="r"/>
      <c:layout>
        <c:manualLayout>
          <c:xMode val="edge"/>
          <c:yMode val="edge"/>
          <c:x val="9.7193945096485573E-2"/>
          <c:y val="6.9136863617238684E-2"/>
          <c:w val="0.15437824988857521"/>
          <c:h val="0.1195359740337801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99"/>
    </a:solidFill>
    <a:ln w="3175">
      <a:solidFill>
        <a:srgbClr val="000000"/>
      </a:solidFill>
      <a:prstDash val="solid"/>
    </a:ln>
  </c:spPr>
  <c:txPr>
    <a:bodyPr/>
    <a:lstStyle/>
    <a:p>
      <a:pPr>
        <a:defRPr sz="27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0</xdr:colOff>
      <xdr:row>19</xdr:row>
      <xdr:rowOff>85725</xdr:rowOff>
    </xdr:from>
    <xdr:to>
      <xdr:col>16</xdr:col>
      <xdr:colOff>0</xdr:colOff>
      <xdr:row>19</xdr:row>
      <xdr:rowOff>85725</xdr:rowOff>
    </xdr:to>
    <xdr:sp macro="" textlink="">
      <xdr:nvSpPr>
        <xdr:cNvPr id="10237" name="Line 1"/>
        <xdr:cNvSpPr>
          <a:spLocks noChangeShapeType="1"/>
        </xdr:cNvSpPr>
      </xdr:nvSpPr>
      <xdr:spPr bwMode="auto">
        <a:xfrm flipV="1">
          <a:off x="1028700" y="3276600"/>
          <a:ext cx="2971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19</xdr:row>
      <xdr:rowOff>28575</xdr:rowOff>
    </xdr:from>
    <xdr:to>
      <xdr:col>19</xdr:col>
      <xdr:colOff>0</xdr:colOff>
      <xdr:row>22</xdr:row>
      <xdr:rowOff>123825</xdr:rowOff>
    </xdr:to>
    <xdr:sp macro="" textlink="">
      <xdr:nvSpPr>
        <xdr:cNvPr id="10238" name="AutoShape 2"/>
        <xdr:cNvSpPr>
          <a:spLocks/>
        </xdr:cNvSpPr>
      </xdr:nvSpPr>
      <xdr:spPr bwMode="auto">
        <a:xfrm>
          <a:off x="4505325" y="3219450"/>
          <a:ext cx="171450" cy="552450"/>
        </a:xfrm>
        <a:prstGeom prst="rightBrace">
          <a:avLst>
            <a:gd name="adj1" fmla="val 26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xdr:row>
      <xdr:rowOff>85725</xdr:rowOff>
    </xdr:from>
    <xdr:to>
      <xdr:col>16</xdr:col>
      <xdr:colOff>9525</xdr:colOff>
      <xdr:row>21</xdr:row>
      <xdr:rowOff>85725</xdr:rowOff>
    </xdr:to>
    <xdr:sp macro="" textlink="">
      <xdr:nvSpPr>
        <xdr:cNvPr id="10239" name="Line 3"/>
        <xdr:cNvSpPr>
          <a:spLocks noChangeShapeType="1"/>
        </xdr:cNvSpPr>
      </xdr:nvSpPr>
      <xdr:spPr bwMode="auto">
        <a:xfrm flipV="1">
          <a:off x="2095500" y="3581400"/>
          <a:ext cx="19145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22</xdr:row>
      <xdr:rowOff>85725</xdr:rowOff>
    </xdr:from>
    <xdr:to>
      <xdr:col>16</xdr:col>
      <xdr:colOff>9525</xdr:colOff>
      <xdr:row>22</xdr:row>
      <xdr:rowOff>85725</xdr:rowOff>
    </xdr:to>
    <xdr:sp macro="" textlink="">
      <xdr:nvSpPr>
        <xdr:cNvPr id="892928" name="Line 4"/>
        <xdr:cNvSpPr>
          <a:spLocks noChangeShapeType="1"/>
        </xdr:cNvSpPr>
      </xdr:nvSpPr>
      <xdr:spPr bwMode="auto">
        <a:xfrm>
          <a:off x="3505200" y="3733800"/>
          <a:ext cx="504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1000125</xdr:colOff>
      <xdr:row>40</xdr:row>
      <xdr:rowOff>152400</xdr:rowOff>
    </xdr:from>
    <xdr:to>
      <xdr:col>9</xdr:col>
      <xdr:colOff>123825</xdr:colOff>
      <xdr:row>43</xdr:row>
      <xdr:rowOff>47625</xdr:rowOff>
    </xdr:to>
    <xdr:sp macro="" textlink="">
      <xdr:nvSpPr>
        <xdr:cNvPr id="543427" name="Line 2"/>
        <xdr:cNvSpPr>
          <a:spLocks noChangeShapeType="1"/>
        </xdr:cNvSpPr>
      </xdr:nvSpPr>
      <xdr:spPr bwMode="auto">
        <a:xfrm>
          <a:off x="8362950" y="8124825"/>
          <a:ext cx="200025" cy="419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622300</xdr:colOff>
      <xdr:row>43</xdr:row>
      <xdr:rowOff>28574</xdr:rowOff>
    </xdr:from>
    <xdr:to>
      <xdr:col>8</xdr:col>
      <xdr:colOff>520699</xdr:colOff>
      <xdr:row>45</xdr:row>
      <xdr:rowOff>142874</xdr:rowOff>
    </xdr:to>
    <xdr:sp macro="" textlink="">
      <xdr:nvSpPr>
        <xdr:cNvPr id="3075" name="Rectangle 3"/>
        <xdr:cNvSpPr>
          <a:spLocks noChangeArrowheads="1"/>
        </xdr:cNvSpPr>
      </xdr:nvSpPr>
      <xdr:spPr bwMode="auto">
        <a:xfrm>
          <a:off x="5825331" y="7529512"/>
          <a:ext cx="2041524" cy="4476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ゴシック"/>
              <a:ea typeface="ＭＳ ゴシック"/>
            </a:rPr>
            <a:t>商業の県内最終需要額（</a:t>
          </a:r>
          <a:r>
            <a:rPr lang="en-US" altLang="ja-JP" sz="1000" b="0" i="0" u="none" strike="noStrike" baseline="0">
              <a:solidFill>
                <a:srgbClr val="000000"/>
              </a:solidFill>
              <a:latin typeface="ＭＳ ゴシック"/>
              <a:ea typeface="ＭＳ ゴシック"/>
            </a:rPr>
            <a:t>F</a:t>
          </a:r>
          <a:r>
            <a:rPr lang="ja-JP" altLang="en-US" sz="1000" b="0" i="0" u="none" strike="noStrike" baseline="0">
              <a:solidFill>
                <a:srgbClr val="000000"/>
              </a:solidFill>
              <a:latin typeface="ＭＳ ゴシック"/>
              <a:ea typeface="ＭＳ ゴシック"/>
            </a:rPr>
            <a:t>）</a:t>
          </a:r>
        </a:p>
        <a:p>
          <a:pPr algn="ctr" rtl="0">
            <a:defRPr sz="1000"/>
          </a:pPr>
          <a:r>
            <a:rPr lang="ja-JP" altLang="en-US" sz="1000" b="0" i="0" u="none" strike="noStrike" baseline="0">
              <a:solidFill>
                <a:srgbClr val="000000"/>
              </a:solidFill>
              <a:latin typeface="ＭＳ ゴシック"/>
              <a:ea typeface="ＭＳ ゴシック"/>
            </a:rPr>
            <a:t>に加算される</a:t>
          </a:r>
        </a:p>
      </xdr:txBody>
    </xdr:sp>
    <xdr:clientData/>
  </xdr:twoCellAnchor>
  <xdr:twoCellAnchor>
    <xdr:from>
      <xdr:col>8</xdr:col>
      <xdr:colOff>733425</xdr:colOff>
      <xdr:row>43</xdr:row>
      <xdr:rowOff>11906</xdr:rowOff>
    </xdr:from>
    <xdr:to>
      <xdr:col>10</xdr:col>
      <xdr:colOff>546100</xdr:colOff>
      <xdr:row>45</xdr:row>
      <xdr:rowOff>119062</xdr:rowOff>
    </xdr:to>
    <xdr:sp macro="" textlink="">
      <xdr:nvSpPr>
        <xdr:cNvPr id="3076" name="Rectangle 4"/>
        <xdr:cNvSpPr>
          <a:spLocks noChangeArrowheads="1"/>
        </xdr:cNvSpPr>
      </xdr:nvSpPr>
      <xdr:spPr bwMode="auto">
        <a:xfrm>
          <a:off x="8079581" y="7512844"/>
          <a:ext cx="2098675" cy="44053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運輸の県内最終需要額（</a:t>
          </a:r>
          <a:r>
            <a:rPr lang="en-US" altLang="ja-JP" sz="1000" b="0" i="0" u="none" strike="noStrike" baseline="0">
              <a:solidFill>
                <a:srgbClr val="000000"/>
              </a:solidFill>
              <a:latin typeface="ＭＳ ゴシック"/>
              <a:ea typeface="ＭＳ ゴシック"/>
            </a:rPr>
            <a:t>F</a:t>
          </a:r>
          <a:r>
            <a:rPr lang="ja-JP" altLang="en-US" sz="1000" b="0" i="0" u="none" strike="noStrike" baseline="0">
              <a:solidFill>
                <a:srgbClr val="000000"/>
              </a:solidFill>
              <a:latin typeface="ＭＳ ゴシック"/>
              <a:ea typeface="ＭＳ ゴシック"/>
            </a:rPr>
            <a:t>）</a:t>
          </a:r>
        </a:p>
        <a:p>
          <a:pPr algn="ctr" rtl="0">
            <a:lnSpc>
              <a:spcPts val="1200"/>
            </a:lnSpc>
            <a:defRPr sz="1000"/>
          </a:pPr>
          <a:r>
            <a:rPr lang="ja-JP" altLang="en-US" sz="1000" b="0" i="0" u="none" strike="noStrike" baseline="0">
              <a:solidFill>
                <a:srgbClr val="000000"/>
              </a:solidFill>
              <a:latin typeface="ＭＳ ゴシック"/>
              <a:ea typeface="ＭＳ ゴシック"/>
            </a:rPr>
            <a:t>に加算される</a:t>
          </a:r>
        </a:p>
      </xdr:txBody>
    </xdr:sp>
    <xdr:clientData/>
  </xdr:twoCellAnchor>
  <xdr:twoCellAnchor>
    <xdr:from>
      <xdr:col>3</xdr:col>
      <xdr:colOff>47625</xdr:colOff>
      <xdr:row>40</xdr:row>
      <xdr:rowOff>0</xdr:rowOff>
    </xdr:from>
    <xdr:to>
      <xdr:col>4</xdr:col>
      <xdr:colOff>1038225</xdr:colOff>
      <xdr:row>40</xdr:row>
      <xdr:rowOff>0</xdr:rowOff>
    </xdr:to>
    <xdr:sp macro="" textlink="">
      <xdr:nvSpPr>
        <xdr:cNvPr id="543430" name="Line 5"/>
        <xdr:cNvSpPr>
          <a:spLocks noChangeShapeType="1"/>
        </xdr:cNvSpPr>
      </xdr:nvSpPr>
      <xdr:spPr bwMode="auto">
        <a:xfrm>
          <a:off x="2628900" y="7972425"/>
          <a:ext cx="1057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438150</xdr:colOff>
      <xdr:row>40</xdr:row>
      <xdr:rowOff>142875</xdr:rowOff>
    </xdr:from>
    <xdr:to>
      <xdr:col>7</xdr:col>
      <xdr:colOff>638175</xdr:colOff>
      <xdr:row>43</xdr:row>
      <xdr:rowOff>95250</xdr:rowOff>
    </xdr:to>
    <xdr:sp macro="" textlink="">
      <xdr:nvSpPr>
        <xdr:cNvPr id="543431" name="Line 6"/>
        <xdr:cNvSpPr>
          <a:spLocks noChangeShapeType="1"/>
        </xdr:cNvSpPr>
      </xdr:nvSpPr>
      <xdr:spPr bwMode="auto">
        <a:xfrm flipH="1">
          <a:off x="6724650" y="8115300"/>
          <a:ext cx="200025" cy="476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279400</xdr:colOff>
      <xdr:row>1</xdr:row>
      <xdr:rowOff>76201</xdr:rowOff>
    </xdr:from>
    <xdr:to>
      <xdr:col>8</xdr:col>
      <xdr:colOff>1028700</xdr:colOff>
      <xdr:row>2</xdr:row>
      <xdr:rowOff>311151</xdr:rowOff>
    </xdr:to>
    <xdr:sp macro="" textlink="">
      <xdr:nvSpPr>
        <xdr:cNvPr id="8" name="円形吹き出し 7"/>
        <xdr:cNvSpPr/>
      </xdr:nvSpPr>
      <xdr:spPr>
        <a:xfrm>
          <a:off x="5181600" y="76201"/>
          <a:ext cx="2908300" cy="590550"/>
        </a:xfrm>
        <a:prstGeom prst="wedgeEllipseCallout">
          <a:avLst>
            <a:gd name="adj1" fmla="val -107163"/>
            <a:gd name="adj2" fmla="val 76003"/>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228600</xdr:colOff>
      <xdr:row>1</xdr:row>
      <xdr:rowOff>76201</xdr:rowOff>
    </xdr:from>
    <xdr:to>
      <xdr:col>8</xdr:col>
      <xdr:colOff>1016000</xdr:colOff>
      <xdr:row>2</xdr:row>
      <xdr:rowOff>311151</xdr:rowOff>
    </xdr:to>
    <xdr:sp macro="" textlink="">
      <xdr:nvSpPr>
        <xdr:cNvPr id="9" name="円形吹き出し 8"/>
        <xdr:cNvSpPr/>
      </xdr:nvSpPr>
      <xdr:spPr>
        <a:xfrm>
          <a:off x="5130800" y="76201"/>
          <a:ext cx="2946400" cy="590550"/>
        </a:xfrm>
        <a:prstGeom prst="wedgeEllipseCallout">
          <a:avLst>
            <a:gd name="adj1" fmla="val 105605"/>
            <a:gd name="adj2" fmla="val 82361"/>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787400</xdr:colOff>
      <xdr:row>1</xdr:row>
      <xdr:rowOff>241300</xdr:rowOff>
    </xdr:from>
    <xdr:to>
      <xdr:col>8</xdr:col>
      <xdr:colOff>355600</xdr:colOff>
      <xdr:row>2</xdr:row>
      <xdr:rowOff>136525</xdr:rowOff>
    </xdr:to>
    <xdr:sp macro="" textlink="">
      <xdr:nvSpPr>
        <xdr:cNvPr id="10" name="テキスト ボックス 9"/>
        <xdr:cNvSpPr txBox="1"/>
      </xdr:nvSpPr>
      <xdr:spPr>
        <a:xfrm>
          <a:off x="5689600" y="241300"/>
          <a:ext cx="1727200" cy="250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部門ごとに入力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47625</xdr:colOff>
      <xdr:row>41</xdr:row>
      <xdr:rowOff>0</xdr:rowOff>
    </xdr:from>
    <xdr:to>
      <xdr:col>5</xdr:col>
      <xdr:colOff>1066800</xdr:colOff>
      <xdr:row>42</xdr:row>
      <xdr:rowOff>161925</xdr:rowOff>
    </xdr:to>
    <xdr:sp macro="" textlink="">
      <xdr:nvSpPr>
        <xdr:cNvPr id="6405" name="Line 5"/>
        <xdr:cNvSpPr>
          <a:spLocks noChangeShapeType="1"/>
        </xdr:cNvSpPr>
      </xdr:nvSpPr>
      <xdr:spPr bwMode="auto">
        <a:xfrm>
          <a:off x="2581275" y="7210425"/>
          <a:ext cx="19526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2</xdr:row>
      <xdr:rowOff>28575</xdr:rowOff>
    </xdr:from>
    <xdr:to>
      <xdr:col>11</xdr:col>
      <xdr:colOff>228600</xdr:colOff>
      <xdr:row>31</xdr:row>
      <xdr:rowOff>123825</xdr:rowOff>
    </xdr:to>
    <xdr:graphicFrame macro="">
      <xdr:nvGraphicFramePr>
        <xdr:cNvPr id="80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34</xdr:row>
      <xdr:rowOff>95250</xdr:rowOff>
    </xdr:from>
    <xdr:to>
      <xdr:col>11</xdr:col>
      <xdr:colOff>219075</xdr:colOff>
      <xdr:row>63</xdr:row>
      <xdr:rowOff>104775</xdr:rowOff>
    </xdr:to>
    <xdr:graphicFrame macro="">
      <xdr:nvGraphicFramePr>
        <xdr:cNvPr id="800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638175</xdr:colOff>
      <xdr:row>2</xdr:row>
      <xdr:rowOff>19050</xdr:rowOff>
    </xdr:from>
    <xdr:to>
      <xdr:col>23</xdr:col>
      <xdr:colOff>57150</xdr:colOff>
      <xdr:row>31</xdr:row>
      <xdr:rowOff>123825</xdr:rowOff>
    </xdr:to>
    <xdr:graphicFrame macro="">
      <xdr:nvGraphicFramePr>
        <xdr:cNvPr id="801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19050</xdr:colOff>
      <xdr:row>34</xdr:row>
      <xdr:rowOff>57150</xdr:rowOff>
    </xdr:from>
    <xdr:to>
      <xdr:col>23</xdr:col>
      <xdr:colOff>47625</xdr:colOff>
      <xdr:row>63</xdr:row>
      <xdr:rowOff>76200</xdr:rowOff>
    </xdr:to>
    <xdr:graphicFrame macro="">
      <xdr:nvGraphicFramePr>
        <xdr:cNvPr id="80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0</xdr:colOff>
      <xdr:row>23</xdr:row>
      <xdr:rowOff>66675</xdr:rowOff>
    </xdr:from>
    <xdr:to>
      <xdr:col>12</xdr:col>
      <xdr:colOff>76200</xdr:colOff>
      <xdr:row>24</xdr:row>
      <xdr:rowOff>114300</xdr:rowOff>
    </xdr:to>
    <xdr:sp macro="" textlink="">
      <xdr:nvSpPr>
        <xdr:cNvPr id="822609" name="Text Box 49"/>
        <xdr:cNvSpPr txBox="1">
          <a:spLocks noChangeArrowheads="1"/>
        </xdr:cNvSpPr>
      </xdr:nvSpPr>
      <xdr:spPr bwMode="auto">
        <a:xfrm>
          <a:off x="6496050" y="3981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180975</xdr:colOff>
      <xdr:row>13</xdr:row>
      <xdr:rowOff>85725</xdr:rowOff>
    </xdr:from>
    <xdr:to>
      <xdr:col>22</xdr:col>
      <xdr:colOff>200025</xdr:colOff>
      <xdr:row>13</xdr:row>
      <xdr:rowOff>85728</xdr:rowOff>
    </xdr:to>
    <xdr:cxnSp macro="">
      <xdr:nvCxnSpPr>
        <xdr:cNvPr id="52" name="直線コネクタ 51"/>
        <xdr:cNvCxnSpPr/>
      </xdr:nvCxnSpPr>
      <xdr:spPr>
        <a:xfrm flipV="1">
          <a:off x="11725275" y="2219325"/>
          <a:ext cx="428625" cy="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200025</xdr:colOff>
      <xdr:row>22</xdr:row>
      <xdr:rowOff>95250</xdr:rowOff>
    </xdr:from>
    <xdr:to>
      <xdr:col>22</xdr:col>
      <xdr:colOff>200025</xdr:colOff>
      <xdr:row>22</xdr:row>
      <xdr:rowOff>95250</xdr:rowOff>
    </xdr:to>
    <xdr:cxnSp macro="">
      <xdr:nvCxnSpPr>
        <xdr:cNvPr id="54" name="直線コネクタ 53"/>
        <xdr:cNvCxnSpPr/>
      </xdr:nvCxnSpPr>
      <xdr:spPr>
        <a:xfrm>
          <a:off x="11744325" y="3686175"/>
          <a:ext cx="409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228602</xdr:colOff>
      <xdr:row>24</xdr:row>
      <xdr:rowOff>114299</xdr:rowOff>
    </xdr:from>
    <xdr:to>
      <xdr:col>22</xdr:col>
      <xdr:colOff>209550</xdr:colOff>
      <xdr:row>24</xdr:row>
      <xdr:rowOff>123825</xdr:rowOff>
    </xdr:to>
    <xdr:cxnSp macro="">
      <xdr:nvCxnSpPr>
        <xdr:cNvPr id="58" name="直線コネクタ 57"/>
        <xdr:cNvCxnSpPr/>
      </xdr:nvCxnSpPr>
      <xdr:spPr>
        <a:xfrm flipH="1" flipV="1">
          <a:off x="8553452" y="4029074"/>
          <a:ext cx="3609973"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237332</xdr:colOff>
      <xdr:row>24</xdr:row>
      <xdr:rowOff>96043</xdr:rowOff>
    </xdr:from>
    <xdr:to>
      <xdr:col>15</xdr:col>
      <xdr:colOff>238920</xdr:colOff>
      <xdr:row>25</xdr:row>
      <xdr:rowOff>124618</xdr:rowOff>
    </xdr:to>
    <xdr:cxnSp macro="">
      <xdr:nvCxnSpPr>
        <xdr:cNvPr id="60" name="直線矢印コネクタ 59"/>
        <xdr:cNvCxnSpPr/>
      </xdr:nvCxnSpPr>
      <xdr:spPr>
        <a:xfrm rot="5400000">
          <a:off x="2024063" y="4033837"/>
          <a:ext cx="18097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314325</xdr:colOff>
      <xdr:row>9</xdr:row>
      <xdr:rowOff>104775</xdr:rowOff>
    </xdr:from>
    <xdr:to>
      <xdr:col>16</xdr:col>
      <xdr:colOff>314325</xdr:colOff>
      <xdr:row>9</xdr:row>
      <xdr:rowOff>114300</xdr:rowOff>
    </xdr:to>
    <xdr:cxnSp macro="">
      <xdr:nvCxnSpPr>
        <xdr:cNvPr id="63" name="直線コネクタ 62"/>
        <xdr:cNvCxnSpPr/>
      </xdr:nvCxnSpPr>
      <xdr:spPr>
        <a:xfrm flipV="1">
          <a:off x="8858250" y="1800225"/>
          <a:ext cx="10096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304800</xdr:colOff>
      <xdr:row>8</xdr:row>
      <xdr:rowOff>0</xdr:rowOff>
    </xdr:from>
    <xdr:to>
      <xdr:col>14</xdr:col>
      <xdr:colOff>314326</xdr:colOff>
      <xdr:row>12</xdr:row>
      <xdr:rowOff>2</xdr:rowOff>
    </xdr:to>
    <xdr:cxnSp macro="">
      <xdr:nvCxnSpPr>
        <xdr:cNvPr id="66" name="直線矢印コネクタ 65"/>
        <xdr:cNvCxnSpPr/>
      </xdr:nvCxnSpPr>
      <xdr:spPr>
        <a:xfrm>
          <a:off x="8439150" y="1381125"/>
          <a:ext cx="9526" cy="6477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313531</xdr:colOff>
      <xdr:row>9</xdr:row>
      <xdr:rowOff>115094</xdr:rowOff>
    </xdr:from>
    <xdr:to>
      <xdr:col>16</xdr:col>
      <xdr:colOff>315119</xdr:colOff>
      <xdr:row>12</xdr:row>
      <xdr:rowOff>19844</xdr:rowOff>
    </xdr:to>
    <xdr:cxnSp macro="">
      <xdr:nvCxnSpPr>
        <xdr:cNvPr id="68" name="直線矢印コネクタ 67"/>
        <xdr:cNvCxnSpPr/>
      </xdr:nvCxnSpPr>
      <xdr:spPr>
        <a:xfrm rot="5400000">
          <a:off x="9667875" y="2009775"/>
          <a:ext cx="40005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313532</xdr:colOff>
      <xdr:row>4</xdr:row>
      <xdr:rowOff>29368</xdr:rowOff>
    </xdr:from>
    <xdr:to>
      <xdr:col>15</xdr:col>
      <xdr:colOff>315120</xdr:colOff>
      <xdr:row>7</xdr:row>
      <xdr:rowOff>10318</xdr:rowOff>
    </xdr:to>
    <xdr:cxnSp macro="">
      <xdr:nvCxnSpPr>
        <xdr:cNvPr id="71" name="直線矢印コネクタ 70"/>
        <xdr:cNvCxnSpPr/>
      </xdr:nvCxnSpPr>
      <xdr:spPr>
        <a:xfrm rot="5400000">
          <a:off x="8634413" y="1147762"/>
          <a:ext cx="44767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199232</xdr:colOff>
      <xdr:row>18</xdr:row>
      <xdr:rowOff>19843</xdr:rowOff>
    </xdr:from>
    <xdr:to>
      <xdr:col>16</xdr:col>
      <xdr:colOff>200820</xdr:colOff>
      <xdr:row>21</xdr:row>
      <xdr:rowOff>792</xdr:rowOff>
    </xdr:to>
    <xdr:cxnSp macro="">
      <xdr:nvCxnSpPr>
        <xdr:cNvPr id="76" name="直線矢印コネクタ 75"/>
        <xdr:cNvCxnSpPr/>
      </xdr:nvCxnSpPr>
      <xdr:spPr>
        <a:xfrm rot="5400000">
          <a:off x="8582026" y="3209924"/>
          <a:ext cx="514349"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171450</xdr:colOff>
      <xdr:row>28</xdr:row>
      <xdr:rowOff>19049</xdr:rowOff>
    </xdr:from>
    <xdr:to>
      <xdr:col>14</xdr:col>
      <xdr:colOff>180975</xdr:colOff>
      <xdr:row>29</xdr:row>
      <xdr:rowOff>171449</xdr:rowOff>
    </xdr:to>
    <xdr:cxnSp macro="">
      <xdr:nvCxnSpPr>
        <xdr:cNvPr id="78" name="直線矢印コネクタ 77"/>
        <xdr:cNvCxnSpPr/>
      </xdr:nvCxnSpPr>
      <xdr:spPr>
        <a:xfrm rot="16200000" flipH="1">
          <a:off x="8991600" y="5067299"/>
          <a:ext cx="2952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209551</xdr:colOff>
      <xdr:row>31</xdr:row>
      <xdr:rowOff>19049</xdr:rowOff>
    </xdr:from>
    <xdr:to>
      <xdr:col>13</xdr:col>
      <xdr:colOff>228601</xdr:colOff>
      <xdr:row>34</xdr:row>
      <xdr:rowOff>104774</xdr:rowOff>
    </xdr:to>
    <xdr:cxnSp macro="">
      <xdr:nvCxnSpPr>
        <xdr:cNvPr id="80" name="直線矢印コネクタ 79"/>
        <xdr:cNvCxnSpPr/>
      </xdr:nvCxnSpPr>
      <xdr:spPr>
        <a:xfrm rot="16200000" flipH="1">
          <a:off x="8510588" y="5700712"/>
          <a:ext cx="60007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666750</xdr:colOff>
      <xdr:row>5</xdr:row>
      <xdr:rowOff>66675</xdr:rowOff>
    </xdr:from>
    <xdr:to>
      <xdr:col>22</xdr:col>
      <xdr:colOff>342900</xdr:colOff>
      <xdr:row>5</xdr:row>
      <xdr:rowOff>68263</xdr:rowOff>
    </xdr:to>
    <xdr:cxnSp macro="">
      <xdr:nvCxnSpPr>
        <xdr:cNvPr id="82" name="直線矢印コネクタ 81"/>
        <xdr:cNvCxnSpPr/>
      </xdr:nvCxnSpPr>
      <xdr:spPr>
        <a:xfrm>
          <a:off x="11020425" y="1114425"/>
          <a:ext cx="1962150" cy="1588"/>
        </a:xfrm>
        <a:prstGeom prst="straightConnector1">
          <a:avLst/>
        </a:prstGeom>
        <a:ln>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723900</xdr:colOff>
      <xdr:row>15</xdr:row>
      <xdr:rowOff>66675</xdr:rowOff>
    </xdr:from>
    <xdr:to>
      <xdr:col>22</xdr:col>
      <xdr:colOff>400050</xdr:colOff>
      <xdr:row>15</xdr:row>
      <xdr:rowOff>68263</xdr:rowOff>
    </xdr:to>
    <xdr:cxnSp macro="">
      <xdr:nvCxnSpPr>
        <xdr:cNvPr id="83" name="直線矢印コネクタ 82"/>
        <xdr:cNvCxnSpPr/>
      </xdr:nvCxnSpPr>
      <xdr:spPr>
        <a:xfrm>
          <a:off x="11077575" y="2743200"/>
          <a:ext cx="1962150" cy="1588"/>
        </a:xfrm>
        <a:prstGeom prst="straightConnector1">
          <a:avLst/>
        </a:prstGeom>
        <a:ln>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33</xdr:row>
      <xdr:rowOff>76200</xdr:rowOff>
    </xdr:from>
    <xdr:to>
      <xdr:col>22</xdr:col>
      <xdr:colOff>419100</xdr:colOff>
      <xdr:row>33</xdr:row>
      <xdr:rowOff>77788</xdr:rowOff>
    </xdr:to>
    <xdr:cxnSp macro="">
      <xdr:nvCxnSpPr>
        <xdr:cNvPr id="84" name="直線矢印コネクタ 83"/>
        <xdr:cNvCxnSpPr/>
      </xdr:nvCxnSpPr>
      <xdr:spPr>
        <a:xfrm>
          <a:off x="11096625" y="5838825"/>
          <a:ext cx="1962150" cy="1588"/>
        </a:xfrm>
        <a:prstGeom prst="straightConnector1">
          <a:avLst/>
        </a:prstGeom>
        <a:ln>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199232</xdr:colOff>
      <xdr:row>36</xdr:row>
      <xdr:rowOff>19843</xdr:rowOff>
    </xdr:from>
    <xdr:to>
      <xdr:col>16</xdr:col>
      <xdr:colOff>200820</xdr:colOff>
      <xdr:row>40</xdr:row>
      <xdr:rowOff>793</xdr:rowOff>
    </xdr:to>
    <xdr:cxnSp macro="">
      <xdr:nvCxnSpPr>
        <xdr:cNvPr id="91" name="直線矢印コネクタ 90"/>
        <xdr:cNvCxnSpPr/>
      </xdr:nvCxnSpPr>
      <xdr:spPr>
        <a:xfrm rot="5400000">
          <a:off x="2386013" y="6005512"/>
          <a:ext cx="60007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361156</xdr:colOff>
      <xdr:row>14</xdr:row>
      <xdr:rowOff>10319</xdr:rowOff>
    </xdr:from>
    <xdr:to>
      <xdr:col>13</xdr:col>
      <xdr:colOff>362744</xdr:colOff>
      <xdr:row>16</xdr:row>
      <xdr:rowOff>143669</xdr:rowOff>
    </xdr:to>
    <xdr:cxnSp macro="">
      <xdr:nvCxnSpPr>
        <xdr:cNvPr id="20" name="直線矢印コネクタ 19"/>
        <xdr:cNvCxnSpPr/>
      </xdr:nvCxnSpPr>
      <xdr:spPr>
        <a:xfrm rot="5400000">
          <a:off x="1247775" y="2324100"/>
          <a:ext cx="43815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200026</xdr:colOff>
      <xdr:row>13</xdr:row>
      <xdr:rowOff>85725</xdr:rowOff>
    </xdr:from>
    <xdr:to>
      <xdr:col>22</xdr:col>
      <xdr:colOff>209551</xdr:colOff>
      <xdr:row>24</xdr:row>
      <xdr:rowOff>114300</xdr:rowOff>
    </xdr:to>
    <xdr:cxnSp macro="">
      <xdr:nvCxnSpPr>
        <xdr:cNvPr id="24" name="直線コネクタ 23"/>
        <xdr:cNvCxnSpPr/>
      </xdr:nvCxnSpPr>
      <xdr:spPr>
        <a:xfrm rot="16200000" flipH="1">
          <a:off x="11253789" y="3119437"/>
          <a:ext cx="18097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45</xdr:row>
      <xdr:rowOff>19050</xdr:rowOff>
    </xdr:from>
    <xdr:to>
      <xdr:col>16</xdr:col>
      <xdr:colOff>238125</xdr:colOff>
      <xdr:row>47</xdr:row>
      <xdr:rowOff>133350</xdr:rowOff>
    </xdr:to>
    <xdr:cxnSp macro="">
      <xdr:nvCxnSpPr>
        <xdr:cNvPr id="3" name="直線コネクタ 2"/>
        <xdr:cNvCxnSpPr/>
      </xdr:nvCxnSpPr>
      <xdr:spPr>
        <a:xfrm>
          <a:off x="9572625" y="7181850"/>
          <a:ext cx="9525" cy="457200"/>
        </a:xfrm>
        <a:prstGeom prst="line">
          <a:avLst/>
        </a:prstGeom>
        <a:ln>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400050</xdr:colOff>
      <xdr:row>5</xdr:row>
      <xdr:rowOff>28575</xdr:rowOff>
    </xdr:from>
    <xdr:to>
      <xdr:col>2</xdr:col>
      <xdr:colOff>476250</xdr:colOff>
      <xdr:row>5</xdr:row>
      <xdr:rowOff>180975</xdr:rowOff>
    </xdr:to>
    <xdr:sp macro="" textlink="">
      <xdr:nvSpPr>
        <xdr:cNvPr id="2" name="下矢印 1"/>
        <xdr:cNvSpPr/>
      </xdr:nvSpPr>
      <xdr:spPr>
        <a:xfrm>
          <a:off x="2447925" y="619125"/>
          <a:ext cx="76200" cy="152400"/>
        </a:xfrm>
        <a:prstGeom prst="downArrow">
          <a:avLst/>
        </a:prstGeom>
        <a:solidFill>
          <a:schemeClr val="tx2">
            <a:lumMod val="40000"/>
            <a:lumOff val="60000"/>
          </a:schemeClr>
        </a:solidFill>
        <a:ln>
          <a:solidFill>
            <a:schemeClr val="tx2">
              <a:lumMod val="40000"/>
              <a:lumOff val="6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342900</xdr:colOff>
      <xdr:row>5</xdr:row>
      <xdr:rowOff>28575</xdr:rowOff>
    </xdr:from>
    <xdr:to>
      <xdr:col>4</xdr:col>
      <xdr:colOff>419100</xdr:colOff>
      <xdr:row>5</xdr:row>
      <xdr:rowOff>180975</xdr:rowOff>
    </xdr:to>
    <xdr:sp macro="" textlink="">
      <xdr:nvSpPr>
        <xdr:cNvPr id="4" name="下矢印 3"/>
        <xdr:cNvSpPr/>
      </xdr:nvSpPr>
      <xdr:spPr>
        <a:xfrm>
          <a:off x="3609975" y="619125"/>
          <a:ext cx="76200" cy="152400"/>
        </a:xfrm>
        <a:prstGeom prst="downArrow">
          <a:avLst/>
        </a:prstGeom>
        <a:solidFill>
          <a:schemeClr val="tx2">
            <a:lumMod val="40000"/>
            <a:lumOff val="60000"/>
          </a:schemeClr>
        </a:solidFill>
        <a:ln>
          <a:solidFill>
            <a:schemeClr val="tx2">
              <a:lumMod val="40000"/>
              <a:lumOff val="6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371475</xdr:colOff>
      <xdr:row>5</xdr:row>
      <xdr:rowOff>28575</xdr:rowOff>
    </xdr:from>
    <xdr:to>
      <xdr:col>10</xdr:col>
      <xdr:colOff>447675</xdr:colOff>
      <xdr:row>5</xdr:row>
      <xdr:rowOff>180975</xdr:rowOff>
    </xdr:to>
    <xdr:sp macro="" textlink="">
      <xdr:nvSpPr>
        <xdr:cNvPr id="5" name="下矢印 4"/>
        <xdr:cNvSpPr/>
      </xdr:nvSpPr>
      <xdr:spPr>
        <a:xfrm>
          <a:off x="7686675" y="619125"/>
          <a:ext cx="76200" cy="152400"/>
        </a:xfrm>
        <a:prstGeom prst="downArrow">
          <a:avLst/>
        </a:prstGeom>
        <a:solidFill>
          <a:schemeClr val="tx2">
            <a:lumMod val="40000"/>
            <a:lumOff val="60000"/>
          </a:schemeClr>
        </a:solidFill>
        <a:ln>
          <a:solidFill>
            <a:schemeClr val="tx2">
              <a:lumMod val="40000"/>
              <a:lumOff val="6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361950</xdr:colOff>
      <xdr:row>5</xdr:row>
      <xdr:rowOff>28575</xdr:rowOff>
    </xdr:from>
    <xdr:to>
      <xdr:col>12</xdr:col>
      <xdr:colOff>438150</xdr:colOff>
      <xdr:row>5</xdr:row>
      <xdr:rowOff>180975</xdr:rowOff>
    </xdr:to>
    <xdr:sp macro="" textlink="">
      <xdr:nvSpPr>
        <xdr:cNvPr id="6" name="下矢印 5"/>
        <xdr:cNvSpPr/>
      </xdr:nvSpPr>
      <xdr:spPr>
        <a:xfrm>
          <a:off x="8915400" y="619125"/>
          <a:ext cx="76200" cy="152400"/>
        </a:xfrm>
        <a:prstGeom prst="downArrow">
          <a:avLst/>
        </a:prstGeom>
        <a:solidFill>
          <a:schemeClr val="tx2">
            <a:lumMod val="40000"/>
            <a:lumOff val="60000"/>
          </a:schemeClr>
        </a:solidFill>
        <a:ln>
          <a:solidFill>
            <a:schemeClr val="tx2">
              <a:lumMod val="40000"/>
              <a:lumOff val="6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pageSetUpPr fitToPage="1"/>
  </sheetPr>
  <dimension ref="A1:BH256"/>
  <sheetViews>
    <sheetView tabSelected="1" zoomScaleNormal="100" workbookViewId="0"/>
  </sheetViews>
  <sheetFormatPr defaultRowHeight="12"/>
  <cols>
    <col min="1" max="1" width="1.625" style="1" customWidth="1"/>
    <col min="2" max="2" width="3.375" style="1" customWidth="1"/>
    <col min="3" max="3" width="7.5" style="1" customWidth="1"/>
    <col min="4" max="7" width="9" style="1"/>
    <col min="8" max="9" width="10.25" style="1" customWidth="1"/>
    <col min="10" max="10" width="9" style="2"/>
    <col min="11" max="11" width="10.25" style="2" customWidth="1"/>
    <col min="12" max="16384" width="9" style="1"/>
  </cols>
  <sheetData>
    <row r="1" spans="1:60" ht="7.5" customHeight="1">
      <c r="A1" s="137"/>
      <c r="B1" s="137"/>
      <c r="C1" s="137"/>
      <c r="D1" s="137"/>
      <c r="E1" s="137"/>
      <c r="F1" s="137"/>
      <c r="G1" s="137"/>
      <c r="H1" s="137"/>
      <c r="I1" s="137"/>
      <c r="J1" s="157"/>
      <c r="K1" s="15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row>
    <row r="2" spans="1:60" ht="15" customHeight="1">
      <c r="A2" s="137"/>
      <c r="B2" s="321" t="s">
        <v>104</v>
      </c>
      <c r="C2" s="322"/>
      <c r="D2" s="322"/>
      <c r="E2" s="322"/>
      <c r="F2" s="322"/>
      <c r="G2" s="322"/>
      <c r="H2" s="322"/>
      <c r="I2" s="322"/>
      <c r="J2" s="322"/>
      <c r="K2" s="322"/>
      <c r="L2" s="323"/>
      <c r="M2" s="323"/>
      <c r="N2" s="323"/>
      <c r="O2" s="323"/>
      <c r="P2" s="324"/>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row>
    <row r="3" spans="1:60" ht="15" customHeight="1">
      <c r="A3" s="137"/>
      <c r="B3" s="325"/>
      <c r="C3" s="326" t="s">
        <v>396</v>
      </c>
      <c r="D3" s="327"/>
      <c r="E3" s="327"/>
      <c r="F3" s="327"/>
      <c r="G3" s="327"/>
      <c r="H3" s="327"/>
      <c r="I3" s="327"/>
      <c r="J3" s="327"/>
      <c r="K3" s="327"/>
      <c r="L3" s="327"/>
      <c r="M3" s="327"/>
      <c r="N3" s="327"/>
      <c r="O3" s="327"/>
      <c r="P3" s="328"/>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row>
    <row r="4" spans="1:60" ht="15" customHeight="1">
      <c r="A4" s="137"/>
      <c r="B4" s="325"/>
      <c r="C4" s="326" t="s">
        <v>324</v>
      </c>
      <c r="D4" s="327"/>
      <c r="E4" s="327"/>
      <c r="F4" s="327"/>
      <c r="G4" s="327"/>
      <c r="H4" s="327"/>
      <c r="I4" s="327"/>
      <c r="J4" s="327"/>
      <c r="K4" s="327"/>
      <c r="L4" s="327"/>
      <c r="M4" s="327"/>
      <c r="N4" s="327"/>
      <c r="O4" s="327"/>
      <c r="P4" s="328"/>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row>
    <row r="5" spans="1:60" ht="15" customHeight="1">
      <c r="A5" s="137"/>
      <c r="B5" s="325"/>
      <c r="C5" s="327"/>
      <c r="D5" s="327"/>
      <c r="E5" s="327"/>
      <c r="F5" s="327"/>
      <c r="G5" s="327"/>
      <c r="H5" s="327"/>
      <c r="I5" s="327"/>
      <c r="J5" s="327"/>
      <c r="K5" s="327"/>
      <c r="L5" s="327"/>
      <c r="M5" s="327"/>
      <c r="N5" s="327"/>
      <c r="O5" s="327"/>
      <c r="P5" s="328"/>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row>
    <row r="6" spans="1:60" ht="15" customHeight="1">
      <c r="A6" s="137"/>
      <c r="B6" s="329" t="s">
        <v>210</v>
      </c>
      <c r="C6" s="330"/>
      <c r="D6" s="330"/>
      <c r="E6" s="330"/>
      <c r="F6" s="330"/>
      <c r="G6" s="330"/>
      <c r="H6" s="330"/>
      <c r="I6" s="330"/>
      <c r="J6" s="330"/>
      <c r="K6" s="330"/>
      <c r="L6" s="327"/>
      <c r="M6" s="327"/>
      <c r="N6" s="327"/>
      <c r="O6" s="327"/>
      <c r="P6" s="328"/>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row>
    <row r="7" spans="1:60" ht="15" customHeight="1">
      <c r="A7" s="137"/>
      <c r="B7" s="329"/>
      <c r="C7" s="326" t="s">
        <v>116</v>
      </c>
      <c r="D7" s="330"/>
      <c r="E7" s="330"/>
      <c r="F7" s="330"/>
      <c r="G7" s="330"/>
      <c r="H7" s="330"/>
      <c r="I7" s="330"/>
      <c r="J7" s="330"/>
      <c r="K7" s="330"/>
      <c r="L7" s="327"/>
      <c r="M7" s="327"/>
      <c r="N7" s="327"/>
      <c r="O7" s="327"/>
      <c r="P7" s="328"/>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row>
    <row r="8" spans="1:60" ht="15" customHeight="1">
      <c r="A8" s="137"/>
      <c r="B8" s="325"/>
      <c r="C8" s="331" t="s">
        <v>151</v>
      </c>
      <c r="D8" s="327"/>
      <c r="E8" s="327"/>
      <c r="F8" s="327"/>
      <c r="G8" s="327"/>
      <c r="H8" s="327"/>
      <c r="I8" s="327"/>
      <c r="J8" s="327"/>
      <c r="K8" s="327"/>
      <c r="L8" s="327"/>
      <c r="M8" s="327"/>
      <c r="N8" s="327"/>
      <c r="O8" s="327"/>
      <c r="P8" s="328"/>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row>
    <row r="9" spans="1:60" ht="15" customHeight="1">
      <c r="A9" s="137"/>
      <c r="B9" s="325"/>
      <c r="C9" s="326"/>
      <c r="D9" s="326" t="s">
        <v>152</v>
      </c>
      <c r="E9" s="327"/>
      <c r="F9" s="327"/>
      <c r="G9" s="327"/>
      <c r="H9" s="327"/>
      <c r="I9" s="327"/>
      <c r="J9" s="327"/>
      <c r="K9" s="327"/>
      <c r="L9" s="327"/>
      <c r="M9" s="327"/>
      <c r="N9" s="327"/>
      <c r="O9" s="327"/>
      <c r="P9" s="328"/>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row>
    <row r="10" spans="1:60" ht="15" customHeight="1">
      <c r="A10" s="137"/>
      <c r="B10" s="325"/>
      <c r="C10" s="331" t="s">
        <v>150</v>
      </c>
      <c r="D10" s="326"/>
      <c r="E10" s="327"/>
      <c r="F10" s="327"/>
      <c r="G10" s="327"/>
      <c r="H10" s="327"/>
      <c r="I10" s="327"/>
      <c r="J10" s="327"/>
      <c r="K10" s="327"/>
      <c r="L10" s="327"/>
      <c r="M10" s="327"/>
      <c r="N10" s="327"/>
      <c r="O10" s="327"/>
      <c r="P10" s="328"/>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row>
    <row r="11" spans="1:60" ht="15" customHeight="1">
      <c r="A11" s="137"/>
      <c r="B11" s="325"/>
      <c r="C11" s="326"/>
      <c r="D11" s="326" t="s">
        <v>301</v>
      </c>
      <c r="E11" s="327"/>
      <c r="F11" s="327"/>
      <c r="G11" s="327"/>
      <c r="H11" s="327"/>
      <c r="I11" s="327"/>
      <c r="J11" s="327"/>
      <c r="K11" s="327"/>
      <c r="L11" s="327"/>
      <c r="M11" s="327"/>
      <c r="N11" s="327"/>
      <c r="O11" s="327"/>
      <c r="P11" s="328"/>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row>
    <row r="12" spans="1:60" ht="15" customHeight="1">
      <c r="A12" s="137"/>
      <c r="B12" s="325"/>
      <c r="C12" s="332" t="s">
        <v>216</v>
      </c>
      <c r="D12" s="326"/>
      <c r="E12" s="327"/>
      <c r="F12" s="327"/>
      <c r="G12" s="327"/>
      <c r="H12" s="327"/>
      <c r="I12" s="327"/>
      <c r="J12" s="327"/>
      <c r="K12" s="327"/>
      <c r="L12" s="327"/>
      <c r="M12" s="327"/>
      <c r="N12" s="327"/>
      <c r="O12" s="327"/>
      <c r="P12" s="328"/>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row>
    <row r="13" spans="1:60" ht="15" customHeight="1">
      <c r="A13" s="137"/>
      <c r="B13" s="325"/>
      <c r="C13" s="326"/>
      <c r="D13" s="326" t="s">
        <v>180</v>
      </c>
      <c r="E13" s="327"/>
      <c r="F13" s="327"/>
      <c r="G13" s="327"/>
      <c r="H13" s="327"/>
      <c r="I13" s="327"/>
      <c r="J13" s="327"/>
      <c r="K13" s="327"/>
      <c r="L13" s="327"/>
      <c r="M13" s="327"/>
      <c r="N13" s="327"/>
      <c r="O13" s="327"/>
      <c r="P13" s="328"/>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row>
    <row r="14" spans="1:60" ht="15" customHeight="1">
      <c r="A14" s="137"/>
      <c r="B14" s="325"/>
      <c r="C14" s="331" t="s">
        <v>161</v>
      </c>
      <c r="D14" s="326"/>
      <c r="E14" s="327"/>
      <c r="F14" s="327"/>
      <c r="G14" s="327"/>
      <c r="H14" s="327"/>
      <c r="I14" s="327"/>
      <c r="J14" s="327"/>
      <c r="K14" s="327"/>
      <c r="L14" s="327"/>
      <c r="M14" s="327"/>
      <c r="N14" s="327"/>
      <c r="O14" s="327"/>
      <c r="P14" s="328"/>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row>
    <row r="15" spans="1:60" ht="15" customHeight="1">
      <c r="A15" s="137"/>
      <c r="B15" s="325"/>
      <c r="C15" s="326"/>
      <c r="D15" s="326" t="s">
        <v>153</v>
      </c>
      <c r="E15" s="327"/>
      <c r="F15" s="327"/>
      <c r="G15" s="327"/>
      <c r="H15" s="327"/>
      <c r="I15" s="327"/>
      <c r="J15" s="327"/>
      <c r="K15" s="327"/>
      <c r="L15" s="327"/>
      <c r="M15" s="327"/>
      <c r="N15" s="327"/>
      <c r="O15" s="327"/>
      <c r="P15" s="328"/>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row>
    <row r="16" spans="1:60" ht="15" customHeight="1">
      <c r="A16" s="137"/>
      <c r="B16" s="325"/>
      <c r="C16" s="331" t="s">
        <v>154</v>
      </c>
      <c r="D16" s="326"/>
      <c r="E16" s="327"/>
      <c r="F16" s="327"/>
      <c r="G16" s="327"/>
      <c r="H16" s="327"/>
      <c r="I16" s="327"/>
      <c r="J16" s="327"/>
      <c r="K16" s="327"/>
      <c r="L16" s="327"/>
      <c r="M16" s="327"/>
      <c r="N16" s="327"/>
      <c r="O16" s="327"/>
      <c r="P16" s="328"/>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row>
    <row r="17" spans="1:60" ht="15" customHeight="1">
      <c r="A17" s="137"/>
      <c r="B17" s="325"/>
      <c r="C17" s="326"/>
      <c r="D17" s="326" t="s">
        <v>155</v>
      </c>
      <c r="E17" s="327"/>
      <c r="F17" s="327"/>
      <c r="G17" s="327"/>
      <c r="H17" s="327"/>
      <c r="I17" s="327"/>
      <c r="J17" s="327"/>
      <c r="K17" s="327"/>
      <c r="L17" s="327"/>
      <c r="M17" s="327"/>
      <c r="N17" s="327"/>
      <c r="O17" s="327"/>
      <c r="P17" s="328"/>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row>
    <row r="18" spans="1:60" ht="15" customHeight="1">
      <c r="A18" s="137"/>
      <c r="B18" s="325"/>
      <c r="C18" s="331" t="s">
        <v>160</v>
      </c>
      <c r="D18" s="326"/>
      <c r="E18" s="327"/>
      <c r="F18" s="327"/>
      <c r="G18" s="327"/>
      <c r="H18" s="327"/>
      <c r="I18" s="327"/>
      <c r="J18" s="327"/>
      <c r="K18" s="327"/>
      <c r="L18" s="327"/>
      <c r="M18" s="327"/>
      <c r="N18" s="327"/>
      <c r="O18" s="327"/>
      <c r="P18" s="328"/>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row>
    <row r="19" spans="1:60" ht="15" customHeight="1">
      <c r="A19" s="137"/>
      <c r="B19" s="325"/>
      <c r="C19" s="326"/>
      <c r="D19" s="326" t="s">
        <v>215</v>
      </c>
      <c r="E19" s="327"/>
      <c r="F19" s="327"/>
      <c r="G19" s="327"/>
      <c r="H19" s="327"/>
      <c r="I19" s="327"/>
      <c r="J19" s="327"/>
      <c r="K19" s="327"/>
      <c r="L19" s="327"/>
      <c r="M19" s="327"/>
      <c r="N19" s="327"/>
      <c r="O19" s="327"/>
      <c r="P19" s="328"/>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row>
    <row r="20" spans="1:60" ht="15" customHeight="1">
      <c r="A20" s="137"/>
      <c r="B20" s="325"/>
      <c r="C20" s="326" t="s">
        <v>199</v>
      </c>
      <c r="D20" s="326" t="s">
        <v>156</v>
      </c>
      <c r="E20" s="327"/>
      <c r="F20" s="327"/>
      <c r="G20" s="327"/>
      <c r="H20" s="327"/>
      <c r="I20" s="327"/>
      <c r="J20" s="327"/>
      <c r="K20" s="327"/>
      <c r="L20" s="327"/>
      <c r="M20" s="327"/>
      <c r="N20" s="327"/>
      <c r="O20" s="327"/>
      <c r="P20" s="328"/>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row>
    <row r="21" spans="1:60" ht="15" customHeight="1" thickBot="1">
      <c r="A21" s="137"/>
      <c r="B21" s="325"/>
      <c r="C21" s="326"/>
      <c r="D21" s="327"/>
      <c r="E21" s="327"/>
      <c r="F21" s="327"/>
      <c r="G21" s="327"/>
      <c r="H21" s="327"/>
      <c r="I21" s="327"/>
      <c r="J21" s="327"/>
      <c r="K21" s="327"/>
      <c r="L21" s="327"/>
      <c r="M21" s="327"/>
      <c r="N21" s="327"/>
      <c r="O21" s="327"/>
      <c r="P21" s="328"/>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row>
    <row r="22" spans="1:60" ht="15" customHeight="1" thickTop="1" thickBot="1">
      <c r="A22" s="137"/>
      <c r="B22" s="333"/>
      <c r="C22" s="326" t="s">
        <v>179</v>
      </c>
      <c r="D22" s="330"/>
      <c r="E22" s="330"/>
      <c r="F22" s="330"/>
      <c r="G22" s="330"/>
      <c r="H22" s="330"/>
      <c r="I22" s="330"/>
      <c r="J22" s="330"/>
      <c r="K22" s="330"/>
      <c r="L22" s="327"/>
      <c r="M22" s="666" t="s">
        <v>191</v>
      </c>
      <c r="N22" s="667"/>
      <c r="O22" s="668"/>
      <c r="P22" s="328"/>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row>
    <row r="23" spans="1:60" ht="15" customHeight="1" thickTop="1">
      <c r="A23" s="137"/>
      <c r="B23" s="334"/>
      <c r="C23" s="335"/>
      <c r="D23" s="335"/>
      <c r="E23" s="335"/>
      <c r="F23" s="335"/>
      <c r="G23" s="335"/>
      <c r="H23" s="335"/>
      <c r="I23" s="335"/>
      <c r="J23" s="335"/>
      <c r="K23" s="335"/>
      <c r="L23" s="336"/>
      <c r="M23" s="336"/>
      <c r="N23" s="336"/>
      <c r="O23" s="336"/>
      <c r="P23" s="3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row>
    <row r="24" spans="1:60">
      <c r="A24" s="137"/>
      <c r="B24" s="137"/>
      <c r="C24" s="137"/>
      <c r="D24" s="137"/>
      <c r="E24" s="137"/>
      <c r="F24" s="137"/>
      <c r="G24" s="137"/>
      <c r="H24" s="137"/>
      <c r="I24" s="137"/>
      <c r="J24" s="157"/>
      <c r="K24" s="15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row>
    <row r="25" spans="1:60">
      <c r="A25" s="137"/>
      <c r="B25" s="137"/>
      <c r="C25" s="137"/>
      <c r="D25" s="137"/>
      <c r="E25" s="137"/>
      <c r="F25" s="137"/>
      <c r="G25" s="137"/>
      <c r="H25" s="137"/>
      <c r="I25" s="137"/>
      <c r="J25" s="157"/>
      <c r="K25" s="15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row>
    <row r="26" spans="1:60">
      <c r="A26" s="137"/>
      <c r="B26" s="137"/>
      <c r="C26" s="137"/>
      <c r="D26" s="137"/>
      <c r="E26" s="137"/>
      <c r="F26" s="137"/>
      <c r="G26" s="137"/>
      <c r="H26" s="137"/>
      <c r="I26" s="137"/>
      <c r="J26" s="157"/>
      <c r="K26" s="15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row>
    <row r="27" spans="1:60">
      <c r="A27" s="137"/>
      <c r="B27" s="137"/>
      <c r="C27" s="137"/>
      <c r="D27" s="137"/>
      <c r="E27" s="137"/>
      <c r="F27" s="137"/>
      <c r="G27" s="137"/>
      <c r="H27" s="137"/>
      <c r="I27" s="137"/>
      <c r="J27" s="157"/>
      <c r="K27" s="15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row>
    <row r="28" spans="1:60">
      <c r="A28" s="137"/>
      <c r="B28" s="137"/>
      <c r="C28" s="137"/>
      <c r="D28" s="137"/>
      <c r="E28" s="137"/>
      <c r="F28" s="137"/>
      <c r="G28" s="137"/>
      <c r="H28" s="137"/>
      <c r="I28" s="137"/>
      <c r="J28" s="157"/>
      <c r="K28" s="15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row>
    <row r="29" spans="1:60">
      <c r="A29" s="137"/>
      <c r="B29" s="137"/>
      <c r="C29" s="137"/>
      <c r="D29" s="137"/>
      <c r="E29" s="137"/>
      <c r="F29" s="137"/>
      <c r="G29" s="137"/>
      <c r="H29" s="137"/>
      <c r="I29" s="137"/>
      <c r="J29" s="157"/>
      <c r="K29" s="15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row>
    <row r="30" spans="1:60">
      <c r="A30" s="137"/>
      <c r="B30" s="137"/>
      <c r="C30" s="137"/>
      <c r="D30" s="137"/>
      <c r="E30" s="137"/>
      <c r="F30" s="137"/>
      <c r="G30" s="137"/>
      <c r="H30" s="137"/>
      <c r="I30" s="137"/>
      <c r="J30" s="157"/>
      <c r="K30" s="15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row>
    <row r="31" spans="1:60">
      <c r="A31" s="137"/>
      <c r="B31" s="137"/>
      <c r="C31" s="137"/>
      <c r="D31" s="137"/>
      <c r="E31" s="137"/>
      <c r="F31" s="137"/>
      <c r="G31" s="137"/>
      <c r="H31" s="137"/>
      <c r="I31" s="137"/>
      <c r="J31" s="157"/>
      <c r="K31" s="15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row>
    <row r="32" spans="1:60">
      <c r="A32" s="137"/>
      <c r="B32" s="137"/>
      <c r="C32" s="137"/>
      <c r="D32" s="137"/>
      <c r="E32" s="137"/>
      <c r="F32" s="137"/>
      <c r="G32" s="137"/>
      <c r="H32" s="137"/>
      <c r="I32" s="137"/>
      <c r="J32" s="157"/>
      <c r="K32" s="15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row>
    <row r="33" spans="1:60">
      <c r="A33" s="137"/>
      <c r="B33" s="137"/>
      <c r="C33" s="137"/>
      <c r="D33" s="137"/>
      <c r="E33" s="137"/>
      <c r="F33" s="137"/>
      <c r="G33" s="137"/>
      <c r="H33" s="137"/>
      <c r="I33" s="137"/>
      <c r="J33" s="157"/>
      <c r="K33" s="15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row>
    <row r="34" spans="1:60">
      <c r="A34" s="137"/>
      <c r="B34" s="137"/>
      <c r="C34" s="137"/>
      <c r="D34" s="137"/>
      <c r="E34" s="137"/>
      <c r="F34" s="137"/>
      <c r="G34" s="137"/>
      <c r="H34" s="137"/>
      <c r="I34" s="137"/>
      <c r="J34" s="157"/>
      <c r="K34" s="15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row>
    <row r="35" spans="1:60">
      <c r="A35" s="137"/>
      <c r="B35" s="137"/>
      <c r="C35" s="137"/>
      <c r="D35" s="137"/>
      <c r="E35" s="137"/>
      <c r="F35" s="137"/>
      <c r="G35" s="137"/>
      <c r="H35" s="137"/>
      <c r="I35" s="137"/>
      <c r="J35" s="157"/>
      <c r="K35" s="15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row>
    <row r="36" spans="1:60">
      <c r="A36" s="137"/>
      <c r="B36" s="137"/>
      <c r="C36" s="137"/>
      <c r="D36" s="137"/>
      <c r="E36" s="137"/>
      <c r="F36" s="137"/>
      <c r="G36" s="137"/>
      <c r="H36" s="137"/>
      <c r="I36" s="137"/>
      <c r="J36" s="157"/>
      <c r="K36" s="15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row>
    <row r="37" spans="1:60">
      <c r="A37" s="137"/>
      <c r="B37" s="137"/>
      <c r="C37" s="137"/>
      <c r="D37" s="137"/>
      <c r="E37" s="137"/>
      <c r="F37" s="137"/>
      <c r="G37" s="137"/>
      <c r="H37" s="137"/>
      <c r="I37" s="137"/>
      <c r="J37" s="157"/>
      <c r="K37" s="15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row>
    <row r="38" spans="1:60">
      <c r="A38" s="137"/>
      <c r="B38" s="137"/>
      <c r="C38" s="137"/>
      <c r="D38" s="137"/>
      <c r="E38" s="137"/>
      <c r="F38" s="137"/>
      <c r="G38" s="137"/>
      <c r="H38" s="137"/>
      <c r="I38" s="137"/>
      <c r="J38" s="157"/>
      <c r="K38" s="15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row>
    <row r="39" spans="1:60">
      <c r="A39" s="137"/>
      <c r="B39" s="137"/>
      <c r="C39" s="137"/>
      <c r="D39" s="137"/>
      <c r="E39" s="137"/>
      <c r="F39" s="137"/>
      <c r="G39" s="137"/>
      <c r="H39" s="137"/>
      <c r="I39" s="137"/>
      <c r="J39" s="157"/>
      <c r="K39" s="15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row>
    <row r="40" spans="1:60">
      <c r="A40" s="137"/>
      <c r="B40" s="137"/>
      <c r="C40" s="137"/>
      <c r="D40" s="137"/>
      <c r="E40" s="137"/>
      <c r="F40" s="137"/>
      <c r="G40" s="137"/>
      <c r="H40" s="137"/>
      <c r="I40" s="137"/>
      <c r="J40" s="157"/>
      <c r="K40" s="15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row>
    <row r="41" spans="1:60">
      <c r="A41" s="137"/>
      <c r="B41" s="137"/>
      <c r="C41" s="137"/>
      <c r="D41" s="137"/>
      <c r="E41" s="137"/>
      <c r="F41" s="137"/>
      <c r="G41" s="137"/>
      <c r="H41" s="137"/>
      <c r="I41" s="137"/>
      <c r="J41" s="157"/>
      <c r="K41" s="15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row>
    <row r="42" spans="1:60">
      <c r="A42" s="137"/>
      <c r="B42" s="137"/>
      <c r="C42" s="137"/>
      <c r="D42" s="137"/>
      <c r="E42" s="137"/>
      <c r="F42" s="137"/>
      <c r="G42" s="137"/>
      <c r="H42" s="137"/>
      <c r="I42" s="137"/>
      <c r="J42" s="157"/>
      <c r="K42" s="15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row>
    <row r="43" spans="1:60">
      <c r="A43" s="137"/>
      <c r="B43" s="137"/>
      <c r="C43" s="137"/>
      <c r="D43" s="137"/>
      <c r="E43" s="137"/>
      <c r="F43" s="137"/>
      <c r="G43" s="137"/>
      <c r="H43" s="137"/>
      <c r="I43" s="137"/>
      <c r="J43" s="157"/>
      <c r="K43" s="15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row>
    <row r="44" spans="1:60">
      <c r="A44" s="137"/>
      <c r="B44" s="137"/>
      <c r="C44" s="137"/>
      <c r="D44" s="137"/>
      <c r="E44" s="137"/>
      <c r="F44" s="137"/>
      <c r="G44" s="137"/>
      <c r="H44" s="137"/>
      <c r="I44" s="137"/>
      <c r="J44" s="157"/>
      <c r="K44" s="15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row>
    <row r="45" spans="1:60">
      <c r="A45" s="137"/>
      <c r="B45" s="137"/>
      <c r="C45" s="137"/>
      <c r="D45" s="137"/>
      <c r="E45" s="137"/>
      <c r="F45" s="137"/>
      <c r="G45" s="137"/>
      <c r="H45" s="137"/>
      <c r="I45" s="137"/>
      <c r="J45" s="157"/>
      <c r="K45" s="15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row>
    <row r="46" spans="1:60">
      <c r="A46" s="137"/>
      <c r="B46" s="137"/>
      <c r="C46" s="137"/>
      <c r="D46" s="137"/>
      <c r="E46" s="137"/>
      <c r="F46" s="137"/>
      <c r="G46" s="137"/>
      <c r="H46" s="137"/>
      <c r="I46" s="137"/>
      <c r="J46" s="157"/>
      <c r="K46" s="15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row>
    <row r="47" spans="1:60">
      <c r="A47" s="137"/>
      <c r="B47" s="137"/>
      <c r="C47" s="137"/>
      <c r="D47" s="137"/>
      <c r="E47" s="137"/>
      <c r="F47" s="137"/>
      <c r="G47" s="137"/>
      <c r="H47" s="137"/>
      <c r="I47" s="137"/>
      <c r="J47" s="157"/>
      <c r="K47" s="15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row>
    <row r="48" spans="1:60">
      <c r="A48" s="137"/>
      <c r="B48" s="137"/>
      <c r="C48" s="137"/>
      <c r="D48" s="137"/>
      <c r="E48" s="137"/>
      <c r="F48" s="137"/>
      <c r="G48" s="137"/>
      <c r="H48" s="137"/>
      <c r="I48" s="137"/>
      <c r="J48" s="157"/>
      <c r="K48" s="15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row>
    <row r="49" spans="1:60">
      <c r="A49" s="137"/>
      <c r="B49" s="137"/>
      <c r="C49" s="137"/>
      <c r="D49" s="137"/>
      <c r="E49" s="137"/>
      <c r="F49" s="137"/>
      <c r="G49" s="137"/>
      <c r="H49" s="137"/>
      <c r="I49" s="137"/>
      <c r="J49" s="157"/>
      <c r="K49" s="15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row>
    <row r="50" spans="1:60">
      <c r="A50" s="137"/>
      <c r="B50" s="137"/>
      <c r="C50" s="137"/>
      <c r="D50" s="137"/>
      <c r="E50" s="137"/>
      <c r="F50" s="137"/>
      <c r="G50" s="137"/>
      <c r="H50" s="137"/>
      <c r="I50" s="137"/>
      <c r="J50" s="157"/>
      <c r="K50" s="15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row>
    <row r="51" spans="1:60">
      <c r="A51" s="137"/>
      <c r="B51" s="137"/>
      <c r="C51" s="137"/>
      <c r="D51" s="137"/>
      <c r="E51" s="137"/>
      <c r="F51" s="137"/>
      <c r="G51" s="137"/>
      <c r="H51" s="137"/>
      <c r="I51" s="137"/>
      <c r="J51" s="157"/>
      <c r="K51" s="15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row>
    <row r="52" spans="1:60">
      <c r="A52" s="137"/>
      <c r="B52" s="137"/>
      <c r="C52" s="137"/>
      <c r="D52" s="137"/>
      <c r="E52" s="137"/>
      <c r="F52" s="137"/>
      <c r="G52" s="137"/>
      <c r="H52" s="137"/>
      <c r="I52" s="137"/>
      <c r="J52" s="157"/>
      <c r="K52" s="15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row>
    <row r="53" spans="1:60">
      <c r="A53" s="137"/>
      <c r="B53" s="137"/>
      <c r="C53" s="137"/>
      <c r="D53" s="137"/>
      <c r="E53" s="137"/>
      <c r="F53" s="137"/>
      <c r="G53" s="137"/>
      <c r="H53" s="137"/>
      <c r="I53" s="137"/>
      <c r="J53" s="157"/>
      <c r="K53" s="15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row>
    <row r="54" spans="1:60">
      <c r="A54" s="137"/>
      <c r="B54" s="137"/>
      <c r="C54" s="137"/>
      <c r="D54" s="137"/>
      <c r="E54" s="137"/>
      <c r="F54" s="137"/>
      <c r="G54" s="137"/>
      <c r="H54" s="137"/>
      <c r="I54" s="137"/>
      <c r="J54" s="157"/>
      <c r="K54" s="15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row>
    <row r="55" spans="1:60">
      <c r="A55" s="137"/>
      <c r="B55" s="137"/>
      <c r="C55" s="137"/>
      <c r="D55" s="137"/>
      <c r="E55" s="137"/>
      <c r="F55" s="137"/>
      <c r="G55" s="137"/>
      <c r="H55" s="137"/>
      <c r="I55" s="137"/>
      <c r="J55" s="157"/>
      <c r="K55" s="15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row>
    <row r="56" spans="1:60">
      <c r="A56" s="137"/>
      <c r="B56" s="137"/>
      <c r="C56" s="137"/>
      <c r="D56" s="137"/>
      <c r="E56" s="137"/>
      <c r="F56" s="137"/>
      <c r="G56" s="137"/>
      <c r="H56" s="137"/>
      <c r="I56" s="137"/>
      <c r="J56" s="157"/>
      <c r="K56" s="15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row>
    <row r="57" spans="1:60">
      <c r="A57" s="137"/>
      <c r="B57" s="137"/>
      <c r="C57" s="137"/>
      <c r="D57" s="137"/>
      <c r="E57" s="137"/>
      <c r="F57" s="137"/>
      <c r="G57" s="137"/>
      <c r="H57" s="137"/>
      <c r="I57" s="137"/>
      <c r="J57" s="157"/>
      <c r="K57" s="15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row>
    <row r="58" spans="1:60">
      <c r="A58" s="137"/>
      <c r="B58" s="137"/>
      <c r="C58" s="137"/>
      <c r="D58" s="137"/>
      <c r="E58" s="137"/>
      <c r="F58" s="137"/>
      <c r="G58" s="137"/>
      <c r="H58" s="137"/>
      <c r="I58" s="137"/>
      <c r="J58" s="157"/>
      <c r="K58" s="15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row>
    <row r="59" spans="1:60">
      <c r="A59" s="137"/>
      <c r="B59" s="137"/>
      <c r="C59" s="137"/>
      <c r="D59" s="137"/>
      <c r="E59" s="137"/>
      <c r="F59" s="137"/>
      <c r="G59" s="137"/>
      <c r="H59" s="137"/>
      <c r="I59" s="137"/>
      <c r="J59" s="157"/>
      <c r="K59" s="15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row>
    <row r="60" spans="1:60">
      <c r="A60" s="137"/>
      <c r="B60" s="137"/>
      <c r="C60" s="137"/>
      <c r="D60" s="137"/>
      <c r="E60" s="137"/>
      <c r="F60" s="137"/>
      <c r="G60" s="137"/>
      <c r="H60" s="137"/>
      <c r="I60" s="137"/>
      <c r="J60" s="157"/>
      <c r="K60" s="15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row>
    <row r="61" spans="1:60">
      <c r="A61" s="137"/>
      <c r="B61" s="137"/>
      <c r="C61" s="137"/>
      <c r="D61" s="137"/>
      <c r="E61" s="137"/>
      <c r="F61" s="137"/>
      <c r="G61" s="137"/>
      <c r="H61" s="137"/>
      <c r="I61" s="137"/>
      <c r="J61" s="157"/>
      <c r="K61" s="15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row>
    <row r="62" spans="1:60">
      <c r="A62" s="137"/>
      <c r="B62" s="137"/>
      <c r="C62" s="137"/>
      <c r="D62" s="137"/>
      <c r="E62" s="137"/>
      <c r="F62" s="137"/>
      <c r="G62" s="137"/>
      <c r="H62" s="137"/>
      <c r="I62" s="137"/>
      <c r="J62" s="157"/>
      <c r="K62" s="15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7"/>
      <c r="BH62" s="137"/>
    </row>
    <row r="63" spans="1:60">
      <c r="A63" s="137"/>
      <c r="B63" s="137"/>
      <c r="C63" s="137"/>
      <c r="D63" s="137"/>
      <c r="E63" s="137"/>
      <c r="F63" s="137"/>
      <c r="G63" s="137"/>
      <c r="H63" s="137"/>
      <c r="I63" s="137"/>
      <c r="J63" s="157"/>
      <c r="K63" s="15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c r="BB63" s="137"/>
      <c r="BC63" s="137"/>
      <c r="BD63" s="137"/>
      <c r="BE63" s="137"/>
      <c r="BF63" s="137"/>
      <c r="BG63" s="137"/>
      <c r="BH63" s="137"/>
    </row>
    <row r="64" spans="1:60">
      <c r="A64" s="137"/>
      <c r="B64" s="137"/>
      <c r="C64" s="137"/>
      <c r="D64" s="137"/>
      <c r="E64" s="137"/>
      <c r="F64" s="137"/>
      <c r="G64" s="137"/>
      <c r="H64" s="137"/>
      <c r="I64" s="137"/>
      <c r="J64" s="157"/>
      <c r="K64" s="15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row>
    <row r="65" spans="1:60">
      <c r="A65" s="137"/>
      <c r="B65" s="137"/>
      <c r="C65" s="137"/>
      <c r="D65" s="137"/>
      <c r="E65" s="137"/>
      <c r="F65" s="137"/>
      <c r="G65" s="137"/>
      <c r="H65" s="137"/>
      <c r="I65" s="137"/>
      <c r="J65" s="157"/>
      <c r="K65" s="15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row>
    <row r="66" spans="1:60">
      <c r="A66" s="137"/>
      <c r="B66" s="137"/>
      <c r="C66" s="137"/>
      <c r="D66" s="137"/>
      <c r="E66" s="137"/>
      <c r="F66" s="137"/>
      <c r="G66" s="137"/>
      <c r="H66" s="137"/>
      <c r="I66" s="137"/>
      <c r="J66" s="157"/>
      <c r="K66" s="15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7"/>
      <c r="AZ66" s="137"/>
      <c r="BA66" s="137"/>
      <c r="BB66" s="137"/>
      <c r="BC66" s="137"/>
      <c r="BD66" s="137"/>
      <c r="BE66" s="137"/>
      <c r="BF66" s="137"/>
      <c r="BG66" s="137"/>
      <c r="BH66" s="137"/>
    </row>
    <row r="67" spans="1:60">
      <c r="A67" s="137"/>
      <c r="B67" s="137"/>
      <c r="C67" s="137"/>
      <c r="D67" s="137"/>
      <c r="E67" s="137"/>
      <c r="F67" s="137"/>
      <c r="G67" s="137"/>
      <c r="H67" s="137"/>
      <c r="I67" s="137"/>
      <c r="J67" s="157"/>
      <c r="K67" s="15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row>
    <row r="68" spans="1:60">
      <c r="A68" s="137"/>
      <c r="B68" s="137"/>
      <c r="C68" s="137"/>
      <c r="D68" s="137"/>
      <c r="E68" s="137"/>
      <c r="F68" s="137"/>
      <c r="G68" s="137"/>
      <c r="H68" s="137"/>
      <c r="I68" s="137"/>
      <c r="J68" s="157"/>
      <c r="K68" s="15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row>
    <row r="69" spans="1:60">
      <c r="A69" s="137"/>
      <c r="B69" s="137"/>
      <c r="C69" s="137"/>
      <c r="D69" s="137"/>
      <c r="E69" s="137"/>
      <c r="F69" s="137"/>
      <c r="G69" s="137"/>
      <c r="H69" s="137"/>
      <c r="I69" s="137"/>
      <c r="J69" s="157"/>
      <c r="K69" s="15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row>
    <row r="70" spans="1:60">
      <c r="A70" s="137"/>
      <c r="B70" s="137"/>
      <c r="C70" s="137"/>
      <c r="D70" s="137"/>
      <c r="E70" s="137"/>
      <c r="F70" s="137"/>
      <c r="G70" s="137"/>
      <c r="H70" s="137"/>
      <c r="I70" s="137"/>
      <c r="J70" s="157"/>
      <c r="K70" s="15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7"/>
      <c r="BE70" s="137"/>
      <c r="BF70" s="137"/>
      <c r="BG70" s="137"/>
      <c r="BH70" s="137"/>
    </row>
    <row r="71" spans="1:60">
      <c r="A71" s="137"/>
      <c r="B71" s="137"/>
      <c r="C71" s="137"/>
      <c r="D71" s="137"/>
      <c r="E71" s="137"/>
      <c r="F71" s="137"/>
      <c r="G71" s="137"/>
      <c r="H71" s="137"/>
      <c r="I71" s="137"/>
      <c r="J71" s="157"/>
      <c r="K71" s="15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row>
    <row r="72" spans="1:60">
      <c r="A72" s="137"/>
      <c r="B72" s="137"/>
      <c r="C72" s="137"/>
      <c r="D72" s="137"/>
      <c r="E72" s="137"/>
      <c r="F72" s="137"/>
      <c r="G72" s="137"/>
      <c r="H72" s="137"/>
      <c r="I72" s="137"/>
      <c r="J72" s="157"/>
      <c r="K72" s="15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7"/>
      <c r="BB72" s="137"/>
      <c r="BC72" s="137"/>
      <c r="BD72" s="137"/>
      <c r="BE72" s="137"/>
      <c r="BF72" s="137"/>
      <c r="BG72" s="137"/>
      <c r="BH72" s="137"/>
    </row>
    <row r="73" spans="1:60">
      <c r="A73" s="137"/>
      <c r="B73" s="137"/>
      <c r="C73" s="137"/>
      <c r="D73" s="137"/>
      <c r="E73" s="137"/>
      <c r="F73" s="137"/>
      <c r="G73" s="137"/>
      <c r="H73" s="137"/>
      <c r="I73" s="137"/>
      <c r="J73" s="157"/>
      <c r="K73" s="15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row>
    <row r="74" spans="1:60">
      <c r="A74" s="137"/>
      <c r="B74" s="137"/>
      <c r="C74" s="137"/>
      <c r="D74" s="137"/>
      <c r="E74" s="137"/>
      <c r="F74" s="137"/>
      <c r="G74" s="137"/>
      <c r="H74" s="137"/>
      <c r="I74" s="137"/>
      <c r="J74" s="157"/>
      <c r="K74" s="15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7"/>
      <c r="AY74" s="137"/>
      <c r="AZ74" s="137"/>
      <c r="BA74" s="137"/>
      <c r="BB74" s="137"/>
      <c r="BC74" s="137"/>
      <c r="BD74" s="137"/>
      <c r="BE74" s="137"/>
      <c r="BF74" s="137"/>
      <c r="BG74" s="137"/>
      <c r="BH74" s="137"/>
    </row>
    <row r="75" spans="1:60">
      <c r="A75" s="137"/>
      <c r="B75" s="137"/>
      <c r="C75" s="137"/>
      <c r="D75" s="137"/>
      <c r="E75" s="137"/>
      <c r="F75" s="137"/>
      <c r="G75" s="137"/>
      <c r="H75" s="137"/>
      <c r="I75" s="137"/>
      <c r="J75" s="157"/>
      <c r="K75" s="15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row>
    <row r="76" spans="1:60">
      <c r="A76" s="137"/>
      <c r="B76" s="137"/>
      <c r="C76" s="137"/>
      <c r="D76" s="137"/>
      <c r="E76" s="137"/>
      <c r="F76" s="137"/>
      <c r="G76" s="137"/>
      <c r="H76" s="137"/>
      <c r="I76" s="137"/>
      <c r="J76" s="157"/>
      <c r="K76" s="15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c r="AY76" s="137"/>
      <c r="AZ76" s="137"/>
      <c r="BA76" s="137"/>
      <c r="BB76" s="137"/>
      <c r="BC76" s="137"/>
      <c r="BD76" s="137"/>
      <c r="BE76" s="137"/>
      <c r="BF76" s="137"/>
      <c r="BG76" s="137"/>
      <c r="BH76" s="137"/>
    </row>
    <row r="77" spans="1:60">
      <c r="A77" s="137"/>
      <c r="B77" s="137"/>
      <c r="C77" s="137"/>
      <c r="D77" s="137"/>
      <c r="E77" s="137"/>
      <c r="F77" s="137"/>
      <c r="G77" s="137"/>
      <c r="H77" s="137"/>
      <c r="I77" s="137"/>
      <c r="J77" s="157"/>
      <c r="K77" s="15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c r="BE77" s="137"/>
      <c r="BF77" s="137"/>
      <c r="BG77" s="137"/>
      <c r="BH77" s="137"/>
    </row>
    <row r="78" spans="1:60">
      <c r="A78" s="137"/>
      <c r="B78" s="137"/>
      <c r="C78" s="137"/>
      <c r="D78" s="137"/>
      <c r="E78" s="137"/>
      <c r="F78" s="137"/>
      <c r="G78" s="137"/>
      <c r="H78" s="137"/>
      <c r="I78" s="137"/>
      <c r="J78" s="157"/>
      <c r="K78" s="15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7"/>
      <c r="BC78" s="137"/>
      <c r="BD78" s="137"/>
      <c r="BE78" s="137"/>
      <c r="BF78" s="137"/>
      <c r="BG78" s="137"/>
      <c r="BH78" s="137"/>
    </row>
    <row r="79" spans="1:60">
      <c r="A79" s="137"/>
      <c r="B79" s="137"/>
      <c r="C79" s="137"/>
      <c r="D79" s="137"/>
      <c r="E79" s="137"/>
      <c r="F79" s="137"/>
      <c r="G79" s="137"/>
      <c r="H79" s="137"/>
      <c r="I79" s="137"/>
      <c r="J79" s="157"/>
      <c r="K79" s="15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7"/>
      <c r="BB79" s="137"/>
      <c r="BC79" s="137"/>
      <c r="BD79" s="137"/>
      <c r="BE79" s="137"/>
      <c r="BF79" s="137"/>
      <c r="BG79" s="137"/>
      <c r="BH79" s="137"/>
    </row>
    <row r="80" spans="1:60">
      <c r="A80" s="137"/>
      <c r="B80" s="137"/>
      <c r="C80" s="137"/>
      <c r="D80" s="137"/>
      <c r="E80" s="137"/>
      <c r="F80" s="137"/>
      <c r="G80" s="137"/>
      <c r="H80" s="137"/>
      <c r="I80" s="137"/>
      <c r="J80" s="157"/>
      <c r="K80" s="15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137"/>
      <c r="BA80" s="137"/>
      <c r="BB80" s="137"/>
      <c r="BC80" s="137"/>
      <c r="BD80" s="137"/>
      <c r="BE80" s="137"/>
      <c r="BF80" s="137"/>
      <c r="BG80" s="137"/>
      <c r="BH80" s="137"/>
    </row>
    <row r="81" spans="1:60">
      <c r="A81" s="137"/>
      <c r="B81" s="137"/>
      <c r="C81" s="137"/>
      <c r="D81" s="137"/>
      <c r="E81" s="137"/>
      <c r="F81" s="137"/>
      <c r="G81" s="137"/>
      <c r="H81" s="137"/>
      <c r="I81" s="137"/>
      <c r="J81" s="157"/>
      <c r="K81" s="15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row>
    <row r="82" spans="1:60">
      <c r="A82" s="137"/>
      <c r="B82" s="137"/>
      <c r="C82" s="137"/>
      <c r="D82" s="137"/>
      <c r="E82" s="137"/>
      <c r="F82" s="137"/>
      <c r="G82" s="137"/>
      <c r="H82" s="137"/>
      <c r="I82" s="137"/>
      <c r="J82" s="157"/>
      <c r="K82" s="15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row>
    <row r="83" spans="1:60">
      <c r="A83" s="137"/>
      <c r="B83" s="137"/>
      <c r="C83" s="137"/>
      <c r="D83" s="137"/>
      <c r="E83" s="137"/>
      <c r="F83" s="137"/>
      <c r="G83" s="137"/>
      <c r="H83" s="137"/>
      <c r="I83" s="137"/>
      <c r="J83" s="157"/>
      <c r="K83" s="15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row>
    <row r="84" spans="1:60">
      <c r="A84" s="137"/>
      <c r="B84" s="137"/>
      <c r="C84" s="137"/>
      <c r="D84" s="137"/>
      <c r="E84" s="137"/>
      <c r="F84" s="137"/>
      <c r="G84" s="137"/>
      <c r="H84" s="137"/>
      <c r="I84" s="137"/>
      <c r="J84" s="157"/>
      <c r="K84" s="15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row>
    <row r="85" spans="1:60">
      <c r="A85" s="137"/>
      <c r="B85" s="137"/>
      <c r="C85" s="137"/>
      <c r="D85" s="137"/>
      <c r="E85" s="137"/>
      <c r="F85" s="137"/>
      <c r="G85" s="137"/>
      <c r="H85" s="137"/>
      <c r="I85" s="137"/>
      <c r="J85" s="157"/>
      <c r="K85" s="15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row>
    <row r="86" spans="1:60">
      <c r="A86" s="137"/>
      <c r="B86" s="137"/>
      <c r="C86" s="137"/>
      <c r="D86" s="137"/>
      <c r="E86" s="137"/>
      <c r="F86" s="137"/>
      <c r="G86" s="137"/>
      <c r="H86" s="137"/>
      <c r="I86" s="137"/>
      <c r="J86" s="157"/>
      <c r="K86" s="15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row>
    <row r="87" spans="1:60">
      <c r="A87" s="137"/>
      <c r="B87" s="137"/>
      <c r="C87" s="137"/>
      <c r="D87" s="137"/>
      <c r="E87" s="137"/>
      <c r="F87" s="137"/>
      <c r="G87" s="137"/>
      <c r="H87" s="137"/>
      <c r="I87" s="137"/>
      <c r="J87" s="157"/>
      <c r="K87" s="15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row>
    <row r="88" spans="1:60">
      <c r="A88" s="137"/>
      <c r="B88" s="137"/>
      <c r="C88" s="137"/>
      <c r="D88" s="137"/>
      <c r="E88" s="137"/>
      <c r="F88" s="137"/>
      <c r="G88" s="137"/>
      <c r="H88" s="137"/>
      <c r="I88" s="137"/>
      <c r="J88" s="157"/>
      <c r="K88" s="15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row>
    <row r="89" spans="1:60">
      <c r="A89" s="137"/>
      <c r="B89" s="137"/>
      <c r="C89" s="137"/>
      <c r="D89" s="137"/>
      <c r="E89" s="137"/>
      <c r="F89" s="137"/>
      <c r="G89" s="137"/>
      <c r="H89" s="137"/>
      <c r="I89" s="137"/>
      <c r="J89" s="157"/>
      <c r="K89" s="15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row>
    <row r="90" spans="1:60">
      <c r="A90" s="137"/>
      <c r="B90" s="137"/>
      <c r="C90" s="137"/>
      <c r="D90" s="137"/>
      <c r="E90" s="137"/>
      <c r="F90" s="137"/>
      <c r="G90" s="137"/>
      <c r="H90" s="137"/>
      <c r="I90" s="137"/>
      <c r="J90" s="157"/>
      <c r="K90" s="15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row>
    <row r="91" spans="1:60">
      <c r="A91" s="137"/>
      <c r="B91" s="137"/>
      <c r="C91" s="137"/>
      <c r="D91" s="137"/>
      <c r="E91" s="137"/>
      <c r="F91" s="137"/>
      <c r="G91" s="137"/>
      <c r="H91" s="137"/>
      <c r="I91" s="137"/>
      <c r="J91" s="157"/>
      <c r="K91" s="15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row>
    <row r="92" spans="1:60">
      <c r="A92" s="137"/>
      <c r="B92" s="137"/>
      <c r="C92" s="137"/>
      <c r="D92" s="137"/>
      <c r="E92" s="137"/>
      <c r="F92" s="137"/>
      <c r="G92" s="137"/>
      <c r="H92" s="137"/>
      <c r="I92" s="137"/>
      <c r="J92" s="157"/>
      <c r="K92" s="15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row>
    <row r="93" spans="1:60">
      <c r="A93" s="137"/>
      <c r="B93" s="137"/>
      <c r="C93" s="137"/>
      <c r="D93" s="137"/>
      <c r="E93" s="137"/>
      <c r="F93" s="137"/>
      <c r="G93" s="137"/>
      <c r="H93" s="137"/>
      <c r="I93" s="137"/>
      <c r="J93" s="157"/>
      <c r="K93" s="15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row>
    <row r="94" spans="1:60">
      <c r="A94" s="137"/>
      <c r="B94" s="137"/>
      <c r="C94" s="137"/>
      <c r="D94" s="137"/>
      <c r="E94" s="137"/>
      <c r="F94" s="137"/>
      <c r="G94" s="137"/>
      <c r="H94" s="137"/>
      <c r="I94" s="137"/>
      <c r="J94" s="157"/>
      <c r="K94" s="15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row>
    <row r="95" spans="1:60">
      <c r="A95" s="137"/>
      <c r="B95" s="137"/>
      <c r="C95" s="137"/>
      <c r="D95" s="137"/>
      <c r="E95" s="137"/>
      <c r="F95" s="137"/>
      <c r="G95" s="137"/>
      <c r="H95" s="137"/>
      <c r="I95" s="137"/>
      <c r="J95" s="157"/>
      <c r="K95" s="15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row>
    <row r="96" spans="1:60">
      <c r="A96" s="137"/>
      <c r="B96" s="137"/>
      <c r="C96" s="137"/>
      <c r="D96" s="137"/>
      <c r="E96" s="137"/>
      <c r="F96" s="137"/>
      <c r="G96" s="137"/>
      <c r="H96" s="137"/>
      <c r="I96" s="137"/>
      <c r="J96" s="157"/>
      <c r="K96" s="15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row>
    <row r="97" spans="1:60">
      <c r="A97" s="137"/>
      <c r="B97" s="137"/>
      <c r="C97" s="137"/>
      <c r="D97" s="137"/>
      <c r="E97" s="137"/>
      <c r="F97" s="137"/>
      <c r="G97" s="137"/>
      <c r="H97" s="137"/>
      <c r="I97" s="137"/>
      <c r="J97" s="157"/>
      <c r="K97" s="15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row>
    <row r="98" spans="1:60">
      <c r="A98" s="137"/>
      <c r="B98" s="137"/>
      <c r="C98" s="137"/>
      <c r="D98" s="137"/>
      <c r="E98" s="137"/>
      <c r="F98" s="137"/>
      <c r="G98" s="137"/>
      <c r="H98" s="137"/>
      <c r="I98" s="137"/>
      <c r="J98" s="157"/>
      <c r="K98" s="15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c r="BB98" s="137"/>
      <c r="BC98" s="137"/>
      <c r="BD98" s="137"/>
      <c r="BE98" s="137"/>
      <c r="BF98" s="137"/>
      <c r="BG98" s="137"/>
      <c r="BH98" s="137"/>
    </row>
    <row r="99" spans="1:60">
      <c r="A99" s="137"/>
      <c r="B99" s="137"/>
      <c r="C99" s="137"/>
      <c r="D99" s="137"/>
      <c r="E99" s="137"/>
      <c r="F99" s="137"/>
      <c r="G99" s="137"/>
      <c r="H99" s="137"/>
      <c r="I99" s="137"/>
      <c r="J99" s="157"/>
      <c r="K99" s="15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row>
    <row r="100" spans="1:60">
      <c r="A100" s="137"/>
      <c r="B100" s="137"/>
      <c r="C100" s="137"/>
      <c r="D100" s="137"/>
      <c r="E100" s="137"/>
      <c r="F100" s="137"/>
      <c r="G100" s="137"/>
      <c r="H100" s="137"/>
      <c r="I100" s="137"/>
      <c r="J100" s="157"/>
      <c r="K100" s="15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row>
    <row r="101" spans="1:60">
      <c r="A101" s="137"/>
      <c r="B101" s="137"/>
      <c r="C101" s="137"/>
      <c r="D101" s="137"/>
      <c r="E101" s="137"/>
      <c r="F101" s="137"/>
      <c r="G101" s="137"/>
      <c r="H101" s="137"/>
      <c r="I101" s="137"/>
      <c r="J101" s="157"/>
      <c r="K101" s="15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c r="AY101" s="137"/>
      <c r="AZ101" s="137"/>
      <c r="BA101" s="137"/>
      <c r="BB101" s="137"/>
      <c r="BC101" s="137"/>
      <c r="BD101" s="137"/>
      <c r="BE101" s="137"/>
      <c r="BF101" s="137"/>
      <c r="BG101" s="137"/>
      <c r="BH101" s="137"/>
    </row>
    <row r="102" spans="1:60">
      <c r="A102" s="137"/>
      <c r="B102" s="137"/>
      <c r="C102" s="137"/>
      <c r="D102" s="137"/>
      <c r="E102" s="137"/>
      <c r="F102" s="137"/>
      <c r="G102" s="137"/>
      <c r="H102" s="137"/>
      <c r="I102" s="137"/>
      <c r="J102" s="157"/>
      <c r="K102" s="15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c r="BD102" s="137"/>
      <c r="BE102" s="137"/>
      <c r="BF102" s="137"/>
      <c r="BG102" s="137"/>
      <c r="BH102" s="137"/>
    </row>
    <row r="103" spans="1:60">
      <c r="A103" s="137"/>
      <c r="B103" s="137"/>
      <c r="C103" s="137"/>
      <c r="D103" s="137"/>
      <c r="E103" s="137"/>
      <c r="F103" s="137"/>
      <c r="G103" s="137"/>
      <c r="H103" s="137"/>
      <c r="I103" s="137"/>
      <c r="J103" s="157"/>
      <c r="K103" s="15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row>
    <row r="104" spans="1:60">
      <c r="A104" s="137"/>
      <c r="B104" s="137"/>
      <c r="C104" s="137"/>
      <c r="D104" s="137"/>
      <c r="E104" s="137"/>
      <c r="F104" s="137"/>
      <c r="G104" s="137"/>
      <c r="H104" s="137"/>
      <c r="I104" s="137"/>
      <c r="J104" s="157"/>
      <c r="K104" s="15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c r="BD104" s="137"/>
      <c r="BE104" s="137"/>
      <c r="BF104" s="137"/>
      <c r="BG104" s="137"/>
      <c r="BH104" s="137"/>
    </row>
    <row r="105" spans="1:60">
      <c r="A105" s="137"/>
      <c r="B105" s="137"/>
      <c r="C105" s="137"/>
      <c r="D105" s="137"/>
      <c r="E105" s="137"/>
      <c r="F105" s="137"/>
      <c r="G105" s="137"/>
      <c r="H105" s="137"/>
      <c r="I105" s="137"/>
      <c r="J105" s="157"/>
      <c r="K105" s="15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c r="BD105" s="137"/>
      <c r="BE105" s="137"/>
      <c r="BF105" s="137"/>
      <c r="BG105" s="137"/>
      <c r="BH105" s="137"/>
    </row>
    <row r="106" spans="1:60">
      <c r="A106" s="137"/>
      <c r="B106" s="137"/>
      <c r="C106" s="137"/>
      <c r="D106" s="137"/>
      <c r="E106" s="137"/>
      <c r="F106" s="137"/>
      <c r="G106" s="137"/>
      <c r="H106" s="137"/>
      <c r="I106" s="137"/>
      <c r="J106" s="157"/>
      <c r="K106" s="15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c r="BD106" s="137"/>
      <c r="BE106" s="137"/>
      <c r="BF106" s="137"/>
      <c r="BG106" s="137"/>
      <c r="BH106" s="137"/>
    </row>
    <row r="107" spans="1:60">
      <c r="A107" s="137"/>
      <c r="B107" s="137"/>
      <c r="C107" s="137"/>
      <c r="D107" s="137"/>
      <c r="E107" s="137"/>
      <c r="F107" s="137"/>
      <c r="G107" s="137"/>
      <c r="H107" s="137"/>
      <c r="I107" s="137"/>
      <c r="J107" s="157"/>
      <c r="K107" s="15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37"/>
      <c r="BG107" s="137"/>
      <c r="BH107" s="137"/>
    </row>
    <row r="108" spans="1:60">
      <c r="A108" s="137"/>
      <c r="B108" s="137"/>
      <c r="C108" s="137"/>
      <c r="D108" s="137"/>
      <c r="E108" s="137"/>
      <c r="F108" s="137"/>
      <c r="G108" s="137"/>
      <c r="H108" s="137"/>
      <c r="I108" s="137"/>
      <c r="J108" s="157"/>
      <c r="K108" s="15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row>
    <row r="109" spans="1:60">
      <c r="A109" s="137"/>
      <c r="B109" s="137"/>
      <c r="C109" s="137"/>
      <c r="D109" s="137"/>
      <c r="E109" s="137"/>
      <c r="F109" s="137"/>
      <c r="G109" s="137"/>
      <c r="H109" s="137"/>
      <c r="I109" s="137"/>
      <c r="J109" s="157"/>
      <c r="K109" s="15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row>
    <row r="110" spans="1:60">
      <c r="A110" s="137"/>
      <c r="B110" s="137"/>
      <c r="C110" s="137"/>
      <c r="D110" s="137"/>
      <c r="E110" s="137"/>
      <c r="F110" s="137"/>
      <c r="G110" s="137"/>
      <c r="H110" s="137"/>
      <c r="I110" s="137"/>
      <c r="J110" s="157"/>
      <c r="K110" s="15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row>
    <row r="111" spans="1:60">
      <c r="A111" s="137"/>
      <c r="B111" s="137"/>
      <c r="C111" s="137"/>
      <c r="D111" s="137"/>
      <c r="E111" s="137"/>
      <c r="F111" s="137"/>
      <c r="G111" s="137"/>
      <c r="H111" s="137"/>
      <c r="I111" s="137"/>
      <c r="J111" s="157"/>
      <c r="K111" s="15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row>
    <row r="112" spans="1:60">
      <c r="A112" s="137"/>
      <c r="B112" s="137"/>
      <c r="C112" s="137"/>
      <c r="D112" s="137"/>
      <c r="E112" s="137"/>
      <c r="F112" s="137"/>
      <c r="G112" s="137"/>
      <c r="H112" s="137"/>
      <c r="I112" s="137"/>
      <c r="J112" s="157"/>
      <c r="K112" s="15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c r="AV112" s="137"/>
      <c r="AW112" s="137"/>
      <c r="AX112" s="137"/>
      <c r="AY112" s="137"/>
      <c r="AZ112" s="137"/>
      <c r="BA112" s="137"/>
      <c r="BB112" s="137"/>
      <c r="BC112" s="137"/>
      <c r="BD112" s="137"/>
      <c r="BE112" s="137"/>
      <c r="BF112" s="137"/>
      <c r="BG112" s="137"/>
      <c r="BH112" s="137"/>
    </row>
    <row r="113" spans="1:60">
      <c r="A113" s="137"/>
      <c r="B113" s="137"/>
      <c r="C113" s="137"/>
      <c r="D113" s="137"/>
      <c r="E113" s="137"/>
      <c r="F113" s="137"/>
      <c r="G113" s="137"/>
      <c r="H113" s="137"/>
      <c r="I113" s="137"/>
      <c r="J113" s="157"/>
      <c r="K113" s="15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7"/>
      <c r="AY113" s="137"/>
      <c r="AZ113" s="137"/>
      <c r="BA113" s="137"/>
      <c r="BB113" s="137"/>
      <c r="BC113" s="137"/>
      <c r="BD113" s="137"/>
      <c r="BE113" s="137"/>
      <c r="BF113" s="137"/>
      <c r="BG113" s="137"/>
      <c r="BH113" s="137"/>
    </row>
    <row r="114" spans="1:60">
      <c r="A114" s="137"/>
      <c r="B114" s="137"/>
      <c r="C114" s="137"/>
      <c r="D114" s="137"/>
      <c r="E114" s="137"/>
      <c r="F114" s="137"/>
      <c r="G114" s="137"/>
      <c r="H114" s="137"/>
      <c r="I114" s="137"/>
      <c r="J114" s="157"/>
      <c r="K114" s="15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7"/>
      <c r="AX114" s="137"/>
      <c r="AY114" s="137"/>
      <c r="AZ114" s="137"/>
      <c r="BA114" s="137"/>
      <c r="BB114" s="137"/>
      <c r="BC114" s="137"/>
      <c r="BD114" s="137"/>
      <c r="BE114" s="137"/>
      <c r="BF114" s="137"/>
      <c r="BG114" s="137"/>
      <c r="BH114" s="137"/>
    </row>
    <row r="115" spans="1:60">
      <c r="A115" s="137"/>
      <c r="B115" s="137"/>
      <c r="C115" s="137"/>
      <c r="D115" s="137"/>
      <c r="E115" s="137"/>
      <c r="F115" s="137"/>
      <c r="G115" s="137"/>
      <c r="H115" s="137"/>
      <c r="I115" s="137"/>
      <c r="J115" s="157"/>
      <c r="K115" s="15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c r="AX115" s="137"/>
      <c r="AY115" s="137"/>
      <c r="AZ115" s="137"/>
      <c r="BA115" s="137"/>
      <c r="BB115" s="137"/>
      <c r="BC115" s="137"/>
      <c r="BD115" s="137"/>
      <c r="BE115" s="137"/>
      <c r="BF115" s="137"/>
      <c r="BG115" s="137"/>
      <c r="BH115" s="137"/>
    </row>
    <row r="116" spans="1:60">
      <c r="A116" s="137"/>
      <c r="B116" s="137"/>
      <c r="C116" s="137"/>
      <c r="D116" s="137"/>
      <c r="E116" s="137"/>
      <c r="F116" s="137"/>
      <c r="G116" s="137"/>
      <c r="H116" s="137"/>
      <c r="I116" s="137"/>
      <c r="J116" s="157"/>
      <c r="K116" s="15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c r="BA116" s="137"/>
      <c r="BB116" s="137"/>
      <c r="BC116" s="137"/>
      <c r="BD116" s="137"/>
      <c r="BE116" s="137"/>
      <c r="BF116" s="137"/>
      <c r="BG116" s="137"/>
      <c r="BH116" s="137"/>
    </row>
    <row r="117" spans="1:60">
      <c r="A117" s="137"/>
      <c r="B117" s="137"/>
      <c r="C117" s="137"/>
      <c r="D117" s="137"/>
      <c r="E117" s="137"/>
      <c r="F117" s="137"/>
      <c r="G117" s="137"/>
      <c r="H117" s="137"/>
      <c r="I117" s="137"/>
      <c r="J117" s="157"/>
      <c r="K117" s="15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7"/>
      <c r="BA117" s="137"/>
      <c r="BB117" s="137"/>
      <c r="BC117" s="137"/>
      <c r="BD117" s="137"/>
      <c r="BE117" s="137"/>
      <c r="BF117" s="137"/>
      <c r="BG117" s="137"/>
      <c r="BH117" s="137"/>
    </row>
    <row r="118" spans="1:60">
      <c r="A118" s="137"/>
      <c r="B118" s="137"/>
      <c r="C118" s="137"/>
      <c r="D118" s="137"/>
      <c r="E118" s="137"/>
      <c r="F118" s="137"/>
      <c r="G118" s="137"/>
      <c r="H118" s="137"/>
      <c r="I118" s="137"/>
      <c r="J118" s="157"/>
      <c r="K118" s="15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row>
    <row r="119" spans="1:60">
      <c r="A119" s="137"/>
      <c r="B119" s="137"/>
      <c r="C119" s="137"/>
      <c r="D119" s="137"/>
      <c r="E119" s="137"/>
      <c r="F119" s="137"/>
      <c r="G119" s="137"/>
      <c r="H119" s="137"/>
      <c r="I119" s="137"/>
      <c r="J119" s="157"/>
      <c r="K119" s="15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row>
    <row r="120" spans="1:60">
      <c r="A120" s="137"/>
      <c r="B120" s="137"/>
      <c r="C120" s="137"/>
      <c r="D120" s="137"/>
      <c r="E120" s="137"/>
      <c r="F120" s="137"/>
      <c r="G120" s="137"/>
      <c r="H120" s="137"/>
      <c r="I120" s="137"/>
      <c r="J120" s="157"/>
      <c r="K120" s="15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7"/>
      <c r="AX120" s="137"/>
      <c r="AY120" s="137"/>
      <c r="AZ120" s="137"/>
      <c r="BA120" s="137"/>
      <c r="BB120" s="137"/>
      <c r="BC120" s="137"/>
      <c r="BD120" s="137"/>
      <c r="BE120" s="137"/>
      <c r="BF120" s="137"/>
      <c r="BG120" s="137"/>
      <c r="BH120" s="137"/>
    </row>
    <row r="121" spans="1:60">
      <c r="A121" s="137"/>
      <c r="B121" s="137"/>
      <c r="C121" s="137"/>
      <c r="D121" s="137"/>
      <c r="E121" s="137"/>
      <c r="F121" s="137"/>
      <c r="G121" s="137"/>
      <c r="H121" s="137"/>
      <c r="I121" s="137"/>
      <c r="J121" s="157"/>
      <c r="K121" s="15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7"/>
      <c r="AZ121" s="137"/>
      <c r="BA121" s="137"/>
      <c r="BB121" s="137"/>
      <c r="BC121" s="137"/>
      <c r="BD121" s="137"/>
      <c r="BE121" s="137"/>
      <c r="BF121" s="137"/>
      <c r="BG121" s="137"/>
      <c r="BH121" s="137"/>
    </row>
    <row r="122" spans="1:60">
      <c r="A122" s="137"/>
      <c r="B122" s="137"/>
      <c r="C122" s="137"/>
      <c r="D122" s="137"/>
      <c r="E122" s="137"/>
      <c r="F122" s="137"/>
      <c r="G122" s="137"/>
      <c r="H122" s="137"/>
      <c r="I122" s="137"/>
      <c r="J122" s="157"/>
      <c r="K122" s="15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c r="AV122" s="137"/>
      <c r="AW122" s="137"/>
      <c r="AX122" s="137"/>
      <c r="AY122" s="137"/>
      <c r="AZ122" s="137"/>
      <c r="BA122" s="137"/>
      <c r="BB122" s="137"/>
      <c r="BC122" s="137"/>
      <c r="BD122" s="137"/>
      <c r="BE122" s="137"/>
      <c r="BF122" s="137"/>
      <c r="BG122" s="137"/>
      <c r="BH122" s="137"/>
    </row>
    <row r="123" spans="1:60">
      <c r="A123" s="137"/>
      <c r="B123" s="137"/>
      <c r="C123" s="137"/>
      <c r="D123" s="137"/>
      <c r="E123" s="137"/>
      <c r="F123" s="137"/>
      <c r="G123" s="137"/>
      <c r="H123" s="137"/>
      <c r="I123" s="137"/>
      <c r="J123" s="157"/>
      <c r="K123" s="15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7"/>
      <c r="AY123" s="137"/>
      <c r="AZ123" s="137"/>
      <c r="BA123" s="137"/>
      <c r="BB123" s="137"/>
      <c r="BC123" s="137"/>
      <c r="BD123" s="137"/>
      <c r="BE123" s="137"/>
      <c r="BF123" s="137"/>
      <c r="BG123" s="137"/>
      <c r="BH123" s="137"/>
    </row>
    <row r="124" spans="1:60">
      <c r="A124" s="137"/>
      <c r="B124" s="137"/>
      <c r="C124" s="137"/>
      <c r="D124" s="137"/>
      <c r="E124" s="137"/>
      <c r="F124" s="137"/>
      <c r="G124" s="137"/>
      <c r="H124" s="137"/>
      <c r="I124" s="137"/>
      <c r="J124" s="157"/>
      <c r="K124" s="15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7"/>
      <c r="AY124" s="137"/>
      <c r="AZ124" s="137"/>
      <c r="BA124" s="137"/>
      <c r="BB124" s="137"/>
      <c r="BC124" s="137"/>
      <c r="BD124" s="137"/>
      <c r="BE124" s="137"/>
      <c r="BF124" s="137"/>
      <c r="BG124" s="137"/>
      <c r="BH124" s="137"/>
    </row>
    <row r="125" spans="1:60">
      <c r="A125" s="137"/>
      <c r="B125" s="137"/>
      <c r="C125" s="137"/>
      <c r="D125" s="137"/>
      <c r="E125" s="137"/>
      <c r="F125" s="137"/>
      <c r="G125" s="137"/>
      <c r="H125" s="137"/>
      <c r="I125" s="137"/>
      <c r="J125" s="157"/>
      <c r="K125" s="15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7"/>
      <c r="AY125" s="137"/>
      <c r="AZ125" s="137"/>
      <c r="BA125" s="137"/>
      <c r="BB125" s="137"/>
      <c r="BC125" s="137"/>
      <c r="BD125" s="137"/>
      <c r="BE125" s="137"/>
      <c r="BF125" s="137"/>
      <c r="BG125" s="137"/>
      <c r="BH125" s="137"/>
    </row>
    <row r="126" spans="1:60">
      <c r="A126" s="137"/>
      <c r="B126" s="137"/>
      <c r="C126" s="137"/>
      <c r="D126" s="137"/>
      <c r="E126" s="137"/>
      <c r="F126" s="137"/>
      <c r="G126" s="137"/>
      <c r="H126" s="137"/>
      <c r="I126" s="137"/>
      <c r="J126" s="157"/>
      <c r="K126" s="15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7"/>
      <c r="AX126" s="137"/>
      <c r="AY126" s="137"/>
      <c r="AZ126" s="137"/>
      <c r="BA126" s="137"/>
      <c r="BB126" s="137"/>
      <c r="BC126" s="137"/>
      <c r="BD126" s="137"/>
      <c r="BE126" s="137"/>
      <c r="BF126" s="137"/>
      <c r="BG126" s="137"/>
      <c r="BH126" s="137"/>
    </row>
    <row r="127" spans="1:60">
      <c r="A127" s="137"/>
      <c r="B127" s="137"/>
      <c r="C127" s="137"/>
      <c r="D127" s="137"/>
      <c r="E127" s="137"/>
      <c r="F127" s="137"/>
      <c r="G127" s="137"/>
      <c r="H127" s="137"/>
      <c r="I127" s="137"/>
      <c r="J127" s="157"/>
      <c r="K127" s="15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c r="AZ127" s="137"/>
      <c r="BA127" s="137"/>
      <c r="BB127" s="137"/>
      <c r="BC127" s="137"/>
      <c r="BD127" s="137"/>
      <c r="BE127" s="137"/>
      <c r="BF127" s="137"/>
      <c r="BG127" s="137"/>
      <c r="BH127" s="137"/>
    </row>
    <row r="128" spans="1:60">
      <c r="A128" s="137"/>
      <c r="B128" s="137"/>
      <c r="C128" s="137"/>
      <c r="D128" s="137"/>
      <c r="E128" s="137"/>
      <c r="F128" s="137"/>
      <c r="G128" s="137"/>
      <c r="H128" s="137"/>
      <c r="I128" s="137"/>
      <c r="J128" s="157"/>
      <c r="K128" s="15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c r="AZ128" s="137"/>
      <c r="BA128" s="137"/>
      <c r="BB128" s="137"/>
      <c r="BC128" s="137"/>
      <c r="BD128" s="137"/>
      <c r="BE128" s="137"/>
      <c r="BF128" s="137"/>
      <c r="BG128" s="137"/>
      <c r="BH128" s="137"/>
    </row>
    <row r="129" spans="1:60">
      <c r="A129" s="137"/>
      <c r="B129" s="137"/>
      <c r="C129" s="137"/>
      <c r="D129" s="137"/>
      <c r="E129" s="137"/>
      <c r="F129" s="137"/>
      <c r="G129" s="137"/>
      <c r="H129" s="137"/>
      <c r="I129" s="137"/>
      <c r="J129" s="157"/>
      <c r="K129" s="15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c r="AZ129" s="137"/>
      <c r="BA129" s="137"/>
      <c r="BB129" s="137"/>
      <c r="BC129" s="137"/>
      <c r="BD129" s="137"/>
      <c r="BE129" s="137"/>
      <c r="BF129" s="137"/>
      <c r="BG129" s="137"/>
      <c r="BH129" s="137"/>
    </row>
    <row r="130" spans="1:60">
      <c r="A130" s="137"/>
      <c r="B130" s="137"/>
      <c r="C130" s="137"/>
      <c r="D130" s="137"/>
      <c r="E130" s="137"/>
      <c r="F130" s="137"/>
      <c r="G130" s="137"/>
      <c r="H130" s="137"/>
      <c r="I130" s="137"/>
      <c r="J130" s="157"/>
      <c r="K130" s="15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7"/>
      <c r="AZ130" s="137"/>
      <c r="BA130" s="137"/>
      <c r="BB130" s="137"/>
      <c r="BC130" s="137"/>
      <c r="BD130" s="137"/>
      <c r="BE130" s="137"/>
      <c r="BF130" s="137"/>
      <c r="BG130" s="137"/>
      <c r="BH130" s="137"/>
    </row>
    <row r="131" spans="1:60">
      <c r="A131" s="137"/>
      <c r="B131" s="137"/>
      <c r="C131" s="137"/>
      <c r="D131" s="137"/>
      <c r="E131" s="137"/>
      <c r="F131" s="137"/>
      <c r="G131" s="137"/>
      <c r="H131" s="137"/>
      <c r="I131" s="137"/>
      <c r="J131" s="157"/>
      <c r="K131" s="15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7"/>
      <c r="AY131" s="137"/>
      <c r="AZ131" s="137"/>
      <c r="BA131" s="137"/>
      <c r="BB131" s="137"/>
      <c r="BC131" s="137"/>
      <c r="BD131" s="137"/>
      <c r="BE131" s="137"/>
      <c r="BF131" s="137"/>
      <c r="BG131" s="137"/>
      <c r="BH131" s="137"/>
    </row>
    <row r="132" spans="1:60">
      <c r="A132" s="137"/>
      <c r="B132" s="137"/>
      <c r="C132" s="137"/>
      <c r="D132" s="137"/>
      <c r="E132" s="137"/>
      <c r="F132" s="137"/>
      <c r="G132" s="137"/>
      <c r="H132" s="137"/>
      <c r="I132" s="137"/>
      <c r="J132" s="157"/>
      <c r="K132" s="15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c r="AV132" s="137"/>
      <c r="AW132" s="137"/>
      <c r="AX132" s="137"/>
      <c r="AY132" s="137"/>
      <c r="AZ132" s="137"/>
      <c r="BA132" s="137"/>
      <c r="BB132" s="137"/>
      <c r="BC132" s="137"/>
      <c r="BD132" s="137"/>
      <c r="BE132" s="137"/>
      <c r="BF132" s="137"/>
      <c r="BG132" s="137"/>
      <c r="BH132" s="137"/>
    </row>
    <row r="133" spans="1:60">
      <c r="A133" s="137"/>
      <c r="B133" s="137"/>
      <c r="C133" s="137"/>
      <c r="D133" s="137"/>
      <c r="E133" s="137"/>
      <c r="F133" s="137"/>
      <c r="G133" s="137"/>
      <c r="H133" s="137"/>
      <c r="I133" s="137"/>
      <c r="J133" s="157"/>
      <c r="K133" s="15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7"/>
      <c r="AY133" s="137"/>
      <c r="AZ133" s="137"/>
      <c r="BA133" s="137"/>
      <c r="BB133" s="137"/>
      <c r="BC133" s="137"/>
      <c r="BD133" s="137"/>
      <c r="BE133" s="137"/>
      <c r="BF133" s="137"/>
      <c r="BG133" s="137"/>
      <c r="BH133" s="137"/>
    </row>
    <row r="134" spans="1:60">
      <c r="A134" s="137"/>
      <c r="B134" s="137"/>
      <c r="C134" s="137"/>
      <c r="D134" s="137"/>
      <c r="E134" s="137"/>
      <c r="F134" s="137"/>
      <c r="G134" s="137"/>
      <c r="H134" s="137"/>
      <c r="I134" s="137"/>
      <c r="J134" s="157"/>
      <c r="K134" s="15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37"/>
      <c r="AV134" s="137"/>
      <c r="AW134" s="137"/>
      <c r="AX134" s="137"/>
      <c r="AY134" s="137"/>
      <c r="AZ134" s="137"/>
      <c r="BA134" s="137"/>
      <c r="BB134" s="137"/>
      <c r="BC134" s="137"/>
      <c r="BD134" s="137"/>
      <c r="BE134" s="137"/>
      <c r="BF134" s="137"/>
      <c r="BG134" s="137"/>
      <c r="BH134" s="137"/>
    </row>
    <row r="135" spans="1:60">
      <c r="A135" s="137"/>
      <c r="B135" s="137"/>
      <c r="C135" s="137"/>
      <c r="D135" s="137"/>
      <c r="E135" s="137"/>
      <c r="F135" s="137"/>
      <c r="G135" s="137"/>
      <c r="H135" s="137"/>
      <c r="I135" s="137"/>
      <c r="J135" s="157"/>
      <c r="K135" s="15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37"/>
      <c r="AV135" s="137"/>
      <c r="AW135" s="137"/>
      <c r="AX135" s="137"/>
      <c r="AY135" s="137"/>
      <c r="AZ135" s="137"/>
      <c r="BA135" s="137"/>
      <c r="BB135" s="137"/>
      <c r="BC135" s="137"/>
      <c r="BD135" s="137"/>
      <c r="BE135" s="137"/>
      <c r="BF135" s="137"/>
      <c r="BG135" s="137"/>
      <c r="BH135" s="137"/>
    </row>
    <row r="136" spans="1:60">
      <c r="A136" s="137"/>
      <c r="B136" s="137"/>
      <c r="C136" s="137"/>
      <c r="D136" s="137"/>
      <c r="E136" s="137"/>
      <c r="F136" s="137"/>
      <c r="G136" s="137"/>
      <c r="H136" s="137"/>
      <c r="I136" s="137"/>
      <c r="J136" s="157"/>
      <c r="K136" s="15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c r="AV136" s="137"/>
      <c r="AW136" s="137"/>
      <c r="AX136" s="137"/>
      <c r="AY136" s="137"/>
      <c r="AZ136" s="137"/>
      <c r="BA136" s="137"/>
      <c r="BB136" s="137"/>
      <c r="BC136" s="137"/>
      <c r="BD136" s="137"/>
      <c r="BE136" s="137"/>
      <c r="BF136" s="137"/>
      <c r="BG136" s="137"/>
      <c r="BH136" s="137"/>
    </row>
    <row r="137" spans="1:60">
      <c r="A137" s="137"/>
      <c r="B137" s="137"/>
      <c r="C137" s="137"/>
      <c r="D137" s="137"/>
      <c r="E137" s="137"/>
      <c r="F137" s="137"/>
      <c r="G137" s="137"/>
      <c r="H137" s="137"/>
      <c r="I137" s="137"/>
      <c r="J137" s="157"/>
      <c r="K137" s="15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137"/>
      <c r="BA137" s="137"/>
      <c r="BB137" s="137"/>
      <c r="BC137" s="137"/>
      <c r="BD137" s="137"/>
      <c r="BE137" s="137"/>
      <c r="BF137" s="137"/>
      <c r="BG137" s="137"/>
      <c r="BH137" s="137"/>
    </row>
    <row r="138" spans="1:60">
      <c r="A138" s="137"/>
      <c r="B138" s="137"/>
      <c r="C138" s="137"/>
      <c r="D138" s="137"/>
      <c r="E138" s="137"/>
      <c r="F138" s="137"/>
      <c r="G138" s="137"/>
      <c r="H138" s="137"/>
      <c r="I138" s="137"/>
      <c r="J138" s="157"/>
      <c r="K138" s="15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7"/>
      <c r="AY138" s="137"/>
      <c r="AZ138" s="137"/>
      <c r="BA138" s="137"/>
      <c r="BB138" s="137"/>
      <c r="BC138" s="137"/>
      <c r="BD138" s="137"/>
      <c r="BE138" s="137"/>
      <c r="BF138" s="137"/>
      <c r="BG138" s="137"/>
      <c r="BH138" s="137"/>
    </row>
    <row r="139" spans="1:60">
      <c r="A139" s="137"/>
      <c r="B139" s="137"/>
      <c r="C139" s="137"/>
      <c r="D139" s="137"/>
      <c r="E139" s="137"/>
      <c r="F139" s="137"/>
      <c r="G139" s="137"/>
      <c r="H139" s="137"/>
      <c r="I139" s="137"/>
      <c r="J139" s="157"/>
      <c r="K139" s="15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7"/>
      <c r="AY139" s="137"/>
      <c r="AZ139" s="137"/>
      <c r="BA139" s="137"/>
      <c r="BB139" s="137"/>
      <c r="BC139" s="137"/>
      <c r="BD139" s="137"/>
      <c r="BE139" s="137"/>
      <c r="BF139" s="137"/>
      <c r="BG139" s="137"/>
      <c r="BH139" s="137"/>
    </row>
    <row r="140" spans="1:60">
      <c r="A140" s="137"/>
      <c r="B140" s="137"/>
      <c r="C140" s="137"/>
      <c r="D140" s="137"/>
      <c r="E140" s="137"/>
      <c r="F140" s="137"/>
      <c r="G140" s="137"/>
      <c r="H140" s="137"/>
      <c r="I140" s="137"/>
      <c r="J140" s="157"/>
      <c r="K140" s="15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7"/>
      <c r="AY140" s="137"/>
      <c r="AZ140" s="137"/>
      <c r="BA140" s="137"/>
      <c r="BB140" s="137"/>
      <c r="BC140" s="137"/>
      <c r="BD140" s="137"/>
      <c r="BE140" s="137"/>
      <c r="BF140" s="137"/>
      <c r="BG140" s="137"/>
      <c r="BH140" s="137"/>
    </row>
    <row r="141" spans="1:60">
      <c r="A141" s="137"/>
      <c r="B141" s="137"/>
      <c r="C141" s="137"/>
      <c r="D141" s="137"/>
      <c r="E141" s="137"/>
      <c r="F141" s="137"/>
      <c r="G141" s="137"/>
      <c r="H141" s="137"/>
      <c r="I141" s="137"/>
      <c r="J141" s="157"/>
      <c r="K141" s="15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7"/>
      <c r="AY141" s="137"/>
      <c r="AZ141" s="137"/>
      <c r="BA141" s="137"/>
      <c r="BB141" s="137"/>
      <c r="BC141" s="137"/>
      <c r="BD141" s="137"/>
      <c r="BE141" s="137"/>
      <c r="BF141" s="137"/>
      <c r="BG141" s="137"/>
      <c r="BH141" s="137"/>
    </row>
    <row r="142" spans="1:60">
      <c r="A142" s="137"/>
      <c r="B142" s="137"/>
      <c r="C142" s="137"/>
      <c r="D142" s="137"/>
      <c r="E142" s="137"/>
      <c r="F142" s="137"/>
      <c r="G142" s="137"/>
      <c r="H142" s="137"/>
      <c r="I142" s="137"/>
      <c r="J142" s="157"/>
      <c r="K142" s="15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7"/>
      <c r="AY142" s="137"/>
      <c r="AZ142" s="137"/>
      <c r="BA142" s="137"/>
      <c r="BB142" s="137"/>
      <c r="BC142" s="137"/>
      <c r="BD142" s="137"/>
      <c r="BE142" s="137"/>
      <c r="BF142" s="137"/>
      <c r="BG142" s="137"/>
      <c r="BH142" s="137"/>
    </row>
    <row r="143" spans="1:60">
      <c r="A143" s="137"/>
      <c r="B143" s="137"/>
      <c r="C143" s="137"/>
      <c r="D143" s="137"/>
      <c r="E143" s="137"/>
      <c r="F143" s="137"/>
      <c r="G143" s="137"/>
      <c r="H143" s="137"/>
      <c r="I143" s="137"/>
      <c r="J143" s="157"/>
      <c r="K143" s="15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7"/>
      <c r="AZ143" s="137"/>
      <c r="BA143" s="137"/>
      <c r="BB143" s="137"/>
      <c r="BC143" s="137"/>
      <c r="BD143" s="137"/>
      <c r="BE143" s="137"/>
      <c r="BF143" s="137"/>
      <c r="BG143" s="137"/>
      <c r="BH143" s="137"/>
    </row>
    <row r="144" spans="1:60">
      <c r="A144" s="137"/>
      <c r="B144" s="137"/>
      <c r="C144" s="137"/>
      <c r="D144" s="137"/>
      <c r="E144" s="137"/>
      <c r="F144" s="137"/>
      <c r="G144" s="137"/>
      <c r="H144" s="137"/>
      <c r="I144" s="137"/>
      <c r="J144" s="157"/>
      <c r="K144" s="15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7"/>
      <c r="BA144" s="137"/>
      <c r="BB144" s="137"/>
      <c r="BC144" s="137"/>
      <c r="BD144" s="137"/>
      <c r="BE144" s="137"/>
      <c r="BF144" s="137"/>
      <c r="BG144" s="137"/>
      <c r="BH144" s="137"/>
    </row>
    <row r="145" spans="1:60">
      <c r="A145" s="137"/>
      <c r="B145" s="137"/>
      <c r="C145" s="137"/>
      <c r="D145" s="137"/>
      <c r="E145" s="137"/>
      <c r="F145" s="137"/>
      <c r="G145" s="137"/>
      <c r="H145" s="137"/>
      <c r="I145" s="137"/>
      <c r="J145" s="157"/>
      <c r="K145" s="15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7"/>
      <c r="AX145" s="137"/>
      <c r="AY145" s="137"/>
      <c r="AZ145" s="137"/>
      <c r="BA145" s="137"/>
      <c r="BB145" s="137"/>
      <c r="BC145" s="137"/>
      <c r="BD145" s="137"/>
      <c r="BE145" s="137"/>
      <c r="BF145" s="137"/>
      <c r="BG145" s="137"/>
      <c r="BH145" s="137"/>
    </row>
    <row r="146" spans="1:60">
      <c r="A146" s="137"/>
      <c r="B146" s="137"/>
      <c r="C146" s="137"/>
      <c r="D146" s="137"/>
      <c r="E146" s="137"/>
      <c r="F146" s="137"/>
      <c r="G146" s="137"/>
      <c r="H146" s="137"/>
      <c r="I146" s="137"/>
      <c r="J146" s="157"/>
      <c r="K146" s="15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7"/>
      <c r="AX146" s="137"/>
      <c r="AY146" s="137"/>
      <c r="AZ146" s="137"/>
      <c r="BA146" s="137"/>
      <c r="BB146" s="137"/>
      <c r="BC146" s="137"/>
      <c r="BD146" s="137"/>
      <c r="BE146" s="137"/>
      <c r="BF146" s="137"/>
      <c r="BG146" s="137"/>
      <c r="BH146" s="137"/>
    </row>
    <row r="147" spans="1:60">
      <c r="A147" s="137"/>
      <c r="B147" s="137"/>
      <c r="C147" s="137"/>
      <c r="D147" s="137"/>
      <c r="E147" s="137"/>
      <c r="F147" s="137"/>
      <c r="G147" s="137"/>
      <c r="H147" s="137"/>
      <c r="I147" s="137"/>
      <c r="J147" s="157"/>
      <c r="K147" s="15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row>
    <row r="148" spans="1:60">
      <c r="A148" s="137"/>
      <c r="B148" s="137"/>
      <c r="C148" s="137"/>
      <c r="D148" s="137"/>
      <c r="E148" s="137"/>
      <c r="F148" s="137"/>
      <c r="G148" s="137"/>
      <c r="H148" s="137"/>
      <c r="I148" s="137"/>
      <c r="J148" s="157"/>
      <c r="K148" s="15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c r="AQ148" s="137"/>
      <c r="AR148" s="137"/>
      <c r="AS148" s="137"/>
      <c r="AT148" s="137"/>
      <c r="AU148" s="137"/>
      <c r="AV148" s="137"/>
      <c r="AW148" s="137"/>
      <c r="AX148" s="137"/>
      <c r="AY148" s="137"/>
      <c r="AZ148" s="137"/>
      <c r="BA148" s="137"/>
      <c r="BB148" s="137"/>
      <c r="BC148" s="137"/>
      <c r="BD148" s="137"/>
      <c r="BE148" s="137"/>
      <c r="BF148" s="137"/>
      <c r="BG148" s="137"/>
      <c r="BH148" s="137"/>
    </row>
    <row r="149" spans="1:60">
      <c r="A149" s="137"/>
      <c r="B149" s="137"/>
      <c r="C149" s="137"/>
      <c r="D149" s="137"/>
      <c r="E149" s="137"/>
      <c r="F149" s="137"/>
      <c r="G149" s="137"/>
      <c r="H149" s="137"/>
      <c r="I149" s="137"/>
      <c r="J149" s="157"/>
      <c r="K149" s="15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c r="AV149" s="137"/>
      <c r="AW149" s="137"/>
      <c r="AX149" s="137"/>
      <c r="AY149" s="137"/>
      <c r="AZ149" s="137"/>
      <c r="BA149" s="137"/>
      <c r="BB149" s="137"/>
      <c r="BC149" s="137"/>
      <c r="BD149" s="137"/>
      <c r="BE149" s="137"/>
      <c r="BF149" s="137"/>
      <c r="BG149" s="137"/>
      <c r="BH149" s="137"/>
    </row>
    <row r="150" spans="1:60">
      <c r="A150" s="137"/>
      <c r="B150" s="137"/>
      <c r="C150" s="137"/>
      <c r="D150" s="137"/>
      <c r="E150" s="137"/>
      <c r="F150" s="137"/>
      <c r="G150" s="137"/>
      <c r="H150" s="137"/>
      <c r="I150" s="137"/>
      <c r="J150" s="157"/>
      <c r="K150" s="15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7"/>
      <c r="AY150" s="137"/>
      <c r="AZ150" s="137"/>
      <c r="BA150" s="137"/>
      <c r="BB150" s="137"/>
      <c r="BC150" s="137"/>
      <c r="BD150" s="137"/>
      <c r="BE150" s="137"/>
      <c r="BF150" s="137"/>
      <c r="BG150" s="137"/>
      <c r="BH150" s="137"/>
    </row>
    <row r="151" spans="1:60">
      <c r="A151" s="137"/>
      <c r="B151" s="137"/>
      <c r="C151" s="137"/>
      <c r="D151" s="137"/>
      <c r="E151" s="137"/>
      <c r="F151" s="137"/>
      <c r="G151" s="137"/>
      <c r="H151" s="137"/>
      <c r="I151" s="137"/>
      <c r="J151" s="157"/>
      <c r="K151" s="15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c r="AU151" s="137"/>
      <c r="AV151" s="137"/>
      <c r="AW151" s="137"/>
      <c r="AX151" s="137"/>
      <c r="AY151" s="137"/>
      <c r="AZ151" s="137"/>
      <c r="BA151" s="137"/>
      <c r="BB151" s="137"/>
      <c r="BC151" s="137"/>
      <c r="BD151" s="137"/>
      <c r="BE151" s="137"/>
      <c r="BF151" s="137"/>
      <c r="BG151" s="137"/>
      <c r="BH151" s="137"/>
    </row>
    <row r="152" spans="1:60">
      <c r="A152" s="137"/>
      <c r="B152" s="137"/>
      <c r="C152" s="137"/>
      <c r="D152" s="137"/>
      <c r="E152" s="137"/>
      <c r="F152" s="137"/>
      <c r="G152" s="137"/>
      <c r="H152" s="137"/>
      <c r="I152" s="137"/>
      <c r="J152" s="157"/>
      <c r="K152" s="15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37"/>
      <c r="AR152" s="137"/>
      <c r="AS152" s="137"/>
      <c r="AT152" s="137"/>
      <c r="AU152" s="137"/>
      <c r="AV152" s="137"/>
      <c r="AW152" s="137"/>
      <c r="AX152" s="137"/>
      <c r="AY152" s="137"/>
      <c r="AZ152" s="137"/>
      <c r="BA152" s="137"/>
      <c r="BB152" s="137"/>
      <c r="BC152" s="137"/>
      <c r="BD152" s="137"/>
      <c r="BE152" s="137"/>
      <c r="BF152" s="137"/>
      <c r="BG152" s="137"/>
      <c r="BH152" s="137"/>
    </row>
    <row r="153" spans="1:60">
      <c r="A153" s="137"/>
      <c r="B153" s="137"/>
      <c r="C153" s="137"/>
      <c r="D153" s="137"/>
      <c r="E153" s="137"/>
      <c r="F153" s="137"/>
      <c r="G153" s="137"/>
      <c r="H153" s="137"/>
      <c r="I153" s="137"/>
      <c r="J153" s="157"/>
      <c r="K153" s="15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c r="AQ153" s="137"/>
      <c r="AR153" s="137"/>
      <c r="AS153" s="137"/>
      <c r="AT153" s="137"/>
      <c r="AU153" s="137"/>
      <c r="AV153" s="137"/>
      <c r="AW153" s="137"/>
      <c r="AX153" s="137"/>
      <c r="AY153" s="137"/>
      <c r="AZ153" s="137"/>
      <c r="BA153" s="137"/>
      <c r="BB153" s="137"/>
      <c r="BC153" s="137"/>
      <c r="BD153" s="137"/>
      <c r="BE153" s="137"/>
      <c r="BF153" s="137"/>
      <c r="BG153" s="137"/>
      <c r="BH153" s="137"/>
    </row>
    <row r="154" spans="1:60">
      <c r="A154" s="137"/>
      <c r="B154" s="137"/>
      <c r="C154" s="137"/>
      <c r="D154" s="137"/>
      <c r="E154" s="137"/>
      <c r="F154" s="137"/>
      <c r="G154" s="137"/>
      <c r="H154" s="137"/>
      <c r="I154" s="137"/>
      <c r="J154" s="157"/>
      <c r="K154" s="15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row>
    <row r="155" spans="1:60">
      <c r="A155" s="137"/>
      <c r="B155" s="137"/>
      <c r="C155" s="137"/>
      <c r="D155" s="137"/>
      <c r="E155" s="137"/>
      <c r="F155" s="137"/>
      <c r="G155" s="137"/>
      <c r="H155" s="137"/>
      <c r="I155" s="137"/>
      <c r="J155" s="157"/>
      <c r="K155" s="15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37"/>
      <c r="AW155" s="137"/>
      <c r="AX155" s="137"/>
      <c r="AY155" s="137"/>
      <c r="AZ155" s="137"/>
      <c r="BA155" s="137"/>
      <c r="BB155" s="137"/>
      <c r="BC155" s="137"/>
      <c r="BD155" s="137"/>
      <c r="BE155" s="137"/>
      <c r="BF155" s="137"/>
      <c r="BG155" s="137"/>
      <c r="BH155" s="137"/>
    </row>
    <row r="156" spans="1:60">
      <c r="A156" s="137"/>
      <c r="B156" s="137"/>
      <c r="C156" s="137"/>
      <c r="D156" s="137"/>
      <c r="E156" s="137"/>
      <c r="F156" s="137"/>
      <c r="G156" s="137"/>
      <c r="H156" s="137"/>
      <c r="I156" s="137"/>
      <c r="J156" s="157"/>
      <c r="K156" s="15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7"/>
      <c r="AY156" s="137"/>
      <c r="AZ156" s="137"/>
      <c r="BA156" s="137"/>
      <c r="BB156" s="137"/>
      <c r="BC156" s="137"/>
      <c r="BD156" s="137"/>
      <c r="BE156" s="137"/>
      <c r="BF156" s="137"/>
      <c r="BG156" s="137"/>
      <c r="BH156" s="137"/>
    </row>
    <row r="157" spans="1:60">
      <c r="A157" s="137"/>
      <c r="B157" s="137"/>
      <c r="C157" s="137"/>
      <c r="D157" s="137"/>
      <c r="E157" s="137"/>
      <c r="F157" s="137"/>
      <c r="G157" s="137"/>
      <c r="H157" s="137"/>
      <c r="I157" s="137"/>
      <c r="J157" s="157"/>
      <c r="K157" s="15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137"/>
      <c r="AY157" s="137"/>
      <c r="AZ157" s="137"/>
      <c r="BA157" s="137"/>
      <c r="BB157" s="137"/>
      <c r="BC157" s="137"/>
      <c r="BD157" s="137"/>
      <c r="BE157" s="137"/>
      <c r="BF157" s="137"/>
      <c r="BG157" s="137"/>
      <c r="BH157" s="137"/>
    </row>
    <row r="158" spans="1:60">
      <c r="A158" s="137"/>
      <c r="B158" s="137"/>
      <c r="C158" s="137"/>
      <c r="D158" s="137"/>
      <c r="E158" s="137"/>
      <c r="F158" s="137"/>
      <c r="G158" s="137"/>
      <c r="H158" s="137"/>
      <c r="I158" s="137"/>
      <c r="J158" s="157"/>
      <c r="K158" s="15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7"/>
      <c r="AY158" s="137"/>
      <c r="AZ158" s="137"/>
      <c r="BA158" s="137"/>
      <c r="BB158" s="137"/>
      <c r="BC158" s="137"/>
      <c r="BD158" s="137"/>
      <c r="BE158" s="137"/>
      <c r="BF158" s="137"/>
      <c r="BG158" s="137"/>
      <c r="BH158" s="137"/>
    </row>
    <row r="159" spans="1:60">
      <c r="A159" s="137"/>
      <c r="B159" s="137"/>
      <c r="C159" s="137"/>
      <c r="D159" s="137"/>
      <c r="E159" s="137"/>
      <c r="F159" s="137"/>
      <c r="G159" s="137"/>
      <c r="H159" s="137"/>
      <c r="I159" s="137"/>
      <c r="J159" s="157"/>
      <c r="K159" s="15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137"/>
      <c r="AQ159" s="137"/>
      <c r="AR159" s="137"/>
      <c r="AS159" s="137"/>
      <c r="AT159" s="137"/>
      <c r="AU159" s="137"/>
      <c r="AV159" s="137"/>
      <c r="AW159" s="137"/>
      <c r="AX159" s="137"/>
      <c r="AY159" s="137"/>
      <c r="AZ159" s="137"/>
      <c r="BA159" s="137"/>
      <c r="BB159" s="137"/>
      <c r="BC159" s="137"/>
      <c r="BD159" s="137"/>
      <c r="BE159" s="137"/>
      <c r="BF159" s="137"/>
      <c r="BG159" s="137"/>
      <c r="BH159" s="137"/>
    </row>
    <row r="160" spans="1:60">
      <c r="A160" s="137"/>
      <c r="B160" s="137"/>
      <c r="C160" s="137"/>
      <c r="D160" s="137"/>
      <c r="E160" s="137"/>
      <c r="F160" s="137"/>
      <c r="G160" s="137"/>
      <c r="H160" s="137"/>
      <c r="I160" s="137"/>
      <c r="J160" s="157"/>
      <c r="K160" s="15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c r="AU160" s="137"/>
      <c r="AV160" s="137"/>
      <c r="AW160" s="137"/>
      <c r="AX160" s="137"/>
      <c r="AY160" s="137"/>
      <c r="AZ160" s="137"/>
      <c r="BA160" s="137"/>
      <c r="BB160" s="137"/>
      <c r="BC160" s="137"/>
      <c r="BD160" s="137"/>
      <c r="BE160" s="137"/>
      <c r="BF160" s="137"/>
      <c r="BG160" s="137"/>
      <c r="BH160" s="137"/>
    </row>
    <row r="161" spans="1:60">
      <c r="A161" s="137"/>
      <c r="B161" s="137"/>
      <c r="C161" s="137"/>
      <c r="D161" s="137"/>
      <c r="E161" s="137"/>
      <c r="F161" s="137"/>
      <c r="G161" s="137"/>
      <c r="H161" s="137"/>
      <c r="I161" s="137"/>
      <c r="J161" s="157"/>
      <c r="K161" s="15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137"/>
      <c r="AV161" s="137"/>
      <c r="AW161" s="137"/>
      <c r="AX161" s="137"/>
      <c r="AY161" s="137"/>
      <c r="AZ161" s="137"/>
      <c r="BA161" s="137"/>
      <c r="BB161" s="137"/>
      <c r="BC161" s="137"/>
      <c r="BD161" s="137"/>
      <c r="BE161" s="137"/>
      <c r="BF161" s="137"/>
      <c r="BG161" s="137"/>
      <c r="BH161" s="137"/>
    </row>
    <row r="162" spans="1:60">
      <c r="A162" s="137"/>
      <c r="B162" s="137"/>
      <c r="C162" s="137"/>
      <c r="D162" s="137"/>
      <c r="E162" s="137"/>
      <c r="F162" s="137"/>
      <c r="G162" s="137"/>
      <c r="H162" s="137"/>
      <c r="I162" s="137"/>
      <c r="J162" s="157"/>
      <c r="K162" s="15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c r="AU162" s="137"/>
      <c r="AV162" s="137"/>
      <c r="AW162" s="137"/>
      <c r="AX162" s="137"/>
      <c r="AY162" s="137"/>
      <c r="AZ162" s="137"/>
      <c r="BA162" s="137"/>
      <c r="BB162" s="137"/>
      <c r="BC162" s="137"/>
      <c r="BD162" s="137"/>
      <c r="BE162" s="137"/>
      <c r="BF162" s="137"/>
      <c r="BG162" s="137"/>
      <c r="BH162" s="137"/>
    </row>
    <row r="163" spans="1:60">
      <c r="A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7"/>
      <c r="AL163" s="137"/>
      <c r="AM163" s="137"/>
      <c r="AN163" s="137"/>
      <c r="AO163" s="137"/>
      <c r="AP163" s="137"/>
      <c r="AQ163" s="137"/>
      <c r="AR163" s="137"/>
      <c r="AS163" s="137"/>
      <c r="AT163" s="137"/>
      <c r="AU163" s="137"/>
      <c r="AV163" s="137"/>
      <c r="AW163" s="137"/>
      <c r="AX163" s="137"/>
      <c r="AY163" s="137"/>
      <c r="AZ163" s="137"/>
      <c r="BA163" s="137"/>
      <c r="BB163" s="137"/>
      <c r="BC163" s="137"/>
      <c r="BD163" s="137"/>
      <c r="BE163" s="137"/>
      <c r="BF163" s="137"/>
      <c r="BG163" s="137"/>
      <c r="BH163" s="137"/>
    </row>
    <row r="164" spans="1:60">
      <c r="A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7"/>
      <c r="AY164" s="137"/>
      <c r="AZ164" s="137"/>
      <c r="BA164" s="137"/>
      <c r="BB164" s="137"/>
      <c r="BC164" s="137"/>
      <c r="BD164" s="137"/>
      <c r="BE164" s="137"/>
      <c r="BF164" s="137"/>
      <c r="BG164" s="137"/>
      <c r="BH164" s="137"/>
    </row>
    <row r="165" spans="1:60">
      <c r="A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7"/>
      <c r="AX165" s="137"/>
      <c r="AY165" s="137"/>
      <c r="AZ165" s="137"/>
      <c r="BA165" s="137"/>
      <c r="BB165" s="137"/>
      <c r="BC165" s="137"/>
      <c r="BD165" s="137"/>
      <c r="BE165" s="137"/>
      <c r="BF165" s="137"/>
      <c r="BG165" s="137"/>
      <c r="BH165" s="137"/>
    </row>
    <row r="166" spans="1:60">
      <c r="A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7"/>
      <c r="AY166" s="137"/>
      <c r="AZ166" s="137"/>
      <c r="BA166" s="137"/>
      <c r="BB166" s="137"/>
      <c r="BC166" s="137"/>
      <c r="BD166" s="137"/>
      <c r="BE166" s="137"/>
      <c r="BF166" s="137"/>
      <c r="BG166" s="137"/>
      <c r="BH166" s="137"/>
    </row>
    <row r="167" spans="1:60">
      <c r="A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c r="AQ167" s="137"/>
      <c r="AR167" s="137"/>
      <c r="AS167" s="137"/>
      <c r="AT167" s="137"/>
      <c r="AU167" s="137"/>
      <c r="AV167" s="137"/>
      <c r="AW167" s="137"/>
      <c r="AX167" s="137"/>
      <c r="AY167" s="137"/>
      <c r="AZ167" s="137"/>
      <c r="BA167" s="137"/>
      <c r="BB167" s="137"/>
      <c r="BC167" s="137"/>
      <c r="BD167" s="137"/>
      <c r="BE167" s="137"/>
      <c r="BF167" s="137"/>
      <c r="BG167" s="137"/>
      <c r="BH167" s="137"/>
    </row>
    <row r="168" spans="1:60">
      <c r="A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7"/>
      <c r="AX168" s="137"/>
      <c r="AY168" s="137"/>
      <c r="AZ168" s="137"/>
      <c r="BA168" s="137"/>
      <c r="BB168" s="137"/>
      <c r="BC168" s="137"/>
      <c r="BD168" s="137"/>
      <c r="BE168" s="137"/>
      <c r="BF168" s="137"/>
      <c r="BG168" s="137"/>
      <c r="BH168" s="137"/>
    </row>
    <row r="169" spans="1:60">
      <c r="A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c r="BA169" s="137"/>
      <c r="BB169" s="137"/>
      <c r="BC169" s="137"/>
      <c r="BD169" s="137"/>
      <c r="BE169" s="137"/>
      <c r="BF169" s="137"/>
      <c r="BG169" s="137"/>
      <c r="BH169" s="137"/>
    </row>
    <row r="170" spans="1:60">
      <c r="A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H170" s="137"/>
    </row>
    <row r="171" spans="1:60">
      <c r="A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c r="AQ171" s="137"/>
      <c r="AR171" s="137"/>
      <c r="AS171" s="137"/>
      <c r="AT171" s="137"/>
      <c r="AU171" s="137"/>
      <c r="AV171" s="137"/>
      <c r="AW171" s="137"/>
      <c r="AX171" s="137"/>
      <c r="AY171" s="137"/>
      <c r="AZ171" s="137"/>
      <c r="BA171" s="137"/>
      <c r="BB171" s="137"/>
      <c r="BC171" s="137"/>
      <c r="BD171" s="137"/>
      <c r="BE171" s="137"/>
      <c r="BF171" s="137"/>
      <c r="BG171" s="137"/>
      <c r="BH171" s="137"/>
    </row>
    <row r="172" spans="1:60">
      <c r="A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7"/>
      <c r="AY172" s="137"/>
      <c r="AZ172" s="137"/>
      <c r="BA172" s="137"/>
      <c r="BB172" s="137"/>
      <c r="BC172" s="137"/>
      <c r="BD172" s="137"/>
      <c r="BE172" s="137"/>
      <c r="BF172" s="137"/>
      <c r="BG172" s="137"/>
      <c r="BH172" s="137"/>
    </row>
    <row r="173" spans="1:60">
      <c r="A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7"/>
      <c r="AY173" s="137"/>
      <c r="AZ173" s="137"/>
      <c r="BA173" s="137"/>
      <c r="BB173" s="137"/>
      <c r="BC173" s="137"/>
      <c r="BD173" s="137"/>
      <c r="BE173" s="137"/>
      <c r="BF173" s="137"/>
      <c r="BG173" s="137"/>
      <c r="BH173" s="137"/>
    </row>
    <row r="174" spans="1:60">
      <c r="A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7"/>
      <c r="AY174" s="137"/>
      <c r="AZ174" s="137"/>
      <c r="BA174" s="137"/>
      <c r="BB174" s="137"/>
      <c r="BC174" s="137"/>
      <c r="BD174" s="137"/>
      <c r="BE174" s="137"/>
      <c r="BF174" s="137"/>
      <c r="BG174" s="137"/>
      <c r="BH174" s="137"/>
    </row>
    <row r="175" spans="1:60">
      <c r="A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7"/>
      <c r="AY175" s="137"/>
      <c r="AZ175" s="137"/>
      <c r="BA175" s="137"/>
      <c r="BB175" s="137"/>
      <c r="BC175" s="137"/>
      <c r="BD175" s="137"/>
      <c r="BE175" s="137"/>
      <c r="BF175" s="137"/>
      <c r="BG175" s="137"/>
      <c r="BH175" s="137"/>
    </row>
    <row r="176" spans="1:60">
      <c r="A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7"/>
      <c r="AY176" s="137"/>
      <c r="AZ176" s="137"/>
      <c r="BA176" s="137"/>
      <c r="BB176" s="137"/>
      <c r="BC176" s="137"/>
      <c r="BD176" s="137"/>
      <c r="BE176" s="137"/>
      <c r="BF176" s="137"/>
      <c r="BG176" s="137"/>
      <c r="BH176" s="137"/>
    </row>
    <row r="177" spans="1:60">
      <c r="A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37"/>
      <c r="AV177" s="137"/>
      <c r="AW177" s="137"/>
      <c r="AX177" s="137"/>
      <c r="AY177" s="137"/>
      <c r="AZ177" s="137"/>
      <c r="BA177" s="137"/>
      <c r="BB177" s="137"/>
      <c r="BC177" s="137"/>
      <c r="BD177" s="137"/>
      <c r="BE177" s="137"/>
      <c r="BF177" s="137"/>
      <c r="BG177" s="137"/>
      <c r="BH177" s="137"/>
    </row>
    <row r="178" spans="1:60">
      <c r="A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7"/>
      <c r="AX178" s="137"/>
      <c r="AY178" s="137"/>
      <c r="AZ178" s="137"/>
      <c r="BA178" s="137"/>
      <c r="BB178" s="137"/>
      <c r="BC178" s="137"/>
      <c r="BD178" s="137"/>
      <c r="BE178" s="137"/>
      <c r="BF178" s="137"/>
      <c r="BG178" s="137"/>
      <c r="BH178" s="137"/>
    </row>
    <row r="179" spans="1:60">
      <c r="A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7"/>
      <c r="AL179" s="137"/>
      <c r="AM179" s="137"/>
      <c r="AN179" s="137"/>
      <c r="AO179" s="137"/>
      <c r="AP179" s="137"/>
      <c r="AQ179" s="137"/>
      <c r="AR179" s="137"/>
      <c r="AS179" s="137"/>
      <c r="AT179" s="137"/>
      <c r="AU179" s="137"/>
      <c r="AV179" s="137"/>
      <c r="AW179" s="137"/>
      <c r="AX179" s="137"/>
      <c r="AY179" s="137"/>
      <c r="AZ179" s="137"/>
      <c r="BA179" s="137"/>
      <c r="BB179" s="137"/>
      <c r="BC179" s="137"/>
      <c r="BD179" s="137"/>
      <c r="BE179" s="137"/>
      <c r="BF179" s="137"/>
      <c r="BG179" s="137"/>
      <c r="BH179" s="137"/>
    </row>
    <row r="180" spans="1:60">
      <c r="A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c r="AU180" s="137"/>
      <c r="AV180" s="137"/>
      <c r="AW180" s="137"/>
      <c r="AX180" s="137"/>
      <c r="AY180" s="137"/>
      <c r="AZ180" s="137"/>
      <c r="BA180" s="137"/>
      <c r="BB180" s="137"/>
      <c r="BC180" s="137"/>
      <c r="BD180" s="137"/>
      <c r="BE180" s="137"/>
      <c r="BF180" s="137"/>
      <c r="BG180" s="137"/>
      <c r="BH180" s="137"/>
    </row>
    <row r="181" spans="1:60">
      <c r="A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c r="AQ181" s="137"/>
      <c r="AR181" s="137"/>
      <c r="AS181" s="137"/>
      <c r="AT181" s="137"/>
      <c r="AU181" s="137"/>
      <c r="AV181" s="137"/>
      <c r="AW181" s="137"/>
      <c r="AX181" s="137"/>
      <c r="AY181" s="137"/>
      <c r="AZ181" s="137"/>
      <c r="BA181" s="137"/>
      <c r="BB181" s="137"/>
      <c r="BC181" s="137"/>
      <c r="BD181" s="137"/>
      <c r="BE181" s="137"/>
      <c r="BF181" s="137"/>
      <c r="BG181" s="137"/>
      <c r="BH181" s="137"/>
    </row>
    <row r="182" spans="1:60">
      <c r="A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7"/>
      <c r="AX182" s="137"/>
      <c r="AY182" s="137"/>
      <c r="AZ182" s="137"/>
      <c r="BA182" s="137"/>
      <c r="BB182" s="137"/>
      <c r="BC182" s="137"/>
      <c r="BD182" s="137"/>
      <c r="BE182" s="137"/>
      <c r="BF182" s="137"/>
      <c r="BG182" s="137"/>
      <c r="BH182" s="137"/>
    </row>
    <row r="183" spans="1:60">
      <c r="A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137"/>
      <c r="BA183" s="137"/>
      <c r="BB183" s="137"/>
      <c r="BC183" s="137"/>
      <c r="BD183" s="137"/>
      <c r="BE183" s="137"/>
      <c r="BF183" s="137"/>
      <c r="BG183" s="137"/>
      <c r="BH183" s="137"/>
    </row>
    <row r="184" spans="1:60">
      <c r="A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7"/>
      <c r="AL184" s="137"/>
      <c r="AM184" s="137"/>
      <c r="AN184" s="137"/>
      <c r="AO184" s="137"/>
      <c r="AP184" s="137"/>
      <c r="AQ184" s="137"/>
      <c r="AR184" s="137"/>
      <c r="AS184" s="137"/>
      <c r="AT184" s="137"/>
      <c r="AU184" s="137"/>
      <c r="AV184" s="137"/>
      <c r="AW184" s="137"/>
      <c r="AX184" s="137"/>
      <c r="AY184" s="137"/>
      <c r="AZ184" s="137"/>
      <c r="BA184" s="137"/>
      <c r="BB184" s="137"/>
      <c r="BC184" s="137"/>
      <c r="BD184" s="137"/>
      <c r="BE184" s="137"/>
      <c r="BF184" s="137"/>
      <c r="BG184" s="137"/>
      <c r="BH184" s="137"/>
    </row>
    <row r="185" spans="1:60">
      <c r="A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7"/>
      <c r="AL185" s="137"/>
      <c r="AM185" s="137"/>
      <c r="AN185" s="137"/>
      <c r="AO185" s="137"/>
      <c r="AP185" s="137"/>
      <c r="AQ185" s="137"/>
      <c r="AR185" s="137"/>
      <c r="AS185" s="137"/>
      <c r="AT185" s="137"/>
      <c r="AU185" s="137"/>
      <c r="AV185" s="137"/>
      <c r="AW185" s="137"/>
      <c r="AX185" s="137"/>
      <c r="AY185" s="137"/>
      <c r="AZ185" s="137"/>
      <c r="BA185" s="137"/>
      <c r="BB185" s="137"/>
      <c r="BC185" s="137"/>
      <c r="BD185" s="137"/>
      <c r="BE185" s="137"/>
      <c r="BF185" s="137"/>
      <c r="BG185" s="137"/>
      <c r="BH185" s="137"/>
    </row>
    <row r="186" spans="1:60">
      <c r="A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7"/>
      <c r="AL186" s="137"/>
      <c r="AM186" s="137"/>
      <c r="AN186" s="137"/>
      <c r="AO186" s="137"/>
      <c r="AP186" s="137"/>
      <c r="AQ186" s="137"/>
      <c r="AR186" s="137"/>
      <c r="AS186" s="137"/>
      <c r="AT186" s="137"/>
      <c r="AU186" s="137"/>
      <c r="AV186" s="137"/>
      <c r="AW186" s="137"/>
      <c r="AX186" s="137"/>
      <c r="AY186" s="137"/>
      <c r="AZ186" s="137"/>
      <c r="BA186" s="137"/>
      <c r="BB186" s="137"/>
      <c r="BC186" s="137"/>
      <c r="BD186" s="137"/>
      <c r="BE186" s="137"/>
      <c r="BF186" s="137"/>
      <c r="BG186" s="137"/>
      <c r="BH186" s="137"/>
    </row>
    <row r="187" spans="1:60">
      <c r="A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7"/>
      <c r="AY187" s="137"/>
      <c r="AZ187" s="137"/>
      <c r="BA187" s="137"/>
      <c r="BB187" s="137"/>
      <c r="BC187" s="137"/>
      <c r="BD187" s="137"/>
      <c r="BE187" s="137"/>
      <c r="BF187" s="137"/>
      <c r="BG187" s="137"/>
      <c r="BH187" s="137"/>
    </row>
    <row r="188" spans="1:60">
      <c r="A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7"/>
      <c r="AY188" s="137"/>
      <c r="AZ188" s="137"/>
      <c r="BA188" s="137"/>
      <c r="BB188" s="137"/>
      <c r="BC188" s="137"/>
      <c r="BD188" s="137"/>
      <c r="BE188" s="137"/>
      <c r="BF188" s="137"/>
      <c r="BG188" s="137"/>
      <c r="BH188" s="137"/>
    </row>
    <row r="189" spans="1:60">
      <c r="A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7"/>
      <c r="AY189" s="137"/>
      <c r="AZ189" s="137"/>
      <c r="BA189" s="137"/>
      <c r="BB189" s="137"/>
      <c r="BC189" s="137"/>
      <c r="BD189" s="137"/>
      <c r="BE189" s="137"/>
      <c r="BF189" s="137"/>
      <c r="BG189" s="137"/>
      <c r="BH189" s="137"/>
    </row>
    <row r="190" spans="1:60">
      <c r="A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7"/>
      <c r="AX190" s="137"/>
      <c r="AY190" s="137"/>
      <c r="AZ190" s="137"/>
      <c r="BA190" s="137"/>
      <c r="BB190" s="137"/>
      <c r="BC190" s="137"/>
      <c r="BD190" s="137"/>
      <c r="BE190" s="137"/>
      <c r="BF190" s="137"/>
      <c r="BG190" s="137"/>
      <c r="BH190" s="137"/>
    </row>
    <row r="191" spans="1:60">
      <c r="A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row>
    <row r="192" spans="1:60">
      <c r="A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7"/>
      <c r="AL192" s="137"/>
      <c r="AM192" s="137"/>
      <c r="AN192" s="137"/>
      <c r="AO192" s="137"/>
      <c r="AP192" s="137"/>
      <c r="AQ192" s="137"/>
      <c r="AR192" s="137"/>
      <c r="AS192" s="137"/>
      <c r="AT192" s="137"/>
      <c r="AU192" s="137"/>
      <c r="AV192" s="137"/>
      <c r="AW192" s="137"/>
      <c r="AX192" s="137"/>
      <c r="AY192" s="137"/>
      <c r="AZ192" s="137"/>
      <c r="BA192" s="137"/>
      <c r="BB192" s="137"/>
      <c r="BC192" s="137"/>
      <c r="BD192" s="137"/>
      <c r="BE192" s="137"/>
      <c r="BF192" s="137"/>
      <c r="BG192" s="137"/>
      <c r="BH192" s="137"/>
    </row>
    <row r="193" spans="1:60">
      <c r="A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37"/>
      <c r="AV193" s="137"/>
      <c r="AW193" s="137"/>
      <c r="AX193" s="137"/>
      <c r="AY193" s="137"/>
      <c r="AZ193" s="137"/>
      <c r="BA193" s="137"/>
      <c r="BB193" s="137"/>
      <c r="BC193" s="137"/>
      <c r="BD193" s="137"/>
      <c r="BE193" s="137"/>
      <c r="BF193" s="137"/>
      <c r="BG193" s="137"/>
      <c r="BH193" s="137"/>
    </row>
    <row r="194" spans="1:60">
      <c r="A194" s="137"/>
      <c r="Q194" s="137"/>
      <c r="R194" s="137"/>
      <c r="S194" s="137"/>
      <c r="T194" s="137"/>
      <c r="U194" s="137"/>
      <c r="V194" s="137"/>
      <c r="W194" s="137"/>
      <c r="X194" s="137"/>
      <c r="Y194" s="137"/>
      <c r="Z194" s="137"/>
      <c r="AA194" s="137"/>
      <c r="AB194" s="137"/>
      <c r="AC194" s="137"/>
      <c r="AD194" s="137"/>
      <c r="AE194" s="137"/>
      <c r="AF194" s="137"/>
      <c r="AG194" s="137"/>
      <c r="AH194" s="137"/>
      <c r="AI194" s="137"/>
      <c r="AJ194" s="137"/>
      <c r="AK194" s="137"/>
      <c r="AL194" s="137"/>
      <c r="AM194" s="137"/>
      <c r="AN194" s="137"/>
      <c r="AO194" s="137"/>
      <c r="AP194" s="137"/>
      <c r="AQ194" s="137"/>
      <c r="AR194" s="137"/>
      <c r="AS194" s="137"/>
      <c r="AT194" s="137"/>
      <c r="AU194" s="137"/>
      <c r="AV194" s="137"/>
      <c r="AW194" s="137"/>
      <c r="AX194" s="137"/>
      <c r="AY194" s="137"/>
      <c r="AZ194" s="137"/>
      <c r="BA194" s="137"/>
      <c r="BB194" s="137"/>
      <c r="BC194" s="137"/>
      <c r="BD194" s="137"/>
      <c r="BE194" s="137"/>
      <c r="BF194" s="137"/>
      <c r="BG194" s="137"/>
      <c r="BH194" s="137"/>
    </row>
    <row r="195" spans="1:60">
      <c r="A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37"/>
      <c r="AV195" s="137"/>
      <c r="AW195" s="137"/>
      <c r="AX195" s="137"/>
      <c r="AY195" s="137"/>
      <c r="AZ195" s="137"/>
      <c r="BA195" s="137"/>
      <c r="BB195" s="137"/>
      <c r="BC195" s="137"/>
      <c r="BD195" s="137"/>
      <c r="BE195" s="137"/>
      <c r="BF195" s="137"/>
      <c r="BG195" s="137"/>
      <c r="BH195" s="137"/>
    </row>
    <row r="196" spans="1:60">
      <c r="A196" s="137"/>
    </row>
    <row r="197" spans="1:60">
      <c r="A197" s="137"/>
    </row>
    <row r="198" spans="1:60">
      <c r="A198" s="137"/>
    </row>
    <row r="199" spans="1:60">
      <c r="A199" s="137"/>
    </row>
    <row r="200" spans="1:60">
      <c r="A200" s="137"/>
    </row>
    <row r="201" spans="1:60">
      <c r="A201" s="137"/>
    </row>
    <row r="202" spans="1:60">
      <c r="A202" s="137"/>
    </row>
    <row r="203" spans="1:60">
      <c r="A203" s="137"/>
    </row>
    <row r="204" spans="1:60">
      <c r="A204" s="137"/>
    </row>
    <row r="205" spans="1:60">
      <c r="A205" s="137"/>
    </row>
    <row r="206" spans="1:60">
      <c r="A206" s="137"/>
    </row>
    <row r="207" spans="1:60">
      <c r="A207" s="137"/>
    </row>
    <row r="208" spans="1:60">
      <c r="A208" s="137"/>
    </row>
    <row r="209" spans="1:1">
      <c r="A209" s="137"/>
    </row>
    <row r="210" spans="1:1">
      <c r="A210" s="137"/>
    </row>
    <row r="211" spans="1:1">
      <c r="A211" s="137"/>
    </row>
    <row r="212" spans="1:1">
      <c r="A212" s="137"/>
    </row>
    <row r="213" spans="1:1">
      <c r="A213" s="137"/>
    </row>
    <row r="214" spans="1:1">
      <c r="A214" s="137"/>
    </row>
    <row r="215" spans="1:1">
      <c r="A215" s="137"/>
    </row>
    <row r="216" spans="1:1">
      <c r="A216" s="137"/>
    </row>
    <row r="217" spans="1:1">
      <c r="A217" s="137"/>
    </row>
    <row r="218" spans="1:1">
      <c r="A218" s="137"/>
    </row>
    <row r="219" spans="1:1">
      <c r="A219" s="137"/>
    </row>
    <row r="220" spans="1:1">
      <c r="A220" s="137"/>
    </row>
    <row r="221" spans="1:1">
      <c r="A221" s="137"/>
    </row>
    <row r="222" spans="1:1">
      <c r="A222" s="137"/>
    </row>
    <row r="223" spans="1:1">
      <c r="A223" s="137"/>
    </row>
    <row r="224" spans="1:1">
      <c r="A224" s="137"/>
    </row>
    <row r="225" spans="1:1">
      <c r="A225" s="137"/>
    </row>
    <row r="226" spans="1:1">
      <c r="A226" s="137"/>
    </row>
    <row r="227" spans="1:1">
      <c r="A227" s="137"/>
    </row>
    <row r="228" spans="1:1">
      <c r="A228" s="137"/>
    </row>
    <row r="229" spans="1:1">
      <c r="A229" s="137"/>
    </row>
    <row r="230" spans="1:1">
      <c r="A230" s="137"/>
    </row>
    <row r="231" spans="1:1">
      <c r="A231" s="137"/>
    </row>
    <row r="232" spans="1:1">
      <c r="A232" s="137"/>
    </row>
    <row r="233" spans="1:1">
      <c r="A233" s="137"/>
    </row>
    <row r="234" spans="1:1">
      <c r="A234" s="137"/>
    </row>
    <row r="235" spans="1:1">
      <c r="A235" s="137"/>
    </row>
    <row r="236" spans="1:1">
      <c r="A236" s="137"/>
    </row>
    <row r="237" spans="1:1">
      <c r="A237" s="137"/>
    </row>
    <row r="238" spans="1:1">
      <c r="A238" s="137"/>
    </row>
    <row r="239" spans="1:1">
      <c r="A239" s="137"/>
    </row>
    <row r="240" spans="1:1">
      <c r="A240" s="137"/>
    </row>
    <row r="241" spans="1:1">
      <c r="A241" s="137"/>
    </row>
    <row r="242" spans="1:1">
      <c r="A242" s="137"/>
    </row>
    <row r="243" spans="1:1">
      <c r="A243" s="137"/>
    </row>
    <row r="244" spans="1:1">
      <c r="A244" s="137"/>
    </row>
    <row r="245" spans="1:1">
      <c r="A245" s="137"/>
    </row>
    <row r="246" spans="1:1">
      <c r="A246" s="137"/>
    </row>
    <row r="247" spans="1:1">
      <c r="A247" s="137"/>
    </row>
    <row r="248" spans="1:1">
      <c r="A248" s="137"/>
    </row>
    <row r="249" spans="1:1">
      <c r="A249" s="137"/>
    </row>
    <row r="250" spans="1:1">
      <c r="A250" s="137"/>
    </row>
    <row r="251" spans="1:1">
      <c r="A251" s="137"/>
    </row>
    <row r="252" spans="1:1">
      <c r="A252" s="137"/>
    </row>
    <row r="253" spans="1:1">
      <c r="A253" s="137"/>
    </row>
    <row r="254" spans="1:1">
      <c r="A254" s="137"/>
    </row>
    <row r="255" spans="1:1">
      <c r="A255" s="137"/>
    </row>
    <row r="256" spans="1:1">
      <c r="A256" s="137"/>
    </row>
  </sheetData>
  <mergeCells count="1">
    <mergeCell ref="M22:O22"/>
  </mergeCells>
  <phoneticPr fontId="2"/>
  <hyperlinks>
    <hyperlink ref="M22:O22" location="入力の説明!A1" display="入力の説明シートへ"/>
  </hyperlinks>
  <pageMargins left="0.78740157480314965" right="0.27559055118110237" top="0.78740157480314965" bottom="0.78740157480314965" header="0.51181102362204722" footer="0.51181102362204722"/>
  <pageSetup paperSize="9" scale="96" orientation="landscape" r:id="rId1"/>
  <headerFooter alignWithMargins="0">
    <oddFooter>&amp;R&amp;F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sheetPr>
  <dimension ref="A1:CK194"/>
  <sheetViews>
    <sheetView zoomScaleNormal="100" zoomScaleSheetLayoutView="100" workbookViewId="0"/>
  </sheetViews>
  <sheetFormatPr defaultRowHeight="12"/>
  <cols>
    <col min="1" max="1" width="1.25" style="1" customWidth="1"/>
    <col min="2" max="2" width="5.25" style="1" customWidth="1"/>
    <col min="3" max="4" width="9" style="1"/>
    <col min="5" max="5" width="1.25" style="82" customWidth="1"/>
    <col min="6" max="6" width="1.25" style="1" customWidth="1"/>
    <col min="7" max="8" width="12.625" style="1" customWidth="1"/>
    <col min="9" max="9" width="17.5" style="1" customWidth="1"/>
    <col min="10" max="10" width="1.25" style="82" customWidth="1"/>
    <col min="11" max="11" width="1.25" style="1" customWidth="1"/>
    <col min="12" max="14" width="10.625" style="1" customWidth="1"/>
    <col min="15" max="15" width="1.25" style="82" customWidth="1"/>
    <col min="16" max="16" width="1.25" style="1" customWidth="1"/>
    <col min="17" max="20" width="6" style="1" customWidth="1"/>
    <col min="21" max="21" width="1.25" style="82" customWidth="1"/>
    <col min="22" max="22" width="1.25" style="1" customWidth="1"/>
    <col min="23" max="25" width="8.875" style="1" customWidth="1"/>
    <col min="26" max="26" width="1.375" style="1" customWidth="1"/>
    <col min="27" max="16384" width="9" style="1"/>
  </cols>
  <sheetData>
    <row r="1" spans="1:61" ht="4.5" customHeight="1">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row>
    <row r="2" spans="1:61" ht="14.25">
      <c r="A2" s="137"/>
      <c r="B2" s="156" t="s">
        <v>63</v>
      </c>
      <c r="C2" s="157"/>
      <c r="D2" s="137"/>
      <c r="E2" s="137"/>
      <c r="F2" s="137"/>
      <c r="G2" s="157"/>
      <c r="H2" s="157"/>
      <c r="I2" s="157"/>
      <c r="J2" s="137"/>
      <c r="K2" s="137"/>
      <c r="L2" s="157"/>
      <c r="M2" s="15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row>
    <row r="3" spans="1:61" ht="15" customHeight="1">
      <c r="A3" s="137"/>
      <c r="B3" s="158" t="s">
        <v>122</v>
      </c>
      <c r="C3" s="137"/>
      <c r="D3" s="157"/>
      <c r="E3" s="157"/>
      <c r="F3" s="157"/>
      <c r="G3" s="157"/>
      <c r="H3" s="157"/>
      <c r="I3" s="157"/>
      <c r="J3" s="157"/>
      <c r="K3" s="157"/>
      <c r="L3" s="157"/>
      <c r="M3" s="157"/>
      <c r="N3" s="137"/>
      <c r="O3" s="157"/>
      <c r="P3" s="157"/>
      <c r="Q3" s="137"/>
      <c r="R3" s="137"/>
      <c r="S3" s="137"/>
      <c r="T3" s="137"/>
      <c r="U3" s="157"/>
      <c r="V3" s="15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row>
    <row r="4" spans="1:61" ht="15" customHeight="1">
      <c r="A4" s="157"/>
      <c r="B4" s="158"/>
      <c r="C4" s="159"/>
      <c r="D4" s="159"/>
      <c r="E4" s="166"/>
      <c r="F4" s="351"/>
      <c r="G4" s="685" t="s">
        <v>129</v>
      </c>
      <c r="H4" s="685"/>
      <c r="I4" s="685"/>
      <c r="J4" s="354"/>
      <c r="K4" s="355"/>
      <c r="L4" s="685" t="s">
        <v>123</v>
      </c>
      <c r="M4" s="685"/>
      <c r="N4" s="685"/>
      <c r="O4" s="355"/>
      <c r="P4" s="351"/>
      <c r="Q4" s="686" t="s">
        <v>316</v>
      </c>
      <c r="R4" s="686"/>
      <c r="S4" s="686"/>
      <c r="T4" s="686"/>
      <c r="U4" s="354"/>
      <c r="V4" s="160"/>
      <c r="W4" s="165"/>
      <c r="X4" s="165"/>
      <c r="Y4" s="165"/>
      <c r="Z4" s="15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row>
    <row r="5" spans="1:61" ht="15" customHeight="1">
      <c r="A5" s="157"/>
      <c r="B5" s="158"/>
      <c r="C5" s="159"/>
      <c r="D5" s="159"/>
      <c r="E5" s="166"/>
      <c r="F5" s="352"/>
      <c r="G5" s="673" t="s">
        <v>218</v>
      </c>
      <c r="H5" s="673"/>
      <c r="I5" s="673"/>
      <c r="J5" s="356"/>
      <c r="K5" s="357"/>
      <c r="L5" s="673" t="s">
        <v>130</v>
      </c>
      <c r="M5" s="673"/>
      <c r="N5" s="673"/>
      <c r="O5" s="357"/>
      <c r="P5" s="352"/>
      <c r="Q5" s="673" t="s">
        <v>319</v>
      </c>
      <c r="R5" s="673"/>
      <c r="S5" s="673"/>
      <c r="T5" s="673"/>
      <c r="U5" s="356"/>
      <c r="V5" s="160"/>
      <c r="W5" s="159"/>
      <c r="X5" s="159"/>
      <c r="Y5" s="159"/>
      <c r="Z5" s="164"/>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row>
    <row r="6" spans="1:61" ht="15" customHeight="1">
      <c r="A6" s="157"/>
      <c r="B6" s="158"/>
      <c r="C6" s="159"/>
      <c r="D6" s="159"/>
      <c r="E6" s="166"/>
      <c r="F6" s="352"/>
      <c r="G6" s="673"/>
      <c r="H6" s="673"/>
      <c r="I6" s="673"/>
      <c r="J6" s="356"/>
      <c r="K6" s="357"/>
      <c r="L6" s="673"/>
      <c r="M6" s="673"/>
      <c r="N6" s="673"/>
      <c r="O6" s="357"/>
      <c r="P6" s="352"/>
      <c r="Q6" s="673"/>
      <c r="R6" s="673"/>
      <c r="S6" s="673"/>
      <c r="T6" s="673"/>
      <c r="U6" s="356"/>
      <c r="V6" s="160"/>
      <c r="W6" s="159"/>
      <c r="X6" s="159"/>
      <c r="Y6" s="159"/>
      <c r="Z6" s="164"/>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row>
    <row r="7" spans="1:61" ht="15" customHeight="1">
      <c r="A7" s="157"/>
      <c r="B7" s="158"/>
      <c r="C7" s="159"/>
      <c r="D7" s="159"/>
      <c r="E7" s="166"/>
      <c r="F7" s="352"/>
      <c r="G7" s="673"/>
      <c r="H7" s="673"/>
      <c r="I7" s="673"/>
      <c r="J7" s="356"/>
      <c r="K7" s="357"/>
      <c r="L7" s="673"/>
      <c r="M7" s="673"/>
      <c r="N7" s="673"/>
      <c r="O7" s="357"/>
      <c r="P7" s="352"/>
      <c r="Q7" s="673"/>
      <c r="R7" s="673"/>
      <c r="S7" s="673"/>
      <c r="T7" s="673"/>
      <c r="U7" s="356"/>
      <c r="V7" s="160"/>
      <c r="W7" s="159"/>
      <c r="X7" s="159"/>
      <c r="Y7" s="159"/>
      <c r="Z7" s="164"/>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row>
    <row r="8" spans="1:61" ht="15" customHeight="1">
      <c r="A8" s="157"/>
      <c r="B8" s="158"/>
      <c r="C8" s="159"/>
      <c r="D8" s="159"/>
      <c r="E8" s="166"/>
      <c r="F8" s="352"/>
      <c r="G8" s="673"/>
      <c r="H8" s="673"/>
      <c r="I8" s="673"/>
      <c r="J8" s="356"/>
      <c r="K8" s="357"/>
      <c r="L8" s="673"/>
      <c r="M8" s="673"/>
      <c r="N8" s="673"/>
      <c r="O8" s="357"/>
      <c r="P8" s="352"/>
      <c r="Q8" s="673"/>
      <c r="R8" s="673"/>
      <c r="S8" s="673"/>
      <c r="T8" s="673"/>
      <c r="U8" s="356"/>
      <c r="V8" s="160"/>
      <c r="W8" s="159"/>
      <c r="X8" s="159"/>
      <c r="Y8" s="159"/>
      <c r="Z8" s="164"/>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row>
    <row r="9" spans="1:61" ht="15" customHeight="1">
      <c r="A9" s="157"/>
      <c r="B9" s="158"/>
      <c r="C9" s="158"/>
      <c r="D9" s="158"/>
      <c r="E9" s="162"/>
      <c r="F9" s="325"/>
      <c r="G9" s="675" t="s">
        <v>162</v>
      </c>
      <c r="H9" s="675"/>
      <c r="I9" s="675"/>
      <c r="J9" s="328"/>
      <c r="K9" s="327"/>
      <c r="L9" s="673"/>
      <c r="M9" s="673"/>
      <c r="N9" s="673"/>
      <c r="O9" s="327"/>
      <c r="P9" s="325"/>
      <c r="Q9" s="673"/>
      <c r="R9" s="673"/>
      <c r="S9" s="673"/>
      <c r="T9" s="673"/>
      <c r="U9" s="328"/>
      <c r="V9" s="161"/>
      <c r="W9" s="159"/>
      <c r="X9" s="159"/>
      <c r="Y9" s="159"/>
      <c r="Z9" s="164"/>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row>
    <row r="10" spans="1:61" ht="15" customHeight="1">
      <c r="A10" s="157"/>
      <c r="B10" s="158"/>
      <c r="C10" s="158"/>
      <c r="D10" s="158"/>
      <c r="E10" s="162"/>
      <c r="F10" s="325"/>
      <c r="G10" s="689" t="s">
        <v>381</v>
      </c>
      <c r="H10" s="689"/>
      <c r="I10" s="689"/>
      <c r="J10" s="328"/>
      <c r="K10" s="327"/>
      <c r="L10" s="673"/>
      <c r="M10" s="673"/>
      <c r="N10" s="673"/>
      <c r="O10" s="327"/>
      <c r="P10" s="325"/>
      <c r="Q10" s="673"/>
      <c r="R10" s="673"/>
      <c r="S10" s="673"/>
      <c r="T10" s="673"/>
      <c r="U10" s="328"/>
      <c r="V10" s="161"/>
      <c r="W10" s="159"/>
      <c r="X10" s="159"/>
      <c r="Y10" s="159"/>
      <c r="Z10" s="164"/>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row>
    <row r="11" spans="1:61" ht="15" customHeight="1">
      <c r="A11" s="157"/>
      <c r="B11" s="158"/>
      <c r="C11" s="158"/>
      <c r="D11" s="158"/>
      <c r="E11" s="162"/>
      <c r="F11" s="325"/>
      <c r="G11" s="689"/>
      <c r="H11" s="689"/>
      <c r="I11" s="689"/>
      <c r="J11" s="328"/>
      <c r="K11" s="327"/>
      <c r="L11" s="673"/>
      <c r="M11" s="673"/>
      <c r="N11" s="673"/>
      <c r="O11" s="327"/>
      <c r="P11" s="325"/>
      <c r="Q11" s="673"/>
      <c r="R11" s="673"/>
      <c r="S11" s="673"/>
      <c r="T11" s="673"/>
      <c r="U11" s="328"/>
      <c r="V11" s="161"/>
      <c r="W11" s="159"/>
      <c r="X11" s="159"/>
      <c r="Y11" s="159"/>
      <c r="Z11" s="164"/>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row>
    <row r="12" spans="1:61" ht="8.25" customHeight="1" thickBot="1">
      <c r="A12" s="157"/>
      <c r="B12" s="158"/>
      <c r="C12" s="158"/>
      <c r="D12" s="158"/>
      <c r="E12" s="162"/>
      <c r="F12" s="325"/>
      <c r="G12" s="353"/>
      <c r="H12" s="353"/>
      <c r="I12" s="353"/>
      <c r="J12" s="328"/>
      <c r="K12" s="327"/>
      <c r="L12" s="361"/>
      <c r="M12" s="361"/>
      <c r="N12" s="361"/>
      <c r="O12" s="327"/>
      <c r="P12" s="325"/>
      <c r="Q12" s="673"/>
      <c r="R12" s="673"/>
      <c r="S12" s="673"/>
      <c r="T12" s="673"/>
      <c r="U12" s="328"/>
      <c r="V12" s="161"/>
      <c r="W12" s="159"/>
      <c r="X12" s="159"/>
      <c r="Y12" s="159"/>
      <c r="Z12" s="164"/>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row>
    <row r="13" spans="1:61" ht="15" customHeight="1" thickTop="1">
      <c r="A13" s="157"/>
      <c r="B13" s="158"/>
      <c r="C13" s="158"/>
      <c r="D13" s="158"/>
      <c r="E13" s="162"/>
      <c r="F13" s="325"/>
      <c r="G13" s="676" t="s">
        <v>370</v>
      </c>
      <c r="H13" s="677"/>
      <c r="I13" s="678"/>
      <c r="J13" s="328"/>
      <c r="K13" s="327"/>
      <c r="L13" s="361"/>
      <c r="M13" s="361"/>
      <c r="N13" s="361"/>
      <c r="O13" s="327"/>
      <c r="P13" s="325"/>
      <c r="Q13" s="673"/>
      <c r="R13" s="673"/>
      <c r="S13" s="673"/>
      <c r="T13" s="673"/>
      <c r="U13" s="328"/>
      <c r="V13" s="161"/>
      <c r="W13" s="159"/>
      <c r="X13" s="159"/>
      <c r="Y13" s="159"/>
      <c r="Z13" s="164"/>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row>
    <row r="14" spans="1:61" ht="15" customHeight="1">
      <c r="A14" s="157"/>
      <c r="B14" s="158"/>
      <c r="C14" s="158"/>
      <c r="D14" s="158"/>
      <c r="E14" s="162"/>
      <c r="F14" s="325"/>
      <c r="G14" s="679"/>
      <c r="H14" s="680"/>
      <c r="I14" s="681"/>
      <c r="J14" s="328"/>
      <c r="K14" s="327"/>
      <c r="L14" s="361"/>
      <c r="M14" s="361"/>
      <c r="N14" s="361"/>
      <c r="O14" s="327"/>
      <c r="P14" s="325"/>
      <c r="Q14" s="362"/>
      <c r="R14" s="362"/>
      <c r="S14" s="362"/>
      <c r="T14" s="362"/>
      <c r="U14" s="328"/>
      <c r="V14" s="161"/>
      <c r="W14" s="159"/>
      <c r="X14" s="159"/>
      <c r="Y14" s="159"/>
      <c r="Z14" s="164"/>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row>
    <row r="15" spans="1:61" ht="15" customHeight="1" thickBot="1">
      <c r="A15" s="157"/>
      <c r="B15" s="158"/>
      <c r="C15" s="158"/>
      <c r="D15" s="158"/>
      <c r="E15" s="162"/>
      <c r="F15" s="325"/>
      <c r="G15" s="682"/>
      <c r="H15" s="683"/>
      <c r="I15" s="684"/>
      <c r="J15" s="328"/>
      <c r="K15" s="327"/>
      <c r="L15" s="361"/>
      <c r="M15" s="361"/>
      <c r="N15" s="361"/>
      <c r="O15" s="327"/>
      <c r="P15" s="325"/>
      <c r="Q15" s="363"/>
      <c r="R15" s="363"/>
      <c r="S15" s="363"/>
      <c r="T15" s="363"/>
      <c r="U15" s="328"/>
      <c r="V15" s="161"/>
      <c r="W15" s="159"/>
      <c r="X15" s="159"/>
      <c r="Y15" s="159"/>
      <c r="Z15" s="164"/>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row>
    <row r="16" spans="1:61" ht="15" customHeight="1" thickTop="1" thickBot="1">
      <c r="A16" s="157"/>
      <c r="B16" s="158"/>
      <c r="C16" s="158"/>
      <c r="D16" s="158"/>
      <c r="E16" s="162"/>
      <c r="F16" s="325"/>
      <c r="G16" s="364"/>
      <c r="H16" s="364"/>
      <c r="I16" s="364"/>
      <c r="J16" s="328"/>
      <c r="K16" s="327"/>
      <c r="L16" s="361"/>
      <c r="M16" s="361"/>
      <c r="N16" s="361"/>
      <c r="O16" s="327"/>
      <c r="P16" s="325"/>
      <c r="Q16" s="330"/>
      <c r="R16" s="330"/>
      <c r="S16" s="330"/>
      <c r="T16" s="330"/>
      <c r="U16" s="328"/>
      <c r="V16" s="161"/>
      <c r="W16" s="159"/>
      <c r="X16" s="159"/>
      <c r="Y16" s="159"/>
      <c r="Z16" s="164"/>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row>
    <row r="17" spans="1:61" ht="15" customHeight="1" thickTop="1" thickBot="1">
      <c r="A17" s="157"/>
      <c r="B17" s="158"/>
      <c r="C17" s="159"/>
      <c r="D17" s="159"/>
      <c r="E17" s="166"/>
      <c r="F17" s="352"/>
      <c r="G17" s="666" t="s">
        <v>192</v>
      </c>
      <c r="H17" s="667"/>
      <c r="I17" s="668"/>
      <c r="J17" s="356"/>
      <c r="K17" s="357"/>
      <c r="L17" s="666" t="s">
        <v>117</v>
      </c>
      <c r="M17" s="667"/>
      <c r="N17" s="668"/>
      <c r="O17" s="357"/>
      <c r="P17" s="352"/>
      <c r="Q17" s="666" t="s">
        <v>118</v>
      </c>
      <c r="R17" s="667"/>
      <c r="S17" s="667"/>
      <c r="T17" s="668"/>
      <c r="U17" s="356"/>
      <c r="V17" s="160"/>
      <c r="W17" s="157"/>
      <c r="X17" s="157"/>
      <c r="Y17" s="157"/>
      <c r="Z17" s="15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row>
    <row r="18" spans="1:61" ht="15" customHeight="1" thickTop="1">
      <c r="A18" s="365"/>
      <c r="B18" s="323"/>
      <c r="C18" s="323"/>
      <c r="D18" s="323"/>
      <c r="E18" s="323"/>
      <c r="F18" s="327"/>
      <c r="G18" s="327"/>
      <c r="H18" s="327"/>
      <c r="I18" s="327"/>
      <c r="J18" s="328"/>
      <c r="K18" s="327"/>
      <c r="L18" s="327"/>
      <c r="M18" s="327"/>
      <c r="N18" s="330"/>
      <c r="O18" s="327"/>
      <c r="P18" s="325"/>
      <c r="Q18" s="330"/>
      <c r="R18" s="330"/>
      <c r="S18" s="330"/>
      <c r="T18" s="330"/>
      <c r="U18" s="328"/>
      <c r="V18" s="161"/>
      <c r="W18" s="157"/>
      <c r="X18" s="157"/>
      <c r="Y18" s="157"/>
      <c r="Z18" s="15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row>
    <row r="19" spans="1:61" ht="15" customHeight="1">
      <c r="A19" s="333"/>
      <c r="B19" s="339" t="s">
        <v>120</v>
      </c>
      <c r="C19" s="339"/>
      <c r="D19" s="339"/>
      <c r="E19" s="327"/>
      <c r="F19" s="327"/>
      <c r="G19" s="327"/>
      <c r="H19" s="327"/>
      <c r="I19" s="327"/>
      <c r="J19" s="328"/>
      <c r="K19" s="327"/>
      <c r="L19" s="327"/>
      <c r="M19" s="327"/>
      <c r="N19" s="330"/>
      <c r="O19" s="327"/>
      <c r="P19" s="325"/>
      <c r="Q19" s="330"/>
      <c r="R19" s="330"/>
      <c r="S19" s="330"/>
      <c r="T19" s="330"/>
      <c r="U19" s="328"/>
      <c r="V19" s="161"/>
      <c r="W19" s="157"/>
      <c r="X19" s="157"/>
      <c r="Y19" s="157"/>
      <c r="Z19" s="15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row>
    <row r="20" spans="1:61" ht="15" customHeight="1">
      <c r="A20" s="333"/>
      <c r="B20" s="669" t="s">
        <v>181</v>
      </c>
      <c r="C20" s="669"/>
      <c r="D20" s="669"/>
      <c r="E20" s="327" t="s">
        <v>127</v>
      </c>
      <c r="F20" s="327"/>
      <c r="G20" s="671" t="s">
        <v>313</v>
      </c>
      <c r="H20" s="671"/>
      <c r="I20" s="671"/>
      <c r="J20" s="358"/>
      <c r="K20" s="330"/>
      <c r="L20" s="87" t="s">
        <v>119</v>
      </c>
      <c r="M20" s="87"/>
      <c r="N20" s="87"/>
      <c r="O20" s="330"/>
      <c r="P20" s="333"/>
      <c r="Q20" s="88"/>
      <c r="R20" s="88"/>
      <c r="S20" s="88"/>
      <c r="T20" s="88"/>
      <c r="U20" s="358"/>
      <c r="V20" s="163"/>
      <c r="W20" s="157"/>
      <c r="X20" s="157"/>
      <c r="Y20" s="157"/>
      <c r="Z20" s="15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row>
    <row r="21" spans="1:61" ht="15" customHeight="1">
      <c r="A21" s="333"/>
      <c r="B21" s="669"/>
      <c r="C21" s="669"/>
      <c r="D21" s="669"/>
      <c r="E21" s="327"/>
      <c r="F21" s="327"/>
      <c r="G21" s="671"/>
      <c r="H21" s="671"/>
      <c r="I21" s="671"/>
      <c r="J21" s="328"/>
      <c r="K21" s="327"/>
      <c r="L21" s="687" t="s">
        <v>380</v>
      </c>
      <c r="M21" s="688"/>
      <c r="N21" s="688"/>
      <c r="O21" s="327"/>
      <c r="P21" s="325"/>
      <c r="Q21" s="88"/>
      <c r="R21" s="88"/>
      <c r="S21" s="88"/>
      <c r="T21" s="88"/>
      <c r="U21" s="328"/>
      <c r="V21" s="161"/>
      <c r="W21" s="157"/>
      <c r="X21" s="157"/>
      <c r="Y21" s="157"/>
      <c r="Z21" s="15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row>
    <row r="22" spans="1:61" ht="15" customHeight="1">
      <c r="A22" s="333"/>
      <c r="B22" s="669"/>
      <c r="C22" s="669"/>
      <c r="D22" s="669"/>
      <c r="E22" s="327"/>
      <c r="F22" s="327"/>
      <c r="G22" s="671"/>
      <c r="H22" s="671"/>
      <c r="I22" s="671"/>
      <c r="J22" s="328"/>
      <c r="K22" s="327"/>
      <c r="L22" s="688"/>
      <c r="M22" s="688"/>
      <c r="N22" s="688"/>
      <c r="O22" s="327"/>
      <c r="P22" s="325"/>
      <c r="Q22" s="88"/>
      <c r="R22" s="88"/>
      <c r="S22" s="88"/>
      <c r="T22" s="88"/>
      <c r="U22" s="328"/>
      <c r="V22" s="161"/>
      <c r="W22" s="157"/>
      <c r="X22" s="157"/>
      <c r="Y22" s="157"/>
      <c r="Z22" s="15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row>
    <row r="23" spans="1:61" ht="15" customHeight="1">
      <c r="A23" s="333"/>
      <c r="B23" s="327"/>
      <c r="C23" s="327"/>
      <c r="D23" s="327"/>
      <c r="E23" s="327"/>
      <c r="F23" s="327"/>
      <c r="G23" s="327"/>
      <c r="H23" s="327"/>
      <c r="I23" s="327"/>
      <c r="J23" s="328"/>
      <c r="K23" s="327"/>
      <c r="L23" s="327"/>
      <c r="M23" s="327"/>
      <c r="N23" s="330"/>
      <c r="O23" s="327"/>
      <c r="P23" s="325"/>
      <c r="Q23" s="88"/>
      <c r="R23" s="88"/>
      <c r="S23" s="88"/>
      <c r="T23" s="88"/>
      <c r="U23" s="328"/>
      <c r="V23" s="161"/>
      <c r="W23" s="157"/>
      <c r="X23" s="157"/>
      <c r="Y23" s="157"/>
      <c r="Z23" s="15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row>
    <row r="24" spans="1:61" ht="15" customHeight="1">
      <c r="A24" s="333"/>
      <c r="B24" s="669" t="s">
        <v>322</v>
      </c>
      <c r="C24" s="669"/>
      <c r="D24" s="669"/>
      <c r="E24" s="327" t="s">
        <v>127</v>
      </c>
      <c r="F24" s="327"/>
      <c r="G24" s="671" t="s">
        <v>323</v>
      </c>
      <c r="H24" s="671"/>
      <c r="I24" s="671"/>
      <c r="J24" s="359"/>
      <c r="K24" s="330"/>
      <c r="L24" s="672" t="s">
        <v>297</v>
      </c>
      <c r="M24" s="672"/>
      <c r="N24" s="672"/>
      <c r="O24" s="366"/>
      <c r="P24" s="333"/>
      <c r="Q24" s="690" t="s">
        <v>395</v>
      </c>
      <c r="R24" s="690"/>
      <c r="S24" s="690"/>
      <c r="T24" s="690"/>
      <c r="U24" s="359"/>
      <c r="V24" s="163"/>
      <c r="W24" s="157"/>
      <c r="X24" s="157"/>
      <c r="Y24" s="157"/>
      <c r="Z24" s="15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row>
    <row r="25" spans="1:61" ht="15" customHeight="1">
      <c r="A25" s="333"/>
      <c r="B25" s="669"/>
      <c r="C25" s="669"/>
      <c r="D25" s="669"/>
      <c r="E25" s="367"/>
      <c r="F25" s="327"/>
      <c r="G25" s="671"/>
      <c r="H25" s="671"/>
      <c r="I25" s="671"/>
      <c r="J25" s="359"/>
      <c r="K25" s="330"/>
      <c r="L25" s="674" t="s">
        <v>121</v>
      </c>
      <c r="M25" s="674"/>
      <c r="N25" s="674"/>
      <c r="O25" s="366"/>
      <c r="P25" s="333"/>
      <c r="Q25" s="690"/>
      <c r="R25" s="690"/>
      <c r="S25" s="690"/>
      <c r="T25" s="690"/>
      <c r="U25" s="359"/>
      <c r="V25" s="163"/>
      <c r="W25" s="157"/>
      <c r="X25" s="157"/>
      <c r="Y25" s="157"/>
      <c r="Z25" s="15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row>
    <row r="26" spans="1:61" ht="15" customHeight="1">
      <c r="A26" s="333"/>
      <c r="B26" s="327"/>
      <c r="C26" s="327"/>
      <c r="D26" s="327"/>
      <c r="E26" s="327"/>
      <c r="F26" s="327"/>
      <c r="G26" s="330"/>
      <c r="H26" s="330"/>
      <c r="I26" s="330"/>
      <c r="J26" s="358"/>
      <c r="K26" s="330"/>
      <c r="L26" s="330"/>
      <c r="M26" s="330"/>
      <c r="N26" s="330"/>
      <c r="O26" s="330"/>
      <c r="P26" s="333"/>
      <c r="Q26" s="690"/>
      <c r="R26" s="690"/>
      <c r="S26" s="690"/>
      <c r="T26" s="690"/>
      <c r="U26" s="358"/>
      <c r="V26" s="163"/>
      <c r="W26" s="157"/>
      <c r="X26" s="157"/>
      <c r="Y26" s="157"/>
      <c r="Z26" s="15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row>
    <row r="27" spans="1:61" ht="15" customHeight="1">
      <c r="A27" s="333"/>
      <c r="B27" s="670" t="s">
        <v>320</v>
      </c>
      <c r="C27" s="670"/>
      <c r="D27" s="670"/>
      <c r="E27" s="327" t="s">
        <v>127</v>
      </c>
      <c r="F27" s="327"/>
      <c r="G27" s="671" t="s">
        <v>321</v>
      </c>
      <c r="H27" s="671"/>
      <c r="I27" s="671"/>
      <c r="J27" s="359"/>
      <c r="K27" s="330"/>
      <c r="L27" s="671" t="s">
        <v>298</v>
      </c>
      <c r="M27" s="671"/>
      <c r="N27" s="671"/>
      <c r="O27" s="366"/>
      <c r="P27" s="333"/>
      <c r="Q27" s="690"/>
      <c r="R27" s="690"/>
      <c r="S27" s="690"/>
      <c r="T27" s="690"/>
      <c r="U27" s="359"/>
      <c r="V27" s="163"/>
      <c r="W27" s="157"/>
      <c r="X27" s="157"/>
      <c r="Y27" s="157"/>
      <c r="Z27" s="15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row>
    <row r="28" spans="1:61" ht="15" customHeight="1">
      <c r="A28" s="333"/>
      <c r="B28" s="670"/>
      <c r="C28" s="670"/>
      <c r="D28" s="670"/>
      <c r="E28" s="367"/>
      <c r="F28" s="327"/>
      <c r="G28" s="671"/>
      <c r="H28" s="671"/>
      <c r="I28" s="671"/>
      <c r="J28" s="359"/>
      <c r="K28" s="330"/>
      <c r="L28" s="671"/>
      <c r="M28" s="671"/>
      <c r="N28" s="671"/>
      <c r="O28" s="366"/>
      <c r="P28" s="333"/>
      <c r="Q28" s="690"/>
      <c r="R28" s="690"/>
      <c r="S28" s="690"/>
      <c r="T28" s="690"/>
      <c r="U28" s="359"/>
      <c r="V28" s="163"/>
      <c r="W28" s="157"/>
      <c r="X28" s="157"/>
      <c r="Y28" s="157"/>
      <c r="Z28" s="15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row>
    <row r="29" spans="1:61" ht="15" customHeight="1">
      <c r="A29" s="333"/>
      <c r="B29" s="327"/>
      <c r="C29" s="327"/>
      <c r="D29" s="327"/>
      <c r="E29" s="327"/>
      <c r="F29" s="327"/>
      <c r="G29" s="330"/>
      <c r="H29" s="330"/>
      <c r="I29" s="330"/>
      <c r="J29" s="358"/>
      <c r="K29" s="330"/>
      <c r="L29" s="671"/>
      <c r="M29" s="671"/>
      <c r="N29" s="671"/>
      <c r="O29" s="330"/>
      <c r="P29" s="333"/>
      <c r="Q29" s="690"/>
      <c r="R29" s="690"/>
      <c r="S29" s="690"/>
      <c r="T29" s="690"/>
      <c r="U29" s="358"/>
      <c r="V29" s="163"/>
      <c r="W29" s="157"/>
      <c r="X29" s="157"/>
      <c r="Y29" s="157"/>
      <c r="Z29" s="15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row>
    <row r="30" spans="1:61" s="82" customFormat="1" ht="15" customHeight="1">
      <c r="A30" s="333"/>
      <c r="B30" s="327"/>
      <c r="C30" s="327"/>
      <c r="D30" s="327"/>
      <c r="E30" s="327"/>
      <c r="F30" s="327"/>
      <c r="G30" s="330"/>
      <c r="H30" s="330"/>
      <c r="I30" s="330"/>
      <c r="J30" s="358"/>
      <c r="K30" s="330"/>
      <c r="L30" s="366"/>
      <c r="M30" s="366"/>
      <c r="N30" s="366"/>
      <c r="O30" s="330"/>
      <c r="P30" s="333"/>
      <c r="Q30" s="100"/>
      <c r="R30" s="100"/>
      <c r="S30" s="142"/>
      <c r="T30" s="100"/>
      <c r="U30" s="358"/>
      <c r="V30" s="163"/>
      <c r="W30" s="157"/>
      <c r="X30" s="157"/>
      <c r="Y30" s="157"/>
      <c r="Z30" s="15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row>
    <row r="31" spans="1:61" ht="15" customHeight="1">
      <c r="A31" s="333"/>
      <c r="B31" s="669" t="s">
        <v>182</v>
      </c>
      <c r="C31" s="669"/>
      <c r="D31" s="669"/>
      <c r="E31" s="327" t="s">
        <v>127</v>
      </c>
      <c r="F31" s="327"/>
      <c r="G31" s="671" t="s">
        <v>314</v>
      </c>
      <c r="H31" s="671"/>
      <c r="I31" s="671"/>
      <c r="J31" s="359"/>
      <c r="K31" s="330"/>
      <c r="L31" s="671" t="s">
        <v>299</v>
      </c>
      <c r="M31" s="671"/>
      <c r="N31" s="671"/>
      <c r="O31" s="366"/>
      <c r="P31" s="333"/>
      <c r="Q31" s="88"/>
      <c r="R31" s="88"/>
      <c r="S31" s="88"/>
      <c r="T31" s="88"/>
      <c r="U31" s="359"/>
      <c r="V31" s="163"/>
      <c r="W31" s="157"/>
      <c r="X31" s="157"/>
      <c r="Y31" s="157"/>
      <c r="Z31" s="15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row>
    <row r="32" spans="1:61" ht="15" customHeight="1">
      <c r="A32" s="333"/>
      <c r="B32" s="669"/>
      <c r="C32" s="669"/>
      <c r="D32" s="669"/>
      <c r="E32" s="367"/>
      <c r="F32" s="327"/>
      <c r="G32" s="671"/>
      <c r="H32" s="671"/>
      <c r="I32" s="671"/>
      <c r="J32" s="359"/>
      <c r="K32" s="330"/>
      <c r="L32" s="671"/>
      <c r="M32" s="671"/>
      <c r="N32" s="671"/>
      <c r="O32" s="366"/>
      <c r="P32" s="333"/>
      <c r="Q32" s="88"/>
      <c r="R32" s="88"/>
      <c r="S32" s="88"/>
      <c r="T32" s="88"/>
      <c r="U32" s="359"/>
      <c r="V32" s="163"/>
      <c r="W32" s="157"/>
      <c r="X32" s="157"/>
      <c r="Y32" s="157"/>
      <c r="Z32" s="15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row>
    <row r="33" spans="1:61" ht="15" customHeight="1">
      <c r="A33" s="333"/>
      <c r="B33" s="320"/>
      <c r="C33" s="320"/>
      <c r="D33" s="320"/>
      <c r="E33" s="367"/>
      <c r="F33" s="327"/>
      <c r="G33" s="87"/>
      <c r="H33" s="87"/>
      <c r="I33" s="87"/>
      <c r="J33" s="359"/>
      <c r="K33" s="330"/>
      <c r="L33" s="671"/>
      <c r="M33" s="671"/>
      <c r="N33" s="671"/>
      <c r="O33" s="366"/>
      <c r="P33" s="333"/>
      <c r="Q33" s="88"/>
      <c r="R33" s="88"/>
      <c r="S33" s="88"/>
      <c r="T33" s="88"/>
      <c r="U33" s="359"/>
      <c r="V33" s="163"/>
      <c r="W33" s="157"/>
      <c r="X33" s="157"/>
      <c r="Y33" s="157"/>
      <c r="Z33" s="15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row>
    <row r="34" spans="1:61" ht="15" customHeight="1">
      <c r="A34" s="333"/>
      <c r="B34" s="327"/>
      <c r="C34" s="327"/>
      <c r="D34" s="327"/>
      <c r="E34" s="327"/>
      <c r="F34" s="327"/>
      <c r="G34" s="330"/>
      <c r="H34" s="330"/>
      <c r="I34" s="330"/>
      <c r="J34" s="358"/>
      <c r="K34" s="330"/>
      <c r="L34" s="330"/>
      <c r="M34" s="330"/>
      <c r="N34" s="330"/>
      <c r="O34" s="330"/>
      <c r="P34" s="333"/>
      <c r="Q34" s="88"/>
      <c r="R34" s="88"/>
      <c r="S34" s="88"/>
      <c r="T34" s="88"/>
      <c r="U34" s="358"/>
      <c r="V34" s="163"/>
      <c r="W34" s="157"/>
      <c r="X34" s="157"/>
      <c r="Y34" s="157"/>
      <c r="Z34" s="15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row>
    <row r="35" spans="1:61" ht="15" customHeight="1">
      <c r="A35" s="333"/>
      <c r="B35" s="669" t="s">
        <v>183</v>
      </c>
      <c r="C35" s="669"/>
      <c r="D35" s="669"/>
      <c r="E35" s="327" t="s">
        <v>127</v>
      </c>
      <c r="F35" s="327"/>
      <c r="G35" s="671" t="s">
        <v>315</v>
      </c>
      <c r="H35" s="671"/>
      <c r="I35" s="671"/>
      <c r="J35" s="359"/>
      <c r="K35" s="330"/>
      <c r="L35" s="672" t="s">
        <v>300</v>
      </c>
      <c r="M35" s="672"/>
      <c r="N35" s="672"/>
      <c r="O35" s="366"/>
      <c r="P35" s="333"/>
      <c r="Q35" s="88"/>
      <c r="R35" s="88"/>
      <c r="S35" s="88"/>
      <c r="T35" s="88"/>
      <c r="U35" s="359"/>
      <c r="V35" s="163"/>
      <c r="W35" s="157"/>
      <c r="X35" s="157"/>
      <c r="Y35" s="157"/>
      <c r="Z35" s="15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row>
    <row r="36" spans="1:61" ht="15" customHeight="1">
      <c r="A36" s="333"/>
      <c r="B36" s="669"/>
      <c r="C36" s="669"/>
      <c r="D36" s="669"/>
      <c r="E36" s="367"/>
      <c r="F36" s="327"/>
      <c r="G36" s="671"/>
      <c r="H36" s="671"/>
      <c r="I36" s="671"/>
      <c r="J36" s="359"/>
      <c r="K36" s="330"/>
      <c r="L36" s="674" t="s">
        <v>124</v>
      </c>
      <c r="M36" s="674"/>
      <c r="N36" s="674"/>
      <c r="O36" s="366"/>
      <c r="P36" s="333"/>
      <c r="Q36" s="88"/>
      <c r="R36" s="88"/>
      <c r="S36" s="88"/>
      <c r="T36" s="88"/>
      <c r="U36" s="359"/>
      <c r="V36" s="163"/>
      <c r="W36" s="157"/>
      <c r="X36" s="157"/>
      <c r="Y36" s="157"/>
      <c r="Z36" s="15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row>
    <row r="37" spans="1:61" ht="15" customHeight="1">
      <c r="A37" s="334"/>
      <c r="B37" s="336"/>
      <c r="C37" s="336"/>
      <c r="D37" s="336"/>
      <c r="E37" s="336"/>
      <c r="F37" s="336"/>
      <c r="G37" s="335"/>
      <c r="H37" s="335"/>
      <c r="I37" s="335"/>
      <c r="J37" s="360"/>
      <c r="K37" s="335"/>
      <c r="L37" s="335"/>
      <c r="M37" s="335"/>
      <c r="N37" s="335"/>
      <c r="O37" s="335"/>
      <c r="P37" s="334"/>
      <c r="Q37" s="335"/>
      <c r="R37" s="335"/>
      <c r="S37" s="335"/>
      <c r="T37" s="335"/>
      <c r="U37" s="360"/>
      <c r="V37" s="163"/>
      <c r="W37" s="157"/>
      <c r="X37" s="157"/>
      <c r="Y37" s="157"/>
      <c r="Z37" s="15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row>
    <row r="38" spans="1:61" ht="15" customHeight="1">
      <c r="A38" s="137"/>
      <c r="B38" s="158"/>
      <c r="C38" s="158"/>
      <c r="D38" s="158"/>
      <c r="E38" s="158"/>
      <c r="F38" s="158"/>
      <c r="G38" s="158"/>
      <c r="H38" s="158"/>
      <c r="I38" s="158"/>
      <c r="J38" s="158"/>
      <c r="K38" s="158"/>
      <c r="L38" s="158"/>
      <c r="M38" s="158"/>
      <c r="N38" s="137"/>
      <c r="O38" s="158"/>
      <c r="P38" s="158"/>
      <c r="Q38" s="137"/>
      <c r="R38" s="137"/>
      <c r="S38" s="137"/>
      <c r="T38" s="137"/>
      <c r="U38" s="158"/>
      <c r="V38" s="158"/>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row>
    <row r="39" spans="1:61" ht="15" customHeight="1" thickBot="1">
      <c r="A39" s="137"/>
      <c r="B39" s="158" t="s">
        <v>163</v>
      </c>
      <c r="C39" s="158"/>
      <c r="D39" s="158"/>
      <c r="E39" s="158"/>
      <c r="F39" s="158"/>
      <c r="G39" s="158"/>
      <c r="H39" s="158"/>
      <c r="I39" s="158"/>
      <c r="J39" s="158"/>
      <c r="K39" s="158"/>
      <c r="L39" s="158"/>
      <c r="M39" s="158"/>
      <c r="N39" s="137"/>
      <c r="O39" s="158"/>
      <c r="P39" s="158"/>
      <c r="Q39" s="137"/>
      <c r="R39" s="137"/>
      <c r="S39" s="137"/>
      <c r="T39" s="137"/>
      <c r="U39" s="158"/>
      <c r="V39" s="158"/>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row>
    <row r="40" spans="1:61" ht="15" customHeight="1" thickTop="1" thickBot="1">
      <c r="A40" s="137"/>
      <c r="B40" s="158"/>
      <c r="C40" s="666" t="s">
        <v>200</v>
      </c>
      <c r="D40" s="667"/>
      <c r="E40" s="667"/>
      <c r="F40" s="667"/>
      <c r="G40" s="668"/>
      <c r="I40" s="666" t="s">
        <v>202</v>
      </c>
      <c r="J40" s="667"/>
      <c r="K40" s="667"/>
      <c r="L40" s="668"/>
      <c r="N40" s="666" t="s">
        <v>201</v>
      </c>
      <c r="O40" s="667"/>
      <c r="P40" s="667"/>
      <c r="Q40" s="667"/>
      <c r="R40" s="668"/>
      <c r="S40" s="147"/>
      <c r="U40" s="158"/>
      <c r="V40" s="158"/>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row>
    <row r="41" spans="1:61" ht="15" customHeight="1" thickTop="1">
      <c r="A41" s="137"/>
      <c r="B41" s="158"/>
      <c r="C41" s="158"/>
      <c r="D41" s="158"/>
      <c r="E41" s="158"/>
      <c r="F41" s="158"/>
      <c r="G41" s="158"/>
      <c r="H41" s="158"/>
      <c r="I41" s="158"/>
      <c r="J41" s="158"/>
      <c r="K41" s="158"/>
      <c r="L41" s="158"/>
      <c r="M41" s="158"/>
      <c r="N41" s="137"/>
      <c r="O41" s="158"/>
      <c r="P41" s="158"/>
      <c r="Q41" s="137"/>
      <c r="R41" s="137"/>
      <c r="S41" s="137"/>
      <c r="T41" s="137"/>
      <c r="U41" s="158"/>
      <c r="V41" s="158"/>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row>
    <row r="42" spans="1:61" ht="15" customHeight="1">
      <c r="A42" s="137"/>
      <c r="B42" s="158"/>
      <c r="C42" s="158"/>
      <c r="D42" s="158"/>
      <c r="E42" s="158"/>
      <c r="F42" s="158"/>
      <c r="G42" s="158"/>
      <c r="H42" s="158"/>
      <c r="I42" s="158"/>
      <c r="J42" s="158"/>
      <c r="K42" s="158"/>
      <c r="L42" s="158"/>
      <c r="M42" s="158"/>
      <c r="N42" s="137"/>
      <c r="O42" s="158"/>
      <c r="P42" s="158"/>
      <c r="Q42" s="137"/>
      <c r="R42" s="137"/>
      <c r="S42" s="137"/>
      <c r="T42" s="137"/>
      <c r="U42" s="158"/>
      <c r="V42" s="158"/>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row>
    <row r="43" spans="1:61" ht="15" customHeight="1">
      <c r="A43" s="137"/>
      <c r="B43" s="158"/>
      <c r="C43" s="158"/>
      <c r="D43" s="158"/>
      <c r="E43" s="158"/>
      <c r="F43" s="158"/>
      <c r="G43" s="158"/>
      <c r="H43" s="158"/>
      <c r="I43" s="158"/>
      <c r="J43" s="158"/>
      <c r="K43" s="158"/>
      <c r="L43" s="158"/>
      <c r="M43" s="158"/>
      <c r="N43" s="137"/>
      <c r="O43" s="158"/>
      <c r="P43" s="158"/>
      <c r="Q43" s="137"/>
      <c r="R43" s="137"/>
      <c r="S43" s="137"/>
      <c r="T43" s="137"/>
      <c r="U43" s="158"/>
      <c r="V43" s="158"/>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row>
    <row r="44" spans="1:61" ht="16.5" customHeight="1">
      <c r="A44" s="137"/>
      <c r="B44" s="158"/>
      <c r="C44" s="158"/>
      <c r="D44" s="158"/>
      <c r="E44" s="158"/>
      <c r="F44" s="158"/>
      <c r="G44" s="158"/>
      <c r="H44" s="158"/>
      <c r="I44" s="158"/>
      <c r="J44" s="158"/>
      <c r="K44" s="158"/>
      <c r="L44" s="158"/>
      <c r="M44" s="158"/>
      <c r="N44" s="137"/>
      <c r="O44" s="158"/>
      <c r="P44" s="158"/>
      <c r="Q44" s="137"/>
      <c r="R44" s="137"/>
      <c r="S44" s="137"/>
      <c r="T44" s="137"/>
      <c r="U44" s="158"/>
      <c r="V44" s="158"/>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row>
    <row r="45" spans="1:61" ht="16.5" customHeight="1">
      <c r="A45" s="137"/>
      <c r="B45" s="158"/>
      <c r="C45" s="158"/>
      <c r="D45" s="158"/>
      <c r="E45" s="158"/>
      <c r="F45" s="158"/>
      <c r="G45" s="158"/>
      <c r="H45" s="158"/>
      <c r="I45" s="158"/>
      <c r="J45" s="158"/>
      <c r="K45" s="158"/>
      <c r="L45" s="158"/>
      <c r="M45" s="158"/>
      <c r="N45" s="137"/>
      <c r="O45" s="158"/>
      <c r="P45" s="158"/>
      <c r="Q45" s="137"/>
      <c r="R45" s="137"/>
      <c r="S45" s="137"/>
      <c r="T45" s="137"/>
      <c r="U45" s="158"/>
      <c r="V45" s="158"/>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row>
    <row r="46" spans="1:61" ht="16.5" customHeight="1">
      <c r="A46" s="137"/>
      <c r="B46" s="158"/>
      <c r="C46" s="158"/>
      <c r="D46" s="158"/>
      <c r="E46" s="158"/>
      <c r="F46" s="158"/>
      <c r="G46" s="158"/>
      <c r="H46" s="158"/>
      <c r="I46" s="158"/>
      <c r="J46" s="158"/>
      <c r="K46" s="158"/>
      <c r="L46" s="158"/>
      <c r="M46" s="158"/>
      <c r="N46" s="137"/>
      <c r="O46" s="158"/>
      <c r="P46" s="158"/>
      <c r="Q46" s="137"/>
      <c r="R46" s="137"/>
      <c r="S46" s="137"/>
      <c r="T46" s="137"/>
      <c r="U46" s="158"/>
      <c r="V46" s="158"/>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row>
    <row r="47" spans="1:61" ht="16.5" customHeight="1">
      <c r="A47" s="137"/>
      <c r="B47" s="158"/>
      <c r="C47" s="158"/>
      <c r="D47" s="158"/>
      <c r="E47" s="158"/>
      <c r="F47" s="158"/>
      <c r="G47" s="158"/>
      <c r="H47" s="158"/>
      <c r="I47" s="158"/>
      <c r="J47" s="158"/>
      <c r="K47" s="158"/>
      <c r="L47" s="158"/>
      <c r="M47" s="158"/>
      <c r="N47" s="137"/>
      <c r="O47" s="158"/>
      <c r="P47" s="158"/>
      <c r="Q47" s="137"/>
      <c r="R47" s="137"/>
      <c r="S47" s="137"/>
      <c r="T47" s="137"/>
      <c r="U47" s="158"/>
      <c r="V47" s="158"/>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row>
    <row r="48" spans="1:61" ht="16.5" customHeight="1">
      <c r="A48" s="137"/>
      <c r="B48" s="158"/>
      <c r="C48" s="158"/>
      <c r="D48" s="158"/>
      <c r="E48" s="158"/>
      <c r="F48" s="158"/>
      <c r="G48" s="158"/>
      <c r="H48" s="158"/>
      <c r="I48" s="158"/>
      <c r="J48" s="158"/>
      <c r="K48" s="158"/>
      <c r="L48" s="158"/>
      <c r="M48" s="158"/>
      <c r="N48" s="137"/>
      <c r="O48" s="158"/>
      <c r="P48" s="158"/>
      <c r="Q48" s="137"/>
      <c r="R48" s="137"/>
      <c r="S48" s="137"/>
      <c r="T48" s="137"/>
      <c r="U48" s="158"/>
      <c r="V48" s="158"/>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row>
    <row r="49" spans="1:89" ht="16.5" customHeight="1">
      <c r="A49" s="137"/>
      <c r="B49" s="158"/>
      <c r="C49" s="158"/>
      <c r="D49" s="158"/>
      <c r="E49" s="158"/>
      <c r="F49" s="158"/>
      <c r="G49" s="158"/>
      <c r="H49" s="158"/>
      <c r="I49" s="158"/>
      <c r="J49" s="158"/>
      <c r="K49" s="158"/>
      <c r="L49" s="158"/>
      <c r="M49" s="158"/>
      <c r="N49" s="137"/>
      <c r="O49" s="158"/>
      <c r="P49" s="158"/>
      <c r="Q49" s="137"/>
      <c r="R49" s="137"/>
      <c r="S49" s="137"/>
      <c r="T49" s="137"/>
      <c r="U49" s="158"/>
      <c r="V49" s="158"/>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row>
    <row r="50" spans="1:89" ht="16.5" customHeight="1">
      <c r="A50" s="137"/>
      <c r="B50" s="158"/>
      <c r="C50" s="158"/>
      <c r="D50" s="158"/>
      <c r="E50" s="158"/>
      <c r="F50" s="158"/>
      <c r="G50" s="158"/>
      <c r="H50" s="158"/>
      <c r="I50" s="158"/>
      <c r="J50" s="158"/>
      <c r="K50" s="158"/>
      <c r="L50" s="158"/>
      <c r="M50" s="158"/>
      <c r="N50" s="137"/>
      <c r="O50" s="158"/>
      <c r="P50" s="158"/>
      <c r="Q50" s="137"/>
      <c r="R50" s="137"/>
      <c r="S50" s="137"/>
      <c r="T50" s="137"/>
      <c r="U50" s="158"/>
      <c r="V50" s="158"/>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row>
    <row r="51" spans="1:89" ht="16.5" customHeight="1">
      <c r="A51" s="137"/>
      <c r="B51" s="158"/>
      <c r="C51" s="158"/>
      <c r="D51" s="158"/>
      <c r="E51" s="158"/>
      <c r="F51" s="158"/>
      <c r="G51" s="158"/>
      <c r="H51" s="158"/>
      <c r="I51" s="158"/>
      <c r="J51" s="158"/>
      <c r="K51" s="158"/>
      <c r="L51" s="158"/>
      <c r="M51" s="158"/>
      <c r="N51" s="137"/>
      <c r="O51" s="158"/>
      <c r="P51" s="158"/>
      <c r="Q51" s="137"/>
      <c r="R51" s="137"/>
      <c r="S51" s="137"/>
      <c r="T51" s="137"/>
      <c r="U51" s="158"/>
      <c r="V51" s="158"/>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row>
    <row r="52" spans="1:89" ht="16.5" customHeight="1">
      <c r="A52" s="137"/>
      <c r="B52" s="158"/>
      <c r="C52" s="158"/>
      <c r="D52" s="158"/>
      <c r="E52" s="158"/>
      <c r="F52" s="158"/>
      <c r="G52" s="158"/>
      <c r="H52" s="158"/>
      <c r="I52" s="158"/>
      <c r="J52" s="158"/>
      <c r="K52" s="158"/>
      <c r="L52" s="158"/>
      <c r="M52" s="158"/>
      <c r="N52" s="137"/>
      <c r="O52" s="158"/>
      <c r="P52" s="158"/>
      <c r="Q52" s="137"/>
      <c r="R52" s="137"/>
      <c r="S52" s="137"/>
      <c r="T52" s="137"/>
      <c r="U52" s="158"/>
      <c r="V52" s="158"/>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row>
    <row r="53" spans="1:89" ht="16.5" customHeight="1">
      <c r="A53" s="137"/>
      <c r="B53" s="158"/>
      <c r="C53" s="158"/>
      <c r="D53" s="158"/>
      <c r="E53" s="158"/>
      <c r="F53" s="158"/>
      <c r="G53" s="158"/>
      <c r="H53" s="158"/>
      <c r="I53" s="158"/>
      <c r="J53" s="158"/>
      <c r="K53" s="158"/>
      <c r="L53" s="158"/>
      <c r="M53" s="158"/>
      <c r="N53" s="137"/>
      <c r="O53" s="158"/>
      <c r="P53" s="158"/>
      <c r="Q53" s="137"/>
      <c r="R53" s="137"/>
      <c r="S53" s="137"/>
      <c r="T53" s="137"/>
      <c r="U53" s="158"/>
      <c r="V53" s="158"/>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row>
    <row r="54" spans="1:89" ht="16.5" customHeight="1">
      <c r="A54" s="137"/>
      <c r="B54" s="158"/>
      <c r="C54" s="158"/>
      <c r="D54" s="158"/>
      <c r="E54" s="158"/>
      <c r="F54" s="158"/>
      <c r="G54" s="158"/>
      <c r="H54" s="158"/>
      <c r="I54" s="158"/>
      <c r="J54" s="158"/>
      <c r="K54" s="158"/>
      <c r="L54" s="158"/>
      <c r="M54" s="158"/>
      <c r="N54" s="137"/>
      <c r="O54" s="158"/>
      <c r="P54" s="158"/>
      <c r="Q54" s="137"/>
      <c r="R54" s="137"/>
      <c r="S54" s="137"/>
      <c r="T54" s="137"/>
      <c r="U54" s="158"/>
      <c r="V54" s="158"/>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row>
    <row r="55" spans="1:89" ht="16.5" customHeight="1">
      <c r="A55" s="137"/>
      <c r="B55" s="158"/>
      <c r="C55" s="158"/>
      <c r="D55" s="158"/>
      <c r="E55" s="158"/>
      <c r="F55" s="158"/>
      <c r="G55" s="158"/>
      <c r="H55" s="158"/>
      <c r="I55" s="158"/>
      <c r="J55" s="158"/>
      <c r="K55" s="158"/>
      <c r="L55" s="158"/>
      <c r="M55" s="158"/>
      <c r="N55" s="137"/>
      <c r="O55" s="158"/>
      <c r="P55" s="158"/>
      <c r="Q55" s="137"/>
      <c r="R55" s="137"/>
      <c r="S55" s="137"/>
      <c r="T55" s="137"/>
      <c r="U55" s="158"/>
      <c r="V55" s="158"/>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row>
    <row r="56" spans="1:89" ht="16.5" customHeight="1">
      <c r="A56" s="137"/>
      <c r="B56" s="158"/>
      <c r="C56" s="158"/>
      <c r="D56" s="158"/>
      <c r="E56" s="158"/>
      <c r="F56" s="158"/>
      <c r="G56" s="158"/>
      <c r="H56" s="158"/>
      <c r="I56" s="158"/>
      <c r="J56" s="158"/>
      <c r="K56" s="158"/>
      <c r="L56" s="158"/>
      <c r="M56" s="158"/>
      <c r="N56" s="137"/>
      <c r="O56" s="158"/>
      <c r="P56" s="158"/>
      <c r="Q56" s="137"/>
      <c r="R56" s="137"/>
      <c r="S56" s="137"/>
      <c r="T56" s="137"/>
      <c r="U56" s="158"/>
      <c r="V56" s="158"/>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row>
    <row r="57" spans="1:89" ht="16.5" customHeight="1">
      <c r="A57" s="137"/>
      <c r="B57" s="158"/>
      <c r="C57" s="158"/>
      <c r="D57" s="158"/>
      <c r="E57" s="158"/>
      <c r="F57" s="158"/>
      <c r="G57" s="158"/>
      <c r="H57" s="158"/>
      <c r="I57" s="158"/>
      <c r="J57" s="158"/>
      <c r="K57" s="158"/>
      <c r="L57" s="158"/>
      <c r="M57" s="158"/>
      <c r="N57" s="137"/>
      <c r="O57" s="158"/>
      <c r="P57" s="158"/>
      <c r="Q57" s="137"/>
      <c r="R57" s="137"/>
      <c r="S57" s="137"/>
      <c r="T57" s="137"/>
      <c r="U57" s="158"/>
      <c r="V57" s="158"/>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row>
    <row r="58" spans="1:89" ht="16.5" customHeight="1">
      <c r="A58" s="137"/>
      <c r="B58" s="158"/>
      <c r="C58" s="158"/>
      <c r="D58" s="158"/>
      <c r="E58" s="158"/>
      <c r="F58" s="158"/>
      <c r="G58" s="158"/>
      <c r="H58" s="158"/>
      <c r="I58" s="158"/>
      <c r="J58" s="158"/>
      <c r="K58" s="158"/>
      <c r="L58" s="158"/>
      <c r="M58" s="158"/>
      <c r="N58" s="137"/>
      <c r="O58" s="158"/>
      <c r="P58" s="158"/>
      <c r="Q58" s="137"/>
      <c r="R58" s="137"/>
      <c r="S58" s="137"/>
      <c r="T58" s="137"/>
      <c r="U58" s="158"/>
      <c r="V58" s="158"/>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row>
    <row r="59" spans="1:89" ht="16.5" customHeight="1">
      <c r="A59" s="137"/>
      <c r="B59" s="158"/>
      <c r="C59" s="158"/>
      <c r="D59" s="158"/>
      <c r="E59" s="158"/>
      <c r="F59" s="158"/>
      <c r="G59" s="158"/>
      <c r="H59" s="158"/>
      <c r="I59" s="158"/>
      <c r="J59" s="158"/>
      <c r="K59" s="158"/>
      <c r="L59" s="158"/>
      <c r="M59" s="158"/>
      <c r="N59" s="137"/>
      <c r="O59" s="158"/>
      <c r="P59" s="158"/>
      <c r="Q59" s="137"/>
      <c r="R59" s="137"/>
      <c r="S59" s="137"/>
      <c r="T59" s="137"/>
      <c r="U59" s="158"/>
      <c r="V59" s="158"/>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row>
    <row r="60" spans="1:89" ht="16.5" customHeight="1">
      <c r="A60" s="137"/>
      <c r="B60" s="158"/>
      <c r="C60" s="158"/>
      <c r="D60" s="158"/>
      <c r="E60" s="158"/>
      <c r="F60" s="158"/>
      <c r="G60" s="158"/>
      <c r="H60" s="158"/>
      <c r="I60" s="158"/>
      <c r="J60" s="158"/>
      <c r="K60" s="158"/>
      <c r="L60" s="158"/>
      <c r="M60" s="158"/>
      <c r="N60" s="137"/>
      <c r="O60" s="158"/>
      <c r="P60" s="158"/>
      <c r="Q60" s="137"/>
      <c r="R60" s="137"/>
      <c r="S60" s="137"/>
      <c r="T60" s="137"/>
      <c r="U60" s="158"/>
      <c r="V60" s="158"/>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row>
    <row r="61" spans="1:89" ht="16.5" customHeight="1">
      <c r="A61" s="137"/>
      <c r="B61" s="158"/>
      <c r="C61" s="158"/>
      <c r="D61" s="158"/>
      <c r="E61" s="158"/>
      <c r="F61" s="158"/>
      <c r="G61" s="158"/>
      <c r="H61" s="158"/>
      <c r="I61" s="158"/>
      <c r="J61" s="158"/>
      <c r="K61" s="158"/>
      <c r="L61" s="158"/>
      <c r="M61" s="158"/>
      <c r="N61" s="137"/>
      <c r="O61" s="158"/>
      <c r="P61" s="158"/>
      <c r="Q61" s="137"/>
      <c r="R61" s="137"/>
      <c r="S61" s="137"/>
      <c r="T61" s="137"/>
      <c r="U61" s="158"/>
      <c r="V61" s="158"/>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row>
    <row r="62" spans="1:89" ht="16.5" customHeight="1">
      <c r="A62" s="137"/>
      <c r="B62" s="158"/>
      <c r="C62" s="158"/>
      <c r="D62" s="158"/>
      <c r="E62" s="158"/>
      <c r="F62" s="158"/>
      <c r="G62" s="158"/>
      <c r="H62" s="158"/>
      <c r="I62" s="158"/>
      <c r="J62" s="158"/>
      <c r="K62" s="158"/>
      <c r="L62" s="158"/>
      <c r="M62" s="158"/>
      <c r="N62" s="137"/>
      <c r="O62" s="158"/>
      <c r="P62" s="158"/>
      <c r="Q62" s="137"/>
      <c r="R62" s="137"/>
      <c r="S62" s="137"/>
      <c r="T62" s="137"/>
      <c r="U62" s="158"/>
      <c r="V62" s="158"/>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row>
    <row r="63" spans="1:89" ht="16.5" customHeight="1">
      <c r="A63" s="137"/>
      <c r="B63" s="158"/>
      <c r="C63" s="158"/>
      <c r="D63" s="158"/>
      <c r="E63" s="158"/>
      <c r="F63" s="158"/>
      <c r="G63" s="158"/>
      <c r="H63" s="158"/>
      <c r="I63" s="158"/>
      <c r="J63" s="158"/>
      <c r="K63" s="158"/>
      <c r="L63" s="158"/>
      <c r="M63" s="158"/>
      <c r="N63" s="137"/>
      <c r="O63" s="158"/>
      <c r="P63" s="158"/>
      <c r="Q63" s="137"/>
      <c r="R63" s="137"/>
      <c r="S63" s="137"/>
      <c r="T63" s="137"/>
      <c r="U63" s="158"/>
      <c r="V63" s="158"/>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c r="BL63" s="137"/>
      <c r="BM63" s="137"/>
      <c r="BN63" s="137"/>
      <c r="BO63" s="137"/>
      <c r="BP63" s="137"/>
      <c r="BQ63" s="137"/>
      <c r="BR63" s="137"/>
      <c r="BS63" s="137"/>
      <c r="BT63" s="137"/>
      <c r="BU63" s="137"/>
      <c r="BV63" s="137"/>
      <c r="BW63" s="137"/>
      <c r="BX63" s="137"/>
      <c r="BY63" s="137"/>
      <c r="BZ63" s="137"/>
      <c r="CA63" s="137"/>
      <c r="CB63" s="137"/>
      <c r="CC63" s="137"/>
      <c r="CD63" s="137"/>
      <c r="CE63" s="137"/>
      <c r="CF63" s="137"/>
      <c r="CG63" s="137"/>
      <c r="CH63" s="137"/>
      <c r="CI63" s="137"/>
      <c r="CJ63" s="137"/>
      <c r="CK63" s="137"/>
    </row>
    <row r="64" spans="1:89" ht="16.5" customHeight="1">
      <c r="A64" s="137"/>
      <c r="B64" s="158"/>
      <c r="C64" s="158"/>
      <c r="D64" s="158"/>
      <c r="E64" s="158"/>
      <c r="F64" s="158"/>
      <c r="G64" s="158"/>
      <c r="H64" s="158"/>
      <c r="I64" s="158"/>
      <c r="J64" s="158"/>
      <c r="K64" s="158"/>
      <c r="L64" s="158"/>
      <c r="M64" s="158"/>
      <c r="N64" s="137"/>
      <c r="O64" s="158"/>
      <c r="P64" s="158"/>
      <c r="Q64" s="137"/>
      <c r="R64" s="137"/>
      <c r="S64" s="137"/>
      <c r="T64" s="137"/>
      <c r="U64" s="158"/>
      <c r="V64" s="158"/>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c r="BL64" s="137"/>
      <c r="BM64" s="137"/>
      <c r="BN64" s="137"/>
      <c r="BO64" s="137"/>
      <c r="BP64" s="137"/>
      <c r="BQ64" s="137"/>
      <c r="BR64" s="137"/>
      <c r="BS64" s="137"/>
      <c r="BT64" s="137"/>
      <c r="BU64" s="137"/>
      <c r="BV64" s="137"/>
      <c r="BW64" s="137"/>
      <c r="BX64" s="137"/>
      <c r="BY64" s="137"/>
      <c r="BZ64" s="137"/>
      <c r="CA64" s="137"/>
      <c r="CB64" s="137"/>
      <c r="CC64" s="137"/>
      <c r="CD64" s="137"/>
      <c r="CE64" s="137"/>
      <c r="CF64" s="137"/>
      <c r="CG64" s="137"/>
      <c r="CH64" s="137"/>
      <c r="CI64" s="137"/>
      <c r="CJ64" s="137"/>
      <c r="CK64" s="137"/>
    </row>
    <row r="65" spans="1:89" ht="16.5" customHeight="1">
      <c r="A65" s="137"/>
      <c r="B65" s="158"/>
      <c r="C65" s="158"/>
      <c r="D65" s="158"/>
      <c r="E65" s="158"/>
      <c r="F65" s="158"/>
      <c r="G65" s="158"/>
      <c r="H65" s="158"/>
      <c r="I65" s="158"/>
      <c r="J65" s="158"/>
      <c r="K65" s="158"/>
      <c r="L65" s="158"/>
      <c r="M65" s="158"/>
      <c r="N65" s="137"/>
      <c r="O65" s="158"/>
      <c r="P65" s="158"/>
      <c r="Q65" s="137"/>
      <c r="R65" s="137"/>
      <c r="S65" s="137"/>
      <c r="T65" s="137"/>
      <c r="U65" s="158"/>
      <c r="V65" s="158"/>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row>
    <row r="66" spans="1:89" ht="16.5" customHeight="1">
      <c r="A66" s="137"/>
      <c r="B66" s="158"/>
      <c r="C66" s="158"/>
      <c r="D66" s="158"/>
      <c r="E66" s="158"/>
      <c r="F66" s="158"/>
      <c r="G66" s="158"/>
      <c r="H66" s="158"/>
      <c r="I66" s="158"/>
      <c r="J66" s="158"/>
      <c r="K66" s="158"/>
      <c r="L66" s="158"/>
      <c r="M66" s="158"/>
      <c r="N66" s="137"/>
      <c r="O66" s="158"/>
      <c r="P66" s="158"/>
      <c r="Q66" s="137"/>
      <c r="R66" s="137"/>
      <c r="S66" s="137"/>
      <c r="T66" s="137"/>
      <c r="U66" s="158"/>
      <c r="V66" s="158"/>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7"/>
      <c r="AZ66" s="137"/>
      <c r="BA66" s="137"/>
      <c r="BB66" s="137"/>
      <c r="BC66" s="137"/>
      <c r="BD66" s="137"/>
      <c r="BE66" s="137"/>
      <c r="BF66" s="137"/>
      <c r="BG66" s="137"/>
      <c r="BH66" s="137"/>
      <c r="BI66" s="137"/>
      <c r="BJ66" s="137"/>
      <c r="BK66" s="137"/>
      <c r="BL66" s="137"/>
      <c r="BM66" s="137"/>
      <c r="BN66" s="137"/>
      <c r="BO66" s="137"/>
      <c r="BP66" s="137"/>
      <c r="BQ66" s="137"/>
      <c r="BR66" s="137"/>
      <c r="BS66" s="137"/>
      <c r="BT66" s="137"/>
      <c r="BU66" s="137"/>
      <c r="BV66" s="137"/>
      <c r="BW66" s="137"/>
      <c r="BX66" s="137"/>
      <c r="BY66" s="137"/>
      <c r="BZ66" s="137"/>
      <c r="CA66" s="137"/>
      <c r="CB66" s="137"/>
      <c r="CC66" s="137"/>
      <c r="CD66" s="137"/>
      <c r="CE66" s="137"/>
      <c r="CF66" s="137"/>
      <c r="CG66" s="137"/>
      <c r="CH66" s="137"/>
      <c r="CI66" s="137"/>
      <c r="CJ66" s="137"/>
      <c r="CK66" s="137"/>
    </row>
    <row r="67" spans="1:89" ht="16.5" customHeight="1">
      <c r="A67" s="137"/>
      <c r="B67" s="158"/>
      <c r="C67" s="158"/>
      <c r="D67" s="158"/>
      <c r="E67" s="158"/>
      <c r="F67" s="158"/>
      <c r="G67" s="158"/>
      <c r="H67" s="158"/>
      <c r="I67" s="158"/>
      <c r="J67" s="158"/>
      <c r="K67" s="158"/>
      <c r="L67" s="158"/>
      <c r="M67" s="158"/>
      <c r="N67" s="137"/>
      <c r="O67" s="158"/>
      <c r="P67" s="158"/>
      <c r="Q67" s="137"/>
      <c r="R67" s="137"/>
      <c r="S67" s="137"/>
      <c r="T67" s="137"/>
      <c r="U67" s="158"/>
      <c r="V67" s="158"/>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c r="BL67" s="137"/>
      <c r="BM67" s="137"/>
      <c r="BN67" s="137"/>
      <c r="BO67" s="137"/>
      <c r="BP67" s="137"/>
      <c r="BQ67" s="137"/>
      <c r="BR67" s="137"/>
      <c r="BS67" s="137"/>
      <c r="BT67" s="137"/>
      <c r="BU67" s="137"/>
      <c r="BV67" s="137"/>
      <c r="BW67" s="137"/>
      <c r="BX67" s="137"/>
      <c r="BY67" s="137"/>
      <c r="BZ67" s="137"/>
      <c r="CA67" s="137"/>
      <c r="CB67" s="137"/>
      <c r="CC67" s="137"/>
      <c r="CD67" s="137"/>
      <c r="CE67" s="137"/>
      <c r="CF67" s="137"/>
      <c r="CG67" s="137"/>
      <c r="CH67" s="137"/>
      <c r="CI67" s="137"/>
      <c r="CJ67" s="137"/>
      <c r="CK67" s="137"/>
    </row>
    <row r="68" spans="1:89" ht="16.5" customHeight="1">
      <c r="A68" s="137"/>
      <c r="B68" s="158"/>
      <c r="C68" s="158"/>
      <c r="D68" s="158"/>
      <c r="E68" s="158"/>
      <c r="F68" s="158"/>
      <c r="G68" s="158"/>
      <c r="H68" s="158"/>
      <c r="I68" s="158"/>
      <c r="J68" s="158"/>
      <c r="K68" s="158"/>
      <c r="L68" s="158"/>
      <c r="M68" s="158"/>
      <c r="N68" s="137"/>
      <c r="O68" s="158"/>
      <c r="P68" s="158"/>
      <c r="Q68" s="137"/>
      <c r="R68" s="137"/>
      <c r="S68" s="137"/>
      <c r="T68" s="137"/>
      <c r="U68" s="158"/>
      <c r="V68" s="158"/>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c r="BI68" s="137"/>
      <c r="BJ68" s="137"/>
      <c r="BK68" s="137"/>
      <c r="BL68" s="137"/>
      <c r="BM68" s="137"/>
      <c r="BN68" s="137"/>
      <c r="BO68" s="137"/>
      <c r="BP68" s="137"/>
      <c r="BQ68" s="137"/>
      <c r="BR68" s="137"/>
      <c r="BS68" s="137"/>
      <c r="BT68" s="137"/>
      <c r="BU68" s="137"/>
      <c r="BV68" s="137"/>
      <c r="BW68" s="137"/>
      <c r="BX68" s="137"/>
      <c r="BY68" s="137"/>
      <c r="BZ68" s="137"/>
      <c r="CA68" s="137"/>
      <c r="CB68" s="137"/>
      <c r="CC68" s="137"/>
      <c r="CD68" s="137"/>
      <c r="CE68" s="137"/>
      <c r="CF68" s="137"/>
      <c r="CG68" s="137"/>
      <c r="CH68" s="137"/>
      <c r="CI68" s="137"/>
      <c r="CJ68" s="137"/>
      <c r="CK68" s="137"/>
    </row>
    <row r="69" spans="1:89" ht="16.5" customHeight="1">
      <c r="A69" s="137"/>
      <c r="B69" s="158"/>
      <c r="C69" s="158"/>
      <c r="D69" s="158"/>
      <c r="E69" s="158"/>
      <c r="F69" s="158"/>
      <c r="G69" s="158"/>
      <c r="H69" s="158"/>
      <c r="I69" s="158"/>
      <c r="J69" s="158"/>
      <c r="K69" s="158"/>
      <c r="L69" s="158"/>
      <c r="M69" s="158"/>
      <c r="N69" s="137"/>
      <c r="O69" s="158"/>
      <c r="P69" s="158"/>
      <c r="Q69" s="137"/>
      <c r="R69" s="137"/>
      <c r="S69" s="137"/>
      <c r="T69" s="137"/>
      <c r="U69" s="158"/>
      <c r="V69" s="158"/>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c r="BL69" s="137"/>
      <c r="BM69" s="137"/>
      <c r="BN69" s="137"/>
      <c r="BO69" s="137"/>
      <c r="BP69" s="137"/>
      <c r="BQ69" s="137"/>
      <c r="BR69" s="137"/>
      <c r="BS69" s="137"/>
      <c r="BT69" s="137"/>
      <c r="BU69" s="137"/>
      <c r="BV69" s="137"/>
      <c r="BW69" s="137"/>
      <c r="BX69" s="137"/>
      <c r="BY69" s="137"/>
      <c r="BZ69" s="137"/>
      <c r="CA69" s="137"/>
      <c r="CB69" s="137"/>
      <c r="CC69" s="137"/>
      <c r="CD69" s="137"/>
      <c r="CE69" s="137"/>
      <c r="CF69" s="137"/>
      <c r="CG69" s="137"/>
      <c r="CH69" s="137"/>
      <c r="CI69" s="137"/>
      <c r="CJ69" s="137"/>
      <c r="CK69" s="137"/>
    </row>
    <row r="70" spans="1:89" ht="16.5" customHeight="1">
      <c r="A70" s="137"/>
      <c r="B70" s="158"/>
      <c r="C70" s="158"/>
      <c r="D70" s="158"/>
      <c r="E70" s="158"/>
      <c r="F70" s="158"/>
      <c r="G70" s="158"/>
      <c r="H70" s="158"/>
      <c r="I70" s="158"/>
      <c r="J70" s="158"/>
      <c r="K70" s="158"/>
      <c r="L70" s="158"/>
      <c r="M70" s="158"/>
      <c r="N70" s="137"/>
      <c r="O70" s="158"/>
      <c r="P70" s="158"/>
      <c r="Q70" s="137"/>
      <c r="R70" s="137"/>
      <c r="S70" s="137"/>
      <c r="T70" s="137"/>
      <c r="U70" s="158"/>
      <c r="V70" s="158"/>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7"/>
      <c r="BE70" s="137"/>
      <c r="BF70" s="137"/>
      <c r="BG70" s="137"/>
      <c r="BH70" s="137"/>
      <c r="BI70" s="137"/>
      <c r="BJ70" s="137"/>
      <c r="BK70" s="137"/>
      <c r="BL70" s="137"/>
      <c r="BM70" s="137"/>
      <c r="BN70" s="137"/>
      <c r="BO70" s="137"/>
      <c r="BP70" s="137"/>
      <c r="BQ70" s="137"/>
      <c r="BR70" s="137"/>
      <c r="BS70" s="137"/>
      <c r="BT70" s="137"/>
      <c r="BU70" s="137"/>
      <c r="BV70" s="137"/>
      <c r="BW70" s="137"/>
      <c r="BX70" s="137"/>
      <c r="BY70" s="137"/>
      <c r="BZ70" s="137"/>
      <c r="CA70" s="137"/>
      <c r="CB70" s="137"/>
      <c r="CC70" s="137"/>
      <c r="CD70" s="137"/>
      <c r="CE70" s="137"/>
      <c r="CF70" s="137"/>
      <c r="CG70" s="137"/>
      <c r="CH70" s="137"/>
      <c r="CI70" s="137"/>
      <c r="CJ70" s="137"/>
      <c r="CK70" s="137"/>
    </row>
    <row r="71" spans="1:89">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c r="BL71" s="137"/>
      <c r="BM71" s="137"/>
      <c r="BN71" s="137"/>
      <c r="BO71" s="137"/>
      <c r="BP71" s="137"/>
      <c r="BQ71" s="137"/>
      <c r="BR71" s="137"/>
      <c r="BS71" s="137"/>
      <c r="BT71" s="137"/>
      <c r="BU71" s="137"/>
      <c r="BV71" s="137"/>
      <c r="BW71" s="137"/>
      <c r="BX71" s="137"/>
      <c r="BY71" s="137"/>
      <c r="BZ71" s="137"/>
      <c r="CA71" s="137"/>
      <c r="CB71" s="137"/>
      <c r="CC71" s="137"/>
      <c r="CD71" s="137"/>
      <c r="CE71" s="137"/>
      <c r="CF71" s="137"/>
      <c r="CG71" s="137"/>
      <c r="CH71" s="137"/>
      <c r="CI71" s="137"/>
      <c r="CJ71" s="137"/>
      <c r="CK71" s="137"/>
    </row>
    <row r="72" spans="1:89">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7"/>
      <c r="BB72" s="137"/>
      <c r="BC72" s="137"/>
      <c r="BD72" s="137"/>
      <c r="BE72" s="137"/>
      <c r="BF72" s="137"/>
      <c r="BG72" s="137"/>
      <c r="BH72" s="137"/>
      <c r="BI72" s="137"/>
      <c r="BJ72" s="137"/>
      <c r="BK72" s="137"/>
      <c r="BL72" s="137"/>
      <c r="BM72" s="137"/>
      <c r="BN72" s="137"/>
      <c r="BO72" s="137"/>
      <c r="BP72" s="137"/>
      <c r="BQ72" s="137"/>
      <c r="BR72" s="137"/>
      <c r="BS72" s="137"/>
      <c r="BT72" s="137"/>
      <c r="BU72" s="137"/>
      <c r="BV72" s="137"/>
      <c r="BW72" s="137"/>
      <c r="BX72" s="137"/>
      <c r="BY72" s="137"/>
      <c r="BZ72" s="137"/>
      <c r="CA72" s="137"/>
      <c r="CB72" s="137"/>
      <c r="CC72" s="137"/>
      <c r="CD72" s="137"/>
      <c r="CE72" s="137"/>
      <c r="CF72" s="137"/>
      <c r="CG72" s="137"/>
      <c r="CH72" s="137"/>
      <c r="CI72" s="137"/>
      <c r="CJ72" s="137"/>
      <c r="CK72" s="137"/>
    </row>
    <row r="73" spans="1:89">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c r="BI73" s="137"/>
      <c r="BJ73" s="137"/>
      <c r="BK73" s="137"/>
      <c r="BL73" s="137"/>
      <c r="BM73" s="137"/>
      <c r="BN73" s="137"/>
      <c r="BO73" s="137"/>
      <c r="BP73" s="137"/>
      <c r="BQ73" s="137"/>
      <c r="BR73" s="137"/>
      <c r="BS73" s="137"/>
      <c r="BT73" s="137"/>
      <c r="BU73" s="137"/>
      <c r="BV73" s="137"/>
      <c r="BW73" s="137"/>
      <c r="BX73" s="137"/>
      <c r="BY73" s="137"/>
      <c r="BZ73" s="137"/>
      <c r="CA73" s="137"/>
      <c r="CB73" s="137"/>
      <c r="CC73" s="137"/>
      <c r="CD73" s="137"/>
      <c r="CE73" s="137"/>
      <c r="CF73" s="137"/>
      <c r="CG73" s="137"/>
      <c r="CH73" s="137"/>
      <c r="CI73" s="137"/>
      <c r="CJ73" s="137"/>
      <c r="CK73" s="137"/>
    </row>
    <row r="74" spans="1:89">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7"/>
      <c r="AY74" s="137"/>
      <c r="AZ74" s="137"/>
      <c r="BA74" s="137"/>
      <c r="BB74" s="137"/>
      <c r="BC74" s="137"/>
      <c r="BD74" s="137"/>
      <c r="BE74" s="137"/>
      <c r="BF74" s="137"/>
      <c r="BG74" s="137"/>
      <c r="BH74" s="137"/>
      <c r="BI74" s="137"/>
      <c r="BJ74" s="137"/>
      <c r="BK74" s="137"/>
      <c r="BL74" s="137"/>
      <c r="BM74" s="137"/>
      <c r="BN74" s="137"/>
      <c r="BO74" s="137"/>
      <c r="BP74" s="137"/>
      <c r="BQ74" s="137"/>
      <c r="BR74" s="137"/>
      <c r="BS74" s="137"/>
      <c r="BT74" s="137"/>
      <c r="BU74" s="137"/>
      <c r="BV74" s="137"/>
      <c r="BW74" s="137"/>
      <c r="BX74" s="137"/>
      <c r="BY74" s="137"/>
      <c r="BZ74" s="137"/>
      <c r="CA74" s="137"/>
      <c r="CB74" s="137"/>
      <c r="CC74" s="137"/>
      <c r="CD74" s="137"/>
      <c r="CE74" s="137"/>
      <c r="CF74" s="137"/>
      <c r="CG74" s="137"/>
      <c r="CH74" s="137"/>
      <c r="CI74" s="137"/>
      <c r="CJ74" s="137"/>
      <c r="CK74" s="137"/>
    </row>
    <row r="75" spans="1:89">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c r="BL75" s="137"/>
      <c r="BM75" s="137"/>
      <c r="BN75" s="137"/>
      <c r="BO75" s="137"/>
      <c r="BP75" s="137"/>
      <c r="BQ75" s="137"/>
      <c r="BR75" s="137"/>
      <c r="BS75" s="137"/>
      <c r="BT75" s="137"/>
      <c r="BU75" s="137"/>
      <c r="BV75" s="137"/>
      <c r="BW75" s="137"/>
      <c r="BX75" s="137"/>
      <c r="BY75" s="137"/>
      <c r="BZ75" s="137"/>
      <c r="CA75" s="137"/>
      <c r="CB75" s="137"/>
      <c r="CC75" s="137"/>
      <c r="CD75" s="137"/>
      <c r="CE75" s="137"/>
      <c r="CF75" s="137"/>
      <c r="CG75" s="137"/>
      <c r="CH75" s="137"/>
      <c r="CI75" s="137"/>
      <c r="CJ75" s="137"/>
      <c r="CK75" s="137"/>
    </row>
    <row r="76" spans="1:89">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c r="AY76" s="137"/>
      <c r="AZ76" s="137"/>
      <c r="BA76" s="137"/>
      <c r="BB76" s="137"/>
      <c r="BC76" s="137"/>
      <c r="BD76" s="137"/>
      <c r="BE76" s="137"/>
      <c r="BF76" s="137"/>
      <c r="BG76" s="137"/>
      <c r="BH76" s="137"/>
      <c r="BI76" s="137"/>
      <c r="BJ76" s="137"/>
      <c r="BK76" s="137"/>
      <c r="BL76" s="137"/>
      <c r="BM76" s="137"/>
      <c r="BN76" s="137"/>
      <c r="BO76" s="137"/>
      <c r="BP76" s="137"/>
      <c r="BQ76" s="137"/>
      <c r="BR76" s="137"/>
      <c r="BS76" s="137"/>
      <c r="BT76" s="137"/>
      <c r="BU76" s="137"/>
      <c r="BV76" s="137"/>
      <c r="BW76" s="137"/>
      <c r="BX76" s="137"/>
      <c r="BY76" s="137"/>
      <c r="BZ76" s="137"/>
      <c r="CA76" s="137"/>
      <c r="CB76" s="137"/>
      <c r="CC76" s="137"/>
      <c r="CD76" s="137"/>
      <c r="CE76" s="137"/>
      <c r="CF76" s="137"/>
      <c r="CG76" s="137"/>
      <c r="CH76" s="137"/>
      <c r="CI76" s="137"/>
      <c r="CJ76" s="137"/>
      <c r="CK76" s="137"/>
    </row>
    <row r="77" spans="1:89">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7"/>
      <c r="BQ77" s="137"/>
      <c r="BR77" s="137"/>
      <c r="BS77" s="137"/>
      <c r="BT77" s="137"/>
      <c r="BU77" s="137"/>
      <c r="BV77" s="137"/>
      <c r="BW77" s="137"/>
      <c r="BX77" s="137"/>
      <c r="BY77" s="137"/>
      <c r="BZ77" s="137"/>
      <c r="CA77" s="137"/>
      <c r="CB77" s="137"/>
      <c r="CC77" s="137"/>
      <c r="CD77" s="137"/>
      <c r="CE77" s="137"/>
      <c r="CF77" s="137"/>
      <c r="CG77" s="137"/>
      <c r="CH77" s="137"/>
      <c r="CI77" s="137"/>
      <c r="CJ77" s="137"/>
      <c r="CK77" s="137"/>
    </row>
    <row r="78" spans="1:89">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7"/>
      <c r="BC78" s="137"/>
      <c r="BD78" s="137"/>
      <c r="BE78" s="137"/>
      <c r="BF78" s="137"/>
      <c r="BG78" s="137"/>
      <c r="BH78" s="137"/>
      <c r="BI78" s="137"/>
      <c r="BJ78" s="137"/>
      <c r="BK78" s="137"/>
      <c r="BL78" s="137"/>
      <c r="BM78" s="137"/>
      <c r="BN78" s="137"/>
      <c r="BO78" s="137"/>
      <c r="BP78" s="137"/>
      <c r="BQ78" s="137"/>
      <c r="BR78" s="137"/>
      <c r="BS78" s="137"/>
      <c r="BT78" s="137"/>
      <c r="BU78" s="137"/>
      <c r="BV78" s="137"/>
      <c r="BW78" s="137"/>
      <c r="BX78" s="137"/>
      <c r="BY78" s="137"/>
      <c r="BZ78" s="137"/>
      <c r="CA78" s="137"/>
      <c r="CB78" s="137"/>
      <c r="CC78" s="137"/>
      <c r="CD78" s="137"/>
      <c r="CE78" s="137"/>
      <c r="CF78" s="137"/>
      <c r="CG78" s="137"/>
      <c r="CH78" s="137"/>
      <c r="CI78" s="137"/>
      <c r="CJ78" s="137"/>
      <c r="CK78" s="137"/>
    </row>
    <row r="79" spans="1:89">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7"/>
      <c r="BB79" s="137"/>
      <c r="BC79" s="137"/>
      <c r="BD79" s="137"/>
      <c r="BE79" s="137"/>
      <c r="BF79" s="137"/>
      <c r="BG79" s="137"/>
      <c r="BH79" s="137"/>
      <c r="BI79" s="137"/>
      <c r="BJ79" s="137"/>
      <c r="BK79" s="137"/>
      <c r="BL79" s="137"/>
      <c r="BM79" s="137"/>
      <c r="BN79" s="137"/>
      <c r="BO79" s="137"/>
      <c r="BP79" s="137"/>
      <c r="BQ79" s="137"/>
      <c r="BR79" s="137"/>
      <c r="BS79" s="137"/>
      <c r="BT79" s="137"/>
      <c r="BU79" s="137"/>
      <c r="BV79" s="137"/>
      <c r="BW79" s="137"/>
      <c r="BX79" s="137"/>
      <c r="BY79" s="137"/>
      <c r="BZ79" s="137"/>
      <c r="CA79" s="137"/>
      <c r="CB79" s="137"/>
      <c r="CC79" s="137"/>
      <c r="CD79" s="137"/>
      <c r="CE79" s="137"/>
      <c r="CF79" s="137"/>
      <c r="CG79" s="137"/>
      <c r="CH79" s="137"/>
      <c r="CI79" s="137"/>
      <c r="CJ79" s="137"/>
      <c r="CK79" s="137"/>
    </row>
    <row r="80" spans="1:89">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7"/>
      <c r="BR80" s="137"/>
      <c r="BS80" s="137"/>
      <c r="BT80" s="137"/>
      <c r="BU80" s="137"/>
      <c r="BV80" s="137"/>
      <c r="BW80" s="137"/>
      <c r="BX80" s="137"/>
      <c r="BY80" s="137"/>
      <c r="BZ80" s="137"/>
      <c r="CA80" s="137"/>
      <c r="CB80" s="137"/>
      <c r="CC80" s="137"/>
      <c r="CD80" s="137"/>
      <c r="CE80" s="137"/>
      <c r="CF80" s="137"/>
      <c r="CG80" s="137"/>
      <c r="CH80" s="137"/>
      <c r="CI80" s="137"/>
      <c r="CJ80" s="137"/>
      <c r="CK80" s="137"/>
    </row>
    <row r="81" spans="1:89">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7"/>
      <c r="BR81" s="137"/>
      <c r="BS81" s="137"/>
      <c r="BT81" s="137"/>
      <c r="BU81" s="137"/>
      <c r="BV81" s="137"/>
      <c r="BW81" s="137"/>
      <c r="BX81" s="137"/>
      <c r="BY81" s="137"/>
      <c r="BZ81" s="137"/>
      <c r="CA81" s="137"/>
      <c r="CB81" s="137"/>
      <c r="CC81" s="137"/>
      <c r="CD81" s="137"/>
      <c r="CE81" s="137"/>
      <c r="CF81" s="137"/>
      <c r="CG81" s="137"/>
      <c r="CH81" s="137"/>
      <c r="CI81" s="137"/>
      <c r="CJ81" s="137"/>
      <c r="CK81" s="137"/>
    </row>
    <row r="82" spans="1:89">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7"/>
      <c r="BR82" s="137"/>
      <c r="BS82" s="137"/>
      <c r="BT82" s="137"/>
      <c r="BU82" s="137"/>
      <c r="BV82" s="137"/>
      <c r="BW82" s="137"/>
      <c r="BX82" s="137"/>
      <c r="BY82" s="137"/>
      <c r="BZ82" s="137"/>
      <c r="CA82" s="137"/>
      <c r="CB82" s="137"/>
      <c r="CC82" s="137"/>
      <c r="CD82" s="137"/>
      <c r="CE82" s="137"/>
      <c r="CF82" s="137"/>
      <c r="CG82" s="137"/>
      <c r="CH82" s="137"/>
      <c r="CI82" s="137"/>
      <c r="CJ82" s="137"/>
      <c r="CK82" s="137"/>
    </row>
    <row r="83" spans="1:89">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7"/>
      <c r="BR83" s="137"/>
      <c r="BS83" s="137"/>
      <c r="BT83" s="137"/>
      <c r="BU83" s="137"/>
      <c r="BV83" s="137"/>
      <c r="BW83" s="137"/>
      <c r="BX83" s="137"/>
      <c r="BY83" s="137"/>
      <c r="BZ83" s="137"/>
      <c r="CA83" s="137"/>
      <c r="CB83" s="137"/>
      <c r="CC83" s="137"/>
      <c r="CD83" s="137"/>
      <c r="CE83" s="137"/>
      <c r="CF83" s="137"/>
      <c r="CG83" s="137"/>
      <c r="CH83" s="137"/>
      <c r="CI83" s="137"/>
      <c r="CJ83" s="137"/>
      <c r="CK83" s="137"/>
    </row>
    <row r="84" spans="1:89">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7"/>
      <c r="BR84" s="137"/>
      <c r="BS84" s="137"/>
      <c r="BT84" s="137"/>
      <c r="BU84" s="137"/>
      <c r="BV84" s="137"/>
      <c r="BW84" s="137"/>
      <c r="BX84" s="137"/>
      <c r="BY84" s="137"/>
      <c r="BZ84" s="137"/>
      <c r="CA84" s="137"/>
      <c r="CB84" s="137"/>
      <c r="CC84" s="137"/>
      <c r="CD84" s="137"/>
      <c r="CE84" s="137"/>
      <c r="CF84" s="137"/>
      <c r="CG84" s="137"/>
      <c r="CH84" s="137"/>
      <c r="CI84" s="137"/>
      <c r="CJ84" s="137"/>
      <c r="CK84" s="137"/>
    </row>
    <row r="85" spans="1:89">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7"/>
      <c r="BR85" s="137"/>
      <c r="BS85" s="137"/>
      <c r="BT85" s="137"/>
      <c r="BU85" s="137"/>
      <c r="BV85" s="137"/>
      <c r="BW85" s="137"/>
      <c r="BX85" s="137"/>
      <c r="BY85" s="137"/>
      <c r="BZ85" s="137"/>
      <c r="CA85" s="137"/>
      <c r="CB85" s="137"/>
      <c r="CC85" s="137"/>
      <c r="CD85" s="137"/>
      <c r="CE85" s="137"/>
      <c r="CF85" s="137"/>
      <c r="CG85" s="137"/>
      <c r="CH85" s="137"/>
      <c r="CI85" s="137"/>
      <c r="CJ85" s="137"/>
      <c r="CK85" s="137"/>
    </row>
    <row r="86" spans="1:89">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7"/>
      <c r="BR86" s="137"/>
      <c r="BS86" s="137"/>
      <c r="BT86" s="137"/>
      <c r="BU86" s="137"/>
      <c r="BV86" s="137"/>
      <c r="BW86" s="137"/>
      <c r="BX86" s="137"/>
      <c r="BY86" s="137"/>
      <c r="BZ86" s="137"/>
      <c r="CA86" s="137"/>
      <c r="CB86" s="137"/>
      <c r="CC86" s="137"/>
      <c r="CD86" s="137"/>
      <c r="CE86" s="137"/>
      <c r="CF86" s="137"/>
      <c r="CG86" s="137"/>
      <c r="CH86" s="137"/>
      <c r="CI86" s="137"/>
      <c r="CJ86" s="137"/>
      <c r="CK86" s="137"/>
    </row>
    <row r="87" spans="1:89">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7"/>
      <c r="BR87" s="137"/>
      <c r="BS87" s="137"/>
      <c r="BT87" s="137"/>
      <c r="BU87" s="137"/>
      <c r="BV87" s="137"/>
      <c r="BW87" s="137"/>
      <c r="BX87" s="137"/>
      <c r="BY87" s="137"/>
      <c r="BZ87" s="137"/>
      <c r="CA87" s="137"/>
      <c r="CB87" s="137"/>
      <c r="CC87" s="137"/>
      <c r="CD87" s="137"/>
      <c r="CE87" s="137"/>
      <c r="CF87" s="137"/>
      <c r="CG87" s="137"/>
      <c r="CH87" s="137"/>
      <c r="CI87" s="137"/>
      <c r="CJ87" s="137"/>
      <c r="CK87" s="137"/>
    </row>
    <row r="88" spans="1:89">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7"/>
      <c r="BR88" s="137"/>
      <c r="BS88" s="137"/>
      <c r="BT88" s="137"/>
      <c r="BU88" s="137"/>
      <c r="BV88" s="137"/>
      <c r="BW88" s="137"/>
      <c r="BX88" s="137"/>
      <c r="BY88" s="137"/>
      <c r="BZ88" s="137"/>
      <c r="CA88" s="137"/>
      <c r="CB88" s="137"/>
      <c r="CC88" s="137"/>
      <c r="CD88" s="137"/>
      <c r="CE88" s="137"/>
      <c r="CF88" s="137"/>
      <c r="CG88" s="137"/>
      <c r="CH88" s="137"/>
      <c r="CI88" s="137"/>
      <c r="CJ88" s="137"/>
      <c r="CK88" s="137"/>
    </row>
    <row r="89" spans="1:89">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7"/>
      <c r="BR89" s="137"/>
      <c r="BS89" s="137"/>
      <c r="BT89" s="137"/>
      <c r="BU89" s="137"/>
      <c r="BV89" s="137"/>
      <c r="BW89" s="137"/>
      <c r="BX89" s="137"/>
      <c r="BY89" s="137"/>
      <c r="BZ89" s="137"/>
      <c r="CA89" s="137"/>
      <c r="CB89" s="137"/>
      <c r="CC89" s="137"/>
      <c r="CD89" s="137"/>
      <c r="CE89" s="137"/>
      <c r="CF89" s="137"/>
      <c r="CG89" s="137"/>
      <c r="CH89" s="137"/>
      <c r="CI89" s="137"/>
      <c r="CJ89" s="137"/>
      <c r="CK89" s="137"/>
    </row>
    <row r="90" spans="1:89">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7"/>
      <c r="BR90" s="137"/>
      <c r="BS90" s="137"/>
      <c r="BT90" s="137"/>
      <c r="BU90" s="137"/>
      <c r="BV90" s="137"/>
      <c r="BW90" s="137"/>
      <c r="BX90" s="137"/>
      <c r="BY90" s="137"/>
      <c r="BZ90" s="137"/>
      <c r="CA90" s="137"/>
      <c r="CB90" s="137"/>
      <c r="CC90" s="137"/>
      <c r="CD90" s="137"/>
      <c r="CE90" s="137"/>
      <c r="CF90" s="137"/>
      <c r="CG90" s="137"/>
      <c r="CH90" s="137"/>
      <c r="CI90" s="137"/>
      <c r="CJ90" s="137"/>
      <c r="CK90" s="137"/>
    </row>
    <row r="91" spans="1:89">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7"/>
      <c r="BR91" s="137"/>
      <c r="BS91" s="137"/>
      <c r="BT91" s="137"/>
      <c r="BU91" s="137"/>
      <c r="BV91" s="137"/>
      <c r="BW91" s="137"/>
      <c r="BX91" s="137"/>
      <c r="BY91" s="137"/>
      <c r="BZ91" s="137"/>
      <c r="CA91" s="137"/>
      <c r="CB91" s="137"/>
      <c r="CC91" s="137"/>
      <c r="CD91" s="137"/>
      <c r="CE91" s="137"/>
      <c r="CF91" s="137"/>
      <c r="CG91" s="137"/>
      <c r="CH91" s="137"/>
      <c r="CI91" s="137"/>
      <c r="CJ91" s="137"/>
      <c r="CK91" s="137"/>
    </row>
    <row r="92" spans="1:89">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7"/>
      <c r="BR92" s="137"/>
      <c r="BS92" s="137"/>
      <c r="BT92" s="137"/>
      <c r="BU92" s="137"/>
      <c r="BV92" s="137"/>
      <c r="BW92" s="137"/>
      <c r="BX92" s="137"/>
      <c r="BY92" s="137"/>
      <c r="BZ92" s="137"/>
      <c r="CA92" s="137"/>
      <c r="CB92" s="137"/>
      <c r="CC92" s="137"/>
      <c r="CD92" s="137"/>
      <c r="CE92" s="137"/>
      <c r="CF92" s="137"/>
      <c r="CG92" s="137"/>
      <c r="CH92" s="137"/>
      <c r="CI92" s="137"/>
      <c r="CJ92" s="137"/>
      <c r="CK92" s="137"/>
    </row>
    <row r="93" spans="1:89">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7"/>
      <c r="BR93" s="137"/>
      <c r="BS93" s="137"/>
      <c r="BT93" s="137"/>
      <c r="BU93" s="137"/>
      <c r="BV93" s="137"/>
      <c r="BW93" s="137"/>
      <c r="BX93" s="137"/>
      <c r="BY93" s="137"/>
      <c r="BZ93" s="137"/>
      <c r="CA93" s="137"/>
      <c r="CB93" s="137"/>
      <c r="CC93" s="137"/>
      <c r="CD93" s="137"/>
      <c r="CE93" s="137"/>
      <c r="CF93" s="137"/>
      <c r="CG93" s="137"/>
      <c r="CH93" s="137"/>
      <c r="CI93" s="137"/>
      <c r="CJ93" s="137"/>
      <c r="CK93" s="137"/>
    </row>
    <row r="94" spans="1:89">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7"/>
      <c r="BR94" s="137"/>
      <c r="BS94" s="137"/>
      <c r="BT94" s="137"/>
      <c r="BU94" s="137"/>
      <c r="BV94" s="137"/>
      <c r="BW94" s="137"/>
      <c r="BX94" s="137"/>
      <c r="BY94" s="137"/>
      <c r="BZ94" s="137"/>
      <c r="CA94" s="137"/>
      <c r="CB94" s="137"/>
      <c r="CC94" s="137"/>
      <c r="CD94" s="137"/>
      <c r="CE94" s="137"/>
      <c r="CF94" s="137"/>
      <c r="CG94" s="137"/>
      <c r="CH94" s="137"/>
      <c r="CI94" s="137"/>
      <c r="CJ94" s="137"/>
      <c r="CK94" s="137"/>
    </row>
    <row r="95" spans="1:89">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7"/>
      <c r="BR95" s="137"/>
      <c r="BS95" s="137"/>
      <c r="BT95" s="137"/>
      <c r="BU95" s="137"/>
      <c r="BV95" s="137"/>
      <c r="BW95" s="137"/>
      <c r="BX95" s="137"/>
      <c r="BY95" s="137"/>
      <c r="BZ95" s="137"/>
      <c r="CA95" s="137"/>
      <c r="CB95" s="137"/>
      <c r="CC95" s="137"/>
      <c r="CD95" s="137"/>
      <c r="CE95" s="137"/>
      <c r="CF95" s="137"/>
      <c r="CG95" s="137"/>
      <c r="CH95" s="137"/>
      <c r="CI95" s="137"/>
      <c r="CJ95" s="137"/>
      <c r="CK95" s="137"/>
    </row>
    <row r="96" spans="1:89">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7"/>
      <c r="BR96" s="137"/>
      <c r="BS96" s="137"/>
      <c r="BT96" s="137"/>
      <c r="BU96" s="137"/>
      <c r="BV96" s="137"/>
      <c r="BW96" s="137"/>
      <c r="BX96" s="137"/>
      <c r="BY96" s="137"/>
      <c r="BZ96" s="137"/>
      <c r="CA96" s="137"/>
      <c r="CB96" s="137"/>
      <c r="CC96" s="137"/>
      <c r="CD96" s="137"/>
      <c r="CE96" s="137"/>
      <c r="CF96" s="137"/>
      <c r="CG96" s="137"/>
      <c r="CH96" s="137"/>
      <c r="CI96" s="137"/>
      <c r="CJ96" s="137"/>
      <c r="CK96" s="137"/>
    </row>
    <row r="97" spans="1:89">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c r="BI97" s="137"/>
      <c r="BJ97" s="137"/>
      <c r="BK97" s="137"/>
      <c r="BL97" s="137"/>
      <c r="BM97" s="137"/>
      <c r="BN97" s="137"/>
      <c r="BO97" s="137"/>
      <c r="BP97" s="137"/>
      <c r="BQ97" s="137"/>
      <c r="BR97" s="137"/>
      <c r="BS97" s="137"/>
      <c r="BT97" s="137"/>
      <c r="BU97" s="137"/>
      <c r="BV97" s="137"/>
      <c r="BW97" s="137"/>
      <c r="BX97" s="137"/>
      <c r="BY97" s="137"/>
      <c r="BZ97" s="137"/>
      <c r="CA97" s="137"/>
      <c r="CB97" s="137"/>
      <c r="CC97" s="137"/>
      <c r="CD97" s="137"/>
      <c r="CE97" s="137"/>
      <c r="CF97" s="137"/>
      <c r="CG97" s="137"/>
      <c r="CH97" s="137"/>
      <c r="CI97" s="137"/>
      <c r="CJ97" s="137"/>
      <c r="CK97" s="137"/>
    </row>
    <row r="98" spans="1:89">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c r="BB98" s="137"/>
      <c r="BC98" s="137"/>
      <c r="BD98" s="137"/>
      <c r="BE98" s="137"/>
      <c r="BF98" s="137"/>
      <c r="BG98" s="137"/>
      <c r="BH98" s="137"/>
      <c r="BI98" s="137"/>
      <c r="BJ98" s="137"/>
      <c r="BK98" s="137"/>
      <c r="BL98" s="137"/>
      <c r="BM98" s="137"/>
      <c r="BN98" s="137"/>
      <c r="BO98" s="137"/>
      <c r="BP98" s="137"/>
      <c r="BQ98" s="137"/>
      <c r="BR98" s="137"/>
      <c r="BS98" s="137"/>
      <c r="BT98" s="137"/>
      <c r="BU98" s="137"/>
      <c r="BV98" s="137"/>
      <c r="BW98" s="137"/>
      <c r="BX98" s="137"/>
      <c r="BY98" s="137"/>
      <c r="BZ98" s="137"/>
      <c r="CA98" s="137"/>
      <c r="CB98" s="137"/>
      <c r="CC98" s="137"/>
      <c r="CD98" s="137"/>
      <c r="CE98" s="137"/>
      <c r="CF98" s="137"/>
      <c r="CG98" s="137"/>
      <c r="CH98" s="137"/>
      <c r="CI98" s="137"/>
      <c r="CJ98" s="137"/>
      <c r="CK98" s="137"/>
    </row>
    <row r="99" spans="1:89">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c r="BI99" s="137"/>
      <c r="BJ99" s="137"/>
      <c r="BK99" s="137"/>
      <c r="BL99" s="137"/>
      <c r="BM99" s="137"/>
      <c r="BN99" s="137"/>
      <c r="BO99" s="137"/>
      <c r="BP99" s="137"/>
      <c r="BQ99" s="137"/>
      <c r="BR99" s="137"/>
      <c r="BS99" s="137"/>
      <c r="BT99" s="137"/>
      <c r="BU99" s="137"/>
      <c r="BV99" s="137"/>
      <c r="BW99" s="137"/>
      <c r="BX99" s="137"/>
      <c r="BY99" s="137"/>
      <c r="BZ99" s="137"/>
      <c r="CA99" s="137"/>
      <c r="CB99" s="137"/>
      <c r="CC99" s="137"/>
      <c r="CD99" s="137"/>
      <c r="CE99" s="137"/>
      <c r="CF99" s="137"/>
      <c r="CG99" s="137"/>
      <c r="CH99" s="137"/>
      <c r="CI99" s="137"/>
      <c r="CJ99" s="137"/>
      <c r="CK99" s="137"/>
    </row>
    <row r="100" spans="1:89">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7"/>
      <c r="BR100" s="137"/>
      <c r="BS100" s="137"/>
      <c r="BT100" s="137"/>
      <c r="BU100" s="137"/>
      <c r="BV100" s="137"/>
      <c r="BW100" s="137"/>
      <c r="BX100" s="137"/>
      <c r="BY100" s="137"/>
      <c r="BZ100" s="137"/>
      <c r="CA100" s="137"/>
      <c r="CB100" s="137"/>
      <c r="CC100" s="137"/>
      <c r="CD100" s="137"/>
      <c r="CE100" s="137"/>
      <c r="CF100" s="137"/>
      <c r="CG100" s="137"/>
      <c r="CH100" s="137"/>
      <c r="CI100" s="137"/>
      <c r="CJ100" s="137"/>
      <c r="CK100" s="137"/>
    </row>
    <row r="101" spans="1:89">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c r="AY101" s="137"/>
      <c r="AZ101" s="137"/>
      <c r="BA101" s="137"/>
      <c r="BB101" s="137"/>
      <c r="BC101" s="137"/>
      <c r="BD101" s="137"/>
      <c r="BE101" s="137"/>
      <c r="BF101" s="137"/>
      <c r="BG101" s="137"/>
      <c r="BH101" s="137"/>
      <c r="BI101" s="137"/>
      <c r="BJ101" s="137"/>
      <c r="BK101" s="137"/>
      <c r="BL101" s="137"/>
      <c r="BM101" s="137"/>
      <c r="BN101" s="137"/>
      <c r="BO101" s="137"/>
      <c r="BP101" s="137"/>
      <c r="BQ101" s="137"/>
      <c r="BR101" s="137"/>
      <c r="BS101" s="137"/>
      <c r="BT101" s="137"/>
      <c r="BU101" s="137"/>
      <c r="BV101" s="137"/>
      <c r="BW101" s="137"/>
      <c r="BX101" s="137"/>
      <c r="BY101" s="137"/>
      <c r="BZ101" s="137"/>
      <c r="CA101" s="137"/>
      <c r="CB101" s="137"/>
      <c r="CC101" s="137"/>
      <c r="CD101" s="137"/>
      <c r="CE101" s="137"/>
      <c r="CF101" s="137"/>
      <c r="CG101" s="137"/>
      <c r="CH101" s="137"/>
      <c r="CI101" s="137"/>
      <c r="CJ101" s="137"/>
      <c r="CK101" s="137"/>
    </row>
    <row r="102" spans="1:89">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c r="BD102" s="137"/>
      <c r="BE102" s="137"/>
      <c r="BF102" s="137"/>
      <c r="BG102" s="137"/>
      <c r="BH102" s="137"/>
      <c r="BI102" s="137"/>
      <c r="BJ102" s="137"/>
      <c r="BK102" s="137"/>
      <c r="BL102" s="137"/>
      <c r="BM102" s="137"/>
      <c r="BN102" s="137"/>
      <c r="BO102" s="137"/>
      <c r="BP102" s="137"/>
      <c r="BQ102" s="137"/>
      <c r="BR102" s="137"/>
      <c r="BS102" s="137"/>
      <c r="BT102" s="137"/>
      <c r="BU102" s="137"/>
      <c r="BV102" s="137"/>
      <c r="BW102" s="137"/>
      <c r="BX102" s="137"/>
      <c r="BY102" s="137"/>
      <c r="BZ102" s="137"/>
      <c r="CA102" s="137"/>
      <c r="CB102" s="137"/>
      <c r="CC102" s="137"/>
      <c r="CD102" s="137"/>
      <c r="CE102" s="137"/>
      <c r="CF102" s="137"/>
      <c r="CG102" s="137"/>
      <c r="CH102" s="137"/>
      <c r="CI102" s="137"/>
      <c r="CJ102" s="137"/>
      <c r="CK102" s="137"/>
    </row>
    <row r="103" spans="1:89">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37"/>
      <c r="BJ103" s="137"/>
      <c r="BK103" s="137"/>
      <c r="BL103" s="137"/>
      <c r="BM103" s="137"/>
      <c r="BN103" s="137"/>
      <c r="BO103" s="137"/>
      <c r="BP103" s="137"/>
      <c r="BQ103" s="137"/>
      <c r="BR103" s="137"/>
      <c r="BS103" s="137"/>
      <c r="BT103" s="137"/>
      <c r="BU103" s="137"/>
      <c r="BV103" s="137"/>
      <c r="BW103" s="137"/>
      <c r="BX103" s="137"/>
      <c r="BY103" s="137"/>
      <c r="BZ103" s="137"/>
      <c r="CA103" s="137"/>
      <c r="CB103" s="137"/>
      <c r="CC103" s="137"/>
      <c r="CD103" s="137"/>
      <c r="CE103" s="137"/>
      <c r="CF103" s="137"/>
      <c r="CG103" s="137"/>
      <c r="CH103" s="137"/>
      <c r="CI103" s="137"/>
      <c r="CJ103" s="137"/>
      <c r="CK103" s="137"/>
    </row>
    <row r="104" spans="1:89">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7"/>
      <c r="BT104" s="137"/>
      <c r="BU104" s="137"/>
      <c r="BV104" s="137"/>
      <c r="BW104" s="137"/>
      <c r="BX104" s="137"/>
      <c r="BY104" s="137"/>
      <c r="BZ104" s="137"/>
      <c r="CA104" s="137"/>
      <c r="CB104" s="137"/>
      <c r="CC104" s="137"/>
      <c r="CD104" s="137"/>
      <c r="CE104" s="137"/>
      <c r="CF104" s="137"/>
      <c r="CG104" s="137"/>
      <c r="CH104" s="137"/>
      <c r="CI104" s="137"/>
      <c r="CJ104" s="137"/>
      <c r="CK104" s="137"/>
    </row>
    <row r="105" spans="1:89">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c r="BD105" s="137"/>
      <c r="BE105" s="137"/>
      <c r="BF105" s="137"/>
      <c r="BG105" s="137"/>
      <c r="BH105" s="137"/>
      <c r="BI105" s="137"/>
      <c r="BJ105" s="137"/>
      <c r="BK105" s="137"/>
      <c r="BL105" s="137"/>
      <c r="BM105" s="137"/>
      <c r="BN105" s="137"/>
      <c r="BO105" s="137"/>
      <c r="BP105" s="137"/>
      <c r="BQ105" s="137"/>
      <c r="BR105" s="137"/>
      <c r="BS105" s="137"/>
      <c r="BT105" s="137"/>
      <c r="BU105" s="137"/>
      <c r="BV105" s="137"/>
      <c r="BW105" s="137"/>
      <c r="BX105" s="137"/>
      <c r="BY105" s="137"/>
      <c r="BZ105" s="137"/>
      <c r="CA105" s="137"/>
      <c r="CB105" s="137"/>
      <c r="CC105" s="137"/>
      <c r="CD105" s="137"/>
      <c r="CE105" s="137"/>
      <c r="CF105" s="137"/>
      <c r="CG105" s="137"/>
      <c r="CH105" s="137"/>
      <c r="CI105" s="137"/>
      <c r="CJ105" s="137"/>
      <c r="CK105" s="137"/>
    </row>
    <row r="106" spans="1:89">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7"/>
      <c r="BR106" s="137"/>
      <c r="BS106" s="137"/>
      <c r="BT106" s="137"/>
      <c r="BU106" s="137"/>
      <c r="BV106" s="137"/>
      <c r="BW106" s="137"/>
      <c r="BX106" s="137"/>
      <c r="BY106" s="137"/>
      <c r="BZ106" s="137"/>
      <c r="CA106" s="137"/>
      <c r="CB106" s="137"/>
      <c r="CC106" s="137"/>
      <c r="CD106" s="137"/>
      <c r="CE106" s="137"/>
      <c r="CF106" s="137"/>
      <c r="CG106" s="137"/>
      <c r="CH106" s="137"/>
      <c r="CI106" s="137"/>
      <c r="CJ106" s="137"/>
      <c r="CK106" s="137"/>
    </row>
    <row r="107" spans="1:89">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37"/>
      <c r="BG107" s="137"/>
      <c r="BH107" s="137"/>
      <c r="BI107" s="137"/>
      <c r="BJ107" s="137"/>
      <c r="BK107" s="137"/>
      <c r="BL107" s="137"/>
      <c r="BM107" s="137"/>
      <c r="BN107" s="137"/>
      <c r="BO107" s="137"/>
      <c r="BP107" s="137"/>
      <c r="BQ107" s="137"/>
      <c r="BR107" s="137"/>
      <c r="BS107" s="137"/>
      <c r="BT107" s="137"/>
      <c r="BU107" s="137"/>
      <c r="BV107" s="137"/>
      <c r="BW107" s="137"/>
      <c r="BX107" s="137"/>
      <c r="BY107" s="137"/>
      <c r="BZ107" s="137"/>
      <c r="CA107" s="137"/>
      <c r="CB107" s="137"/>
      <c r="CC107" s="137"/>
      <c r="CD107" s="137"/>
      <c r="CE107" s="137"/>
      <c r="CF107" s="137"/>
      <c r="CG107" s="137"/>
      <c r="CH107" s="137"/>
      <c r="CI107" s="137"/>
      <c r="CJ107" s="137"/>
      <c r="CK107" s="137"/>
    </row>
    <row r="108" spans="1:89">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c r="BI108" s="137"/>
      <c r="BJ108" s="137"/>
      <c r="BK108" s="137"/>
      <c r="BL108" s="137"/>
      <c r="BM108" s="137"/>
      <c r="BN108" s="137"/>
      <c r="BO108" s="137"/>
      <c r="BP108" s="137"/>
      <c r="BQ108" s="137"/>
      <c r="BR108" s="137"/>
      <c r="BS108" s="137"/>
      <c r="BT108" s="137"/>
      <c r="BU108" s="137"/>
      <c r="BV108" s="137"/>
      <c r="BW108" s="137"/>
      <c r="BX108" s="137"/>
      <c r="BY108" s="137"/>
      <c r="BZ108" s="137"/>
      <c r="CA108" s="137"/>
      <c r="CB108" s="137"/>
      <c r="CC108" s="137"/>
      <c r="CD108" s="137"/>
      <c r="CE108" s="137"/>
      <c r="CF108" s="137"/>
      <c r="CG108" s="137"/>
      <c r="CH108" s="137"/>
      <c r="CI108" s="137"/>
      <c r="CJ108" s="137"/>
      <c r="CK108" s="137"/>
    </row>
    <row r="109" spans="1:89">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7"/>
      <c r="BR109" s="137"/>
      <c r="BS109" s="137"/>
      <c r="BT109" s="137"/>
      <c r="BU109" s="137"/>
      <c r="BV109" s="137"/>
      <c r="BW109" s="137"/>
      <c r="BX109" s="137"/>
      <c r="BY109" s="137"/>
      <c r="BZ109" s="137"/>
      <c r="CA109" s="137"/>
      <c r="CB109" s="137"/>
      <c r="CC109" s="137"/>
      <c r="CD109" s="137"/>
      <c r="CE109" s="137"/>
      <c r="CF109" s="137"/>
      <c r="CG109" s="137"/>
      <c r="CH109" s="137"/>
      <c r="CI109" s="137"/>
      <c r="CJ109" s="137"/>
      <c r="CK109" s="137"/>
    </row>
    <row r="110" spans="1:89">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c r="BI110" s="137"/>
      <c r="BJ110" s="137"/>
      <c r="BK110" s="137"/>
      <c r="BL110" s="137"/>
      <c r="BM110" s="137"/>
      <c r="BN110" s="137"/>
      <c r="BO110" s="137"/>
      <c r="BP110" s="137"/>
      <c r="BQ110" s="137"/>
      <c r="BR110" s="137"/>
      <c r="BS110" s="137"/>
      <c r="BT110" s="137"/>
      <c r="BU110" s="137"/>
      <c r="BV110" s="137"/>
      <c r="BW110" s="137"/>
      <c r="BX110" s="137"/>
      <c r="BY110" s="137"/>
      <c r="BZ110" s="137"/>
      <c r="CA110" s="137"/>
      <c r="CB110" s="137"/>
      <c r="CC110" s="137"/>
      <c r="CD110" s="137"/>
      <c r="CE110" s="137"/>
      <c r="CF110" s="137"/>
      <c r="CG110" s="137"/>
      <c r="CH110" s="137"/>
      <c r="CI110" s="137"/>
      <c r="CJ110" s="137"/>
      <c r="CK110" s="137"/>
    </row>
    <row r="111" spans="1:89">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7"/>
      <c r="BR111" s="137"/>
      <c r="BS111" s="137"/>
      <c r="BT111" s="137"/>
      <c r="BU111" s="137"/>
      <c r="BV111" s="137"/>
      <c r="BW111" s="137"/>
      <c r="BX111" s="137"/>
      <c r="BY111" s="137"/>
      <c r="BZ111" s="137"/>
      <c r="CA111" s="137"/>
      <c r="CB111" s="137"/>
      <c r="CC111" s="137"/>
      <c r="CD111" s="137"/>
      <c r="CE111" s="137"/>
      <c r="CF111" s="137"/>
      <c r="CG111" s="137"/>
      <c r="CH111" s="137"/>
      <c r="CI111" s="137"/>
      <c r="CJ111" s="137"/>
      <c r="CK111" s="137"/>
    </row>
    <row r="112" spans="1:89">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c r="AV112" s="137"/>
      <c r="AW112" s="137"/>
      <c r="AX112" s="137"/>
      <c r="AY112" s="137"/>
      <c r="AZ112" s="137"/>
      <c r="BA112" s="137"/>
      <c r="BB112" s="137"/>
      <c r="BC112" s="137"/>
      <c r="BD112" s="137"/>
      <c r="BE112" s="137"/>
      <c r="BF112" s="137"/>
      <c r="BG112" s="137"/>
      <c r="BH112" s="137"/>
      <c r="BI112" s="137"/>
      <c r="BJ112" s="137"/>
      <c r="BK112" s="137"/>
      <c r="BL112" s="137"/>
      <c r="BM112" s="137"/>
      <c r="BN112" s="137"/>
      <c r="BO112" s="137"/>
      <c r="BP112" s="137"/>
      <c r="BQ112" s="137"/>
      <c r="BR112" s="137"/>
      <c r="BS112" s="137"/>
      <c r="BT112" s="137"/>
      <c r="BU112" s="137"/>
      <c r="BV112" s="137"/>
      <c r="BW112" s="137"/>
      <c r="BX112" s="137"/>
      <c r="BY112" s="137"/>
      <c r="BZ112" s="137"/>
      <c r="CA112" s="137"/>
      <c r="CB112" s="137"/>
      <c r="CC112" s="137"/>
      <c r="CD112" s="137"/>
      <c r="CE112" s="137"/>
      <c r="CF112" s="137"/>
      <c r="CG112" s="137"/>
      <c r="CH112" s="137"/>
      <c r="CI112" s="137"/>
      <c r="CJ112" s="137"/>
      <c r="CK112" s="137"/>
    </row>
    <row r="113" spans="1:89">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7"/>
      <c r="AY113" s="137"/>
      <c r="AZ113" s="137"/>
      <c r="BA113" s="137"/>
      <c r="BB113" s="137"/>
      <c r="BC113" s="137"/>
      <c r="BD113" s="137"/>
      <c r="BE113" s="137"/>
      <c r="BF113" s="137"/>
      <c r="BG113" s="137"/>
      <c r="BH113" s="137"/>
      <c r="BI113" s="137"/>
      <c r="BJ113" s="137"/>
      <c r="BK113" s="137"/>
      <c r="BL113" s="137"/>
      <c r="BM113" s="137"/>
      <c r="BN113" s="137"/>
      <c r="BO113" s="137"/>
      <c r="BP113" s="137"/>
      <c r="BQ113" s="137"/>
      <c r="BR113" s="137"/>
      <c r="BS113" s="137"/>
      <c r="BT113" s="137"/>
      <c r="BU113" s="137"/>
      <c r="BV113" s="137"/>
      <c r="BW113" s="137"/>
      <c r="BX113" s="137"/>
      <c r="BY113" s="137"/>
      <c r="BZ113" s="137"/>
      <c r="CA113" s="137"/>
      <c r="CB113" s="137"/>
      <c r="CC113" s="137"/>
      <c r="CD113" s="137"/>
      <c r="CE113" s="137"/>
      <c r="CF113" s="137"/>
      <c r="CG113" s="137"/>
      <c r="CH113" s="137"/>
      <c r="CI113" s="137"/>
      <c r="CJ113" s="137"/>
      <c r="CK113" s="137"/>
    </row>
    <row r="114" spans="1:89">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7"/>
      <c r="AX114" s="137"/>
      <c r="AY114" s="137"/>
      <c r="AZ114" s="137"/>
      <c r="BA114" s="137"/>
      <c r="BB114" s="137"/>
      <c r="BC114" s="137"/>
      <c r="BD114" s="137"/>
      <c r="BE114" s="137"/>
      <c r="BF114" s="137"/>
      <c r="BG114" s="137"/>
      <c r="BH114" s="137"/>
      <c r="BI114" s="137"/>
      <c r="BJ114" s="137"/>
      <c r="BK114" s="137"/>
      <c r="BL114" s="137"/>
      <c r="BM114" s="137"/>
      <c r="BN114" s="137"/>
      <c r="BO114" s="137"/>
      <c r="BP114" s="137"/>
      <c r="BQ114" s="137"/>
      <c r="BR114" s="137"/>
      <c r="BS114" s="137"/>
      <c r="BT114" s="137"/>
      <c r="BU114" s="137"/>
      <c r="BV114" s="137"/>
      <c r="BW114" s="137"/>
      <c r="BX114" s="137"/>
      <c r="BY114" s="137"/>
      <c r="BZ114" s="137"/>
      <c r="CA114" s="137"/>
      <c r="CB114" s="137"/>
      <c r="CC114" s="137"/>
      <c r="CD114" s="137"/>
      <c r="CE114" s="137"/>
      <c r="CF114" s="137"/>
      <c r="CG114" s="137"/>
      <c r="CH114" s="137"/>
      <c r="CI114" s="137"/>
      <c r="CJ114" s="137"/>
      <c r="CK114" s="137"/>
    </row>
    <row r="115" spans="1:89">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c r="AX115" s="137"/>
      <c r="AY115" s="137"/>
      <c r="AZ115" s="137"/>
      <c r="BA115" s="137"/>
      <c r="BB115" s="137"/>
      <c r="BC115" s="137"/>
      <c r="BD115" s="137"/>
      <c r="BE115" s="137"/>
      <c r="BF115" s="137"/>
      <c r="BG115" s="137"/>
      <c r="BH115" s="137"/>
      <c r="BI115" s="137"/>
      <c r="BJ115" s="137"/>
      <c r="BK115" s="137"/>
      <c r="BL115" s="137"/>
      <c r="BM115" s="137"/>
      <c r="BN115" s="137"/>
      <c r="BO115" s="137"/>
      <c r="BP115" s="137"/>
      <c r="BQ115" s="137"/>
      <c r="BR115" s="137"/>
      <c r="BS115" s="137"/>
      <c r="BT115" s="137"/>
      <c r="BU115" s="137"/>
      <c r="BV115" s="137"/>
      <c r="BW115" s="137"/>
      <c r="BX115" s="137"/>
      <c r="BY115" s="137"/>
      <c r="BZ115" s="137"/>
      <c r="CA115" s="137"/>
      <c r="CB115" s="137"/>
      <c r="CC115" s="137"/>
      <c r="CD115" s="137"/>
      <c r="CE115" s="137"/>
      <c r="CF115" s="137"/>
      <c r="CG115" s="137"/>
      <c r="CH115" s="137"/>
      <c r="CI115" s="137"/>
      <c r="CJ115" s="137"/>
      <c r="CK115" s="137"/>
    </row>
    <row r="116" spans="1:89">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c r="BA116" s="137"/>
      <c r="BB116" s="137"/>
      <c r="BC116" s="137"/>
      <c r="BD116" s="137"/>
      <c r="BE116" s="137"/>
      <c r="BF116" s="137"/>
      <c r="BG116" s="137"/>
      <c r="BH116" s="137"/>
      <c r="BI116" s="137"/>
      <c r="BJ116" s="137"/>
      <c r="BK116" s="137"/>
      <c r="BL116" s="137"/>
      <c r="BM116" s="137"/>
      <c r="BN116" s="137"/>
      <c r="BO116" s="137"/>
      <c r="BP116" s="137"/>
      <c r="BQ116" s="137"/>
      <c r="BR116" s="137"/>
      <c r="BS116" s="137"/>
      <c r="BT116" s="137"/>
      <c r="BU116" s="137"/>
      <c r="BV116" s="137"/>
      <c r="BW116" s="137"/>
      <c r="BX116" s="137"/>
      <c r="BY116" s="137"/>
      <c r="BZ116" s="137"/>
      <c r="CA116" s="137"/>
      <c r="CB116" s="137"/>
      <c r="CC116" s="137"/>
      <c r="CD116" s="137"/>
      <c r="CE116" s="137"/>
      <c r="CF116" s="137"/>
      <c r="CG116" s="137"/>
      <c r="CH116" s="137"/>
      <c r="CI116" s="137"/>
      <c r="CJ116" s="137"/>
      <c r="CK116" s="137"/>
    </row>
    <row r="117" spans="1:89">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7"/>
      <c r="BA117" s="137"/>
      <c r="BB117" s="137"/>
      <c r="BC117" s="137"/>
      <c r="BD117" s="137"/>
      <c r="BE117" s="137"/>
      <c r="BF117" s="137"/>
      <c r="BG117" s="137"/>
      <c r="BH117" s="137"/>
      <c r="BI117" s="137"/>
      <c r="BJ117" s="137"/>
      <c r="BK117" s="137"/>
      <c r="BL117" s="137"/>
      <c r="BM117" s="137"/>
      <c r="BN117" s="137"/>
      <c r="BO117" s="137"/>
      <c r="BP117" s="137"/>
      <c r="BQ117" s="137"/>
      <c r="BR117" s="137"/>
      <c r="BS117" s="137"/>
      <c r="BT117" s="137"/>
      <c r="BU117" s="137"/>
      <c r="BV117" s="137"/>
      <c r="BW117" s="137"/>
      <c r="BX117" s="137"/>
      <c r="BY117" s="137"/>
      <c r="BZ117" s="137"/>
      <c r="CA117" s="137"/>
      <c r="CB117" s="137"/>
      <c r="CC117" s="137"/>
      <c r="CD117" s="137"/>
      <c r="CE117" s="137"/>
      <c r="CF117" s="137"/>
      <c r="CG117" s="137"/>
      <c r="CH117" s="137"/>
      <c r="CI117" s="137"/>
      <c r="CJ117" s="137"/>
      <c r="CK117" s="137"/>
    </row>
    <row r="118" spans="1:89">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7"/>
      <c r="BR118" s="137"/>
      <c r="BS118" s="137"/>
      <c r="BT118" s="137"/>
      <c r="BU118" s="137"/>
      <c r="BV118" s="137"/>
      <c r="BW118" s="137"/>
      <c r="BX118" s="137"/>
      <c r="BY118" s="137"/>
      <c r="BZ118" s="137"/>
      <c r="CA118" s="137"/>
      <c r="CB118" s="137"/>
      <c r="CC118" s="137"/>
      <c r="CD118" s="137"/>
      <c r="CE118" s="137"/>
      <c r="CF118" s="137"/>
      <c r="CG118" s="137"/>
      <c r="CH118" s="137"/>
      <c r="CI118" s="137"/>
      <c r="CJ118" s="137"/>
      <c r="CK118" s="137"/>
    </row>
    <row r="119" spans="1:89">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c r="BI119" s="137"/>
      <c r="BJ119" s="137"/>
      <c r="BK119" s="137"/>
      <c r="BL119" s="137"/>
      <c r="BM119" s="137"/>
      <c r="BN119" s="137"/>
      <c r="BO119" s="137"/>
      <c r="BP119" s="137"/>
      <c r="BQ119" s="137"/>
      <c r="BR119" s="137"/>
      <c r="BS119" s="137"/>
      <c r="BT119" s="137"/>
      <c r="BU119" s="137"/>
      <c r="BV119" s="137"/>
      <c r="BW119" s="137"/>
      <c r="BX119" s="137"/>
      <c r="BY119" s="137"/>
      <c r="BZ119" s="137"/>
      <c r="CA119" s="137"/>
      <c r="CB119" s="137"/>
      <c r="CC119" s="137"/>
      <c r="CD119" s="137"/>
      <c r="CE119" s="137"/>
      <c r="CF119" s="137"/>
      <c r="CG119" s="137"/>
      <c r="CH119" s="137"/>
      <c r="CI119" s="137"/>
      <c r="CJ119" s="137"/>
      <c r="CK119" s="137"/>
    </row>
    <row r="120" spans="1:89">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7"/>
      <c r="AX120" s="137"/>
      <c r="AY120" s="137"/>
      <c r="AZ120" s="137"/>
      <c r="BA120" s="137"/>
      <c r="BB120" s="137"/>
      <c r="BC120" s="137"/>
      <c r="BD120" s="137"/>
      <c r="BE120" s="137"/>
      <c r="BF120" s="137"/>
      <c r="BG120" s="137"/>
      <c r="BH120" s="137"/>
      <c r="BI120" s="137"/>
      <c r="BJ120" s="137"/>
      <c r="BK120" s="137"/>
      <c r="BL120" s="137"/>
      <c r="BM120" s="137"/>
      <c r="BN120" s="137"/>
      <c r="BO120" s="137"/>
      <c r="BP120" s="137"/>
      <c r="BQ120" s="137"/>
      <c r="BR120" s="137"/>
      <c r="BS120" s="137"/>
      <c r="BT120" s="137"/>
      <c r="BU120" s="137"/>
      <c r="BV120" s="137"/>
      <c r="BW120" s="137"/>
      <c r="BX120" s="137"/>
      <c r="BY120" s="137"/>
      <c r="BZ120" s="137"/>
      <c r="CA120" s="137"/>
      <c r="CB120" s="137"/>
      <c r="CC120" s="137"/>
      <c r="CD120" s="137"/>
      <c r="CE120" s="137"/>
      <c r="CF120" s="137"/>
      <c r="CG120" s="137"/>
      <c r="CH120" s="137"/>
      <c r="CI120" s="137"/>
      <c r="CJ120" s="137"/>
      <c r="CK120" s="137"/>
    </row>
    <row r="121" spans="1:89">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7"/>
      <c r="AZ121" s="137"/>
      <c r="BA121" s="137"/>
      <c r="BB121" s="137"/>
      <c r="BC121" s="137"/>
      <c r="BD121" s="137"/>
      <c r="BE121" s="137"/>
      <c r="BF121" s="137"/>
      <c r="BG121" s="137"/>
      <c r="BH121" s="137"/>
      <c r="BI121" s="137"/>
      <c r="BJ121" s="137"/>
      <c r="BK121" s="137"/>
      <c r="BL121" s="137"/>
      <c r="BM121" s="137"/>
      <c r="BN121" s="137"/>
      <c r="BO121" s="137"/>
      <c r="BP121" s="137"/>
      <c r="BQ121" s="137"/>
      <c r="BR121" s="137"/>
      <c r="BS121" s="137"/>
      <c r="BT121" s="137"/>
      <c r="BU121" s="137"/>
      <c r="BV121" s="137"/>
      <c r="BW121" s="137"/>
      <c r="BX121" s="137"/>
      <c r="BY121" s="137"/>
      <c r="BZ121" s="137"/>
      <c r="CA121" s="137"/>
      <c r="CB121" s="137"/>
      <c r="CC121" s="137"/>
      <c r="CD121" s="137"/>
      <c r="CE121" s="137"/>
      <c r="CF121" s="137"/>
      <c r="CG121" s="137"/>
      <c r="CH121" s="137"/>
      <c r="CI121" s="137"/>
      <c r="CJ121" s="137"/>
      <c r="CK121" s="137"/>
    </row>
    <row r="122" spans="1:89">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c r="AV122" s="137"/>
      <c r="AW122" s="137"/>
      <c r="AX122" s="137"/>
      <c r="AY122" s="137"/>
      <c r="AZ122" s="137"/>
      <c r="BA122" s="137"/>
      <c r="BB122" s="137"/>
      <c r="BC122" s="137"/>
      <c r="BD122" s="137"/>
      <c r="BE122" s="137"/>
      <c r="BF122" s="137"/>
      <c r="BG122" s="137"/>
      <c r="BH122" s="137"/>
      <c r="BI122" s="137"/>
      <c r="BJ122" s="137"/>
      <c r="BK122" s="137"/>
      <c r="BL122" s="137"/>
      <c r="BM122" s="137"/>
      <c r="BN122" s="137"/>
      <c r="BO122" s="137"/>
      <c r="BP122" s="137"/>
      <c r="BQ122" s="137"/>
      <c r="BR122" s="137"/>
      <c r="BS122" s="137"/>
      <c r="BT122" s="137"/>
      <c r="BU122" s="137"/>
      <c r="BV122" s="137"/>
      <c r="BW122" s="137"/>
      <c r="BX122" s="137"/>
      <c r="BY122" s="137"/>
      <c r="BZ122" s="137"/>
      <c r="CA122" s="137"/>
      <c r="CB122" s="137"/>
      <c r="CC122" s="137"/>
      <c r="CD122" s="137"/>
      <c r="CE122" s="137"/>
      <c r="CF122" s="137"/>
      <c r="CG122" s="137"/>
      <c r="CH122" s="137"/>
      <c r="CI122" s="137"/>
      <c r="CJ122" s="137"/>
      <c r="CK122" s="137"/>
    </row>
    <row r="123" spans="1:89">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7"/>
      <c r="AY123" s="137"/>
      <c r="AZ123" s="137"/>
      <c r="BA123" s="137"/>
      <c r="BB123" s="137"/>
      <c r="BC123" s="137"/>
      <c r="BD123" s="137"/>
      <c r="BE123" s="137"/>
      <c r="BF123" s="137"/>
      <c r="BG123" s="137"/>
      <c r="BH123" s="137"/>
      <c r="BI123" s="137"/>
      <c r="BJ123" s="137"/>
      <c r="BK123" s="137"/>
      <c r="BL123" s="137"/>
      <c r="BM123" s="137"/>
      <c r="BN123" s="137"/>
      <c r="BO123" s="137"/>
      <c r="BP123" s="137"/>
      <c r="BQ123" s="137"/>
      <c r="BR123" s="137"/>
      <c r="BS123" s="137"/>
      <c r="BT123" s="137"/>
      <c r="BU123" s="137"/>
      <c r="BV123" s="137"/>
      <c r="BW123" s="137"/>
      <c r="BX123" s="137"/>
      <c r="BY123" s="137"/>
      <c r="BZ123" s="137"/>
      <c r="CA123" s="137"/>
      <c r="CB123" s="137"/>
      <c r="CC123" s="137"/>
      <c r="CD123" s="137"/>
      <c r="CE123" s="137"/>
      <c r="CF123" s="137"/>
      <c r="CG123" s="137"/>
      <c r="CH123" s="137"/>
      <c r="CI123" s="137"/>
      <c r="CJ123" s="137"/>
      <c r="CK123" s="137"/>
    </row>
    <row r="124" spans="1:89">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7"/>
      <c r="AY124" s="137"/>
      <c r="AZ124" s="137"/>
      <c r="BA124" s="137"/>
      <c r="BB124" s="137"/>
      <c r="BC124" s="137"/>
      <c r="BD124" s="137"/>
      <c r="BE124" s="137"/>
      <c r="BF124" s="137"/>
      <c r="BG124" s="137"/>
      <c r="BH124" s="137"/>
      <c r="BI124" s="137"/>
      <c r="BJ124" s="137"/>
      <c r="BK124" s="137"/>
      <c r="BL124" s="137"/>
      <c r="BM124" s="137"/>
      <c r="BN124" s="137"/>
      <c r="BO124" s="137"/>
      <c r="BP124" s="137"/>
      <c r="BQ124" s="137"/>
      <c r="BR124" s="137"/>
      <c r="BS124" s="137"/>
      <c r="BT124" s="137"/>
      <c r="BU124" s="137"/>
      <c r="BV124" s="137"/>
      <c r="BW124" s="137"/>
      <c r="BX124" s="137"/>
      <c r="BY124" s="137"/>
      <c r="BZ124" s="137"/>
      <c r="CA124" s="137"/>
      <c r="CB124" s="137"/>
      <c r="CC124" s="137"/>
      <c r="CD124" s="137"/>
      <c r="CE124" s="137"/>
      <c r="CF124" s="137"/>
      <c r="CG124" s="137"/>
      <c r="CH124" s="137"/>
      <c r="CI124" s="137"/>
      <c r="CJ124" s="137"/>
      <c r="CK124" s="137"/>
    </row>
    <row r="125" spans="1:89">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7"/>
      <c r="BR125" s="137"/>
      <c r="BS125" s="137"/>
      <c r="BT125" s="137"/>
      <c r="BU125" s="137"/>
      <c r="BV125" s="137"/>
      <c r="BW125" s="137"/>
      <c r="BX125" s="137"/>
      <c r="BY125" s="137"/>
      <c r="BZ125" s="137"/>
      <c r="CA125" s="137"/>
      <c r="CB125" s="137"/>
      <c r="CC125" s="137"/>
      <c r="CD125" s="137"/>
      <c r="CE125" s="137"/>
      <c r="CF125" s="137"/>
      <c r="CG125" s="137"/>
      <c r="CH125" s="137"/>
      <c r="CI125" s="137"/>
      <c r="CJ125" s="137"/>
      <c r="CK125" s="137"/>
    </row>
    <row r="126" spans="1:89">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7"/>
      <c r="AX126" s="137"/>
      <c r="AY126" s="137"/>
      <c r="AZ126" s="137"/>
      <c r="BA126" s="137"/>
      <c r="BB126" s="137"/>
      <c r="BC126" s="137"/>
      <c r="BD126" s="137"/>
      <c r="BE126" s="137"/>
      <c r="BF126" s="137"/>
      <c r="BG126" s="137"/>
      <c r="BH126" s="137"/>
      <c r="BI126" s="137"/>
      <c r="BJ126" s="137"/>
      <c r="BK126" s="137"/>
      <c r="BL126" s="137"/>
      <c r="BM126" s="137"/>
      <c r="BN126" s="137"/>
      <c r="BO126" s="137"/>
      <c r="BP126" s="137"/>
      <c r="BQ126" s="137"/>
      <c r="BR126" s="137"/>
      <c r="BS126" s="137"/>
      <c r="BT126" s="137"/>
      <c r="BU126" s="137"/>
      <c r="BV126" s="137"/>
      <c r="BW126" s="137"/>
      <c r="BX126" s="137"/>
      <c r="BY126" s="137"/>
      <c r="BZ126" s="137"/>
      <c r="CA126" s="137"/>
      <c r="CB126" s="137"/>
      <c r="CC126" s="137"/>
      <c r="CD126" s="137"/>
      <c r="CE126" s="137"/>
      <c r="CF126" s="137"/>
      <c r="CG126" s="137"/>
      <c r="CH126" s="137"/>
      <c r="CI126" s="137"/>
      <c r="CJ126" s="137"/>
      <c r="CK126" s="137"/>
    </row>
    <row r="127" spans="1:89">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c r="AZ127" s="137"/>
      <c r="BA127" s="137"/>
      <c r="BB127" s="137"/>
      <c r="BC127" s="137"/>
      <c r="BD127" s="137"/>
      <c r="BE127" s="137"/>
      <c r="BF127" s="137"/>
      <c r="BG127" s="137"/>
      <c r="BH127" s="137"/>
      <c r="BI127" s="137"/>
      <c r="BJ127" s="137"/>
      <c r="BK127" s="137"/>
      <c r="BL127" s="137"/>
      <c r="BM127" s="137"/>
      <c r="BN127" s="137"/>
      <c r="BO127" s="137"/>
      <c r="BP127" s="137"/>
      <c r="BQ127" s="137"/>
      <c r="BR127" s="137"/>
      <c r="BS127" s="137"/>
      <c r="BT127" s="137"/>
      <c r="BU127" s="137"/>
      <c r="BV127" s="137"/>
      <c r="BW127" s="137"/>
      <c r="BX127" s="137"/>
      <c r="BY127" s="137"/>
      <c r="BZ127" s="137"/>
      <c r="CA127" s="137"/>
      <c r="CB127" s="137"/>
      <c r="CC127" s="137"/>
      <c r="CD127" s="137"/>
      <c r="CE127" s="137"/>
      <c r="CF127" s="137"/>
      <c r="CG127" s="137"/>
      <c r="CH127" s="137"/>
      <c r="CI127" s="137"/>
      <c r="CJ127" s="137"/>
      <c r="CK127" s="137"/>
    </row>
    <row r="128" spans="1:89">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c r="AZ128" s="137"/>
      <c r="BA128" s="137"/>
      <c r="BB128" s="137"/>
      <c r="BC128" s="137"/>
      <c r="BD128" s="137"/>
      <c r="BE128" s="137"/>
      <c r="BF128" s="137"/>
      <c r="BG128" s="137"/>
      <c r="BH128" s="137"/>
      <c r="BI128" s="137"/>
      <c r="BJ128" s="137"/>
      <c r="BK128" s="137"/>
      <c r="BL128" s="137"/>
      <c r="BM128" s="137"/>
      <c r="BN128" s="137"/>
      <c r="BO128" s="137"/>
      <c r="BP128" s="137"/>
      <c r="BQ128" s="137"/>
      <c r="BR128" s="137"/>
      <c r="BS128" s="137"/>
      <c r="BT128" s="137"/>
      <c r="BU128" s="137"/>
      <c r="BV128" s="137"/>
      <c r="BW128" s="137"/>
      <c r="BX128" s="137"/>
      <c r="BY128" s="137"/>
      <c r="BZ128" s="137"/>
      <c r="CA128" s="137"/>
      <c r="CB128" s="137"/>
      <c r="CC128" s="137"/>
      <c r="CD128" s="137"/>
      <c r="CE128" s="137"/>
      <c r="CF128" s="137"/>
      <c r="CG128" s="137"/>
      <c r="CH128" s="137"/>
      <c r="CI128" s="137"/>
      <c r="CJ128" s="137"/>
      <c r="CK128" s="137"/>
    </row>
    <row r="129" spans="1:89">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c r="AZ129" s="137"/>
      <c r="BA129" s="137"/>
      <c r="BB129" s="137"/>
      <c r="BC129" s="137"/>
      <c r="BD129" s="137"/>
      <c r="BE129" s="137"/>
      <c r="BF129" s="137"/>
      <c r="BG129" s="137"/>
      <c r="BH129" s="137"/>
      <c r="BI129" s="137"/>
      <c r="BJ129" s="137"/>
      <c r="BK129" s="137"/>
      <c r="BL129" s="137"/>
      <c r="BM129" s="137"/>
      <c r="BN129" s="137"/>
      <c r="BO129" s="137"/>
      <c r="BP129" s="137"/>
      <c r="BQ129" s="137"/>
      <c r="BR129" s="137"/>
      <c r="BS129" s="137"/>
      <c r="BT129" s="137"/>
      <c r="BU129" s="137"/>
      <c r="BV129" s="137"/>
      <c r="BW129" s="137"/>
      <c r="BX129" s="137"/>
      <c r="BY129" s="137"/>
      <c r="BZ129" s="137"/>
      <c r="CA129" s="137"/>
      <c r="CB129" s="137"/>
      <c r="CC129" s="137"/>
      <c r="CD129" s="137"/>
      <c r="CE129" s="137"/>
      <c r="CF129" s="137"/>
      <c r="CG129" s="137"/>
      <c r="CH129" s="137"/>
      <c r="CI129" s="137"/>
      <c r="CJ129" s="137"/>
      <c r="CK129" s="137"/>
    </row>
    <row r="130" spans="1:89">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7"/>
      <c r="AZ130" s="137"/>
      <c r="BA130" s="137"/>
      <c r="BB130" s="137"/>
      <c r="BC130" s="137"/>
      <c r="BD130" s="137"/>
      <c r="BE130" s="137"/>
      <c r="BF130" s="137"/>
      <c r="BG130" s="137"/>
      <c r="BH130" s="137"/>
      <c r="BI130" s="137"/>
      <c r="BJ130" s="137"/>
      <c r="BK130" s="137"/>
      <c r="BL130" s="137"/>
      <c r="BM130" s="137"/>
      <c r="BN130" s="137"/>
      <c r="BO130" s="137"/>
      <c r="BP130" s="137"/>
      <c r="BQ130" s="137"/>
      <c r="BR130" s="137"/>
      <c r="BS130" s="137"/>
      <c r="BT130" s="137"/>
      <c r="BU130" s="137"/>
      <c r="BV130" s="137"/>
      <c r="BW130" s="137"/>
      <c r="BX130" s="137"/>
      <c r="BY130" s="137"/>
      <c r="BZ130" s="137"/>
      <c r="CA130" s="137"/>
      <c r="CB130" s="137"/>
      <c r="CC130" s="137"/>
      <c r="CD130" s="137"/>
      <c r="CE130" s="137"/>
      <c r="CF130" s="137"/>
      <c r="CG130" s="137"/>
      <c r="CH130" s="137"/>
      <c r="CI130" s="137"/>
      <c r="CJ130" s="137"/>
      <c r="CK130" s="137"/>
    </row>
    <row r="131" spans="1:89">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7"/>
      <c r="AY131" s="137"/>
      <c r="AZ131" s="137"/>
      <c r="BA131" s="137"/>
      <c r="BB131" s="137"/>
      <c r="BC131" s="137"/>
      <c r="BD131" s="137"/>
      <c r="BE131" s="137"/>
      <c r="BF131" s="137"/>
      <c r="BG131" s="137"/>
      <c r="BH131" s="137"/>
      <c r="BI131" s="137"/>
      <c r="BJ131" s="137"/>
      <c r="BK131" s="137"/>
      <c r="BL131" s="137"/>
      <c r="BM131" s="137"/>
      <c r="BN131" s="137"/>
      <c r="BO131" s="137"/>
      <c r="BP131" s="137"/>
      <c r="BQ131" s="137"/>
      <c r="BR131" s="137"/>
      <c r="BS131" s="137"/>
      <c r="BT131" s="137"/>
      <c r="BU131" s="137"/>
      <c r="BV131" s="137"/>
      <c r="BW131" s="137"/>
      <c r="BX131" s="137"/>
      <c r="BY131" s="137"/>
      <c r="BZ131" s="137"/>
      <c r="CA131" s="137"/>
      <c r="CB131" s="137"/>
      <c r="CC131" s="137"/>
      <c r="CD131" s="137"/>
      <c r="CE131" s="137"/>
      <c r="CF131" s="137"/>
      <c r="CG131" s="137"/>
      <c r="CH131" s="137"/>
      <c r="CI131" s="137"/>
      <c r="CJ131" s="137"/>
      <c r="CK131" s="137"/>
    </row>
    <row r="132" spans="1:89">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c r="AV132" s="137"/>
      <c r="AW132" s="137"/>
      <c r="AX132" s="137"/>
      <c r="AY132" s="137"/>
      <c r="AZ132" s="137"/>
      <c r="BA132" s="137"/>
      <c r="BB132" s="137"/>
      <c r="BC132" s="137"/>
      <c r="BD132" s="137"/>
      <c r="BE132" s="137"/>
      <c r="BF132" s="137"/>
      <c r="BG132" s="137"/>
      <c r="BH132" s="137"/>
      <c r="BI132" s="137"/>
      <c r="BJ132" s="137"/>
      <c r="BK132" s="137"/>
      <c r="BL132" s="137"/>
      <c r="BM132" s="137"/>
      <c r="BN132" s="137"/>
      <c r="BO132" s="137"/>
      <c r="BP132" s="137"/>
      <c r="BQ132" s="137"/>
      <c r="BR132" s="137"/>
      <c r="BS132" s="137"/>
      <c r="BT132" s="137"/>
      <c r="BU132" s="137"/>
      <c r="BV132" s="137"/>
      <c r="BW132" s="137"/>
      <c r="BX132" s="137"/>
      <c r="BY132" s="137"/>
      <c r="BZ132" s="137"/>
      <c r="CA132" s="137"/>
      <c r="CB132" s="137"/>
      <c r="CC132" s="137"/>
      <c r="CD132" s="137"/>
      <c r="CE132" s="137"/>
      <c r="CF132" s="137"/>
      <c r="CG132" s="137"/>
      <c r="CH132" s="137"/>
      <c r="CI132" s="137"/>
      <c r="CJ132" s="137"/>
      <c r="CK132" s="137"/>
    </row>
    <row r="133" spans="1:89">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7"/>
      <c r="AY133" s="137"/>
      <c r="AZ133" s="137"/>
      <c r="BA133" s="137"/>
      <c r="BB133" s="137"/>
      <c r="BC133" s="137"/>
      <c r="BD133" s="137"/>
      <c r="BE133" s="137"/>
      <c r="BF133" s="137"/>
      <c r="BG133" s="137"/>
      <c r="BH133" s="137"/>
      <c r="BI133" s="137"/>
      <c r="BJ133" s="137"/>
      <c r="BK133" s="137"/>
      <c r="BL133" s="137"/>
      <c r="BM133" s="137"/>
      <c r="BN133" s="137"/>
      <c r="BO133" s="137"/>
      <c r="BP133" s="137"/>
      <c r="BQ133" s="137"/>
      <c r="BR133" s="137"/>
      <c r="BS133" s="137"/>
      <c r="BT133" s="137"/>
      <c r="BU133" s="137"/>
      <c r="BV133" s="137"/>
      <c r="BW133" s="137"/>
      <c r="BX133" s="137"/>
      <c r="BY133" s="137"/>
      <c r="BZ133" s="137"/>
      <c r="CA133" s="137"/>
      <c r="CB133" s="137"/>
      <c r="CC133" s="137"/>
      <c r="CD133" s="137"/>
      <c r="CE133" s="137"/>
      <c r="CF133" s="137"/>
      <c r="CG133" s="137"/>
      <c r="CH133" s="137"/>
      <c r="CI133" s="137"/>
      <c r="CJ133" s="137"/>
      <c r="CK133" s="137"/>
    </row>
    <row r="134" spans="1:89">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37"/>
      <c r="AV134" s="137"/>
      <c r="AW134" s="137"/>
      <c r="AX134" s="137"/>
      <c r="AY134" s="137"/>
      <c r="AZ134" s="137"/>
      <c r="BA134" s="137"/>
      <c r="BB134" s="137"/>
      <c r="BC134" s="137"/>
      <c r="BD134" s="137"/>
      <c r="BE134" s="137"/>
      <c r="BF134" s="137"/>
      <c r="BG134" s="137"/>
      <c r="BH134" s="137"/>
      <c r="BI134" s="137"/>
      <c r="BJ134" s="137"/>
      <c r="BK134" s="137"/>
      <c r="BL134" s="137"/>
      <c r="BM134" s="137"/>
      <c r="BN134" s="137"/>
      <c r="BO134" s="137"/>
      <c r="BP134" s="137"/>
      <c r="BQ134" s="137"/>
      <c r="BR134" s="137"/>
      <c r="BS134" s="137"/>
      <c r="BT134" s="137"/>
      <c r="BU134" s="137"/>
      <c r="BV134" s="137"/>
      <c r="BW134" s="137"/>
      <c r="BX134" s="137"/>
      <c r="BY134" s="137"/>
      <c r="BZ134" s="137"/>
      <c r="CA134" s="137"/>
      <c r="CB134" s="137"/>
      <c r="CC134" s="137"/>
      <c r="CD134" s="137"/>
      <c r="CE134" s="137"/>
      <c r="CF134" s="137"/>
      <c r="CG134" s="137"/>
      <c r="CH134" s="137"/>
      <c r="CI134" s="137"/>
      <c r="CJ134" s="137"/>
      <c r="CK134" s="137"/>
    </row>
    <row r="135" spans="1:89">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37"/>
      <c r="AV135" s="137"/>
      <c r="AW135" s="137"/>
      <c r="AX135" s="137"/>
      <c r="AY135" s="137"/>
      <c r="AZ135" s="137"/>
      <c r="BA135" s="137"/>
      <c r="BB135" s="137"/>
      <c r="BC135" s="137"/>
      <c r="BD135" s="137"/>
      <c r="BE135" s="137"/>
      <c r="BF135" s="137"/>
      <c r="BG135" s="137"/>
      <c r="BH135" s="137"/>
      <c r="BI135" s="137"/>
      <c r="BJ135" s="137"/>
      <c r="BK135" s="137"/>
      <c r="BL135" s="137"/>
      <c r="BM135" s="137"/>
      <c r="BN135" s="137"/>
      <c r="BO135" s="137"/>
      <c r="BP135" s="137"/>
      <c r="BQ135" s="137"/>
      <c r="BR135" s="137"/>
      <c r="BS135" s="137"/>
      <c r="BT135" s="137"/>
      <c r="BU135" s="137"/>
      <c r="BV135" s="137"/>
      <c r="BW135" s="137"/>
      <c r="BX135" s="137"/>
      <c r="BY135" s="137"/>
      <c r="BZ135" s="137"/>
      <c r="CA135" s="137"/>
      <c r="CB135" s="137"/>
      <c r="CC135" s="137"/>
      <c r="CD135" s="137"/>
      <c r="CE135" s="137"/>
      <c r="CF135" s="137"/>
      <c r="CG135" s="137"/>
      <c r="CH135" s="137"/>
      <c r="CI135" s="137"/>
      <c r="CJ135" s="137"/>
      <c r="CK135" s="137"/>
    </row>
    <row r="136" spans="1:89">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c r="AV136" s="137"/>
      <c r="AW136" s="137"/>
      <c r="AX136" s="137"/>
      <c r="AY136" s="137"/>
      <c r="AZ136" s="137"/>
      <c r="BA136" s="137"/>
      <c r="BB136" s="137"/>
      <c r="BC136" s="137"/>
      <c r="BD136" s="137"/>
      <c r="BE136" s="137"/>
      <c r="BF136" s="137"/>
      <c r="BG136" s="137"/>
      <c r="BH136" s="137"/>
      <c r="BI136" s="137"/>
      <c r="BJ136" s="137"/>
      <c r="BK136" s="137"/>
      <c r="BL136" s="137"/>
      <c r="BM136" s="137"/>
      <c r="BN136" s="137"/>
      <c r="BO136" s="137"/>
      <c r="BP136" s="137"/>
      <c r="BQ136" s="137"/>
      <c r="BR136" s="137"/>
      <c r="BS136" s="137"/>
      <c r="BT136" s="137"/>
      <c r="BU136" s="137"/>
      <c r="BV136" s="137"/>
      <c r="BW136" s="137"/>
      <c r="BX136" s="137"/>
      <c r="BY136" s="137"/>
      <c r="BZ136" s="137"/>
      <c r="CA136" s="137"/>
      <c r="CB136" s="137"/>
      <c r="CC136" s="137"/>
      <c r="CD136" s="137"/>
      <c r="CE136" s="137"/>
      <c r="CF136" s="137"/>
      <c r="CG136" s="137"/>
      <c r="CH136" s="137"/>
      <c r="CI136" s="137"/>
      <c r="CJ136" s="137"/>
      <c r="CK136" s="137"/>
    </row>
    <row r="137" spans="1:89">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137"/>
      <c r="BA137" s="137"/>
      <c r="BB137" s="137"/>
      <c r="BC137" s="137"/>
      <c r="BD137" s="137"/>
      <c r="BE137" s="137"/>
      <c r="BF137" s="137"/>
      <c r="BG137" s="137"/>
      <c r="BH137" s="137"/>
      <c r="BI137" s="137"/>
      <c r="BJ137" s="137"/>
      <c r="BK137" s="137"/>
      <c r="BL137" s="137"/>
      <c r="BM137" s="137"/>
      <c r="BN137" s="137"/>
      <c r="BO137" s="137"/>
      <c r="BP137" s="137"/>
      <c r="BQ137" s="137"/>
      <c r="BR137" s="137"/>
      <c r="BS137" s="137"/>
      <c r="BT137" s="137"/>
      <c r="BU137" s="137"/>
      <c r="BV137" s="137"/>
      <c r="BW137" s="137"/>
      <c r="BX137" s="137"/>
      <c r="BY137" s="137"/>
      <c r="BZ137" s="137"/>
      <c r="CA137" s="137"/>
      <c r="CB137" s="137"/>
      <c r="CC137" s="137"/>
      <c r="CD137" s="137"/>
      <c r="CE137" s="137"/>
      <c r="CF137" s="137"/>
      <c r="CG137" s="137"/>
      <c r="CH137" s="137"/>
      <c r="CI137" s="137"/>
      <c r="CJ137" s="137"/>
      <c r="CK137" s="137"/>
    </row>
    <row r="138" spans="1:89">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7"/>
      <c r="AY138" s="137"/>
      <c r="AZ138" s="137"/>
      <c r="BA138" s="137"/>
      <c r="BB138" s="137"/>
      <c r="BC138" s="137"/>
      <c r="BD138" s="137"/>
      <c r="BE138" s="137"/>
      <c r="BF138" s="137"/>
      <c r="BG138" s="137"/>
      <c r="BH138" s="137"/>
      <c r="BI138" s="137"/>
      <c r="BJ138" s="137"/>
      <c r="BK138" s="137"/>
      <c r="BL138" s="137"/>
      <c r="BM138" s="137"/>
      <c r="BN138" s="137"/>
      <c r="BO138" s="137"/>
      <c r="BP138" s="137"/>
      <c r="BQ138" s="137"/>
      <c r="BR138" s="137"/>
      <c r="BS138" s="137"/>
      <c r="BT138" s="137"/>
      <c r="BU138" s="137"/>
      <c r="BV138" s="137"/>
      <c r="BW138" s="137"/>
      <c r="BX138" s="137"/>
      <c r="BY138" s="137"/>
      <c r="BZ138" s="137"/>
      <c r="CA138" s="137"/>
      <c r="CB138" s="137"/>
      <c r="CC138" s="137"/>
      <c r="CD138" s="137"/>
      <c r="CE138" s="137"/>
      <c r="CF138" s="137"/>
      <c r="CG138" s="137"/>
      <c r="CH138" s="137"/>
      <c r="CI138" s="137"/>
      <c r="CJ138" s="137"/>
      <c r="CK138" s="137"/>
    </row>
    <row r="139" spans="1:89">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7"/>
      <c r="AY139" s="137"/>
      <c r="AZ139" s="137"/>
      <c r="BA139" s="137"/>
      <c r="BB139" s="137"/>
      <c r="BC139" s="137"/>
      <c r="BD139" s="137"/>
      <c r="BE139" s="137"/>
      <c r="BF139" s="137"/>
      <c r="BG139" s="137"/>
      <c r="BH139" s="137"/>
      <c r="BI139" s="137"/>
      <c r="BJ139" s="137"/>
      <c r="BK139" s="137"/>
      <c r="BL139" s="137"/>
      <c r="BM139" s="137"/>
      <c r="BN139" s="137"/>
      <c r="BO139" s="137"/>
      <c r="BP139" s="137"/>
      <c r="BQ139" s="137"/>
      <c r="BR139" s="137"/>
      <c r="BS139" s="137"/>
      <c r="BT139" s="137"/>
      <c r="BU139" s="137"/>
      <c r="BV139" s="137"/>
      <c r="BW139" s="137"/>
      <c r="BX139" s="137"/>
      <c r="BY139" s="137"/>
      <c r="BZ139" s="137"/>
      <c r="CA139" s="137"/>
      <c r="CB139" s="137"/>
      <c r="CC139" s="137"/>
      <c r="CD139" s="137"/>
      <c r="CE139" s="137"/>
      <c r="CF139" s="137"/>
      <c r="CG139" s="137"/>
      <c r="CH139" s="137"/>
      <c r="CI139" s="137"/>
      <c r="CJ139" s="137"/>
      <c r="CK139" s="137"/>
    </row>
    <row r="140" spans="1:89">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7"/>
      <c r="AY140" s="137"/>
      <c r="AZ140" s="137"/>
      <c r="BA140" s="137"/>
      <c r="BB140" s="137"/>
      <c r="BC140" s="137"/>
      <c r="BD140" s="137"/>
      <c r="BE140" s="137"/>
      <c r="BF140" s="137"/>
      <c r="BG140" s="137"/>
      <c r="BH140" s="137"/>
      <c r="BI140" s="137"/>
      <c r="BJ140" s="137"/>
      <c r="BK140" s="137"/>
      <c r="BL140" s="137"/>
      <c r="BM140" s="137"/>
      <c r="BN140" s="137"/>
      <c r="BO140" s="137"/>
      <c r="BP140" s="137"/>
      <c r="BQ140" s="137"/>
      <c r="BR140" s="137"/>
      <c r="BS140" s="137"/>
      <c r="BT140" s="137"/>
      <c r="BU140" s="137"/>
      <c r="BV140" s="137"/>
      <c r="BW140" s="137"/>
      <c r="BX140" s="137"/>
      <c r="BY140" s="137"/>
      <c r="BZ140" s="137"/>
      <c r="CA140" s="137"/>
      <c r="CB140" s="137"/>
      <c r="CC140" s="137"/>
      <c r="CD140" s="137"/>
      <c r="CE140" s="137"/>
      <c r="CF140" s="137"/>
      <c r="CG140" s="137"/>
      <c r="CH140" s="137"/>
      <c r="CI140" s="137"/>
      <c r="CJ140" s="137"/>
      <c r="CK140" s="137"/>
    </row>
    <row r="141" spans="1:89">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7"/>
      <c r="AY141" s="137"/>
      <c r="AZ141" s="137"/>
      <c r="BA141" s="137"/>
      <c r="BB141" s="137"/>
      <c r="BC141" s="137"/>
      <c r="BD141" s="137"/>
      <c r="BE141" s="137"/>
      <c r="BF141" s="137"/>
      <c r="BG141" s="137"/>
      <c r="BH141" s="137"/>
      <c r="BI141" s="137"/>
      <c r="BJ141" s="137"/>
      <c r="BK141" s="137"/>
      <c r="BL141" s="137"/>
      <c r="BM141" s="137"/>
      <c r="BN141" s="137"/>
      <c r="BO141" s="137"/>
      <c r="BP141" s="137"/>
      <c r="BQ141" s="137"/>
      <c r="BR141" s="137"/>
      <c r="BS141" s="137"/>
      <c r="BT141" s="137"/>
      <c r="BU141" s="137"/>
      <c r="BV141" s="137"/>
      <c r="BW141" s="137"/>
      <c r="BX141" s="137"/>
      <c r="BY141" s="137"/>
      <c r="BZ141" s="137"/>
      <c r="CA141" s="137"/>
      <c r="CB141" s="137"/>
      <c r="CC141" s="137"/>
      <c r="CD141" s="137"/>
      <c r="CE141" s="137"/>
      <c r="CF141" s="137"/>
      <c r="CG141" s="137"/>
      <c r="CH141" s="137"/>
      <c r="CI141" s="137"/>
      <c r="CJ141" s="137"/>
      <c r="CK141" s="137"/>
    </row>
    <row r="142" spans="1:89">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7"/>
      <c r="AY142" s="137"/>
      <c r="AZ142" s="137"/>
      <c r="BA142" s="137"/>
      <c r="BB142" s="137"/>
      <c r="BC142" s="137"/>
      <c r="BD142" s="137"/>
      <c r="BE142" s="137"/>
      <c r="BF142" s="137"/>
      <c r="BG142" s="137"/>
      <c r="BH142" s="137"/>
      <c r="BI142" s="137"/>
      <c r="BJ142" s="137"/>
      <c r="BK142" s="137"/>
      <c r="BL142" s="137"/>
      <c r="BM142" s="137"/>
      <c r="BN142" s="137"/>
      <c r="BO142" s="137"/>
      <c r="BP142" s="137"/>
      <c r="BQ142" s="137"/>
      <c r="BR142" s="137"/>
      <c r="BS142" s="137"/>
      <c r="BT142" s="137"/>
      <c r="BU142" s="137"/>
      <c r="BV142" s="137"/>
      <c r="BW142" s="137"/>
      <c r="BX142" s="137"/>
      <c r="BY142" s="137"/>
      <c r="BZ142" s="137"/>
      <c r="CA142" s="137"/>
      <c r="CB142" s="137"/>
      <c r="CC142" s="137"/>
      <c r="CD142" s="137"/>
      <c r="CE142" s="137"/>
      <c r="CF142" s="137"/>
      <c r="CG142" s="137"/>
      <c r="CH142" s="137"/>
      <c r="CI142" s="137"/>
      <c r="CJ142" s="137"/>
      <c r="CK142" s="137"/>
    </row>
    <row r="143" spans="1:89">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7"/>
      <c r="AZ143" s="137"/>
      <c r="BA143" s="137"/>
      <c r="BB143" s="137"/>
      <c r="BC143" s="137"/>
      <c r="BD143" s="137"/>
      <c r="BE143" s="137"/>
      <c r="BF143" s="137"/>
      <c r="BG143" s="137"/>
      <c r="BH143" s="137"/>
      <c r="BI143" s="137"/>
      <c r="BJ143" s="137"/>
      <c r="BK143" s="137"/>
      <c r="BL143" s="137"/>
      <c r="BM143" s="137"/>
      <c r="BN143" s="137"/>
      <c r="BO143" s="137"/>
      <c r="BP143" s="137"/>
      <c r="BQ143" s="137"/>
      <c r="BR143" s="137"/>
      <c r="BS143" s="137"/>
      <c r="BT143" s="137"/>
      <c r="BU143" s="137"/>
      <c r="BV143" s="137"/>
      <c r="BW143" s="137"/>
      <c r="BX143" s="137"/>
      <c r="BY143" s="137"/>
      <c r="BZ143" s="137"/>
      <c r="CA143" s="137"/>
      <c r="CB143" s="137"/>
      <c r="CC143" s="137"/>
      <c r="CD143" s="137"/>
      <c r="CE143" s="137"/>
      <c r="CF143" s="137"/>
      <c r="CG143" s="137"/>
      <c r="CH143" s="137"/>
      <c r="CI143" s="137"/>
      <c r="CJ143" s="137"/>
      <c r="CK143" s="137"/>
    </row>
    <row r="144" spans="1:89">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7"/>
      <c r="BA144" s="137"/>
      <c r="BB144" s="137"/>
      <c r="BC144" s="137"/>
      <c r="BD144" s="137"/>
      <c r="BE144" s="137"/>
      <c r="BF144" s="137"/>
      <c r="BG144" s="137"/>
      <c r="BH144" s="137"/>
      <c r="BI144" s="137"/>
      <c r="BJ144" s="137"/>
      <c r="BK144" s="137"/>
      <c r="BL144" s="137"/>
      <c r="BM144" s="137"/>
      <c r="BN144" s="137"/>
      <c r="BO144" s="137"/>
      <c r="BP144" s="137"/>
      <c r="BQ144" s="137"/>
      <c r="BR144" s="137"/>
      <c r="BS144" s="137"/>
      <c r="BT144" s="137"/>
      <c r="BU144" s="137"/>
      <c r="BV144" s="137"/>
      <c r="BW144" s="137"/>
      <c r="BX144" s="137"/>
      <c r="BY144" s="137"/>
      <c r="BZ144" s="137"/>
      <c r="CA144" s="137"/>
      <c r="CB144" s="137"/>
      <c r="CC144" s="137"/>
      <c r="CD144" s="137"/>
      <c r="CE144" s="137"/>
      <c r="CF144" s="137"/>
      <c r="CG144" s="137"/>
      <c r="CH144" s="137"/>
      <c r="CI144" s="137"/>
      <c r="CJ144" s="137"/>
      <c r="CK144" s="137"/>
    </row>
    <row r="145" spans="1:89">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7"/>
      <c r="AX145" s="137"/>
      <c r="AY145" s="137"/>
      <c r="AZ145" s="137"/>
      <c r="BA145" s="137"/>
      <c r="BB145" s="137"/>
      <c r="BC145" s="137"/>
      <c r="BD145" s="137"/>
      <c r="BE145" s="137"/>
      <c r="BF145" s="137"/>
      <c r="BG145" s="137"/>
      <c r="BH145" s="137"/>
      <c r="BI145" s="137"/>
      <c r="BJ145" s="137"/>
      <c r="BK145" s="137"/>
      <c r="BL145" s="137"/>
      <c r="BM145" s="137"/>
      <c r="BN145" s="137"/>
      <c r="BO145" s="137"/>
      <c r="BP145" s="137"/>
      <c r="BQ145" s="137"/>
      <c r="BR145" s="137"/>
      <c r="BS145" s="137"/>
      <c r="BT145" s="137"/>
      <c r="BU145" s="137"/>
      <c r="BV145" s="137"/>
      <c r="BW145" s="137"/>
      <c r="BX145" s="137"/>
      <c r="BY145" s="137"/>
      <c r="BZ145" s="137"/>
      <c r="CA145" s="137"/>
      <c r="CB145" s="137"/>
      <c r="CC145" s="137"/>
      <c r="CD145" s="137"/>
      <c r="CE145" s="137"/>
      <c r="CF145" s="137"/>
      <c r="CG145" s="137"/>
      <c r="CH145" s="137"/>
      <c r="CI145" s="137"/>
      <c r="CJ145" s="137"/>
      <c r="CK145" s="137"/>
    </row>
    <row r="146" spans="1:89">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7"/>
      <c r="AX146" s="137"/>
      <c r="AY146" s="137"/>
      <c r="AZ146" s="137"/>
      <c r="BA146" s="137"/>
      <c r="BB146" s="137"/>
      <c r="BC146" s="137"/>
      <c r="BD146" s="137"/>
      <c r="BE146" s="137"/>
      <c r="BF146" s="137"/>
      <c r="BG146" s="137"/>
      <c r="BH146" s="137"/>
      <c r="BI146" s="137"/>
      <c r="BJ146" s="137"/>
      <c r="BK146" s="137"/>
      <c r="BL146" s="137"/>
      <c r="BM146" s="137"/>
      <c r="BN146" s="137"/>
      <c r="BO146" s="137"/>
      <c r="BP146" s="137"/>
      <c r="BQ146" s="137"/>
      <c r="BR146" s="137"/>
      <c r="BS146" s="137"/>
      <c r="BT146" s="137"/>
      <c r="BU146" s="137"/>
      <c r="BV146" s="137"/>
      <c r="BW146" s="137"/>
      <c r="BX146" s="137"/>
      <c r="BY146" s="137"/>
      <c r="BZ146" s="137"/>
      <c r="CA146" s="137"/>
      <c r="CB146" s="137"/>
      <c r="CC146" s="137"/>
      <c r="CD146" s="137"/>
      <c r="CE146" s="137"/>
      <c r="CF146" s="137"/>
      <c r="CG146" s="137"/>
      <c r="CH146" s="137"/>
      <c r="CI146" s="137"/>
      <c r="CJ146" s="137"/>
      <c r="CK146" s="137"/>
    </row>
    <row r="147" spans="1:89">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7"/>
      <c r="BR147" s="137"/>
      <c r="BS147" s="137"/>
      <c r="BT147" s="137"/>
      <c r="BU147" s="137"/>
      <c r="BV147" s="137"/>
      <c r="BW147" s="137"/>
      <c r="BX147" s="137"/>
      <c r="BY147" s="137"/>
      <c r="BZ147" s="137"/>
      <c r="CA147" s="137"/>
      <c r="CB147" s="137"/>
      <c r="CC147" s="137"/>
      <c r="CD147" s="137"/>
      <c r="CE147" s="137"/>
      <c r="CF147" s="137"/>
      <c r="CG147" s="137"/>
      <c r="CH147" s="137"/>
      <c r="CI147" s="137"/>
      <c r="CJ147" s="137"/>
      <c r="CK147" s="137"/>
    </row>
    <row r="148" spans="1:89">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c r="AQ148" s="137"/>
      <c r="AR148" s="137"/>
      <c r="AS148" s="137"/>
      <c r="AT148" s="137"/>
      <c r="AU148" s="137"/>
      <c r="AV148" s="137"/>
      <c r="AW148" s="137"/>
      <c r="AX148" s="137"/>
      <c r="AY148" s="137"/>
      <c r="AZ148" s="137"/>
      <c r="BA148" s="137"/>
      <c r="BB148" s="137"/>
      <c r="BC148" s="137"/>
      <c r="BD148" s="137"/>
      <c r="BE148" s="137"/>
      <c r="BF148" s="137"/>
      <c r="BG148" s="137"/>
      <c r="BH148" s="137"/>
      <c r="BI148" s="137"/>
      <c r="BJ148" s="137"/>
      <c r="BK148" s="137"/>
      <c r="BL148" s="137"/>
      <c r="BM148" s="137"/>
      <c r="BN148" s="137"/>
      <c r="BO148" s="137"/>
      <c r="BP148" s="137"/>
      <c r="BQ148" s="137"/>
      <c r="BR148" s="137"/>
      <c r="BS148" s="137"/>
      <c r="BT148" s="137"/>
      <c r="BU148" s="137"/>
      <c r="BV148" s="137"/>
      <c r="BW148" s="137"/>
      <c r="BX148" s="137"/>
      <c r="BY148" s="137"/>
      <c r="BZ148" s="137"/>
      <c r="CA148" s="137"/>
      <c r="CB148" s="137"/>
      <c r="CC148" s="137"/>
      <c r="CD148" s="137"/>
      <c r="CE148" s="137"/>
      <c r="CF148" s="137"/>
      <c r="CG148" s="137"/>
      <c r="CH148" s="137"/>
      <c r="CI148" s="137"/>
      <c r="CJ148" s="137"/>
      <c r="CK148" s="137"/>
    </row>
    <row r="149" spans="1:89">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c r="AV149" s="137"/>
      <c r="AW149" s="137"/>
      <c r="AX149" s="137"/>
      <c r="AY149" s="137"/>
      <c r="AZ149" s="137"/>
      <c r="BA149" s="137"/>
      <c r="BB149" s="137"/>
      <c r="BC149" s="137"/>
      <c r="BD149" s="137"/>
      <c r="BE149" s="137"/>
      <c r="BF149" s="137"/>
      <c r="BG149" s="137"/>
      <c r="BH149" s="137"/>
      <c r="BI149" s="137"/>
      <c r="BJ149" s="137"/>
      <c r="BK149" s="137"/>
      <c r="BL149" s="137"/>
      <c r="BM149" s="137"/>
      <c r="BN149" s="137"/>
      <c r="BO149" s="137"/>
      <c r="BP149" s="137"/>
      <c r="BQ149" s="137"/>
      <c r="BR149" s="137"/>
      <c r="BS149" s="137"/>
      <c r="BT149" s="137"/>
      <c r="BU149" s="137"/>
      <c r="BV149" s="137"/>
      <c r="BW149" s="137"/>
      <c r="BX149" s="137"/>
      <c r="BY149" s="137"/>
      <c r="BZ149" s="137"/>
      <c r="CA149" s="137"/>
      <c r="CB149" s="137"/>
      <c r="CC149" s="137"/>
      <c r="CD149" s="137"/>
      <c r="CE149" s="137"/>
      <c r="CF149" s="137"/>
      <c r="CG149" s="137"/>
      <c r="CH149" s="137"/>
      <c r="CI149" s="137"/>
      <c r="CJ149" s="137"/>
      <c r="CK149" s="137"/>
    </row>
    <row r="150" spans="1:89">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7"/>
      <c r="AY150" s="137"/>
      <c r="AZ150" s="137"/>
      <c r="BA150" s="137"/>
      <c r="BB150" s="137"/>
      <c r="BC150" s="137"/>
      <c r="BD150" s="137"/>
      <c r="BE150" s="137"/>
      <c r="BF150" s="137"/>
      <c r="BG150" s="137"/>
      <c r="BH150" s="137"/>
      <c r="BI150" s="137"/>
      <c r="BJ150" s="137"/>
      <c r="BK150" s="137"/>
      <c r="BL150" s="137"/>
      <c r="BM150" s="137"/>
      <c r="BN150" s="137"/>
      <c r="BO150" s="137"/>
      <c r="BP150" s="137"/>
      <c r="BQ150" s="137"/>
      <c r="BR150" s="137"/>
      <c r="BS150" s="137"/>
      <c r="BT150" s="137"/>
      <c r="BU150" s="137"/>
      <c r="BV150" s="137"/>
      <c r="BW150" s="137"/>
      <c r="BX150" s="137"/>
      <c r="BY150" s="137"/>
      <c r="BZ150" s="137"/>
      <c r="CA150" s="137"/>
      <c r="CB150" s="137"/>
      <c r="CC150" s="137"/>
      <c r="CD150" s="137"/>
      <c r="CE150" s="137"/>
      <c r="CF150" s="137"/>
      <c r="CG150" s="137"/>
      <c r="CH150" s="137"/>
      <c r="CI150" s="137"/>
      <c r="CJ150" s="137"/>
      <c r="CK150" s="137"/>
    </row>
    <row r="151" spans="1:89">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c r="AU151" s="137"/>
      <c r="AV151" s="137"/>
      <c r="AW151" s="137"/>
      <c r="AX151" s="137"/>
      <c r="AY151" s="137"/>
      <c r="AZ151" s="137"/>
      <c r="BA151" s="137"/>
      <c r="BB151" s="137"/>
      <c r="BC151" s="137"/>
      <c r="BD151" s="137"/>
      <c r="BE151" s="137"/>
      <c r="BF151" s="137"/>
      <c r="BG151" s="137"/>
      <c r="BH151" s="137"/>
      <c r="BI151" s="137"/>
      <c r="BJ151" s="137"/>
      <c r="BK151" s="137"/>
      <c r="BL151" s="137"/>
      <c r="BM151" s="137"/>
      <c r="BN151" s="137"/>
      <c r="BO151" s="137"/>
      <c r="BP151" s="137"/>
      <c r="BQ151" s="137"/>
      <c r="BR151" s="137"/>
      <c r="BS151" s="137"/>
      <c r="BT151" s="137"/>
      <c r="BU151" s="137"/>
      <c r="BV151" s="137"/>
      <c r="BW151" s="137"/>
      <c r="BX151" s="137"/>
      <c r="BY151" s="137"/>
      <c r="BZ151" s="137"/>
      <c r="CA151" s="137"/>
      <c r="CB151" s="137"/>
      <c r="CC151" s="137"/>
      <c r="CD151" s="137"/>
      <c r="CE151" s="137"/>
      <c r="CF151" s="137"/>
      <c r="CG151" s="137"/>
      <c r="CH151" s="137"/>
      <c r="CI151" s="137"/>
      <c r="CJ151" s="137"/>
      <c r="CK151" s="137"/>
    </row>
    <row r="152" spans="1:89">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37"/>
      <c r="AR152" s="137"/>
      <c r="AS152" s="137"/>
      <c r="AT152" s="137"/>
      <c r="AU152" s="137"/>
      <c r="AV152" s="137"/>
      <c r="AW152" s="137"/>
      <c r="AX152" s="137"/>
      <c r="AY152" s="137"/>
      <c r="AZ152" s="137"/>
      <c r="BA152" s="137"/>
      <c r="BB152" s="137"/>
      <c r="BC152" s="137"/>
      <c r="BD152" s="137"/>
      <c r="BE152" s="137"/>
      <c r="BF152" s="137"/>
      <c r="BG152" s="137"/>
      <c r="BH152" s="137"/>
      <c r="BI152" s="137"/>
      <c r="BJ152" s="137"/>
      <c r="BK152" s="137"/>
      <c r="BL152" s="137"/>
      <c r="BM152" s="137"/>
      <c r="BN152" s="137"/>
      <c r="BO152" s="137"/>
      <c r="BP152" s="137"/>
      <c r="BQ152" s="137"/>
      <c r="BR152" s="137"/>
      <c r="BS152" s="137"/>
      <c r="BT152" s="137"/>
      <c r="BU152" s="137"/>
      <c r="BV152" s="137"/>
      <c r="BW152" s="137"/>
      <c r="BX152" s="137"/>
      <c r="BY152" s="137"/>
      <c r="BZ152" s="137"/>
      <c r="CA152" s="137"/>
      <c r="CB152" s="137"/>
      <c r="CC152" s="137"/>
      <c r="CD152" s="137"/>
      <c r="CE152" s="137"/>
      <c r="CF152" s="137"/>
      <c r="CG152" s="137"/>
      <c r="CH152" s="137"/>
      <c r="CI152" s="137"/>
      <c r="CJ152" s="137"/>
      <c r="CK152" s="137"/>
    </row>
    <row r="153" spans="1:89">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c r="AQ153" s="137"/>
      <c r="AR153" s="137"/>
      <c r="AS153" s="137"/>
      <c r="AT153" s="137"/>
      <c r="AU153" s="137"/>
      <c r="AV153" s="137"/>
      <c r="AW153" s="137"/>
      <c r="AX153" s="137"/>
      <c r="AY153" s="137"/>
      <c r="AZ153" s="137"/>
      <c r="BA153" s="137"/>
      <c r="BB153" s="137"/>
      <c r="BC153" s="137"/>
      <c r="BD153" s="137"/>
      <c r="BE153" s="137"/>
      <c r="BF153" s="137"/>
      <c r="BG153" s="137"/>
      <c r="BH153" s="137"/>
      <c r="BI153" s="137"/>
      <c r="BJ153" s="137"/>
      <c r="BK153" s="137"/>
      <c r="BL153" s="137"/>
      <c r="BM153" s="137"/>
      <c r="BN153" s="137"/>
      <c r="BO153" s="137"/>
      <c r="BP153" s="137"/>
      <c r="BQ153" s="137"/>
      <c r="BR153" s="137"/>
      <c r="BS153" s="137"/>
      <c r="BT153" s="137"/>
      <c r="BU153" s="137"/>
      <c r="BV153" s="137"/>
      <c r="BW153" s="137"/>
      <c r="BX153" s="137"/>
      <c r="BY153" s="137"/>
      <c r="BZ153" s="137"/>
      <c r="CA153" s="137"/>
      <c r="CB153" s="137"/>
      <c r="CC153" s="137"/>
      <c r="CD153" s="137"/>
      <c r="CE153" s="137"/>
      <c r="CF153" s="137"/>
      <c r="CG153" s="137"/>
      <c r="CH153" s="137"/>
      <c r="CI153" s="137"/>
      <c r="CJ153" s="137"/>
      <c r="CK153" s="137"/>
    </row>
    <row r="154" spans="1:89">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7"/>
      <c r="BR154" s="137"/>
      <c r="BS154" s="137"/>
      <c r="BT154" s="137"/>
      <c r="BU154" s="137"/>
      <c r="BV154" s="137"/>
      <c r="BW154" s="137"/>
      <c r="BX154" s="137"/>
      <c r="BY154" s="137"/>
      <c r="BZ154" s="137"/>
      <c r="CA154" s="137"/>
      <c r="CB154" s="137"/>
      <c r="CC154" s="137"/>
      <c r="CD154" s="137"/>
      <c r="CE154" s="137"/>
      <c r="CF154" s="137"/>
      <c r="CG154" s="137"/>
      <c r="CH154" s="137"/>
      <c r="CI154" s="137"/>
      <c r="CJ154" s="137"/>
      <c r="CK154" s="137"/>
    </row>
    <row r="155" spans="1:89">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37"/>
      <c r="AW155" s="137"/>
      <c r="AX155" s="137"/>
      <c r="AY155" s="137"/>
      <c r="AZ155" s="137"/>
      <c r="BA155" s="137"/>
      <c r="BB155" s="137"/>
      <c r="BC155" s="137"/>
      <c r="BD155" s="137"/>
      <c r="BE155" s="137"/>
      <c r="BF155" s="137"/>
      <c r="BG155" s="137"/>
      <c r="BH155" s="137"/>
      <c r="BI155" s="137"/>
      <c r="BJ155" s="137"/>
      <c r="BK155" s="137"/>
      <c r="BL155" s="137"/>
      <c r="BM155" s="137"/>
      <c r="BN155" s="137"/>
      <c r="BO155" s="137"/>
      <c r="BP155" s="137"/>
      <c r="BQ155" s="137"/>
      <c r="BR155" s="137"/>
      <c r="BS155" s="137"/>
      <c r="BT155" s="137"/>
      <c r="BU155" s="137"/>
      <c r="BV155" s="137"/>
      <c r="BW155" s="137"/>
      <c r="BX155" s="137"/>
      <c r="BY155" s="137"/>
      <c r="BZ155" s="137"/>
      <c r="CA155" s="137"/>
      <c r="CB155" s="137"/>
      <c r="CC155" s="137"/>
      <c r="CD155" s="137"/>
      <c r="CE155" s="137"/>
      <c r="CF155" s="137"/>
      <c r="CG155" s="137"/>
      <c r="CH155" s="137"/>
      <c r="CI155" s="137"/>
      <c r="CJ155" s="137"/>
      <c r="CK155" s="137"/>
    </row>
    <row r="156" spans="1:89">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7"/>
      <c r="AY156" s="137"/>
      <c r="AZ156" s="137"/>
      <c r="BA156" s="137"/>
      <c r="BB156" s="137"/>
      <c r="BC156" s="137"/>
      <c r="BD156" s="137"/>
      <c r="BE156" s="137"/>
      <c r="BF156" s="137"/>
      <c r="BG156" s="137"/>
      <c r="BH156" s="137"/>
      <c r="BI156" s="137"/>
      <c r="BJ156" s="137"/>
      <c r="BK156" s="137"/>
      <c r="BL156" s="137"/>
      <c r="BM156" s="137"/>
      <c r="BN156" s="137"/>
      <c r="BO156" s="137"/>
      <c r="BP156" s="137"/>
      <c r="BQ156" s="137"/>
      <c r="BR156" s="137"/>
      <c r="BS156" s="137"/>
      <c r="BT156" s="137"/>
      <c r="BU156" s="137"/>
      <c r="BV156" s="137"/>
      <c r="BW156" s="137"/>
      <c r="BX156" s="137"/>
      <c r="BY156" s="137"/>
      <c r="BZ156" s="137"/>
      <c r="CA156" s="137"/>
      <c r="CB156" s="137"/>
      <c r="CC156" s="137"/>
      <c r="CD156" s="137"/>
      <c r="CE156" s="137"/>
      <c r="CF156" s="137"/>
      <c r="CG156" s="137"/>
      <c r="CH156" s="137"/>
      <c r="CI156" s="137"/>
      <c r="CJ156" s="137"/>
      <c r="CK156" s="137"/>
    </row>
    <row r="157" spans="1:89">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137"/>
      <c r="AY157" s="137"/>
      <c r="AZ157" s="137"/>
      <c r="BA157" s="137"/>
      <c r="BB157" s="137"/>
      <c r="BC157" s="137"/>
      <c r="BD157" s="137"/>
      <c r="BE157" s="137"/>
      <c r="BF157" s="137"/>
      <c r="BG157" s="137"/>
      <c r="BH157" s="137"/>
      <c r="BI157" s="137"/>
      <c r="BJ157" s="137"/>
      <c r="BK157" s="137"/>
      <c r="BL157" s="137"/>
      <c r="BM157" s="137"/>
      <c r="BN157" s="137"/>
      <c r="BO157" s="137"/>
      <c r="BP157" s="137"/>
      <c r="BQ157" s="137"/>
      <c r="BR157" s="137"/>
      <c r="BS157" s="137"/>
      <c r="BT157" s="137"/>
      <c r="BU157" s="137"/>
      <c r="BV157" s="137"/>
      <c r="BW157" s="137"/>
      <c r="BX157" s="137"/>
      <c r="BY157" s="137"/>
      <c r="BZ157" s="137"/>
      <c r="CA157" s="137"/>
      <c r="CB157" s="137"/>
      <c r="CC157" s="137"/>
      <c r="CD157" s="137"/>
      <c r="CE157" s="137"/>
      <c r="CF157" s="137"/>
      <c r="CG157" s="137"/>
      <c r="CH157" s="137"/>
      <c r="CI157" s="137"/>
      <c r="CJ157" s="137"/>
      <c r="CK157" s="137"/>
    </row>
    <row r="158" spans="1:89">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7"/>
      <c r="AY158" s="137"/>
      <c r="AZ158" s="137"/>
      <c r="BA158" s="137"/>
      <c r="BB158" s="137"/>
      <c r="BC158" s="137"/>
      <c r="BD158" s="137"/>
      <c r="BE158" s="137"/>
      <c r="BF158" s="137"/>
      <c r="BG158" s="137"/>
      <c r="BH158" s="137"/>
      <c r="BI158" s="137"/>
      <c r="BJ158" s="137"/>
      <c r="BK158" s="137"/>
      <c r="BL158" s="137"/>
      <c r="BM158" s="137"/>
      <c r="BN158" s="137"/>
      <c r="BO158" s="137"/>
      <c r="BP158" s="137"/>
      <c r="BQ158" s="137"/>
      <c r="BR158" s="137"/>
      <c r="BS158" s="137"/>
      <c r="BT158" s="137"/>
      <c r="BU158" s="137"/>
      <c r="BV158" s="137"/>
      <c r="BW158" s="137"/>
      <c r="BX158" s="137"/>
      <c r="BY158" s="137"/>
      <c r="BZ158" s="137"/>
      <c r="CA158" s="137"/>
      <c r="CB158" s="137"/>
      <c r="CC158" s="137"/>
      <c r="CD158" s="137"/>
      <c r="CE158" s="137"/>
      <c r="CF158" s="137"/>
      <c r="CG158" s="137"/>
      <c r="CH158" s="137"/>
      <c r="CI158" s="137"/>
      <c r="CJ158" s="137"/>
      <c r="CK158" s="137"/>
    </row>
    <row r="159" spans="1:89">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137"/>
      <c r="AQ159" s="137"/>
      <c r="AR159" s="137"/>
      <c r="AS159" s="137"/>
      <c r="AT159" s="137"/>
      <c r="AU159" s="137"/>
      <c r="AV159" s="137"/>
      <c r="AW159" s="137"/>
      <c r="AX159" s="137"/>
      <c r="AY159" s="137"/>
      <c r="AZ159" s="137"/>
      <c r="BA159" s="137"/>
      <c r="BB159" s="137"/>
      <c r="BC159" s="137"/>
      <c r="BD159" s="137"/>
      <c r="BE159" s="137"/>
      <c r="BF159" s="137"/>
      <c r="BG159" s="137"/>
      <c r="BH159" s="137"/>
      <c r="BI159" s="137"/>
      <c r="BJ159" s="137"/>
      <c r="BK159" s="137"/>
      <c r="BL159" s="137"/>
      <c r="BM159" s="137"/>
      <c r="BN159" s="137"/>
      <c r="BO159" s="137"/>
      <c r="BP159" s="137"/>
      <c r="BQ159" s="137"/>
      <c r="BR159" s="137"/>
      <c r="BS159" s="137"/>
      <c r="BT159" s="137"/>
      <c r="BU159" s="137"/>
      <c r="BV159" s="137"/>
      <c r="BW159" s="137"/>
      <c r="BX159" s="137"/>
      <c r="BY159" s="137"/>
      <c r="BZ159" s="137"/>
      <c r="CA159" s="137"/>
      <c r="CB159" s="137"/>
      <c r="CC159" s="137"/>
      <c r="CD159" s="137"/>
      <c r="CE159" s="137"/>
      <c r="CF159" s="137"/>
      <c r="CG159" s="137"/>
      <c r="CH159" s="137"/>
      <c r="CI159" s="137"/>
      <c r="CJ159" s="137"/>
      <c r="CK159" s="137"/>
    </row>
    <row r="160" spans="1:89">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c r="AU160" s="137"/>
      <c r="AV160" s="137"/>
      <c r="AW160" s="137"/>
      <c r="AX160" s="137"/>
      <c r="AY160" s="137"/>
      <c r="AZ160" s="137"/>
      <c r="BA160" s="137"/>
      <c r="BB160" s="137"/>
      <c r="BC160" s="137"/>
      <c r="BD160" s="137"/>
      <c r="BE160" s="137"/>
      <c r="BF160" s="137"/>
      <c r="BG160" s="137"/>
      <c r="BH160" s="137"/>
      <c r="BI160" s="137"/>
      <c r="BJ160" s="137"/>
      <c r="BK160" s="137"/>
      <c r="BL160" s="137"/>
      <c r="BM160" s="137"/>
      <c r="BN160" s="137"/>
      <c r="BO160" s="137"/>
      <c r="BP160" s="137"/>
      <c r="BQ160" s="137"/>
      <c r="BR160" s="137"/>
      <c r="BS160" s="137"/>
      <c r="BT160" s="137"/>
      <c r="BU160" s="137"/>
      <c r="BV160" s="137"/>
      <c r="BW160" s="137"/>
      <c r="BX160" s="137"/>
      <c r="BY160" s="137"/>
      <c r="BZ160" s="137"/>
      <c r="CA160" s="137"/>
      <c r="CB160" s="137"/>
      <c r="CC160" s="137"/>
      <c r="CD160" s="137"/>
      <c r="CE160" s="137"/>
      <c r="CF160" s="137"/>
      <c r="CG160" s="137"/>
      <c r="CH160" s="137"/>
      <c r="CI160" s="137"/>
      <c r="CJ160" s="137"/>
      <c r="CK160" s="137"/>
    </row>
    <row r="161" spans="1:89">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137"/>
      <c r="AV161" s="137"/>
      <c r="AW161" s="137"/>
      <c r="AX161" s="137"/>
      <c r="AY161" s="137"/>
      <c r="AZ161" s="137"/>
      <c r="BA161" s="137"/>
      <c r="BB161" s="137"/>
      <c r="BC161" s="137"/>
      <c r="BD161" s="137"/>
      <c r="BE161" s="137"/>
      <c r="BF161" s="137"/>
      <c r="BG161" s="137"/>
      <c r="BH161" s="137"/>
      <c r="BI161" s="137"/>
      <c r="BJ161" s="137"/>
      <c r="BK161" s="137"/>
      <c r="BL161" s="137"/>
      <c r="BM161" s="137"/>
      <c r="BN161" s="137"/>
      <c r="BO161" s="137"/>
      <c r="BP161" s="137"/>
      <c r="BQ161" s="137"/>
      <c r="BR161" s="137"/>
      <c r="BS161" s="137"/>
      <c r="BT161" s="137"/>
      <c r="BU161" s="137"/>
      <c r="BV161" s="137"/>
      <c r="BW161" s="137"/>
      <c r="BX161" s="137"/>
      <c r="BY161" s="137"/>
      <c r="BZ161" s="137"/>
      <c r="CA161" s="137"/>
      <c r="CB161" s="137"/>
      <c r="CC161" s="137"/>
      <c r="CD161" s="137"/>
      <c r="CE161" s="137"/>
      <c r="CF161" s="137"/>
      <c r="CG161" s="137"/>
      <c r="CH161" s="137"/>
      <c r="CI161" s="137"/>
      <c r="CJ161" s="137"/>
      <c r="CK161" s="137"/>
    </row>
    <row r="162" spans="1:89">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c r="AU162" s="137"/>
      <c r="AV162" s="137"/>
      <c r="AW162" s="137"/>
      <c r="AX162" s="137"/>
      <c r="AY162" s="137"/>
      <c r="AZ162" s="137"/>
      <c r="BA162" s="137"/>
      <c r="BB162" s="137"/>
      <c r="BC162" s="137"/>
      <c r="BD162" s="137"/>
      <c r="BE162" s="137"/>
      <c r="BF162" s="137"/>
      <c r="BG162" s="137"/>
      <c r="BH162" s="137"/>
      <c r="BI162" s="137"/>
      <c r="BJ162" s="137"/>
      <c r="BK162" s="137"/>
      <c r="BL162" s="137"/>
      <c r="BM162" s="137"/>
      <c r="BN162" s="137"/>
      <c r="BO162" s="137"/>
      <c r="BP162" s="137"/>
      <c r="BQ162" s="137"/>
      <c r="BR162" s="137"/>
      <c r="BS162" s="137"/>
      <c r="BT162" s="137"/>
      <c r="BU162" s="137"/>
      <c r="BV162" s="137"/>
      <c r="BW162" s="137"/>
      <c r="BX162" s="137"/>
      <c r="BY162" s="137"/>
      <c r="BZ162" s="137"/>
      <c r="CA162" s="137"/>
      <c r="CB162" s="137"/>
      <c r="CC162" s="137"/>
      <c r="CD162" s="137"/>
      <c r="CE162" s="137"/>
      <c r="CF162" s="137"/>
      <c r="CG162" s="137"/>
      <c r="CH162" s="137"/>
      <c r="CI162" s="137"/>
      <c r="CJ162" s="137"/>
      <c r="CK162" s="137"/>
    </row>
    <row r="163" spans="1:89">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7"/>
      <c r="AL163" s="137"/>
      <c r="AM163" s="137"/>
      <c r="AN163" s="137"/>
      <c r="AO163" s="137"/>
      <c r="AP163" s="137"/>
      <c r="AQ163" s="137"/>
      <c r="AR163" s="137"/>
      <c r="AS163" s="137"/>
      <c r="AT163" s="137"/>
      <c r="AU163" s="137"/>
      <c r="AV163" s="137"/>
      <c r="AW163" s="137"/>
      <c r="AX163" s="137"/>
      <c r="AY163" s="137"/>
      <c r="AZ163" s="137"/>
      <c r="BA163" s="137"/>
      <c r="BB163" s="137"/>
      <c r="BC163" s="137"/>
      <c r="BD163" s="137"/>
      <c r="BE163" s="137"/>
      <c r="BF163" s="137"/>
      <c r="BG163" s="137"/>
      <c r="BH163" s="137"/>
      <c r="BI163" s="137"/>
      <c r="BJ163" s="137"/>
      <c r="BK163" s="137"/>
      <c r="BL163" s="137"/>
      <c r="BM163" s="137"/>
      <c r="BN163" s="137"/>
      <c r="BO163" s="137"/>
      <c r="BP163" s="137"/>
      <c r="BQ163" s="137"/>
      <c r="BR163" s="137"/>
      <c r="BS163" s="137"/>
      <c r="BT163" s="137"/>
      <c r="BU163" s="137"/>
      <c r="BV163" s="137"/>
      <c r="BW163" s="137"/>
      <c r="BX163" s="137"/>
      <c r="BY163" s="137"/>
      <c r="BZ163" s="137"/>
      <c r="CA163" s="137"/>
      <c r="CB163" s="137"/>
      <c r="CC163" s="137"/>
      <c r="CD163" s="137"/>
      <c r="CE163" s="137"/>
      <c r="CF163" s="137"/>
      <c r="CG163" s="137"/>
      <c r="CH163" s="137"/>
      <c r="CI163" s="137"/>
      <c r="CJ163" s="137"/>
      <c r="CK163" s="137"/>
    </row>
    <row r="164" spans="1:89">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7"/>
      <c r="AY164" s="137"/>
      <c r="AZ164" s="137"/>
      <c r="BA164" s="137"/>
      <c r="BB164" s="137"/>
      <c r="BC164" s="137"/>
      <c r="BD164" s="137"/>
      <c r="BE164" s="137"/>
      <c r="BF164" s="137"/>
      <c r="BG164" s="137"/>
      <c r="BH164" s="137"/>
      <c r="BI164" s="137"/>
      <c r="BJ164" s="137"/>
      <c r="BK164" s="137"/>
      <c r="BL164" s="137"/>
      <c r="BM164" s="137"/>
      <c r="BN164" s="137"/>
      <c r="BO164" s="137"/>
      <c r="BP164" s="137"/>
      <c r="BQ164" s="137"/>
      <c r="BR164" s="137"/>
      <c r="BS164" s="137"/>
      <c r="BT164" s="137"/>
      <c r="BU164" s="137"/>
      <c r="BV164" s="137"/>
      <c r="BW164" s="137"/>
      <c r="BX164" s="137"/>
      <c r="BY164" s="137"/>
      <c r="BZ164" s="137"/>
      <c r="CA164" s="137"/>
      <c r="CB164" s="137"/>
      <c r="CC164" s="137"/>
      <c r="CD164" s="137"/>
      <c r="CE164" s="137"/>
      <c r="CF164" s="137"/>
      <c r="CG164" s="137"/>
      <c r="CH164" s="137"/>
      <c r="CI164" s="137"/>
      <c r="CJ164" s="137"/>
      <c r="CK164" s="137"/>
    </row>
    <row r="165" spans="1:89">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7"/>
      <c r="AX165" s="137"/>
      <c r="AY165" s="137"/>
      <c r="AZ165" s="137"/>
      <c r="BA165" s="137"/>
      <c r="BB165" s="137"/>
      <c r="BC165" s="137"/>
      <c r="BD165" s="137"/>
      <c r="BE165" s="137"/>
      <c r="BF165" s="137"/>
      <c r="BG165" s="137"/>
      <c r="BH165" s="137"/>
      <c r="BI165" s="137"/>
      <c r="BJ165" s="137"/>
      <c r="BK165" s="137"/>
      <c r="BL165" s="137"/>
      <c r="BM165" s="137"/>
      <c r="BN165" s="137"/>
      <c r="BO165" s="137"/>
      <c r="BP165" s="137"/>
      <c r="BQ165" s="137"/>
      <c r="BR165" s="137"/>
      <c r="BS165" s="137"/>
      <c r="BT165" s="137"/>
      <c r="BU165" s="137"/>
      <c r="BV165" s="137"/>
      <c r="BW165" s="137"/>
      <c r="BX165" s="137"/>
      <c r="BY165" s="137"/>
      <c r="BZ165" s="137"/>
      <c r="CA165" s="137"/>
      <c r="CB165" s="137"/>
      <c r="CC165" s="137"/>
      <c r="CD165" s="137"/>
      <c r="CE165" s="137"/>
      <c r="CF165" s="137"/>
      <c r="CG165" s="137"/>
      <c r="CH165" s="137"/>
      <c r="CI165" s="137"/>
      <c r="CJ165" s="137"/>
      <c r="CK165" s="137"/>
    </row>
    <row r="166" spans="1:89">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7"/>
      <c r="AY166" s="137"/>
      <c r="AZ166" s="137"/>
      <c r="BA166" s="137"/>
      <c r="BB166" s="137"/>
      <c r="BC166" s="137"/>
      <c r="BD166" s="137"/>
      <c r="BE166" s="137"/>
      <c r="BF166" s="137"/>
      <c r="BG166" s="137"/>
      <c r="BH166" s="137"/>
      <c r="BI166" s="137"/>
      <c r="BJ166" s="137"/>
      <c r="BK166" s="137"/>
      <c r="BL166" s="137"/>
      <c r="BM166" s="137"/>
      <c r="BN166" s="137"/>
      <c r="BO166" s="137"/>
      <c r="BP166" s="137"/>
      <c r="BQ166" s="137"/>
      <c r="BR166" s="137"/>
      <c r="BS166" s="137"/>
      <c r="BT166" s="137"/>
      <c r="BU166" s="137"/>
      <c r="BV166" s="137"/>
      <c r="BW166" s="137"/>
      <c r="BX166" s="137"/>
      <c r="BY166" s="137"/>
      <c r="BZ166" s="137"/>
      <c r="CA166" s="137"/>
      <c r="CB166" s="137"/>
      <c r="CC166" s="137"/>
      <c r="CD166" s="137"/>
      <c r="CE166" s="137"/>
      <c r="CF166" s="137"/>
      <c r="CG166" s="137"/>
      <c r="CH166" s="137"/>
      <c r="CI166" s="137"/>
      <c r="CJ166" s="137"/>
      <c r="CK166" s="137"/>
    </row>
    <row r="167" spans="1:89">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c r="AQ167" s="137"/>
      <c r="AR167" s="137"/>
      <c r="AS167" s="137"/>
      <c r="AT167" s="137"/>
      <c r="AU167" s="137"/>
      <c r="AV167" s="137"/>
      <c r="AW167" s="137"/>
      <c r="AX167" s="137"/>
      <c r="AY167" s="137"/>
      <c r="AZ167" s="137"/>
      <c r="BA167" s="137"/>
      <c r="BB167" s="137"/>
      <c r="BC167" s="137"/>
      <c r="BD167" s="137"/>
      <c r="BE167" s="137"/>
      <c r="BF167" s="137"/>
      <c r="BG167" s="137"/>
      <c r="BH167" s="137"/>
      <c r="BI167" s="137"/>
      <c r="BJ167" s="137"/>
      <c r="BK167" s="137"/>
      <c r="BL167" s="137"/>
      <c r="BM167" s="137"/>
      <c r="BN167" s="137"/>
      <c r="BO167" s="137"/>
      <c r="BP167" s="137"/>
      <c r="BQ167" s="137"/>
      <c r="BR167" s="137"/>
      <c r="BS167" s="137"/>
      <c r="BT167" s="137"/>
      <c r="BU167" s="137"/>
      <c r="BV167" s="137"/>
      <c r="BW167" s="137"/>
      <c r="BX167" s="137"/>
      <c r="BY167" s="137"/>
      <c r="BZ167" s="137"/>
      <c r="CA167" s="137"/>
      <c r="CB167" s="137"/>
      <c r="CC167" s="137"/>
      <c r="CD167" s="137"/>
      <c r="CE167" s="137"/>
      <c r="CF167" s="137"/>
      <c r="CG167" s="137"/>
      <c r="CH167" s="137"/>
      <c r="CI167" s="137"/>
      <c r="CJ167" s="137"/>
      <c r="CK167" s="137"/>
    </row>
    <row r="168" spans="1:89">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7"/>
      <c r="AX168" s="137"/>
      <c r="AY168" s="137"/>
      <c r="AZ168" s="137"/>
      <c r="BA168" s="137"/>
      <c r="BB168" s="137"/>
      <c r="BC168" s="137"/>
      <c r="BD168" s="137"/>
      <c r="BE168" s="137"/>
      <c r="BF168" s="137"/>
      <c r="BG168" s="137"/>
      <c r="BH168" s="137"/>
      <c r="BI168" s="137"/>
      <c r="BJ168" s="137"/>
      <c r="BK168" s="137"/>
      <c r="BL168" s="137"/>
      <c r="BM168" s="137"/>
      <c r="BN168" s="137"/>
      <c r="BO168" s="137"/>
      <c r="BP168" s="137"/>
      <c r="BQ168" s="137"/>
      <c r="BR168" s="137"/>
      <c r="BS168" s="137"/>
      <c r="BT168" s="137"/>
      <c r="BU168" s="137"/>
      <c r="BV168" s="137"/>
      <c r="BW168" s="137"/>
      <c r="BX168" s="137"/>
      <c r="BY168" s="137"/>
      <c r="BZ168" s="137"/>
      <c r="CA168" s="137"/>
      <c r="CB168" s="137"/>
      <c r="CC168" s="137"/>
      <c r="CD168" s="137"/>
      <c r="CE168" s="137"/>
      <c r="CF168" s="137"/>
      <c r="CG168" s="137"/>
      <c r="CH168" s="137"/>
      <c r="CI168" s="137"/>
      <c r="CJ168" s="137"/>
      <c r="CK168" s="137"/>
    </row>
    <row r="169" spans="1:89">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c r="BA169" s="137"/>
      <c r="BB169" s="137"/>
      <c r="BC169" s="137"/>
      <c r="BD169" s="137"/>
      <c r="BE169" s="137"/>
      <c r="BF169" s="137"/>
      <c r="BG169" s="137"/>
      <c r="BH169" s="137"/>
      <c r="BI169" s="137"/>
      <c r="BJ169" s="137"/>
      <c r="BK169" s="137"/>
      <c r="BL169" s="137"/>
      <c r="BM169" s="137"/>
      <c r="BN169" s="137"/>
      <c r="BO169" s="137"/>
      <c r="BP169" s="137"/>
      <c r="BQ169" s="137"/>
      <c r="BR169" s="137"/>
      <c r="BS169" s="137"/>
      <c r="BT169" s="137"/>
      <c r="BU169" s="137"/>
      <c r="BV169" s="137"/>
      <c r="BW169" s="137"/>
      <c r="BX169" s="137"/>
      <c r="BY169" s="137"/>
      <c r="BZ169" s="137"/>
      <c r="CA169" s="137"/>
      <c r="CB169" s="137"/>
      <c r="CC169" s="137"/>
      <c r="CD169" s="137"/>
      <c r="CE169" s="137"/>
      <c r="CF169" s="137"/>
      <c r="CG169" s="137"/>
      <c r="CH169" s="137"/>
      <c r="CI169" s="137"/>
      <c r="CJ169" s="137"/>
      <c r="CK169" s="137"/>
    </row>
    <row r="170" spans="1:89">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H170" s="137"/>
      <c r="BI170" s="137"/>
      <c r="BJ170" s="137"/>
      <c r="BK170" s="137"/>
      <c r="BL170" s="137"/>
      <c r="BM170" s="137"/>
      <c r="BN170" s="137"/>
      <c r="BO170" s="137"/>
      <c r="BP170" s="137"/>
      <c r="BQ170" s="137"/>
      <c r="BR170" s="137"/>
      <c r="BS170" s="137"/>
      <c r="BT170" s="137"/>
      <c r="BU170" s="137"/>
      <c r="BV170" s="137"/>
      <c r="BW170" s="137"/>
      <c r="BX170" s="137"/>
      <c r="BY170" s="137"/>
      <c r="BZ170" s="137"/>
      <c r="CA170" s="137"/>
      <c r="CB170" s="137"/>
      <c r="CC170" s="137"/>
      <c r="CD170" s="137"/>
      <c r="CE170" s="137"/>
      <c r="CF170" s="137"/>
      <c r="CG170" s="137"/>
      <c r="CH170" s="137"/>
      <c r="CI170" s="137"/>
      <c r="CJ170" s="137"/>
      <c r="CK170" s="137"/>
    </row>
    <row r="171" spans="1:89">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c r="AQ171" s="137"/>
      <c r="AR171" s="137"/>
      <c r="AS171" s="137"/>
      <c r="AT171" s="137"/>
      <c r="AU171" s="137"/>
      <c r="AV171" s="137"/>
      <c r="AW171" s="137"/>
      <c r="AX171" s="137"/>
      <c r="AY171" s="137"/>
      <c r="AZ171" s="137"/>
      <c r="BA171" s="137"/>
      <c r="BB171" s="137"/>
      <c r="BC171" s="137"/>
      <c r="BD171" s="137"/>
      <c r="BE171" s="137"/>
      <c r="BF171" s="137"/>
      <c r="BG171" s="137"/>
      <c r="BH171" s="137"/>
      <c r="BI171" s="137"/>
      <c r="BJ171" s="137"/>
      <c r="BK171" s="137"/>
      <c r="BL171" s="137"/>
      <c r="BM171" s="137"/>
      <c r="BN171" s="137"/>
      <c r="BO171" s="137"/>
      <c r="BP171" s="137"/>
      <c r="BQ171" s="137"/>
      <c r="BR171" s="137"/>
      <c r="BS171" s="137"/>
      <c r="BT171" s="137"/>
      <c r="BU171" s="137"/>
      <c r="BV171" s="137"/>
      <c r="BW171" s="137"/>
      <c r="BX171" s="137"/>
      <c r="BY171" s="137"/>
      <c r="BZ171" s="137"/>
      <c r="CA171" s="137"/>
      <c r="CB171" s="137"/>
      <c r="CC171" s="137"/>
      <c r="CD171" s="137"/>
      <c r="CE171" s="137"/>
      <c r="CF171" s="137"/>
      <c r="CG171" s="137"/>
      <c r="CH171" s="137"/>
      <c r="CI171" s="137"/>
      <c r="CJ171" s="137"/>
      <c r="CK171" s="137"/>
    </row>
    <row r="172" spans="1:89">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7"/>
      <c r="AY172" s="137"/>
      <c r="AZ172" s="137"/>
      <c r="BA172" s="137"/>
      <c r="BB172" s="137"/>
      <c r="BC172" s="137"/>
      <c r="BD172" s="137"/>
      <c r="BE172" s="137"/>
      <c r="BF172" s="137"/>
      <c r="BG172" s="137"/>
      <c r="BH172" s="137"/>
      <c r="BI172" s="137"/>
      <c r="BJ172" s="137"/>
      <c r="BK172" s="137"/>
      <c r="BL172" s="137"/>
      <c r="BM172" s="137"/>
      <c r="BN172" s="137"/>
      <c r="BO172" s="137"/>
      <c r="BP172" s="137"/>
      <c r="BQ172" s="137"/>
      <c r="BR172" s="137"/>
      <c r="BS172" s="137"/>
      <c r="BT172" s="137"/>
      <c r="BU172" s="137"/>
      <c r="BV172" s="137"/>
      <c r="BW172" s="137"/>
      <c r="BX172" s="137"/>
      <c r="BY172" s="137"/>
      <c r="BZ172" s="137"/>
      <c r="CA172" s="137"/>
      <c r="CB172" s="137"/>
      <c r="CC172" s="137"/>
      <c r="CD172" s="137"/>
      <c r="CE172" s="137"/>
      <c r="CF172" s="137"/>
      <c r="CG172" s="137"/>
      <c r="CH172" s="137"/>
      <c r="CI172" s="137"/>
      <c r="CJ172" s="137"/>
      <c r="CK172" s="137"/>
    </row>
    <row r="173" spans="1:89">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7"/>
      <c r="AY173" s="137"/>
      <c r="AZ173" s="137"/>
      <c r="BA173" s="137"/>
      <c r="BB173" s="137"/>
      <c r="BC173" s="137"/>
      <c r="BD173" s="137"/>
      <c r="BE173" s="137"/>
      <c r="BF173" s="137"/>
      <c r="BG173" s="137"/>
      <c r="BH173" s="137"/>
      <c r="BI173" s="137"/>
      <c r="BJ173" s="137"/>
      <c r="BK173" s="137"/>
      <c r="BL173" s="137"/>
      <c r="BM173" s="137"/>
      <c r="BN173" s="137"/>
      <c r="BO173" s="137"/>
      <c r="BP173" s="137"/>
      <c r="BQ173" s="137"/>
      <c r="BR173" s="137"/>
      <c r="BS173" s="137"/>
      <c r="BT173" s="137"/>
      <c r="BU173" s="137"/>
      <c r="BV173" s="137"/>
      <c r="BW173" s="137"/>
      <c r="BX173" s="137"/>
      <c r="BY173" s="137"/>
      <c r="BZ173" s="137"/>
      <c r="CA173" s="137"/>
      <c r="CB173" s="137"/>
      <c r="CC173" s="137"/>
      <c r="CD173" s="137"/>
      <c r="CE173" s="137"/>
      <c r="CF173" s="137"/>
      <c r="CG173" s="137"/>
      <c r="CH173" s="137"/>
      <c r="CI173" s="137"/>
      <c r="CJ173" s="137"/>
      <c r="CK173" s="137"/>
    </row>
    <row r="174" spans="1:89">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7"/>
      <c r="AY174" s="137"/>
      <c r="AZ174" s="137"/>
      <c r="BA174" s="137"/>
      <c r="BB174" s="137"/>
      <c r="BC174" s="137"/>
      <c r="BD174" s="137"/>
      <c r="BE174" s="137"/>
      <c r="BF174" s="137"/>
      <c r="BG174" s="137"/>
      <c r="BH174" s="137"/>
      <c r="BI174" s="137"/>
      <c r="BJ174" s="137"/>
      <c r="BK174" s="137"/>
      <c r="BL174" s="137"/>
      <c r="BM174" s="137"/>
      <c r="BN174" s="137"/>
      <c r="BO174" s="137"/>
      <c r="BP174" s="137"/>
      <c r="BQ174" s="137"/>
      <c r="BR174" s="137"/>
      <c r="BS174" s="137"/>
      <c r="BT174" s="137"/>
      <c r="BU174" s="137"/>
      <c r="BV174" s="137"/>
      <c r="BW174" s="137"/>
      <c r="BX174" s="137"/>
      <c r="BY174" s="137"/>
      <c r="BZ174" s="137"/>
      <c r="CA174" s="137"/>
      <c r="CB174" s="137"/>
      <c r="CC174" s="137"/>
      <c r="CD174" s="137"/>
      <c r="CE174" s="137"/>
      <c r="CF174" s="137"/>
      <c r="CG174" s="137"/>
      <c r="CH174" s="137"/>
      <c r="CI174" s="137"/>
      <c r="CJ174" s="137"/>
      <c r="CK174" s="137"/>
    </row>
    <row r="175" spans="1:89">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7"/>
      <c r="AY175" s="137"/>
      <c r="AZ175" s="137"/>
      <c r="BA175" s="137"/>
      <c r="BB175" s="137"/>
      <c r="BC175" s="137"/>
      <c r="BD175" s="137"/>
      <c r="BE175" s="137"/>
      <c r="BF175" s="137"/>
      <c r="BG175" s="137"/>
      <c r="BH175" s="137"/>
      <c r="BI175" s="137"/>
      <c r="BJ175" s="137"/>
      <c r="BK175" s="137"/>
      <c r="BL175" s="137"/>
      <c r="BM175" s="137"/>
      <c r="BN175" s="137"/>
      <c r="BO175" s="137"/>
      <c r="BP175" s="137"/>
      <c r="BQ175" s="137"/>
      <c r="BR175" s="137"/>
      <c r="BS175" s="137"/>
      <c r="BT175" s="137"/>
      <c r="BU175" s="137"/>
      <c r="BV175" s="137"/>
      <c r="BW175" s="137"/>
      <c r="BX175" s="137"/>
      <c r="BY175" s="137"/>
      <c r="BZ175" s="137"/>
      <c r="CA175" s="137"/>
      <c r="CB175" s="137"/>
      <c r="CC175" s="137"/>
      <c r="CD175" s="137"/>
      <c r="CE175" s="137"/>
      <c r="CF175" s="137"/>
      <c r="CG175" s="137"/>
      <c r="CH175" s="137"/>
      <c r="CI175" s="137"/>
      <c r="CJ175" s="137"/>
      <c r="CK175" s="137"/>
    </row>
    <row r="176" spans="1:89">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7"/>
      <c r="AY176" s="137"/>
      <c r="AZ176" s="137"/>
      <c r="BA176" s="137"/>
      <c r="BB176" s="137"/>
      <c r="BC176" s="137"/>
      <c r="BD176" s="137"/>
      <c r="BE176" s="137"/>
      <c r="BF176" s="137"/>
      <c r="BG176" s="137"/>
      <c r="BH176" s="137"/>
      <c r="BI176" s="137"/>
      <c r="BJ176" s="137"/>
      <c r="BK176" s="137"/>
      <c r="BL176" s="137"/>
      <c r="BM176" s="137"/>
      <c r="BN176" s="137"/>
      <c r="BO176" s="137"/>
      <c r="BP176" s="137"/>
      <c r="BQ176" s="137"/>
      <c r="BR176" s="137"/>
      <c r="BS176" s="137"/>
      <c r="BT176" s="137"/>
      <c r="BU176" s="137"/>
      <c r="BV176" s="137"/>
      <c r="BW176" s="137"/>
      <c r="BX176" s="137"/>
      <c r="BY176" s="137"/>
      <c r="BZ176" s="137"/>
      <c r="CA176" s="137"/>
      <c r="CB176" s="137"/>
      <c r="CC176" s="137"/>
      <c r="CD176" s="137"/>
      <c r="CE176" s="137"/>
      <c r="CF176" s="137"/>
      <c r="CG176" s="137"/>
      <c r="CH176" s="137"/>
      <c r="CI176" s="137"/>
      <c r="CJ176" s="137"/>
      <c r="CK176" s="137"/>
    </row>
    <row r="177" spans="1:89">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37"/>
      <c r="AV177" s="137"/>
      <c r="AW177" s="137"/>
      <c r="AX177" s="137"/>
      <c r="AY177" s="137"/>
      <c r="AZ177" s="137"/>
      <c r="BA177" s="137"/>
      <c r="BB177" s="137"/>
      <c r="BC177" s="137"/>
      <c r="BD177" s="137"/>
      <c r="BE177" s="137"/>
      <c r="BF177" s="137"/>
      <c r="BG177" s="137"/>
      <c r="BH177" s="137"/>
      <c r="BI177" s="137"/>
      <c r="BJ177" s="137"/>
      <c r="BK177" s="137"/>
      <c r="BL177" s="137"/>
      <c r="BM177" s="137"/>
      <c r="BN177" s="137"/>
      <c r="BO177" s="137"/>
      <c r="BP177" s="137"/>
      <c r="BQ177" s="137"/>
      <c r="BR177" s="137"/>
      <c r="BS177" s="137"/>
      <c r="BT177" s="137"/>
      <c r="BU177" s="137"/>
      <c r="BV177" s="137"/>
      <c r="BW177" s="137"/>
      <c r="BX177" s="137"/>
      <c r="BY177" s="137"/>
      <c r="BZ177" s="137"/>
      <c r="CA177" s="137"/>
      <c r="CB177" s="137"/>
      <c r="CC177" s="137"/>
      <c r="CD177" s="137"/>
      <c r="CE177" s="137"/>
      <c r="CF177" s="137"/>
      <c r="CG177" s="137"/>
      <c r="CH177" s="137"/>
      <c r="CI177" s="137"/>
      <c r="CJ177" s="137"/>
      <c r="CK177" s="137"/>
    </row>
    <row r="178" spans="1:89">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7"/>
      <c r="AX178" s="137"/>
      <c r="AY178" s="137"/>
      <c r="AZ178" s="137"/>
      <c r="BA178" s="137"/>
      <c r="BB178" s="137"/>
      <c r="BC178" s="137"/>
      <c r="BD178" s="137"/>
      <c r="BE178" s="137"/>
      <c r="BF178" s="137"/>
      <c r="BG178" s="137"/>
      <c r="BH178" s="137"/>
      <c r="BI178" s="137"/>
      <c r="BJ178" s="137"/>
      <c r="BK178" s="137"/>
      <c r="BL178" s="137"/>
      <c r="BM178" s="137"/>
      <c r="BN178" s="137"/>
      <c r="BO178" s="137"/>
      <c r="BP178" s="137"/>
      <c r="BQ178" s="137"/>
      <c r="BR178" s="137"/>
      <c r="BS178" s="137"/>
      <c r="BT178" s="137"/>
      <c r="BU178" s="137"/>
      <c r="BV178" s="137"/>
      <c r="BW178" s="137"/>
      <c r="BX178" s="137"/>
      <c r="BY178" s="137"/>
      <c r="BZ178" s="137"/>
      <c r="CA178" s="137"/>
      <c r="CB178" s="137"/>
      <c r="CC178" s="137"/>
      <c r="CD178" s="137"/>
      <c r="CE178" s="137"/>
      <c r="CF178" s="137"/>
      <c r="CG178" s="137"/>
      <c r="CH178" s="137"/>
      <c r="CI178" s="137"/>
      <c r="CJ178" s="137"/>
      <c r="CK178" s="137"/>
    </row>
    <row r="179" spans="1:89">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7"/>
      <c r="AL179" s="137"/>
      <c r="AM179" s="137"/>
      <c r="AN179" s="137"/>
      <c r="AO179" s="137"/>
      <c r="AP179" s="137"/>
      <c r="AQ179" s="137"/>
      <c r="AR179" s="137"/>
      <c r="AS179" s="137"/>
      <c r="AT179" s="137"/>
      <c r="AU179" s="137"/>
      <c r="AV179" s="137"/>
      <c r="AW179" s="137"/>
      <c r="AX179" s="137"/>
      <c r="AY179" s="137"/>
      <c r="AZ179" s="137"/>
      <c r="BA179" s="137"/>
      <c r="BB179" s="137"/>
      <c r="BC179" s="137"/>
      <c r="BD179" s="137"/>
      <c r="BE179" s="137"/>
      <c r="BF179" s="137"/>
      <c r="BG179" s="137"/>
      <c r="BH179" s="137"/>
      <c r="BI179" s="137"/>
      <c r="BJ179" s="137"/>
      <c r="BK179" s="137"/>
      <c r="BL179" s="137"/>
      <c r="BM179" s="137"/>
      <c r="BN179" s="137"/>
      <c r="BO179" s="137"/>
      <c r="BP179" s="137"/>
      <c r="BQ179" s="137"/>
      <c r="BR179" s="137"/>
      <c r="BS179" s="137"/>
      <c r="BT179" s="137"/>
      <c r="BU179" s="137"/>
      <c r="BV179" s="137"/>
      <c r="BW179" s="137"/>
      <c r="BX179" s="137"/>
      <c r="BY179" s="137"/>
      <c r="BZ179" s="137"/>
      <c r="CA179" s="137"/>
      <c r="CB179" s="137"/>
      <c r="CC179" s="137"/>
      <c r="CD179" s="137"/>
      <c r="CE179" s="137"/>
      <c r="CF179" s="137"/>
      <c r="CG179" s="137"/>
      <c r="CH179" s="137"/>
      <c r="CI179" s="137"/>
      <c r="CJ179" s="137"/>
      <c r="CK179" s="137"/>
    </row>
    <row r="180" spans="1:89">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c r="AU180" s="137"/>
      <c r="AV180" s="137"/>
      <c r="AW180" s="137"/>
      <c r="AX180" s="137"/>
      <c r="AY180" s="137"/>
      <c r="AZ180" s="137"/>
      <c r="BA180" s="137"/>
      <c r="BB180" s="137"/>
      <c r="BC180" s="137"/>
      <c r="BD180" s="137"/>
      <c r="BE180" s="137"/>
      <c r="BF180" s="137"/>
      <c r="BG180" s="137"/>
      <c r="BH180" s="137"/>
      <c r="BI180" s="137"/>
      <c r="BJ180" s="137"/>
      <c r="BK180" s="137"/>
      <c r="BL180" s="137"/>
      <c r="BM180" s="137"/>
      <c r="BN180" s="137"/>
      <c r="BO180" s="137"/>
      <c r="BP180" s="137"/>
      <c r="BQ180" s="137"/>
      <c r="BR180" s="137"/>
      <c r="BS180" s="137"/>
      <c r="BT180" s="137"/>
      <c r="BU180" s="137"/>
      <c r="BV180" s="137"/>
      <c r="BW180" s="137"/>
      <c r="BX180" s="137"/>
      <c r="BY180" s="137"/>
      <c r="BZ180" s="137"/>
      <c r="CA180" s="137"/>
      <c r="CB180" s="137"/>
      <c r="CC180" s="137"/>
      <c r="CD180" s="137"/>
      <c r="CE180" s="137"/>
      <c r="CF180" s="137"/>
      <c r="CG180" s="137"/>
      <c r="CH180" s="137"/>
      <c r="CI180" s="137"/>
      <c r="CJ180" s="137"/>
      <c r="CK180" s="137"/>
    </row>
    <row r="181" spans="1:89">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c r="AQ181" s="137"/>
      <c r="AR181" s="137"/>
      <c r="AS181" s="137"/>
      <c r="AT181" s="137"/>
      <c r="AU181" s="137"/>
      <c r="AV181" s="137"/>
      <c r="AW181" s="137"/>
      <c r="AX181" s="137"/>
      <c r="AY181" s="137"/>
      <c r="AZ181" s="137"/>
      <c r="BA181" s="137"/>
      <c r="BB181" s="137"/>
      <c r="BC181" s="137"/>
      <c r="BD181" s="137"/>
      <c r="BE181" s="137"/>
      <c r="BF181" s="137"/>
      <c r="BG181" s="137"/>
      <c r="BH181" s="137"/>
      <c r="BI181" s="137"/>
      <c r="BJ181" s="137"/>
      <c r="BK181" s="137"/>
      <c r="BL181" s="137"/>
      <c r="BM181" s="137"/>
      <c r="BN181" s="137"/>
      <c r="BO181" s="137"/>
      <c r="BP181" s="137"/>
      <c r="BQ181" s="137"/>
      <c r="BR181" s="137"/>
      <c r="BS181" s="137"/>
      <c r="BT181" s="137"/>
      <c r="BU181" s="137"/>
      <c r="BV181" s="137"/>
      <c r="BW181" s="137"/>
      <c r="BX181" s="137"/>
      <c r="BY181" s="137"/>
      <c r="BZ181" s="137"/>
      <c r="CA181" s="137"/>
      <c r="CB181" s="137"/>
      <c r="CC181" s="137"/>
      <c r="CD181" s="137"/>
      <c r="CE181" s="137"/>
      <c r="CF181" s="137"/>
      <c r="CG181" s="137"/>
      <c r="CH181" s="137"/>
      <c r="CI181" s="137"/>
      <c r="CJ181" s="137"/>
      <c r="CK181" s="137"/>
    </row>
    <row r="182" spans="1:89">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7"/>
      <c r="AX182" s="137"/>
      <c r="AY182" s="137"/>
      <c r="AZ182" s="137"/>
      <c r="BA182" s="137"/>
      <c r="BB182" s="137"/>
      <c r="BC182" s="137"/>
      <c r="BD182" s="137"/>
      <c r="BE182" s="137"/>
      <c r="BF182" s="137"/>
      <c r="BG182" s="137"/>
      <c r="BH182" s="137"/>
      <c r="BI182" s="137"/>
      <c r="BJ182" s="137"/>
      <c r="BK182" s="137"/>
      <c r="BL182" s="137"/>
      <c r="BM182" s="137"/>
      <c r="BN182" s="137"/>
      <c r="BO182" s="137"/>
      <c r="BP182" s="137"/>
      <c r="BQ182" s="137"/>
      <c r="BR182" s="137"/>
      <c r="BS182" s="137"/>
      <c r="BT182" s="137"/>
      <c r="BU182" s="137"/>
      <c r="BV182" s="137"/>
      <c r="BW182" s="137"/>
      <c r="BX182" s="137"/>
      <c r="BY182" s="137"/>
      <c r="BZ182" s="137"/>
      <c r="CA182" s="137"/>
      <c r="CB182" s="137"/>
      <c r="CC182" s="137"/>
      <c r="CD182" s="137"/>
      <c r="CE182" s="137"/>
      <c r="CF182" s="137"/>
      <c r="CG182" s="137"/>
      <c r="CH182" s="137"/>
      <c r="CI182" s="137"/>
      <c r="CJ182" s="137"/>
      <c r="CK182" s="137"/>
    </row>
    <row r="183" spans="1:89">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137"/>
      <c r="BA183" s="137"/>
      <c r="BB183" s="137"/>
      <c r="BC183" s="137"/>
      <c r="BD183" s="137"/>
      <c r="BE183" s="137"/>
      <c r="BF183" s="137"/>
      <c r="BG183" s="137"/>
      <c r="BH183" s="137"/>
      <c r="BI183" s="137"/>
      <c r="BJ183" s="137"/>
      <c r="BK183" s="137"/>
      <c r="BL183" s="137"/>
      <c r="BM183" s="137"/>
      <c r="BN183" s="137"/>
      <c r="BO183" s="137"/>
      <c r="BP183" s="137"/>
      <c r="BQ183" s="137"/>
      <c r="BR183" s="137"/>
      <c r="BS183" s="137"/>
      <c r="BT183" s="137"/>
      <c r="BU183" s="137"/>
      <c r="BV183" s="137"/>
      <c r="BW183" s="137"/>
      <c r="BX183" s="137"/>
      <c r="BY183" s="137"/>
      <c r="BZ183" s="137"/>
      <c r="CA183" s="137"/>
      <c r="CB183" s="137"/>
      <c r="CC183" s="137"/>
      <c r="CD183" s="137"/>
      <c r="CE183" s="137"/>
      <c r="CF183" s="137"/>
      <c r="CG183" s="137"/>
      <c r="CH183" s="137"/>
      <c r="CI183" s="137"/>
      <c r="CJ183" s="137"/>
      <c r="CK183" s="137"/>
    </row>
    <row r="184" spans="1:89">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7"/>
      <c r="AL184" s="137"/>
      <c r="AM184" s="137"/>
      <c r="AN184" s="137"/>
      <c r="AO184" s="137"/>
      <c r="AP184" s="137"/>
      <c r="AQ184" s="137"/>
      <c r="AR184" s="137"/>
      <c r="AS184" s="137"/>
      <c r="AT184" s="137"/>
      <c r="AU184" s="137"/>
      <c r="AV184" s="137"/>
      <c r="AW184" s="137"/>
      <c r="AX184" s="137"/>
      <c r="AY184" s="137"/>
      <c r="AZ184" s="137"/>
      <c r="BA184" s="137"/>
      <c r="BB184" s="137"/>
      <c r="BC184" s="137"/>
      <c r="BD184" s="137"/>
      <c r="BE184" s="137"/>
      <c r="BF184" s="137"/>
      <c r="BG184" s="137"/>
      <c r="BH184" s="137"/>
      <c r="BI184" s="137"/>
      <c r="BJ184" s="137"/>
      <c r="BK184" s="137"/>
      <c r="BL184" s="137"/>
      <c r="BM184" s="137"/>
      <c r="BN184" s="137"/>
      <c r="BO184" s="137"/>
      <c r="BP184" s="137"/>
      <c r="BQ184" s="137"/>
      <c r="BR184" s="137"/>
      <c r="BS184" s="137"/>
      <c r="BT184" s="137"/>
      <c r="BU184" s="137"/>
      <c r="BV184" s="137"/>
      <c r="BW184" s="137"/>
      <c r="BX184" s="137"/>
      <c r="BY184" s="137"/>
      <c r="BZ184" s="137"/>
      <c r="CA184" s="137"/>
      <c r="CB184" s="137"/>
      <c r="CC184" s="137"/>
      <c r="CD184" s="137"/>
      <c r="CE184" s="137"/>
      <c r="CF184" s="137"/>
      <c r="CG184" s="137"/>
      <c r="CH184" s="137"/>
      <c r="CI184" s="137"/>
      <c r="CJ184" s="137"/>
      <c r="CK184" s="137"/>
    </row>
    <row r="185" spans="1:89">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7"/>
      <c r="AL185" s="137"/>
      <c r="AM185" s="137"/>
      <c r="AN185" s="137"/>
      <c r="AO185" s="137"/>
      <c r="AP185" s="137"/>
      <c r="AQ185" s="137"/>
      <c r="AR185" s="137"/>
      <c r="AS185" s="137"/>
      <c r="AT185" s="137"/>
      <c r="AU185" s="137"/>
      <c r="AV185" s="137"/>
      <c r="AW185" s="137"/>
      <c r="AX185" s="137"/>
      <c r="AY185" s="137"/>
      <c r="AZ185" s="137"/>
      <c r="BA185" s="137"/>
      <c r="BB185" s="137"/>
      <c r="BC185" s="137"/>
      <c r="BD185" s="137"/>
      <c r="BE185" s="137"/>
      <c r="BF185" s="137"/>
      <c r="BG185" s="137"/>
      <c r="BH185" s="137"/>
      <c r="BI185" s="137"/>
      <c r="BJ185" s="137"/>
      <c r="BK185" s="137"/>
      <c r="BL185" s="137"/>
      <c r="BM185" s="137"/>
      <c r="BN185" s="137"/>
      <c r="BO185" s="137"/>
      <c r="BP185" s="137"/>
      <c r="BQ185" s="137"/>
      <c r="BR185" s="137"/>
      <c r="BS185" s="137"/>
      <c r="BT185" s="137"/>
      <c r="BU185" s="137"/>
      <c r="BV185" s="137"/>
      <c r="BW185" s="137"/>
      <c r="BX185" s="137"/>
      <c r="BY185" s="137"/>
      <c r="BZ185" s="137"/>
      <c r="CA185" s="137"/>
      <c r="CB185" s="137"/>
      <c r="CC185" s="137"/>
      <c r="CD185" s="137"/>
      <c r="CE185" s="137"/>
      <c r="CF185" s="137"/>
      <c r="CG185" s="137"/>
      <c r="CH185" s="137"/>
      <c r="CI185" s="137"/>
      <c r="CJ185" s="137"/>
      <c r="CK185" s="137"/>
    </row>
    <row r="186" spans="1:89">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7"/>
      <c r="AL186" s="137"/>
      <c r="AM186" s="137"/>
      <c r="AN186" s="137"/>
      <c r="AO186" s="137"/>
      <c r="AP186" s="137"/>
      <c r="AQ186" s="137"/>
      <c r="AR186" s="137"/>
      <c r="AS186" s="137"/>
      <c r="AT186" s="137"/>
      <c r="AU186" s="137"/>
      <c r="AV186" s="137"/>
      <c r="AW186" s="137"/>
      <c r="AX186" s="137"/>
      <c r="AY186" s="137"/>
      <c r="AZ186" s="137"/>
      <c r="BA186" s="137"/>
      <c r="BB186" s="137"/>
      <c r="BC186" s="137"/>
      <c r="BD186" s="137"/>
      <c r="BE186" s="137"/>
      <c r="BF186" s="137"/>
      <c r="BG186" s="137"/>
      <c r="BH186" s="137"/>
      <c r="BI186" s="137"/>
      <c r="BJ186" s="137"/>
      <c r="BK186" s="137"/>
      <c r="BL186" s="137"/>
      <c r="BM186" s="137"/>
      <c r="BN186" s="137"/>
      <c r="BO186" s="137"/>
      <c r="BP186" s="137"/>
      <c r="BQ186" s="137"/>
      <c r="BR186" s="137"/>
      <c r="BS186" s="137"/>
      <c r="BT186" s="137"/>
      <c r="BU186" s="137"/>
      <c r="BV186" s="137"/>
      <c r="BW186" s="137"/>
      <c r="BX186" s="137"/>
      <c r="BY186" s="137"/>
      <c r="BZ186" s="137"/>
      <c r="CA186" s="137"/>
      <c r="CB186" s="137"/>
      <c r="CC186" s="137"/>
      <c r="CD186" s="137"/>
      <c r="CE186" s="137"/>
      <c r="CF186" s="137"/>
      <c r="CG186" s="137"/>
      <c r="CH186" s="137"/>
      <c r="CI186" s="137"/>
      <c r="CJ186" s="137"/>
      <c r="CK186" s="137"/>
    </row>
    <row r="187" spans="1:89">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7"/>
      <c r="AY187" s="137"/>
      <c r="AZ187" s="137"/>
      <c r="BA187" s="137"/>
      <c r="BB187" s="137"/>
      <c r="BC187" s="137"/>
      <c r="BD187" s="137"/>
      <c r="BE187" s="137"/>
      <c r="BF187" s="137"/>
      <c r="BG187" s="137"/>
      <c r="BH187" s="137"/>
      <c r="BI187" s="137"/>
      <c r="BJ187" s="137"/>
      <c r="BK187" s="137"/>
      <c r="BL187" s="137"/>
      <c r="BM187" s="137"/>
      <c r="BN187" s="137"/>
      <c r="BO187" s="137"/>
      <c r="BP187" s="137"/>
      <c r="BQ187" s="137"/>
      <c r="BR187" s="137"/>
      <c r="BS187" s="137"/>
      <c r="BT187" s="137"/>
      <c r="BU187" s="137"/>
      <c r="BV187" s="137"/>
      <c r="BW187" s="137"/>
      <c r="BX187" s="137"/>
      <c r="BY187" s="137"/>
      <c r="BZ187" s="137"/>
      <c r="CA187" s="137"/>
      <c r="CB187" s="137"/>
      <c r="CC187" s="137"/>
      <c r="CD187" s="137"/>
      <c r="CE187" s="137"/>
      <c r="CF187" s="137"/>
      <c r="CG187" s="137"/>
      <c r="CH187" s="137"/>
      <c r="CI187" s="137"/>
      <c r="CJ187" s="137"/>
      <c r="CK187" s="137"/>
    </row>
    <row r="188" spans="1:89">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7"/>
      <c r="AY188" s="137"/>
      <c r="AZ188" s="137"/>
      <c r="BA188" s="137"/>
      <c r="BB188" s="137"/>
      <c r="BC188" s="137"/>
      <c r="BD188" s="137"/>
      <c r="BE188" s="137"/>
      <c r="BF188" s="137"/>
      <c r="BG188" s="137"/>
      <c r="BH188" s="137"/>
      <c r="BI188" s="137"/>
      <c r="BJ188" s="137"/>
      <c r="BK188" s="137"/>
      <c r="BL188" s="137"/>
      <c r="BM188" s="137"/>
      <c r="BN188" s="137"/>
      <c r="BO188" s="137"/>
      <c r="BP188" s="137"/>
      <c r="BQ188" s="137"/>
      <c r="BR188" s="137"/>
      <c r="BS188" s="137"/>
      <c r="BT188" s="137"/>
      <c r="BU188" s="137"/>
      <c r="BV188" s="137"/>
      <c r="BW188" s="137"/>
      <c r="BX188" s="137"/>
      <c r="BY188" s="137"/>
      <c r="BZ188" s="137"/>
      <c r="CA188" s="137"/>
      <c r="CB188" s="137"/>
      <c r="CC188" s="137"/>
      <c r="CD188" s="137"/>
      <c r="CE188" s="137"/>
      <c r="CF188" s="137"/>
      <c r="CG188" s="137"/>
      <c r="CH188" s="137"/>
      <c r="CI188" s="137"/>
      <c r="CJ188" s="137"/>
      <c r="CK188" s="137"/>
    </row>
    <row r="189" spans="1:89">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7"/>
      <c r="AY189" s="137"/>
      <c r="AZ189" s="137"/>
      <c r="BA189" s="137"/>
      <c r="BB189" s="137"/>
      <c r="BC189" s="137"/>
      <c r="BD189" s="137"/>
      <c r="BE189" s="137"/>
      <c r="BF189" s="137"/>
      <c r="BG189" s="137"/>
      <c r="BH189" s="137"/>
      <c r="BI189" s="137"/>
      <c r="BJ189" s="137"/>
      <c r="BK189" s="137"/>
      <c r="BL189" s="137"/>
      <c r="BM189" s="137"/>
      <c r="BN189" s="137"/>
      <c r="BO189" s="137"/>
      <c r="BP189" s="137"/>
      <c r="BQ189" s="137"/>
      <c r="BR189" s="137"/>
      <c r="BS189" s="137"/>
      <c r="BT189" s="137"/>
      <c r="BU189" s="137"/>
      <c r="BV189" s="137"/>
      <c r="BW189" s="137"/>
      <c r="BX189" s="137"/>
      <c r="BY189" s="137"/>
      <c r="BZ189" s="137"/>
      <c r="CA189" s="137"/>
      <c r="CB189" s="137"/>
      <c r="CC189" s="137"/>
      <c r="CD189" s="137"/>
      <c r="CE189" s="137"/>
      <c r="CF189" s="137"/>
      <c r="CG189" s="137"/>
      <c r="CH189" s="137"/>
      <c r="CI189" s="137"/>
      <c r="CJ189" s="137"/>
      <c r="CK189" s="137"/>
    </row>
    <row r="190" spans="1:89">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7"/>
      <c r="AX190" s="137"/>
      <c r="AY190" s="137"/>
      <c r="AZ190" s="137"/>
      <c r="BA190" s="137"/>
      <c r="BB190" s="137"/>
      <c r="BC190" s="137"/>
      <c r="BD190" s="137"/>
      <c r="BE190" s="137"/>
      <c r="BF190" s="137"/>
      <c r="BG190" s="137"/>
      <c r="BH190" s="137"/>
      <c r="BI190" s="137"/>
      <c r="BJ190" s="137"/>
      <c r="BK190" s="137"/>
      <c r="BL190" s="137"/>
      <c r="BM190" s="137"/>
      <c r="BN190" s="137"/>
      <c r="BO190" s="137"/>
      <c r="BP190" s="137"/>
      <c r="BQ190" s="137"/>
      <c r="BR190" s="137"/>
      <c r="BS190" s="137"/>
      <c r="BT190" s="137"/>
      <c r="BU190" s="137"/>
      <c r="BV190" s="137"/>
      <c r="BW190" s="137"/>
      <c r="BX190" s="137"/>
      <c r="BY190" s="137"/>
      <c r="BZ190" s="137"/>
      <c r="CA190" s="137"/>
      <c r="CB190" s="137"/>
      <c r="CC190" s="137"/>
      <c r="CD190" s="137"/>
      <c r="CE190" s="137"/>
      <c r="CF190" s="137"/>
      <c r="CG190" s="137"/>
      <c r="CH190" s="137"/>
      <c r="CI190" s="137"/>
      <c r="CJ190" s="137"/>
      <c r="CK190" s="137"/>
    </row>
    <row r="191" spans="1:89">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7"/>
      <c r="BR191" s="137"/>
      <c r="BS191" s="137"/>
      <c r="BT191" s="137"/>
      <c r="BU191" s="137"/>
      <c r="BV191" s="137"/>
      <c r="BW191" s="137"/>
      <c r="BX191" s="137"/>
      <c r="BY191" s="137"/>
      <c r="BZ191" s="137"/>
      <c r="CA191" s="137"/>
      <c r="CB191" s="137"/>
      <c r="CC191" s="137"/>
      <c r="CD191" s="137"/>
      <c r="CE191" s="137"/>
      <c r="CF191" s="137"/>
      <c r="CG191" s="137"/>
      <c r="CH191" s="137"/>
      <c r="CI191" s="137"/>
      <c r="CJ191" s="137"/>
      <c r="CK191" s="137"/>
    </row>
    <row r="192" spans="1:89">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7"/>
      <c r="AL192" s="137"/>
      <c r="AM192" s="137"/>
      <c r="AN192" s="137"/>
      <c r="AO192" s="137"/>
      <c r="AP192" s="137"/>
      <c r="AQ192" s="137"/>
      <c r="AR192" s="137"/>
      <c r="AS192" s="137"/>
      <c r="AT192" s="137"/>
      <c r="AU192" s="137"/>
      <c r="AV192" s="137"/>
      <c r="AW192" s="137"/>
      <c r="AX192" s="137"/>
      <c r="AY192" s="137"/>
      <c r="AZ192" s="137"/>
      <c r="BA192" s="137"/>
      <c r="BB192" s="137"/>
      <c r="BC192" s="137"/>
      <c r="BD192" s="137"/>
      <c r="BE192" s="137"/>
      <c r="BF192" s="137"/>
      <c r="BG192" s="137"/>
      <c r="BH192" s="137"/>
      <c r="BI192" s="137"/>
      <c r="BJ192" s="137"/>
      <c r="BK192" s="137"/>
      <c r="BL192" s="137"/>
      <c r="BM192" s="137"/>
      <c r="BN192" s="137"/>
      <c r="BO192" s="137"/>
      <c r="BP192" s="137"/>
      <c r="BQ192" s="137"/>
      <c r="BR192" s="137"/>
      <c r="BS192" s="137"/>
      <c r="BT192" s="137"/>
      <c r="BU192" s="137"/>
      <c r="BV192" s="137"/>
      <c r="BW192" s="137"/>
      <c r="BX192" s="137"/>
      <c r="BY192" s="137"/>
      <c r="BZ192" s="137"/>
      <c r="CA192" s="137"/>
      <c r="CB192" s="137"/>
      <c r="CC192" s="137"/>
      <c r="CD192" s="137"/>
      <c r="CE192" s="137"/>
      <c r="CF192" s="137"/>
      <c r="CG192" s="137"/>
      <c r="CH192" s="137"/>
      <c r="CI192" s="137"/>
      <c r="CJ192" s="137"/>
      <c r="CK192" s="137"/>
    </row>
    <row r="193" spans="1:89">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37"/>
      <c r="AV193" s="137"/>
      <c r="AW193" s="137"/>
      <c r="AX193" s="137"/>
      <c r="AY193" s="137"/>
      <c r="AZ193" s="137"/>
      <c r="BA193" s="137"/>
      <c r="BB193" s="137"/>
      <c r="BC193" s="137"/>
      <c r="BD193" s="137"/>
      <c r="BE193" s="137"/>
      <c r="BF193" s="137"/>
      <c r="BG193" s="137"/>
      <c r="BH193" s="137"/>
      <c r="BI193" s="137"/>
      <c r="BJ193" s="137"/>
      <c r="BK193" s="137"/>
      <c r="BL193" s="137"/>
      <c r="BM193" s="137"/>
      <c r="BN193" s="137"/>
      <c r="BO193" s="137"/>
      <c r="BP193" s="137"/>
      <c r="BQ193" s="137"/>
      <c r="BR193" s="137"/>
      <c r="BS193" s="137"/>
      <c r="BT193" s="137"/>
      <c r="BU193" s="137"/>
      <c r="BV193" s="137"/>
      <c r="BW193" s="137"/>
      <c r="BX193" s="137"/>
      <c r="BY193" s="137"/>
      <c r="BZ193" s="137"/>
      <c r="CA193" s="137"/>
      <c r="CB193" s="137"/>
      <c r="CC193" s="137"/>
      <c r="CD193" s="137"/>
      <c r="CE193" s="137"/>
      <c r="CF193" s="137"/>
      <c r="CG193" s="137"/>
      <c r="CH193" s="137"/>
      <c r="CI193" s="137"/>
      <c r="CJ193" s="137"/>
      <c r="CK193" s="137"/>
    </row>
    <row r="194" spans="1:89">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c r="AG194" s="137"/>
      <c r="AH194" s="137"/>
      <c r="AI194" s="137"/>
      <c r="AJ194" s="137"/>
      <c r="AK194" s="137"/>
      <c r="AL194" s="137"/>
      <c r="AM194" s="137"/>
      <c r="AN194" s="137"/>
      <c r="AO194" s="137"/>
      <c r="AP194" s="137"/>
      <c r="AQ194" s="137"/>
      <c r="AR194" s="137"/>
      <c r="AS194" s="137"/>
      <c r="AT194" s="137"/>
      <c r="AU194" s="137"/>
      <c r="AV194" s="137"/>
      <c r="AW194" s="137"/>
      <c r="AX194" s="137"/>
      <c r="AY194" s="137"/>
      <c r="AZ194" s="137"/>
      <c r="BA194" s="137"/>
      <c r="BB194" s="137"/>
      <c r="BC194" s="137"/>
      <c r="BD194" s="137"/>
      <c r="BE194" s="137"/>
      <c r="BF194" s="137"/>
      <c r="BG194" s="137"/>
      <c r="BH194" s="137"/>
      <c r="BI194" s="137"/>
      <c r="BJ194" s="137"/>
      <c r="BK194" s="137"/>
      <c r="BL194" s="137"/>
      <c r="BM194" s="137"/>
      <c r="BN194" s="137"/>
      <c r="BO194" s="137"/>
      <c r="BP194" s="137"/>
      <c r="BQ194" s="137"/>
      <c r="BR194" s="137"/>
      <c r="BS194" s="137"/>
      <c r="BT194" s="137"/>
      <c r="BU194" s="137"/>
      <c r="BV194" s="137"/>
      <c r="BW194" s="137"/>
      <c r="BX194" s="137"/>
      <c r="BY194" s="137"/>
      <c r="BZ194" s="137"/>
      <c r="CA194" s="137"/>
      <c r="CB194" s="137"/>
      <c r="CC194" s="137"/>
      <c r="CD194" s="137"/>
      <c r="CE194" s="137"/>
      <c r="CF194" s="137"/>
      <c r="CG194" s="137"/>
      <c r="CH194" s="137"/>
      <c r="CI194" s="137"/>
      <c r="CJ194" s="137"/>
      <c r="CK194" s="137"/>
    </row>
  </sheetData>
  <mergeCells count="33">
    <mergeCell ref="G4:I4"/>
    <mergeCell ref="L4:N4"/>
    <mergeCell ref="Q4:T4"/>
    <mergeCell ref="L21:N22"/>
    <mergeCell ref="L25:N25"/>
    <mergeCell ref="G24:I25"/>
    <mergeCell ref="G10:I11"/>
    <mergeCell ref="Q24:T29"/>
    <mergeCell ref="L5:N11"/>
    <mergeCell ref="G17:I17"/>
    <mergeCell ref="L17:N17"/>
    <mergeCell ref="Q17:T17"/>
    <mergeCell ref="G5:I8"/>
    <mergeCell ref="L27:N29"/>
    <mergeCell ref="L36:N36"/>
    <mergeCell ref="Q5:T13"/>
    <mergeCell ref="G9:I9"/>
    <mergeCell ref="G13:I15"/>
    <mergeCell ref="L31:N33"/>
    <mergeCell ref="L35:N35"/>
    <mergeCell ref="I40:L40"/>
    <mergeCell ref="B31:D32"/>
    <mergeCell ref="N40:R40"/>
    <mergeCell ref="G20:I22"/>
    <mergeCell ref="G35:I36"/>
    <mergeCell ref="L24:N24"/>
    <mergeCell ref="G31:I32"/>
    <mergeCell ref="G27:I28"/>
    <mergeCell ref="B35:D36"/>
    <mergeCell ref="B24:D25"/>
    <mergeCell ref="B27:D28"/>
    <mergeCell ref="B20:D22"/>
    <mergeCell ref="C40:G40"/>
  </mergeCells>
  <phoneticPr fontId="2"/>
  <hyperlinks>
    <hyperlink ref="G17:I17" location="最終需要額入力!A1" display="最終需要額入力シートへ"/>
    <hyperlink ref="L17:N17" location="その他の設定入力!E7" display="県内調達率の入力欄へ"/>
    <hyperlink ref="Q17:T17" location="その他の設定入力!H15" display="消費性向の入力欄へ"/>
    <hyperlink ref="C40:G40" location="分析結果部門別集計表!A1" display="分析結果部門別集計表シートへ"/>
    <hyperlink ref="I40:L40" location="波及効果グラフ!A1" display="波及効果グラフシートへ"/>
    <hyperlink ref="N40:R40" location="分析結果総括表!A1" display="分析結果総括シートへ"/>
    <hyperlink ref="G9:I9" location="購入者価格と生産者価格!A1" display="購入者価格と生産者価格について"/>
  </hyperlinks>
  <pageMargins left="0.43307086614173229" right="0.19685039370078741" top="0.78740157480314965" bottom="0.78740157480314965" header="0.51181102362204722" footer="0.51181102362204722"/>
  <pageSetup paperSize="9" scale="87" orientation="landscape" r:id="rId1"/>
  <headerFooter alignWithMargins="0">
    <oddFooter>&amp;R&amp;F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pageSetUpPr fitToPage="1"/>
  </sheetPr>
  <dimension ref="A1:AR90"/>
  <sheetViews>
    <sheetView zoomScaleNormal="100" workbookViewId="0"/>
  </sheetViews>
  <sheetFormatPr defaultRowHeight="12"/>
  <cols>
    <col min="1" max="2" width="1.875" style="1" customWidth="1"/>
    <col min="3" max="3" width="2.25" style="1" customWidth="1"/>
    <col min="4" max="4" width="1.375" style="1" customWidth="1"/>
    <col min="5" max="5" width="6.125" style="1" customWidth="1"/>
    <col min="6" max="6" width="1.125" style="1" customWidth="1"/>
    <col min="7" max="7" width="3.125" style="1" customWidth="1"/>
    <col min="8" max="8" width="1.25" style="1" customWidth="1"/>
    <col min="9" max="9" width="8.5" style="1" customWidth="1"/>
    <col min="10" max="10" width="1.375" style="1" customWidth="1"/>
    <col min="11" max="11" width="2.375" style="1" customWidth="1"/>
    <col min="12" max="12" width="1.25" style="1" customWidth="1"/>
    <col min="13" max="13" width="13.375" style="1" customWidth="1"/>
    <col min="14" max="14" width="1.375" style="1" customWidth="1"/>
    <col min="15" max="15" width="4.125" style="1" customWidth="1"/>
    <col min="16" max="16" width="1.125" style="1" customWidth="1"/>
    <col min="17" max="17" width="6.375" style="1" customWidth="1"/>
    <col min="18" max="19" width="1.25" style="1" customWidth="1"/>
    <col min="20" max="20" width="7.875" style="1" customWidth="1"/>
    <col min="21" max="21" width="1.75" style="1" customWidth="1"/>
    <col min="22" max="22" width="4.5" style="1" customWidth="1"/>
    <col min="23" max="16384" width="9" style="1"/>
  </cols>
  <sheetData>
    <row r="1" spans="1:44" ht="16.5" customHeight="1" thickTop="1" thickBot="1">
      <c r="A1" s="137"/>
      <c r="B1" s="137"/>
      <c r="C1" s="137"/>
      <c r="D1" s="137"/>
      <c r="E1" s="137"/>
      <c r="F1" s="137"/>
      <c r="G1" s="137"/>
      <c r="H1" s="137"/>
      <c r="I1" s="137"/>
      <c r="J1" s="137"/>
      <c r="K1" s="137"/>
      <c r="L1" s="137"/>
      <c r="M1" s="137"/>
      <c r="N1" s="137"/>
      <c r="O1" s="137"/>
      <c r="P1" s="137"/>
      <c r="Q1" s="137"/>
      <c r="R1" s="137"/>
      <c r="S1" s="137"/>
      <c r="T1" s="137"/>
      <c r="U1" s="137"/>
      <c r="V1" s="137"/>
      <c r="W1" s="666" t="s">
        <v>191</v>
      </c>
      <c r="X1" s="668"/>
      <c r="Y1" s="137"/>
      <c r="Z1" s="137"/>
      <c r="AA1" s="137"/>
      <c r="AB1" s="137"/>
      <c r="AC1" s="137"/>
      <c r="AD1" s="137"/>
      <c r="AE1" s="137"/>
      <c r="AF1" s="137"/>
      <c r="AG1" s="137"/>
      <c r="AH1" s="137"/>
      <c r="AI1" s="137"/>
      <c r="AJ1" s="137"/>
      <c r="AK1" s="137"/>
      <c r="AL1" s="137"/>
      <c r="AM1" s="137"/>
      <c r="AN1" s="137"/>
      <c r="AO1" s="137"/>
      <c r="AP1" s="137"/>
      <c r="AQ1" s="137"/>
      <c r="AR1" s="137"/>
    </row>
    <row r="2" spans="1:44" ht="15" thickTop="1">
      <c r="A2" s="137"/>
      <c r="B2" s="167" t="s">
        <v>162</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row>
    <row r="3" spans="1:44" ht="14.25">
      <c r="A3" s="137"/>
      <c r="B3" s="16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row>
    <row r="4" spans="1:44">
      <c r="A4" s="137"/>
      <c r="B4" s="137"/>
      <c r="C4" s="137" t="s">
        <v>197</v>
      </c>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row>
    <row r="5" spans="1:44">
      <c r="A5" s="137"/>
      <c r="B5" s="137"/>
      <c r="C5" s="137" t="s">
        <v>196</v>
      </c>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row>
    <row r="6" spans="1:44">
      <c r="A6" s="137"/>
      <c r="B6" s="137"/>
      <c r="C6" s="137" t="s">
        <v>198</v>
      </c>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row>
    <row r="7" spans="1:44">
      <c r="A7" s="137"/>
      <c r="B7" s="137"/>
      <c r="C7" s="137" t="s">
        <v>214</v>
      </c>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row>
    <row r="8" spans="1:44">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row>
    <row r="9" spans="1:44">
      <c r="A9" s="137"/>
      <c r="B9" s="137"/>
      <c r="C9" s="137" t="s">
        <v>211</v>
      </c>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row>
    <row r="10" spans="1:44">
      <c r="A10" s="137"/>
      <c r="B10" s="137"/>
      <c r="C10" s="137" t="s">
        <v>88</v>
      </c>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row>
    <row r="11" spans="1:44">
      <c r="A11" s="137"/>
      <c r="B11" s="137"/>
      <c r="C11" s="137" t="s">
        <v>92</v>
      </c>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row>
    <row r="12" spans="1:44">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row>
    <row r="13" spans="1:44" ht="16.5" customHeight="1">
      <c r="A13" s="137"/>
      <c r="B13" s="158"/>
      <c r="C13" s="157" t="s">
        <v>212</v>
      </c>
      <c r="D13" s="158"/>
      <c r="E13" s="158"/>
      <c r="F13" s="158"/>
      <c r="G13" s="158"/>
      <c r="H13" s="158"/>
      <c r="I13" s="158"/>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row>
    <row r="14" spans="1:44" ht="16.5" customHeight="1">
      <c r="A14" s="137"/>
      <c r="B14" s="158"/>
      <c r="C14" s="158" t="s">
        <v>93</v>
      </c>
      <c r="D14" s="158"/>
      <c r="E14" s="158"/>
      <c r="F14" s="158"/>
      <c r="G14" s="158"/>
      <c r="H14" s="158"/>
      <c r="I14" s="158"/>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row>
    <row r="15" spans="1:44" ht="16.5" customHeight="1">
      <c r="A15" s="137"/>
      <c r="B15" s="158"/>
      <c r="C15" s="158"/>
      <c r="D15" s="158"/>
      <c r="E15" s="158"/>
      <c r="F15" s="158"/>
      <c r="G15" s="158"/>
      <c r="H15" s="158"/>
      <c r="I15" s="158"/>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row>
    <row r="16" spans="1:44">
      <c r="A16" s="137"/>
      <c r="B16" s="137"/>
      <c r="C16" s="365" t="s">
        <v>213</v>
      </c>
      <c r="D16" s="322"/>
      <c r="E16" s="322"/>
      <c r="F16" s="322"/>
      <c r="G16" s="322"/>
      <c r="H16" s="322"/>
      <c r="I16" s="322"/>
      <c r="J16" s="322"/>
      <c r="K16" s="322"/>
      <c r="L16" s="322"/>
      <c r="M16" s="322"/>
      <c r="N16" s="322"/>
      <c r="O16" s="322"/>
      <c r="P16" s="322"/>
      <c r="Q16" s="322"/>
      <c r="R16" s="322"/>
      <c r="S16" s="322"/>
      <c r="T16" s="322"/>
      <c r="U16" s="368"/>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row>
    <row r="17" spans="1:44">
      <c r="A17" s="137"/>
      <c r="B17" s="137"/>
      <c r="C17" s="333"/>
      <c r="D17" s="330"/>
      <c r="E17" s="330"/>
      <c r="F17" s="330"/>
      <c r="G17" s="330"/>
      <c r="H17" s="330"/>
      <c r="I17" s="330"/>
      <c r="J17" s="330"/>
      <c r="K17" s="330"/>
      <c r="L17" s="330"/>
      <c r="M17" s="330"/>
      <c r="N17" s="330"/>
      <c r="O17" s="330"/>
      <c r="P17" s="330"/>
      <c r="Q17" s="330"/>
      <c r="R17" s="330"/>
      <c r="S17" s="330"/>
      <c r="T17" s="330"/>
      <c r="U17" s="358"/>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row>
    <row r="18" spans="1:44">
      <c r="A18" s="137"/>
      <c r="B18" s="137"/>
      <c r="C18" s="333"/>
      <c r="D18" s="71"/>
      <c r="E18" s="72" t="s">
        <v>83</v>
      </c>
      <c r="F18" s="73"/>
      <c r="G18" s="330"/>
      <c r="H18" s="71"/>
      <c r="I18" s="72" t="s">
        <v>94</v>
      </c>
      <c r="J18" s="73"/>
      <c r="K18" s="330"/>
      <c r="L18" s="51"/>
      <c r="M18" s="52" t="s">
        <v>97</v>
      </c>
      <c r="N18" s="53"/>
      <c r="O18" s="330"/>
      <c r="P18" s="71"/>
      <c r="Q18" s="72" t="s">
        <v>84</v>
      </c>
      <c r="R18" s="73"/>
      <c r="S18" s="330"/>
      <c r="T18" s="330"/>
      <c r="U18" s="358"/>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row>
    <row r="19" spans="1:44">
      <c r="A19" s="137"/>
      <c r="B19" s="137"/>
      <c r="C19" s="333"/>
      <c r="D19" s="74"/>
      <c r="E19" s="39"/>
      <c r="F19" s="75"/>
      <c r="G19" s="330"/>
      <c r="H19" s="74"/>
      <c r="I19" s="39"/>
      <c r="J19" s="75"/>
      <c r="K19" s="330"/>
      <c r="L19" s="54"/>
      <c r="M19" s="39"/>
      <c r="N19" s="55"/>
      <c r="O19" s="330"/>
      <c r="P19" s="74"/>
      <c r="Q19" s="39"/>
      <c r="R19" s="75"/>
      <c r="S19" s="330"/>
      <c r="T19" s="330"/>
      <c r="U19" s="358"/>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row>
    <row r="20" spans="1:44">
      <c r="A20" s="137"/>
      <c r="B20" s="137"/>
      <c r="C20" s="333"/>
      <c r="D20" s="74"/>
      <c r="E20" s="43" t="s">
        <v>87</v>
      </c>
      <c r="F20" s="75"/>
      <c r="G20" s="330"/>
      <c r="H20" s="74"/>
      <c r="I20" s="39"/>
      <c r="J20" s="75"/>
      <c r="K20" s="330"/>
      <c r="L20" s="54"/>
      <c r="M20" s="39"/>
      <c r="N20" s="55"/>
      <c r="O20" s="330"/>
      <c r="P20" s="74"/>
      <c r="Q20" s="43"/>
      <c r="R20" s="75"/>
      <c r="S20" s="330"/>
      <c r="T20" s="330"/>
      <c r="U20" s="358"/>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row>
    <row r="21" spans="1:44">
      <c r="A21" s="137"/>
      <c r="B21" s="137"/>
      <c r="C21" s="333"/>
      <c r="D21" s="74"/>
      <c r="E21" s="44">
        <v>100</v>
      </c>
      <c r="F21" s="75"/>
      <c r="G21" s="330"/>
      <c r="H21" s="74"/>
      <c r="I21" s="39"/>
      <c r="J21" s="75"/>
      <c r="K21" s="330"/>
      <c r="L21" s="54"/>
      <c r="M21" s="39"/>
      <c r="N21" s="55"/>
      <c r="O21" s="330"/>
      <c r="P21" s="74"/>
      <c r="Q21" s="48"/>
      <c r="R21" s="75"/>
      <c r="S21" s="330"/>
      <c r="T21" s="372" t="s">
        <v>98</v>
      </c>
      <c r="U21" s="358"/>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row>
    <row r="22" spans="1:44">
      <c r="A22" s="137"/>
      <c r="B22" s="137"/>
      <c r="C22" s="333"/>
      <c r="D22" s="76"/>
      <c r="E22" s="78"/>
      <c r="F22" s="77"/>
      <c r="G22" s="330"/>
      <c r="H22" s="74"/>
      <c r="I22" s="45" t="s">
        <v>95</v>
      </c>
      <c r="J22" s="75"/>
      <c r="K22" s="330"/>
      <c r="L22" s="54"/>
      <c r="M22" s="39"/>
      <c r="N22" s="55"/>
      <c r="O22" s="330"/>
      <c r="P22" s="74"/>
      <c r="Q22" s="46"/>
      <c r="R22" s="75"/>
      <c r="S22" s="330"/>
      <c r="T22" s="373">
        <v>200</v>
      </c>
      <c r="U22" s="358"/>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row>
    <row r="23" spans="1:44">
      <c r="A23" s="137"/>
      <c r="B23" s="137"/>
      <c r="C23" s="333"/>
      <c r="D23" s="330"/>
      <c r="E23" s="330"/>
      <c r="F23" s="330"/>
      <c r="G23" s="330"/>
      <c r="H23" s="76"/>
      <c r="I23" s="78"/>
      <c r="J23" s="77"/>
      <c r="K23" s="330"/>
      <c r="L23" s="54"/>
      <c r="M23" s="47" t="s">
        <v>96</v>
      </c>
      <c r="N23" s="55"/>
      <c r="O23" s="330"/>
      <c r="P23" s="74"/>
      <c r="Q23" s="49"/>
      <c r="R23" s="75"/>
      <c r="S23" s="330"/>
      <c r="T23" s="330"/>
      <c r="U23" s="358"/>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row>
    <row r="24" spans="1:44">
      <c r="A24" s="137"/>
      <c r="B24" s="137"/>
      <c r="C24" s="333"/>
      <c r="D24" s="330"/>
      <c r="E24" s="330"/>
      <c r="F24" s="330"/>
      <c r="G24" s="330"/>
      <c r="H24" s="330"/>
      <c r="I24" s="330"/>
      <c r="J24" s="330"/>
      <c r="K24" s="330"/>
      <c r="L24" s="56"/>
      <c r="M24" s="57"/>
      <c r="N24" s="58"/>
      <c r="O24" s="330"/>
      <c r="P24" s="76"/>
      <c r="Q24" s="79"/>
      <c r="R24" s="77"/>
      <c r="S24" s="330"/>
      <c r="T24" s="330"/>
      <c r="U24" s="358"/>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row>
    <row r="25" spans="1:44">
      <c r="A25" s="137"/>
      <c r="B25" s="137"/>
      <c r="C25" s="333"/>
      <c r="D25" s="330"/>
      <c r="E25" s="348"/>
      <c r="F25" s="348"/>
      <c r="G25" s="348"/>
      <c r="H25" s="348"/>
      <c r="I25" s="348"/>
      <c r="J25" s="330"/>
      <c r="K25" s="330"/>
      <c r="L25" s="330"/>
      <c r="M25" s="330"/>
      <c r="N25" s="330"/>
      <c r="O25" s="330"/>
      <c r="P25" s="330"/>
      <c r="Q25" s="330"/>
      <c r="R25" s="330"/>
      <c r="S25" s="330"/>
      <c r="T25" s="330"/>
      <c r="U25" s="358"/>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row>
    <row r="26" spans="1:44">
      <c r="A26" s="137"/>
      <c r="B26" s="137"/>
      <c r="C26" s="333"/>
      <c r="D26" s="330"/>
      <c r="E26" s="348"/>
      <c r="F26" s="348"/>
      <c r="G26" s="348"/>
      <c r="H26" s="348"/>
      <c r="I26" s="348"/>
      <c r="J26" s="330"/>
      <c r="K26" s="330"/>
      <c r="L26" s="330"/>
      <c r="M26" s="330"/>
      <c r="N26" s="330"/>
      <c r="O26" s="330"/>
      <c r="P26" s="330"/>
      <c r="Q26" s="330"/>
      <c r="R26" s="330"/>
      <c r="S26" s="330"/>
      <c r="T26" s="330"/>
      <c r="U26" s="358"/>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row>
    <row r="27" spans="1:44">
      <c r="A27" s="137"/>
      <c r="B27" s="137"/>
      <c r="C27" s="333"/>
      <c r="D27" s="330"/>
      <c r="E27" s="369" t="s">
        <v>103</v>
      </c>
      <c r="F27" s="370"/>
      <c r="G27" s="370"/>
      <c r="H27" s="370"/>
      <c r="I27" s="371"/>
      <c r="J27" s="330"/>
      <c r="K27" s="330"/>
      <c r="L27" s="330"/>
      <c r="M27" s="59" t="s">
        <v>99</v>
      </c>
      <c r="N27" s="60"/>
      <c r="O27" s="61"/>
      <c r="P27" s="330"/>
      <c r="Q27" s="330"/>
      <c r="R27" s="330"/>
      <c r="S27" s="330"/>
      <c r="T27" s="330"/>
      <c r="U27" s="358"/>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row>
    <row r="28" spans="1:44">
      <c r="A28" s="137"/>
      <c r="B28" s="137"/>
      <c r="C28" s="333"/>
      <c r="D28" s="330"/>
      <c r="E28" s="369" t="s">
        <v>100</v>
      </c>
      <c r="F28" s="370"/>
      <c r="G28" s="370"/>
      <c r="H28" s="370"/>
      <c r="I28" s="371">
        <v>200</v>
      </c>
      <c r="J28" s="330"/>
      <c r="K28" s="330"/>
      <c r="L28" s="330"/>
      <c r="M28" s="62" t="s">
        <v>100</v>
      </c>
      <c r="N28" s="63"/>
      <c r="O28" s="64">
        <v>100</v>
      </c>
      <c r="P28" s="330"/>
      <c r="Q28" s="330"/>
      <c r="R28" s="330"/>
      <c r="S28" s="330"/>
      <c r="T28" s="330"/>
      <c r="U28" s="358"/>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row>
    <row r="29" spans="1:44">
      <c r="A29" s="137"/>
      <c r="B29" s="137"/>
      <c r="C29" s="333"/>
      <c r="D29" s="330"/>
      <c r="E29" s="348"/>
      <c r="F29" s="348"/>
      <c r="G29" s="348"/>
      <c r="H29" s="348"/>
      <c r="I29" s="348"/>
      <c r="J29" s="330"/>
      <c r="K29" s="330"/>
      <c r="L29" s="330"/>
      <c r="M29" s="65" t="s">
        <v>101</v>
      </c>
      <c r="N29" s="66"/>
      <c r="O29" s="67">
        <v>50</v>
      </c>
      <c r="P29" s="330"/>
      <c r="Q29" s="330"/>
      <c r="R29" s="330"/>
      <c r="S29" s="330"/>
      <c r="T29" s="330"/>
      <c r="U29" s="358"/>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row>
    <row r="30" spans="1:44">
      <c r="A30" s="137"/>
      <c r="B30" s="137"/>
      <c r="C30" s="333"/>
      <c r="D30" s="330"/>
      <c r="E30" s="348"/>
      <c r="F30" s="348"/>
      <c r="G30" s="348"/>
      <c r="H30" s="348"/>
      <c r="I30" s="348"/>
      <c r="J30" s="330"/>
      <c r="K30" s="330"/>
      <c r="L30" s="330"/>
      <c r="M30" s="68" t="s">
        <v>102</v>
      </c>
      <c r="N30" s="69"/>
      <c r="O30" s="70">
        <v>50</v>
      </c>
      <c r="P30" s="330"/>
      <c r="Q30" s="330"/>
      <c r="R30" s="330"/>
      <c r="S30" s="330"/>
      <c r="T30" s="330"/>
      <c r="U30" s="358"/>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row>
    <row r="31" spans="1:44">
      <c r="A31" s="137"/>
      <c r="B31" s="137"/>
      <c r="C31" s="334"/>
      <c r="D31" s="335"/>
      <c r="E31" s="335"/>
      <c r="F31" s="335"/>
      <c r="G31" s="335"/>
      <c r="H31" s="335"/>
      <c r="I31" s="335"/>
      <c r="J31" s="335"/>
      <c r="K31" s="335"/>
      <c r="L31" s="335"/>
      <c r="M31" s="335"/>
      <c r="N31" s="335"/>
      <c r="O31" s="335"/>
      <c r="P31" s="335"/>
      <c r="Q31" s="335"/>
      <c r="R31" s="335"/>
      <c r="S31" s="335"/>
      <c r="T31" s="335"/>
      <c r="U31" s="360"/>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row>
    <row r="32" spans="1:44">
      <c r="A32" s="137"/>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row>
    <row r="33" spans="1:44">
      <c r="A33" s="137"/>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row>
    <row r="34" spans="1:44">
      <c r="A34" s="137"/>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row>
    <row r="35" spans="1:44">
      <c r="A35" s="137"/>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row>
    <row r="36" spans="1:44">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row>
    <row r="37" spans="1:44">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row>
    <row r="38" spans="1:44">
      <c r="A38" s="137"/>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row>
    <row r="39" spans="1:44">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row>
    <row r="40" spans="1:44">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row>
    <row r="41" spans="1:44">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row>
    <row r="42" spans="1:44">
      <c r="A42" s="137"/>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row>
    <row r="43" spans="1:44">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row>
    <row r="44" spans="1:44">
      <c r="A44" s="137"/>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row>
    <row r="45" spans="1:44">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row>
    <row r="46" spans="1:44">
      <c r="A46" s="137"/>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row>
    <row r="47" spans="1:44">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row>
    <row r="48" spans="1:44">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row>
    <row r="49" spans="1:44">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row>
    <row r="50" spans="1:44">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row>
    <row r="51" spans="1:44">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row>
    <row r="52" spans="1:44">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row>
    <row r="53" spans="1:44">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row>
    <row r="54" spans="1:44">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row>
    <row r="55" spans="1:44">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row>
    <row r="56" spans="1:44">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row>
    <row r="57" spans="1:44">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row>
    <row r="58" spans="1:44">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row>
    <row r="59" spans="1:44">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row>
    <row r="60" spans="1:44">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row>
    <row r="61" spans="1:44">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row>
    <row r="62" spans="1:44">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row>
    <row r="63" spans="1:44">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row>
    <row r="64" spans="1:44">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row>
    <row r="65" spans="1:44">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row>
    <row r="66" spans="1:44">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row>
    <row r="67" spans="1:44">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row>
    <row r="68" spans="1:44">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row>
    <row r="69" spans="1:44">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row>
    <row r="70" spans="1:44">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row>
    <row r="71" spans="1:44">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row>
    <row r="72" spans="1:44">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row>
    <row r="73" spans="1:44">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row>
    <row r="74" spans="1:44">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row>
    <row r="75" spans="1:44">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row>
    <row r="76" spans="1:44">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row>
    <row r="77" spans="1:44">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row>
    <row r="78" spans="1:44">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row>
    <row r="79" spans="1:44">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row>
    <row r="80" spans="1:44">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row>
    <row r="81" spans="1:44">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row>
    <row r="82" spans="1:44">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row>
    <row r="83" spans="1:44">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row>
    <row r="84" spans="1:44">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row>
    <row r="85" spans="1:44">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row>
    <row r="86" spans="1:44">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row>
    <row r="87" spans="1:44">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row>
    <row r="88" spans="1:44">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row>
    <row r="89" spans="1:44">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row>
    <row r="90" spans="1:44">
      <c r="A90" s="137"/>
      <c r="B90" s="137"/>
      <c r="Z90" s="137"/>
      <c r="AA90" s="137"/>
      <c r="AB90" s="137"/>
      <c r="AC90" s="137"/>
      <c r="AD90" s="137"/>
      <c r="AE90" s="137"/>
    </row>
  </sheetData>
  <mergeCells count="1">
    <mergeCell ref="W1:X1"/>
  </mergeCells>
  <phoneticPr fontId="2"/>
  <hyperlinks>
    <hyperlink ref="W1:X1" location="入力の説明!A1" display="入力の説明シートへ"/>
  </hyperlinks>
  <pageMargins left="0.78740157480314965" right="0.78740157480314965" top="0.78740157480314965" bottom="0.78740157480314965" header="0.51181102362204722" footer="0.51181102362204722"/>
  <pageSetup paperSize="9" orientation="landscape" r:id="rId1"/>
  <headerFooter alignWithMargins="0">
    <oddFooter>&amp;R&amp;F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T285"/>
  <sheetViews>
    <sheetView zoomScale="80" zoomScaleNormal="80" workbookViewId="0">
      <pane xSplit="4" ySplit="5" topLeftCell="E6" activePane="bottomRight" state="frozen"/>
      <selection activeCell="A17" sqref="A17:IV18"/>
      <selection pane="topRight" activeCell="A17" sqref="A17:IV18"/>
      <selection pane="bottomLeft" activeCell="A17" sqref="A17:IV18"/>
      <selection pane="bottomRight"/>
    </sheetView>
  </sheetViews>
  <sheetFormatPr defaultRowHeight="13.5"/>
  <cols>
    <col min="1" max="1" width="2.375" style="4" customWidth="1"/>
    <col min="2" max="2" width="3" style="4" customWidth="1"/>
    <col min="3" max="3" width="28.5" style="4" customWidth="1"/>
    <col min="4" max="4" width="0.875" style="4" customWidth="1"/>
    <col min="5" max="5" width="19.5" style="4" customWidth="1"/>
    <col min="6" max="9" width="14.125" style="4" customWidth="1"/>
    <col min="10" max="10" width="15.875" style="4" customWidth="1"/>
    <col min="11" max="11" width="20.125" style="4" customWidth="1"/>
    <col min="12" max="12" width="13.625" style="4" customWidth="1"/>
    <col min="13" max="15" width="11" style="4" customWidth="1"/>
    <col min="16" max="16384" width="9" style="4"/>
  </cols>
  <sheetData>
    <row r="1" spans="1:98" ht="26.25" customHeight="1" thickTop="1" thickBot="1">
      <c r="A1" s="136"/>
      <c r="B1" s="136"/>
      <c r="C1" s="136"/>
      <c r="D1" s="136"/>
      <c r="E1" s="697" t="s">
        <v>372</v>
      </c>
      <c r="F1" s="698"/>
      <c r="G1" s="698"/>
      <c r="H1" s="698"/>
      <c r="I1" s="699"/>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row>
    <row r="2" spans="1:98" ht="27.75" customHeight="1" thickTop="1" thickBot="1">
      <c r="A2" s="136"/>
      <c r="B2" s="136"/>
      <c r="C2" s="136"/>
      <c r="D2" s="136"/>
      <c r="E2" s="159"/>
      <c r="F2" s="159"/>
      <c r="G2" s="136"/>
      <c r="H2" s="136"/>
      <c r="I2" s="136"/>
      <c r="J2" s="136"/>
      <c r="K2" s="136"/>
      <c r="L2" s="136"/>
      <c r="M2" s="666" t="s">
        <v>195</v>
      </c>
      <c r="N2" s="667"/>
      <c r="O2" s="668"/>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row>
    <row r="3" spans="1:98" ht="27.75" customHeight="1" thickTop="1" thickBot="1">
      <c r="A3" s="136"/>
      <c r="B3" s="167" t="s">
        <v>128</v>
      </c>
      <c r="C3" s="137"/>
      <c r="D3" s="137"/>
      <c r="E3" s="137"/>
      <c r="F3" s="137"/>
      <c r="G3" s="137"/>
      <c r="H3" s="137"/>
      <c r="I3" s="137"/>
      <c r="J3" s="137"/>
      <c r="K3" s="695" t="s">
        <v>371</v>
      </c>
      <c r="L3" s="696"/>
      <c r="M3" s="666" t="s">
        <v>191</v>
      </c>
      <c r="N3" s="667"/>
      <c r="O3" s="668"/>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row>
    <row r="4" spans="1:98" ht="49.5" customHeight="1">
      <c r="A4" s="136"/>
      <c r="B4" s="691" t="s">
        <v>71</v>
      </c>
      <c r="C4" s="692"/>
      <c r="D4" s="9"/>
      <c r="E4" s="114" t="s">
        <v>193</v>
      </c>
      <c r="F4" s="388" t="s">
        <v>50</v>
      </c>
      <c r="G4" s="389" t="s">
        <v>51</v>
      </c>
      <c r="H4" s="389" t="s">
        <v>52</v>
      </c>
      <c r="I4" s="389" t="s">
        <v>53</v>
      </c>
      <c r="J4" s="374" t="s">
        <v>131</v>
      </c>
      <c r="K4" s="114" t="s">
        <v>194</v>
      </c>
      <c r="L4" s="380" t="s">
        <v>132</v>
      </c>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row>
    <row r="5" spans="1:98" ht="24" customHeight="1">
      <c r="A5" s="136"/>
      <c r="B5" s="693"/>
      <c r="C5" s="694"/>
      <c r="D5" s="11"/>
      <c r="E5" s="85" t="s">
        <v>55</v>
      </c>
      <c r="F5" s="390" t="s">
        <v>56</v>
      </c>
      <c r="G5" s="391" t="s">
        <v>57</v>
      </c>
      <c r="H5" s="391" t="s">
        <v>58</v>
      </c>
      <c r="I5" s="391" t="s">
        <v>59</v>
      </c>
      <c r="J5" s="375" t="s">
        <v>105</v>
      </c>
      <c r="K5" s="85" t="s">
        <v>60</v>
      </c>
      <c r="L5" s="381" t="s">
        <v>61</v>
      </c>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6"/>
      <c r="CQ5" s="136"/>
      <c r="CR5" s="136"/>
      <c r="CS5" s="136"/>
      <c r="CT5" s="136"/>
    </row>
    <row r="6" spans="1:98">
      <c r="A6" s="136"/>
      <c r="B6" s="13" t="s">
        <v>21</v>
      </c>
      <c r="C6" s="14" t="s">
        <v>389</v>
      </c>
      <c r="D6" s="21"/>
      <c r="E6" s="148"/>
      <c r="F6" s="659">
        <v>0.25706674911276395</v>
      </c>
      <c r="G6" s="660">
        <v>3.9449704571388383E-2</v>
      </c>
      <c r="H6" s="392">
        <f>IF(F6&lt;0,0,ROUND(E6*F6,1))</f>
        <v>0</v>
      </c>
      <c r="I6" s="392">
        <f>IF(G6&lt;0,0,ROUND(E6*G6,1))</f>
        <v>0</v>
      </c>
      <c r="J6" s="376">
        <f>E6-H6-I6</f>
        <v>0</v>
      </c>
      <c r="K6" s="149"/>
      <c r="L6" s="382">
        <f>J6+K6</f>
        <v>0</v>
      </c>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row>
    <row r="7" spans="1:98">
      <c r="A7" s="136"/>
      <c r="B7" s="13" t="s">
        <v>22</v>
      </c>
      <c r="C7" s="14" t="s">
        <v>3</v>
      </c>
      <c r="D7" s="21"/>
      <c r="E7" s="149"/>
      <c r="F7" s="659">
        <v>2.2528180695691236E-2</v>
      </c>
      <c r="G7" s="660">
        <v>6.6403067077407646E-2</v>
      </c>
      <c r="H7" s="392">
        <f t="shared" ref="H7:H35" si="0">IF(F7&lt;0,0,ROUND(E7*F7,1))</f>
        <v>0</v>
      </c>
      <c r="I7" s="392">
        <f t="shared" ref="I7:I35" si="1">IF(G7&lt;0,0,ROUND(E7*G7,1))</f>
        <v>0</v>
      </c>
      <c r="J7" s="376">
        <f t="shared" ref="J7:J35" si="2">E7-H7-I7</f>
        <v>0</v>
      </c>
      <c r="K7" s="149"/>
      <c r="L7" s="382">
        <f t="shared" ref="L7:L35" si="3">J7+K7</f>
        <v>0</v>
      </c>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row>
    <row r="8" spans="1:98">
      <c r="A8" s="136"/>
      <c r="B8" s="13" t="s">
        <v>221</v>
      </c>
      <c r="C8" s="14" t="s">
        <v>260</v>
      </c>
      <c r="D8" s="21"/>
      <c r="E8" s="149">
        <v>8.0000000000000002E-3</v>
      </c>
      <c r="F8" s="659">
        <v>0.32257496101304423</v>
      </c>
      <c r="G8" s="660">
        <v>3.2171338179978581E-2</v>
      </c>
      <c r="H8" s="392">
        <f>IF(F8&lt;0,0,ROUND(E8*F8,1))</f>
        <v>0</v>
      </c>
      <c r="I8" s="392">
        <f t="shared" si="1"/>
        <v>0</v>
      </c>
      <c r="J8" s="376">
        <f t="shared" si="2"/>
        <v>8.0000000000000002E-3</v>
      </c>
      <c r="K8" s="149"/>
      <c r="L8" s="382">
        <f t="shared" si="3"/>
        <v>8.0000000000000002E-3</v>
      </c>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6"/>
      <c r="CN8" s="136"/>
      <c r="CO8" s="136"/>
      <c r="CP8" s="136"/>
      <c r="CQ8" s="136"/>
      <c r="CR8" s="136"/>
      <c r="CS8" s="136"/>
      <c r="CT8" s="136"/>
    </row>
    <row r="9" spans="1:98">
      <c r="A9" s="136"/>
      <c r="B9" s="13" t="s">
        <v>222</v>
      </c>
      <c r="C9" s="14" t="s">
        <v>4</v>
      </c>
      <c r="D9" s="21"/>
      <c r="E9" s="149"/>
      <c r="F9" s="659">
        <v>0.43944914757410253</v>
      </c>
      <c r="G9" s="660">
        <v>2.4548546158944525E-2</v>
      </c>
      <c r="H9" s="392">
        <f t="shared" si="0"/>
        <v>0</v>
      </c>
      <c r="I9" s="392">
        <f t="shared" si="1"/>
        <v>0</v>
      </c>
      <c r="J9" s="376">
        <f t="shared" si="2"/>
        <v>0</v>
      </c>
      <c r="K9" s="149"/>
      <c r="L9" s="382">
        <f t="shared" si="3"/>
        <v>0</v>
      </c>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row>
    <row r="10" spans="1:98" ht="13.5" customHeight="1">
      <c r="A10" s="136"/>
      <c r="B10" s="13" t="s">
        <v>223</v>
      </c>
      <c r="C10" s="14" t="s">
        <v>5</v>
      </c>
      <c r="D10" s="21"/>
      <c r="E10" s="149"/>
      <c r="F10" s="659">
        <v>0.23349686800485506</v>
      </c>
      <c r="G10" s="660">
        <v>5.8003940153580597E-2</v>
      </c>
      <c r="H10" s="392">
        <f t="shared" si="0"/>
        <v>0</v>
      </c>
      <c r="I10" s="392">
        <f t="shared" si="1"/>
        <v>0</v>
      </c>
      <c r="J10" s="376">
        <f t="shared" si="2"/>
        <v>0</v>
      </c>
      <c r="K10" s="149"/>
      <c r="L10" s="382">
        <f t="shared" si="3"/>
        <v>0</v>
      </c>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row>
    <row r="11" spans="1:98">
      <c r="A11" s="136"/>
      <c r="B11" s="15" t="s">
        <v>224</v>
      </c>
      <c r="C11" s="16" t="s">
        <v>6</v>
      </c>
      <c r="D11" s="22"/>
      <c r="E11" s="150"/>
      <c r="F11" s="661">
        <v>0.20029497135644653</v>
      </c>
      <c r="G11" s="662">
        <v>2.6939157259421205E-2</v>
      </c>
      <c r="H11" s="393">
        <f t="shared" si="0"/>
        <v>0</v>
      </c>
      <c r="I11" s="393">
        <f t="shared" si="1"/>
        <v>0</v>
      </c>
      <c r="J11" s="377">
        <f t="shared" si="2"/>
        <v>0</v>
      </c>
      <c r="K11" s="150"/>
      <c r="L11" s="383">
        <f t="shared" si="3"/>
        <v>0</v>
      </c>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row>
    <row r="12" spans="1:98" ht="13.5" customHeight="1">
      <c r="A12" s="136"/>
      <c r="B12" s="13" t="s">
        <v>225</v>
      </c>
      <c r="C12" s="14" t="s">
        <v>7</v>
      </c>
      <c r="D12" s="21"/>
      <c r="E12" s="149"/>
      <c r="F12" s="659">
        <v>0.19636393192438267</v>
      </c>
      <c r="G12" s="660">
        <v>2.1219492730162302E-2</v>
      </c>
      <c r="H12" s="392">
        <f t="shared" si="0"/>
        <v>0</v>
      </c>
      <c r="I12" s="392">
        <f t="shared" si="1"/>
        <v>0</v>
      </c>
      <c r="J12" s="376">
        <f t="shared" si="2"/>
        <v>0</v>
      </c>
      <c r="K12" s="149"/>
      <c r="L12" s="382">
        <f t="shared" si="3"/>
        <v>0</v>
      </c>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row>
    <row r="13" spans="1:98" ht="13.5" customHeight="1">
      <c r="A13" s="136"/>
      <c r="B13" s="13" t="s">
        <v>226</v>
      </c>
      <c r="C13" s="14" t="s">
        <v>390</v>
      </c>
      <c r="D13" s="21"/>
      <c r="E13" s="149"/>
      <c r="F13" s="659">
        <v>0.18202198670756728</v>
      </c>
      <c r="G13" s="660">
        <v>3.0404336512004349E-2</v>
      </c>
      <c r="H13" s="392">
        <f t="shared" si="0"/>
        <v>0</v>
      </c>
      <c r="I13" s="392">
        <f t="shared" si="1"/>
        <v>0</v>
      </c>
      <c r="J13" s="376">
        <f t="shared" si="2"/>
        <v>0</v>
      </c>
      <c r="K13" s="149"/>
      <c r="L13" s="382">
        <f t="shared" si="3"/>
        <v>0</v>
      </c>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row>
    <row r="14" spans="1:98">
      <c r="A14" s="136"/>
      <c r="B14" s="13" t="s">
        <v>227</v>
      </c>
      <c r="C14" s="14" t="s">
        <v>8</v>
      </c>
      <c r="D14" s="21"/>
      <c r="E14" s="149"/>
      <c r="F14" s="659">
        <v>0.17440420627094513</v>
      </c>
      <c r="G14" s="660">
        <v>5.2555253025537728E-2</v>
      </c>
      <c r="H14" s="392">
        <f t="shared" si="0"/>
        <v>0</v>
      </c>
      <c r="I14" s="392">
        <f t="shared" si="1"/>
        <v>0</v>
      </c>
      <c r="J14" s="376">
        <f t="shared" si="2"/>
        <v>0</v>
      </c>
      <c r="K14" s="149"/>
      <c r="L14" s="382">
        <f t="shared" si="3"/>
        <v>0</v>
      </c>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row>
    <row r="15" spans="1:98">
      <c r="A15" s="136"/>
      <c r="B15" s="17" t="s">
        <v>228</v>
      </c>
      <c r="C15" s="18" t="s">
        <v>9</v>
      </c>
      <c r="D15" s="23"/>
      <c r="E15" s="151"/>
      <c r="F15" s="663">
        <v>5.915135091480242E-2</v>
      </c>
      <c r="G15" s="664">
        <v>2.707816710740028E-2</v>
      </c>
      <c r="H15" s="394">
        <f t="shared" si="0"/>
        <v>0</v>
      </c>
      <c r="I15" s="394">
        <f t="shared" si="1"/>
        <v>0</v>
      </c>
      <c r="J15" s="378">
        <f t="shared" si="2"/>
        <v>0</v>
      </c>
      <c r="K15" s="151"/>
      <c r="L15" s="384">
        <f t="shared" si="3"/>
        <v>0</v>
      </c>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row>
    <row r="16" spans="1:98">
      <c r="A16" s="136"/>
      <c r="B16" s="13" t="s">
        <v>229</v>
      </c>
      <c r="C16" s="14" t="s">
        <v>10</v>
      </c>
      <c r="D16" s="21"/>
      <c r="E16" s="149"/>
      <c r="F16" s="659">
        <v>0.10162141323543349</v>
      </c>
      <c r="G16" s="660">
        <v>2.9411655995861995E-2</v>
      </c>
      <c r="H16" s="392">
        <f t="shared" si="0"/>
        <v>0</v>
      </c>
      <c r="I16" s="392">
        <f t="shared" si="1"/>
        <v>0</v>
      </c>
      <c r="J16" s="376">
        <f t="shared" si="2"/>
        <v>0</v>
      </c>
      <c r="K16" s="149"/>
      <c r="L16" s="382">
        <f t="shared" si="3"/>
        <v>0</v>
      </c>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36"/>
      <c r="CN16" s="136"/>
      <c r="CO16" s="136"/>
      <c r="CP16" s="136"/>
      <c r="CQ16" s="136"/>
      <c r="CR16" s="136"/>
      <c r="CS16" s="136"/>
      <c r="CT16" s="136"/>
    </row>
    <row r="17" spans="1:98">
      <c r="A17" s="136"/>
      <c r="B17" s="13" t="s">
        <v>230</v>
      </c>
      <c r="C17" s="14" t="s">
        <v>11</v>
      </c>
      <c r="D17" s="21"/>
      <c r="E17" s="149"/>
      <c r="F17" s="659">
        <v>0.13281570784749258</v>
      </c>
      <c r="G17" s="660">
        <v>4.3831298767209842E-2</v>
      </c>
      <c r="H17" s="392">
        <f t="shared" si="0"/>
        <v>0</v>
      </c>
      <c r="I17" s="392">
        <f t="shared" si="1"/>
        <v>0</v>
      </c>
      <c r="J17" s="376">
        <f t="shared" si="2"/>
        <v>0</v>
      </c>
      <c r="K17" s="149"/>
      <c r="L17" s="382">
        <f t="shared" si="3"/>
        <v>0</v>
      </c>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row>
    <row r="18" spans="1:98">
      <c r="A18" s="136"/>
      <c r="B18" s="13" t="s">
        <v>231</v>
      </c>
      <c r="C18" s="14" t="s">
        <v>261</v>
      </c>
      <c r="D18" s="21"/>
      <c r="E18" s="149"/>
      <c r="F18" s="659">
        <v>0.1028494212078634</v>
      </c>
      <c r="G18" s="660">
        <v>1.3194883965273208E-2</v>
      </c>
      <c r="H18" s="392">
        <f t="shared" si="0"/>
        <v>0</v>
      </c>
      <c r="I18" s="392">
        <f t="shared" si="1"/>
        <v>0</v>
      </c>
      <c r="J18" s="376">
        <f t="shared" si="2"/>
        <v>0</v>
      </c>
      <c r="K18" s="149"/>
      <c r="L18" s="382">
        <f t="shared" si="3"/>
        <v>0</v>
      </c>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row>
    <row r="19" spans="1:98">
      <c r="A19" s="136"/>
      <c r="B19" s="13" t="s">
        <v>232</v>
      </c>
      <c r="C19" s="14" t="s">
        <v>262</v>
      </c>
      <c r="D19" s="21"/>
      <c r="E19" s="149"/>
      <c r="F19" s="659">
        <v>0.12245219012281004</v>
      </c>
      <c r="G19" s="660">
        <v>1.1635144444581075E-2</v>
      </c>
      <c r="H19" s="392">
        <f t="shared" si="0"/>
        <v>0</v>
      </c>
      <c r="I19" s="392">
        <f t="shared" si="1"/>
        <v>0</v>
      </c>
      <c r="J19" s="376">
        <f t="shared" si="2"/>
        <v>0</v>
      </c>
      <c r="K19" s="149"/>
      <c r="L19" s="382">
        <f t="shared" si="3"/>
        <v>0</v>
      </c>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row>
    <row r="20" spans="1:98">
      <c r="A20" s="136"/>
      <c r="B20" s="13" t="s">
        <v>233</v>
      </c>
      <c r="C20" s="14" t="s">
        <v>263</v>
      </c>
      <c r="D20" s="21"/>
      <c r="E20" s="149"/>
      <c r="F20" s="659">
        <v>0.17571592604245978</v>
      </c>
      <c r="G20" s="660">
        <v>1.3860496878000344E-2</v>
      </c>
      <c r="H20" s="392">
        <f t="shared" si="0"/>
        <v>0</v>
      </c>
      <c r="I20" s="392">
        <f t="shared" si="1"/>
        <v>0</v>
      </c>
      <c r="J20" s="376">
        <f t="shared" si="2"/>
        <v>0</v>
      </c>
      <c r="K20" s="149"/>
      <c r="L20" s="382">
        <f t="shared" si="3"/>
        <v>0</v>
      </c>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row>
    <row r="21" spans="1:98">
      <c r="A21" s="136"/>
      <c r="B21" s="15" t="s">
        <v>234</v>
      </c>
      <c r="C21" s="16" t="s">
        <v>264</v>
      </c>
      <c r="D21" s="22"/>
      <c r="E21" s="150"/>
      <c r="F21" s="661">
        <v>5.8936764006462181E-2</v>
      </c>
      <c r="G21" s="662">
        <v>9.511640978592693E-3</v>
      </c>
      <c r="H21" s="393">
        <f t="shared" si="0"/>
        <v>0</v>
      </c>
      <c r="I21" s="393">
        <f t="shared" si="1"/>
        <v>0</v>
      </c>
      <c r="J21" s="377">
        <f t="shared" si="2"/>
        <v>0</v>
      </c>
      <c r="K21" s="150"/>
      <c r="L21" s="383">
        <f t="shared" si="3"/>
        <v>0</v>
      </c>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6"/>
      <c r="CR21" s="136"/>
      <c r="CS21" s="136"/>
      <c r="CT21" s="136"/>
    </row>
    <row r="22" spans="1:98">
      <c r="A22" s="136"/>
      <c r="B22" s="13" t="s">
        <v>235</v>
      </c>
      <c r="C22" s="14" t="s">
        <v>12</v>
      </c>
      <c r="D22" s="21"/>
      <c r="E22" s="149">
        <v>10</v>
      </c>
      <c r="F22" s="659">
        <v>0.17344672221905641</v>
      </c>
      <c r="G22" s="660">
        <v>9.1142445996991728E-3</v>
      </c>
      <c r="H22" s="392">
        <f t="shared" si="0"/>
        <v>1.7</v>
      </c>
      <c r="I22" s="392">
        <f t="shared" si="1"/>
        <v>0.1</v>
      </c>
      <c r="J22" s="376">
        <f t="shared" si="2"/>
        <v>8.2000000000000011</v>
      </c>
      <c r="K22" s="149"/>
      <c r="L22" s="382">
        <f t="shared" si="3"/>
        <v>8.2000000000000011</v>
      </c>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6"/>
      <c r="CR22" s="136"/>
      <c r="CS22" s="136"/>
      <c r="CT22" s="136"/>
    </row>
    <row r="23" spans="1:98" ht="13.5" customHeight="1">
      <c r="A23" s="136"/>
      <c r="B23" s="13" t="s">
        <v>236</v>
      </c>
      <c r="C23" s="14" t="s">
        <v>391</v>
      </c>
      <c r="D23" s="21"/>
      <c r="E23" s="149"/>
      <c r="F23" s="659">
        <v>0.17793432092939027</v>
      </c>
      <c r="G23" s="660">
        <v>7.9091600037316089E-3</v>
      </c>
      <c r="H23" s="392">
        <f t="shared" si="0"/>
        <v>0</v>
      </c>
      <c r="I23" s="392">
        <f t="shared" si="1"/>
        <v>0</v>
      </c>
      <c r="J23" s="376">
        <f t="shared" si="2"/>
        <v>0</v>
      </c>
      <c r="K23" s="149"/>
      <c r="L23" s="382">
        <f t="shared" si="3"/>
        <v>0</v>
      </c>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6"/>
      <c r="CI23" s="136"/>
      <c r="CJ23" s="136"/>
      <c r="CK23" s="136"/>
      <c r="CL23" s="136"/>
      <c r="CM23" s="136"/>
      <c r="CN23" s="136"/>
      <c r="CO23" s="136"/>
      <c r="CP23" s="136"/>
      <c r="CQ23" s="136"/>
      <c r="CR23" s="136"/>
      <c r="CS23" s="136"/>
      <c r="CT23" s="136"/>
    </row>
    <row r="24" spans="1:98">
      <c r="A24" s="136"/>
      <c r="B24" s="13" t="s">
        <v>0</v>
      </c>
      <c r="C24" s="14" t="s">
        <v>265</v>
      </c>
      <c r="D24" s="21"/>
      <c r="E24" s="149"/>
      <c r="F24" s="659">
        <v>8.6643705768600074E-2</v>
      </c>
      <c r="G24" s="660">
        <v>1.5744121851926307E-2</v>
      </c>
      <c r="H24" s="392">
        <f t="shared" si="0"/>
        <v>0</v>
      </c>
      <c r="I24" s="392">
        <f t="shared" si="1"/>
        <v>0</v>
      </c>
      <c r="J24" s="376">
        <f t="shared" si="2"/>
        <v>0</v>
      </c>
      <c r="K24" s="149"/>
      <c r="L24" s="382">
        <f t="shared" si="3"/>
        <v>0</v>
      </c>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c r="CH24" s="136"/>
      <c r="CI24" s="136"/>
      <c r="CJ24" s="136"/>
      <c r="CK24" s="136"/>
      <c r="CL24" s="136"/>
      <c r="CM24" s="136"/>
      <c r="CN24" s="136"/>
      <c r="CO24" s="136"/>
      <c r="CP24" s="136"/>
      <c r="CQ24" s="136"/>
      <c r="CR24" s="136"/>
      <c r="CS24" s="136"/>
      <c r="CT24" s="136"/>
    </row>
    <row r="25" spans="1:98" ht="13.5" customHeight="1">
      <c r="A25" s="136"/>
      <c r="B25" s="17" t="s">
        <v>1</v>
      </c>
      <c r="C25" s="18" t="s">
        <v>108</v>
      </c>
      <c r="D25" s="23"/>
      <c r="E25" s="151"/>
      <c r="F25" s="663">
        <v>0.31630659187034799</v>
      </c>
      <c r="G25" s="664">
        <v>3.5669638098325747E-2</v>
      </c>
      <c r="H25" s="394">
        <f t="shared" si="0"/>
        <v>0</v>
      </c>
      <c r="I25" s="394">
        <f t="shared" si="1"/>
        <v>0</v>
      </c>
      <c r="J25" s="378">
        <f t="shared" si="2"/>
        <v>0</v>
      </c>
      <c r="K25" s="151"/>
      <c r="L25" s="384">
        <f t="shared" si="3"/>
        <v>0</v>
      </c>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c r="CN25" s="136"/>
      <c r="CO25" s="136"/>
      <c r="CP25" s="136"/>
      <c r="CQ25" s="136"/>
      <c r="CR25" s="136"/>
      <c r="CS25" s="136"/>
      <c r="CT25" s="136"/>
    </row>
    <row r="26" spans="1:98" ht="13.5" customHeight="1">
      <c r="A26" s="136"/>
      <c r="B26" s="13" t="s">
        <v>237</v>
      </c>
      <c r="C26" s="14" t="s">
        <v>266</v>
      </c>
      <c r="D26" s="21"/>
      <c r="E26" s="149">
        <v>10000</v>
      </c>
      <c r="F26" s="659">
        <v>0</v>
      </c>
      <c r="G26" s="660">
        <v>0</v>
      </c>
      <c r="H26" s="392">
        <f t="shared" si="0"/>
        <v>0</v>
      </c>
      <c r="I26" s="392">
        <f t="shared" si="1"/>
        <v>0</v>
      </c>
      <c r="J26" s="376">
        <f t="shared" si="2"/>
        <v>10000</v>
      </c>
      <c r="K26" s="149"/>
      <c r="L26" s="383">
        <f t="shared" si="3"/>
        <v>10000</v>
      </c>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c r="CD26" s="136"/>
      <c r="CE26" s="136"/>
      <c r="CF26" s="136"/>
      <c r="CG26" s="136"/>
      <c r="CH26" s="136"/>
      <c r="CI26" s="136"/>
      <c r="CJ26" s="136"/>
      <c r="CK26" s="136"/>
      <c r="CL26" s="136"/>
      <c r="CM26" s="136"/>
      <c r="CN26" s="136"/>
      <c r="CO26" s="136"/>
      <c r="CP26" s="136"/>
      <c r="CQ26" s="136"/>
      <c r="CR26" s="136"/>
      <c r="CS26" s="136"/>
      <c r="CT26" s="136"/>
    </row>
    <row r="27" spans="1:98">
      <c r="A27" s="136"/>
      <c r="B27" s="13" t="s">
        <v>238</v>
      </c>
      <c r="C27" s="14" t="s">
        <v>267</v>
      </c>
      <c r="D27" s="21"/>
      <c r="E27" s="149"/>
      <c r="F27" s="659">
        <v>0</v>
      </c>
      <c r="G27" s="660">
        <v>0</v>
      </c>
      <c r="H27" s="392">
        <f t="shared" si="0"/>
        <v>0</v>
      </c>
      <c r="I27" s="392">
        <f t="shared" si="1"/>
        <v>0</v>
      </c>
      <c r="J27" s="376">
        <f>E27-H27-I27</f>
        <v>0</v>
      </c>
      <c r="K27" s="149"/>
      <c r="L27" s="382">
        <f t="shared" si="3"/>
        <v>0</v>
      </c>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136"/>
      <c r="CD27" s="136"/>
      <c r="CE27" s="136"/>
      <c r="CF27" s="136"/>
      <c r="CG27" s="136"/>
      <c r="CH27" s="136"/>
      <c r="CI27" s="136"/>
      <c r="CJ27" s="136"/>
      <c r="CK27" s="136"/>
      <c r="CL27" s="136"/>
      <c r="CM27" s="136"/>
      <c r="CN27" s="136"/>
      <c r="CO27" s="136"/>
      <c r="CP27" s="136"/>
      <c r="CQ27" s="136"/>
      <c r="CR27" s="136"/>
      <c r="CS27" s="136"/>
      <c r="CT27" s="136"/>
    </row>
    <row r="28" spans="1:98">
      <c r="A28" s="136"/>
      <c r="B28" s="13" t="s">
        <v>239</v>
      </c>
      <c r="C28" s="14" t="s">
        <v>268</v>
      </c>
      <c r="D28" s="21"/>
      <c r="E28" s="149"/>
      <c r="F28" s="659">
        <v>0</v>
      </c>
      <c r="G28" s="660">
        <v>0</v>
      </c>
      <c r="H28" s="392">
        <f t="shared" si="0"/>
        <v>0</v>
      </c>
      <c r="I28" s="392">
        <f t="shared" si="1"/>
        <v>0</v>
      </c>
      <c r="J28" s="376">
        <f t="shared" si="2"/>
        <v>0</v>
      </c>
      <c r="K28" s="149"/>
      <c r="L28" s="382">
        <f t="shared" si="3"/>
        <v>0</v>
      </c>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6"/>
      <c r="CH28" s="136"/>
      <c r="CI28" s="136"/>
      <c r="CJ28" s="136"/>
      <c r="CK28" s="136"/>
      <c r="CL28" s="136"/>
      <c r="CM28" s="136"/>
      <c r="CN28" s="136"/>
      <c r="CO28" s="136"/>
      <c r="CP28" s="136"/>
      <c r="CQ28" s="136"/>
      <c r="CR28" s="136"/>
      <c r="CS28" s="136"/>
      <c r="CT28" s="136"/>
    </row>
    <row r="29" spans="1:98">
      <c r="A29" s="136"/>
      <c r="B29" s="13" t="s">
        <v>240</v>
      </c>
      <c r="C29" s="14" t="s">
        <v>269</v>
      </c>
      <c r="D29" s="21"/>
      <c r="E29" s="149"/>
      <c r="F29" s="659">
        <v>0</v>
      </c>
      <c r="G29" s="660">
        <v>0</v>
      </c>
      <c r="H29" s="392">
        <f t="shared" si="0"/>
        <v>0</v>
      </c>
      <c r="I29" s="392">
        <f t="shared" si="1"/>
        <v>0</v>
      </c>
      <c r="J29" s="376">
        <f t="shared" si="2"/>
        <v>0</v>
      </c>
      <c r="K29" s="149"/>
      <c r="L29" s="382">
        <f t="shared" si="3"/>
        <v>0</v>
      </c>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row>
    <row r="30" spans="1:98">
      <c r="A30" s="136"/>
      <c r="B30" s="17" t="s">
        <v>241</v>
      </c>
      <c r="C30" s="18" t="s">
        <v>270</v>
      </c>
      <c r="D30" s="23"/>
      <c r="E30" s="151"/>
      <c r="F30" s="663">
        <v>0</v>
      </c>
      <c r="G30" s="664">
        <v>0</v>
      </c>
      <c r="H30" s="394">
        <f t="shared" si="0"/>
        <v>0</v>
      </c>
      <c r="I30" s="394">
        <f t="shared" si="1"/>
        <v>0</v>
      </c>
      <c r="J30" s="378">
        <f>E30-H30-I30+H41</f>
        <v>1.7</v>
      </c>
      <c r="K30" s="151"/>
      <c r="L30" s="384">
        <f t="shared" si="3"/>
        <v>1.7</v>
      </c>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6"/>
      <c r="CH30" s="136"/>
      <c r="CI30" s="136"/>
      <c r="CJ30" s="136"/>
      <c r="CK30" s="136"/>
      <c r="CL30" s="136"/>
      <c r="CM30" s="136"/>
      <c r="CN30" s="136"/>
      <c r="CO30" s="136"/>
      <c r="CP30" s="136"/>
      <c r="CQ30" s="136"/>
      <c r="CR30" s="136"/>
      <c r="CS30" s="136"/>
      <c r="CT30" s="136"/>
    </row>
    <row r="31" spans="1:98">
      <c r="A31" s="136"/>
      <c r="B31" s="13" t="s">
        <v>242</v>
      </c>
      <c r="C31" s="14" t="s">
        <v>271</v>
      </c>
      <c r="D31" s="21"/>
      <c r="E31" s="149"/>
      <c r="F31" s="659">
        <v>0</v>
      </c>
      <c r="G31" s="660">
        <v>0</v>
      </c>
      <c r="H31" s="392">
        <f t="shared" si="0"/>
        <v>0</v>
      </c>
      <c r="I31" s="392">
        <f t="shared" si="1"/>
        <v>0</v>
      </c>
      <c r="J31" s="376">
        <f t="shared" si="2"/>
        <v>0</v>
      </c>
      <c r="K31" s="149"/>
      <c r="L31" s="382">
        <f t="shared" si="3"/>
        <v>0</v>
      </c>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c r="BS31" s="136"/>
      <c r="BT31" s="136"/>
      <c r="BU31" s="136"/>
      <c r="BV31" s="136"/>
      <c r="BW31" s="136"/>
      <c r="BX31" s="136"/>
      <c r="BY31" s="136"/>
      <c r="BZ31" s="136"/>
      <c r="CA31" s="136"/>
      <c r="CB31" s="136"/>
      <c r="CC31" s="136"/>
      <c r="CD31" s="136"/>
      <c r="CE31" s="136"/>
      <c r="CF31" s="136"/>
      <c r="CG31" s="136"/>
      <c r="CH31" s="136"/>
      <c r="CI31" s="136"/>
      <c r="CJ31" s="136"/>
      <c r="CK31" s="136"/>
      <c r="CL31" s="136"/>
      <c r="CM31" s="136"/>
      <c r="CN31" s="136"/>
      <c r="CO31" s="136"/>
      <c r="CP31" s="136"/>
      <c r="CQ31" s="136"/>
      <c r="CR31" s="136"/>
      <c r="CS31" s="136"/>
      <c r="CT31" s="136"/>
    </row>
    <row r="32" spans="1:98">
      <c r="A32" s="136"/>
      <c r="B32" s="13" t="s">
        <v>2</v>
      </c>
      <c r="C32" s="14" t="s">
        <v>272</v>
      </c>
      <c r="D32" s="21"/>
      <c r="E32" s="149"/>
      <c r="F32" s="659">
        <v>0</v>
      </c>
      <c r="G32" s="660">
        <v>0</v>
      </c>
      <c r="H32" s="392">
        <f t="shared" si="0"/>
        <v>0</v>
      </c>
      <c r="I32" s="392">
        <f t="shared" si="1"/>
        <v>0</v>
      </c>
      <c r="J32" s="376">
        <f t="shared" si="2"/>
        <v>0</v>
      </c>
      <c r="K32" s="149"/>
      <c r="L32" s="382">
        <f t="shared" si="3"/>
        <v>0</v>
      </c>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6"/>
      <c r="BW32" s="136"/>
      <c r="BX32" s="136"/>
      <c r="BY32" s="136"/>
      <c r="BZ32" s="136"/>
      <c r="CA32" s="136"/>
      <c r="CB32" s="136"/>
      <c r="CC32" s="136"/>
      <c r="CD32" s="136"/>
      <c r="CE32" s="136"/>
      <c r="CF32" s="136"/>
      <c r="CG32" s="136"/>
      <c r="CH32" s="136"/>
      <c r="CI32" s="136"/>
      <c r="CJ32" s="136"/>
      <c r="CK32" s="136"/>
      <c r="CL32" s="136"/>
      <c r="CM32" s="136"/>
      <c r="CN32" s="136"/>
      <c r="CO32" s="136"/>
      <c r="CP32" s="136"/>
      <c r="CQ32" s="136"/>
      <c r="CR32" s="136"/>
      <c r="CS32" s="136"/>
      <c r="CT32" s="136"/>
    </row>
    <row r="33" spans="1:98">
      <c r="A33" s="136"/>
      <c r="B33" s="13" t="s">
        <v>243</v>
      </c>
      <c r="C33" s="14" t="s">
        <v>273</v>
      </c>
      <c r="D33" s="21"/>
      <c r="E33" s="149"/>
      <c r="F33" s="659">
        <v>0</v>
      </c>
      <c r="G33" s="660">
        <v>0</v>
      </c>
      <c r="H33" s="392">
        <f t="shared" si="0"/>
        <v>0</v>
      </c>
      <c r="I33" s="392">
        <f t="shared" si="1"/>
        <v>0</v>
      </c>
      <c r="J33" s="376">
        <f>E33-H33-I33+I41</f>
        <v>0.1</v>
      </c>
      <c r="K33" s="149"/>
      <c r="L33" s="382">
        <f t="shared" si="3"/>
        <v>0.1</v>
      </c>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36"/>
      <c r="BW33" s="136"/>
      <c r="BX33" s="136"/>
      <c r="BY33" s="136"/>
      <c r="BZ33" s="136"/>
      <c r="CA33" s="136"/>
      <c r="CB33" s="136"/>
      <c r="CC33" s="136"/>
      <c r="CD33" s="136"/>
      <c r="CE33" s="136"/>
      <c r="CF33" s="136"/>
      <c r="CG33" s="136"/>
      <c r="CH33" s="136"/>
      <c r="CI33" s="136"/>
      <c r="CJ33" s="136"/>
      <c r="CK33" s="136"/>
      <c r="CL33" s="136"/>
      <c r="CM33" s="136"/>
      <c r="CN33" s="136"/>
      <c r="CO33" s="136"/>
      <c r="CP33" s="136"/>
      <c r="CQ33" s="136"/>
      <c r="CR33" s="136"/>
      <c r="CS33" s="136"/>
      <c r="CT33" s="136"/>
    </row>
    <row r="34" spans="1:98" ht="13.5" customHeight="1">
      <c r="A34" s="136"/>
      <c r="B34" s="13" t="s">
        <v>244</v>
      </c>
      <c r="C34" s="14" t="s">
        <v>274</v>
      </c>
      <c r="D34" s="21"/>
      <c r="E34" s="149"/>
      <c r="F34" s="659">
        <v>4.1768910156901172E-2</v>
      </c>
      <c r="G34" s="660">
        <v>4.1083551813920855E-3</v>
      </c>
      <c r="H34" s="392">
        <f t="shared" si="0"/>
        <v>0</v>
      </c>
      <c r="I34" s="392">
        <f t="shared" si="1"/>
        <v>0</v>
      </c>
      <c r="J34" s="376">
        <f t="shared" si="2"/>
        <v>0</v>
      </c>
      <c r="K34" s="149"/>
      <c r="L34" s="382">
        <f t="shared" si="3"/>
        <v>0</v>
      </c>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c r="BS34" s="136"/>
      <c r="BT34" s="136"/>
      <c r="BU34" s="136"/>
      <c r="BV34" s="136"/>
      <c r="BW34" s="136"/>
      <c r="BX34" s="136"/>
      <c r="BY34" s="136"/>
      <c r="BZ34" s="136"/>
      <c r="CA34" s="136"/>
      <c r="CB34" s="136"/>
      <c r="CC34" s="136"/>
      <c r="CD34" s="136"/>
      <c r="CE34" s="136"/>
      <c r="CF34" s="136"/>
      <c r="CG34" s="136"/>
      <c r="CH34" s="136"/>
      <c r="CI34" s="136"/>
      <c r="CJ34" s="136"/>
      <c r="CK34" s="136"/>
      <c r="CL34" s="136"/>
      <c r="CM34" s="136"/>
      <c r="CN34" s="136"/>
      <c r="CO34" s="136"/>
      <c r="CP34" s="136"/>
      <c r="CQ34" s="136"/>
      <c r="CR34" s="136"/>
      <c r="CS34" s="136"/>
      <c r="CT34" s="136"/>
    </row>
    <row r="35" spans="1:98" ht="13.5" customHeight="1">
      <c r="A35" s="136"/>
      <c r="B35" s="17" t="s">
        <v>245</v>
      </c>
      <c r="C35" s="18" t="s">
        <v>275</v>
      </c>
      <c r="D35" s="23"/>
      <c r="E35" s="151"/>
      <c r="F35" s="663">
        <v>0</v>
      </c>
      <c r="G35" s="664">
        <v>0</v>
      </c>
      <c r="H35" s="394">
        <f t="shared" si="0"/>
        <v>0</v>
      </c>
      <c r="I35" s="394">
        <f t="shared" si="1"/>
        <v>0</v>
      </c>
      <c r="J35" s="378">
        <f t="shared" si="2"/>
        <v>0</v>
      </c>
      <c r="K35" s="151"/>
      <c r="L35" s="384">
        <f t="shared" si="3"/>
        <v>0</v>
      </c>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6"/>
      <c r="BR35" s="136"/>
      <c r="BS35" s="136"/>
      <c r="BT35" s="136"/>
      <c r="BU35" s="136"/>
      <c r="BV35" s="136"/>
      <c r="BW35" s="136"/>
      <c r="BX35" s="136"/>
      <c r="BY35" s="136"/>
      <c r="BZ35" s="136"/>
      <c r="CA35" s="136"/>
      <c r="CB35" s="136"/>
      <c r="CC35" s="136"/>
      <c r="CD35" s="136"/>
      <c r="CE35" s="136"/>
      <c r="CF35" s="136"/>
      <c r="CG35" s="136"/>
      <c r="CH35" s="136"/>
      <c r="CI35" s="136"/>
      <c r="CJ35" s="136"/>
      <c r="CK35" s="136"/>
      <c r="CL35" s="136"/>
      <c r="CM35" s="136"/>
      <c r="CN35" s="136"/>
      <c r="CO35" s="136"/>
      <c r="CP35" s="136"/>
      <c r="CQ35" s="136"/>
      <c r="CR35" s="136"/>
      <c r="CS35" s="136"/>
      <c r="CT35" s="136"/>
    </row>
    <row r="36" spans="1:98" ht="13.5" customHeight="1">
      <c r="A36" s="136"/>
      <c r="B36" s="13" t="s">
        <v>246</v>
      </c>
      <c r="C36" s="14" t="s">
        <v>276</v>
      </c>
      <c r="D36" s="21"/>
      <c r="E36" s="149"/>
      <c r="F36" s="659">
        <v>0</v>
      </c>
      <c r="G36" s="660">
        <v>1.3798717042961616E-5</v>
      </c>
      <c r="H36" s="392">
        <f>IF(F36&lt;0,0,ROUND(E36*F36,1))</f>
        <v>0</v>
      </c>
      <c r="I36" s="392">
        <f>IF(G36&lt;0,0,ROUND(E36*G36,1))</f>
        <v>0</v>
      </c>
      <c r="J36" s="376">
        <f>E36-H36-I36</f>
        <v>0</v>
      </c>
      <c r="K36" s="149"/>
      <c r="L36" s="382">
        <f>J36+K36</f>
        <v>0</v>
      </c>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c r="CE36" s="136"/>
      <c r="CF36" s="136"/>
      <c r="CG36" s="136"/>
      <c r="CH36" s="136"/>
      <c r="CI36" s="136"/>
      <c r="CJ36" s="136"/>
      <c r="CK36" s="136"/>
      <c r="CL36" s="136"/>
      <c r="CM36" s="136"/>
      <c r="CN36" s="136"/>
      <c r="CO36" s="136"/>
      <c r="CP36" s="136"/>
      <c r="CQ36" s="136"/>
      <c r="CR36" s="136"/>
      <c r="CS36" s="136"/>
      <c r="CT36" s="136"/>
    </row>
    <row r="37" spans="1:98" ht="13.5" customHeight="1">
      <c r="A37" s="136"/>
      <c r="B37" s="13" t="s">
        <v>247</v>
      </c>
      <c r="C37" s="14" t="s">
        <v>277</v>
      </c>
      <c r="D37" s="21"/>
      <c r="E37" s="149"/>
      <c r="F37" s="659">
        <v>0</v>
      </c>
      <c r="G37" s="660">
        <v>0</v>
      </c>
      <c r="H37" s="392">
        <f>IF(F37&lt;0,0,ROUND(E37*F37,1))</f>
        <v>0</v>
      </c>
      <c r="I37" s="392">
        <f>IF(G37&lt;0,0,ROUND(E37*G37,1))</f>
        <v>0</v>
      </c>
      <c r="J37" s="376">
        <f>E37-H37-I37</f>
        <v>0</v>
      </c>
      <c r="K37" s="149"/>
      <c r="L37" s="382">
        <f>J37+K37</f>
        <v>0</v>
      </c>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6"/>
      <c r="BR37" s="136"/>
      <c r="BS37" s="136"/>
      <c r="BT37" s="136"/>
      <c r="BU37" s="136"/>
      <c r="BV37" s="136"/>
      <c r="BW37" s="136"/>
      <c r="BX37" s="136"/>
      <c r="BY37" s="136"/>
      <c r="BZ37" s="136"/>
      <c r="CA37" s="136"/>
      <c r="CB37" s="136"/>
      <c r="CC37" s="136"/>
      <c r="CD37" s="136"/>
      <c r="CE37" s="136"/>
      <c r="CF37" s="136"/>
      <c r="CG37" s="136"/>
      <c r="CH37" s="136"/>
      <c r="CI37" s="136"/>
      <c r="CJ37" s="136"/>
      <c r="CK37" s="136"/>
      <c r="CL37" s="136"/>
      <c r="CM37" s="136"/>
      <c r="CN37" s="136"/>
      <c r="CO37" s="136"/>
      <c r="CP37" s="136"/>
      <c r="CQ37" s="136"/>
      <c r="CR37" s="136"/>
      <c r="CS37" s="136"/>
      <c r="CT37" s="136"/>
    </row>
    <row r="38" spans="1:98" ht="13.5" customHeight="1">
      <c r="A38" s="136"/>
      <c r="B38" s="13" t="s">
        <v>248</v>
      </c>
      <c r="C38" s="14" t="s">
        <v>392</v>
      </c>
      <c r="D38" s="21"/>
      <c r="E38" s="149"/>
      <c r="F38" s="659">
        <v>0</v>
      </c>
      <c r="G38" s="660">
        <v>0</v>
      </c>
      <c r="H38" s="392">
        <f>IF(F38&lt;0,0,ROUND(E38*F38,1))</f>
        <v>0</v>
      </c>
      <c r="I38" s="392">
        <f>IF(G38&lt;0,0,ROUND(E38*G38,1))</f>
        <v>0</v>
      </c>
      <c r="J38" s="376">
        <f>E38-H38-I38</f>
        <v>0</v>
      </c>
      <c r="K38" s="149"/>
      <c r="L38" s="382">
        <f>J38+K38</f>
        <v>0</v>
      </c>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c r="CE38" s="136"/>
      <c r="CF38" s="136"/>
      <c r="CG38" s="136"/>
      <c r="CH38" s="136"/>
      <c r="CI38" s="136"/>
      <c r="CJ38" s="136"/>
      <c r="CK38" s="136"/>
      <c r="CL38" s="136"/>
      <c r="CM38" s="136"/>
      <c r="CN38" s="136"/>
      <c r="CO38" s="136"/>
      <c r="CP38" s="136"/>
      <c r="CQ38" s="136"/>
      <c r="CR38" s="136"/>
      <c r="CS38" s="136"/>
      <c r="CT38" s="136"/>
    </row>
    <row r="39" spans="1:98" ht="13.5" customHeight="1">
      <c r="A39" s="136"/>
      <c r="B39" s="13" t="s">
        <v>249</v>
      </c>
      <c r="C39" s="14" t="s">
        <v>278</v>
      </c>
      <c r="D39" s="21"/>
      <c r="E39" s="149"/>
      <c r="F39" s="659">
        <v>0</v>
      </c>
      <c r="G39" s="660">
        <v>0</v>
      </c>
      <c r="H39" s="392">
        <f>IF(F39&lt;0,0,ROUND(E39*F39,1))</f>
        <v>0</v>
      </c>
      <c r="I39" s="392">
        <f>IF(G39&lt;0,0,ROUND(E39*G39,1))</f>
        <v>0</v>
      </c>
      <c r="J39" s="376">
        <f>E39-H39-I39</f>
        <v>0</v>
      </c>
      <c r="K39" s="149"/>
      <c r="L39" s="382">
        <f>J39+K39</f>
        <v>0</v>
      </c>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6"/>
      <c r="BX39" s="136"/>
      <c r="BY39" s="136"/>
      <c r="BZ39" s="136"/>
      <c r="CA39" s="136"/>
      <c r="CB39" s="136"/>
      <c r="CC39" s="136"/>
      <c r="CD39" s="136"/>
      <c r="CE39" s="136"/>
      <c r="CF39" s="136"/>
      <c r="CG39" s="136"/>
      <c r="CH39" s="136"/>
      <c r="CI39" s="136"/>
      <c r="CJ39" s="136"/>
      <c r="CK39" s="136"/>
      <c r="CL39" s="136"/>
      <c r="CM39" s="136"/>
      <c r="CN39" s="136"/>
      <c r="CO39" s="136"/>
      <c r="CP39" s="136"/>
      <c r="CQ39" s="136"/>
      <c r="CR39" s="136"/>
      <c r="CS39" s="136"/>
      <c r="CT39" s="136"/>
    </row>
    <row r="40" spans="1:98" ht="13.5" customHeight="1" thickBot="1">
      <c r="A40" s="136"/>
      <c r="B40" s="17" t="s">
        <v>250</v>
      </c>
      <c r="C40" s="18" t="s">
        <v>279</v>
      </c>
      <c r="D40" s="23"/>
      <c r="E40" s="151">
        <v>0.1</v>
      </c>
      <c r="F40" s="663">
        <v>1.7652529534375841E-5</v>
      </c>
      <c r="G40" s="664">
        <v>6.2586241076423432E-6</v>
      </c>
      <c r="H40" s="394">
        <f>IF(F40&lt;0,0,ROUND(E40*F40,1))</f>
        <v>0</v>
      </c>
      <c r="I40" s="394">
        <f>IF(G40&lt;0,0,ROUND(E40*G40,1))</f>
        <v>0</v>
      </c>
      <c r="J40" s="378">
        <f>E40-H40-I40</f>
        <v>0.1</v>
      </c>
      <c r="K40" s="151"/>
      <c r="L40" s="384">
        <f>J40+K40</f>
        <v>0.1</v>
      </c>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136"/>
      <c r="CG40" s="136"/>
      <c r="CH40" s="136"/>
      <c r="CI40" s="136"/>
      <c r="CJ40" s="136"/>
      <c r="CK40" s="136"/>
      <c r="CL40" s="136"/>
      <c r="CM40" s="136"/>
      <c r="CN40" s="136"/>
      <c r="CO40" s="136"/>
      <c r="CP40" s="136"/>
      <c r="CQ40" s="136"/>
      <c r="CR40" s="136"/>
      <c r="CS40" s="136"/>
      <c r="CT40" s="136"/>
    </row>
    <row r="41" spans="1:98" ht="14.25" thickBot="1">
      <c r="A41" s="136"/>
      <c r="B41" s="19"/>
      <c r="C41" s="20" t="s">
        <v>47</v>
      </c>
      <c r="D41" s="24"/>
      <c r="E41" s="152">
        <f>SUM(E6:E40)</f>
        <v>10010.108</v>
      </c>
      <c r="F41" s="168"/>
      <c r="G41" s="169"/>
      <c r="H41" s="554">
        <f>SUM(H6:H40)</f>
        <v>1.7</v>
      </c>
      <c r="I41" s="555">
        <f>SUM(I6:I40)</f>
        <v>0.1</v>
      </c>
      <c r="J41" s="379">
        <f>SUM(J6:J40)</f>
        <v>10010.108000000002</v>
      </c>
      <c r="K41" s="152">
        <f>SUM(K6:K40)</f>
        <v>0</v>
      </c>
      <c r="L41" s="385">
        <f>SUM(L6:L40)</f>
        <v>10010.108000000002</v>
      </c>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c r="BR41" s="136"/>
      <c r="BS41" s="136"/>
      <c r="BT41" s="136"/>
      <c r="BU41" s="136"/>
      <c r="BV41" s="136"/>
      <c r="BW41" s="136"/>
      <c r="BX41" s="136"/>
      <c r="BY41" s="136"/>
      <c r="BZ41" s="136"/>
      <c r="CA41" s="136"/>
      <c r="CB41" s="136"/>
      <c r="CC41" s="136"/>
      <c r="CD41" s="136"/>
      <c r="CE41" s="136"/>
      <c r="CF41" s="136"/>
      <c r="CG41" s="136"/>
      <c r="CH41" s="136"/>
      <c r="CI41" s="136"/>
      <c r="CJ41" s="136"/>
      <c r="CK41" s="136"/>
      <c r="CL41" s="136"/>
      <c r="CM41" s="136"/>
      <c r="CN41" s="136"/>
      <c r="CO41" s="136"/>
      <c r="CP41" s="136"/>
      <c r="CQ41" s="136"/>
      <c r="CR41" s="136"/>
      <c r="CS41" s="136"/>
      <c r="CT41" s="136"/>
    </row>
    <row r="42" spans="1:98" s="117" customFormat="1">
      <c r="A42" s="136"/>
      <c r="B42" s="136" t="s">
        <v>383</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row>
    <row r="43" spans="1:98">
      <c r="A43" s="136"/>
      <c r="B43" s="136" t="s">
        <v>54</v>
      </c>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6"/>
      <c r="CH43" s="136"/>
      <c r="CI43" s="136"/>
      <c r="CJ43" s="136"/>
      <c r="CK43" s="136"/>
      <c r="CL43" s="136"/>
      <c r="CM43" s="136"/>
      <c r="CN43" s="136"/>
      <c r="CO43" s="136"/>
      <c r="CP43" s="136"/>
      <c r="CQ43" s="136"/>
      <c r="CR43" s="136"/>
      <c r="CS43" s="136"/>
      <c r="CT43" s="136"/>
    </row>
    <row r="44" spans="1:98">
      <c r="A44" s="136"/>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136"/>
      <c r="CE44" s="136"/>
      <c r="CF44" s="136"/>
      <c r="CG44" s="136"/>
      <c r="CH44" s="136"/>
      <c r="CI44" s="136"/>
      <c r="CJ44" s="136"/>
      <c r="CK44" s="136"/>
      <c r="CL44" s="136"/>
      <c r="CM44" s="136"/>
      <c r="CN44" s="136"/>
      <c r="CO44" s="136"/>
      <c r="CP44" s="136"/>
      <c r="CQ44" s="136"/>
      <c r="CR44" s="136"/>
      <c r="CS44" s="136"/>
      <c r="CT44" s="136"/>
    </row>
    <row r="45" spans="1:98">
      <c r="A45" s="136"/>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6"/>
      <c r="BR45" s="136"/>
      <c r="BS45" s="136"/>
      <c r="BT45" s="136"/>
      <c r="BU45" s="136"/>
      <c r="BV45" s="136"/>
      <c r="BW45" s="136"/>
      <c r="BX45" s="136"/>
      <c r="BY45" s="136"/>
      <c r="BZ45" s="136"/>
      <c r="CA45" s="136"/>
      <c r="CB45" s="136"/>
      <c r="CC45" s="136"/>
      <c r="CD45" s="136"/>
      <c r="CE45" s="136"/>
      <c r="CF45" s="136"/>
      <c r="CG45" s="136"/>
      <c r="CH45" s="136"/>
      <c r="CI45" s="136"/>
      <c r="CJ45" s="136"/>
      <c r="CK45" s="136"/>
      <c r="CL45" s="136"/>
      <c r="CM45" s="136"/>
      <c r="CN45" s="136"/>
      <c r="CO45" s="136"/>
      <c r="CP45" s="136"/>
      <c r="CQ45" s="136"/>
      <c r="CR45" s="136"/>
      <c r="CS45" s="136"/>
      <c r="CT45" s="136"/>
    </row>
    <row r="46" spans="1:98">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36"/>
      <c r="CJ46" s="136"/>
      <c r="CK46" s="136"/>
      <c r="CL46" s="136"/>
      <c r="CM46" s="136"/>
      <c r="CN46" s="136"/>
      <c r="CO46" s="136"/>
      <c r="CP46" s="136"/>
      <c r="CQ46" s="136"/>
      <c r="CR46" s="136"/>
      <c r="CS46" s="136"/>
      <c r="CT46" s="136"/>
    </row>
    <row r="47" spans="1:98">
      <c r="A47" s="136"/>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c r="CA47" s="136"/>
      <c r="CB47" s="136"/>
      <c r="CC47" s="136"/>
      <c r="CD47" s="136"/>
      <c r="CE47" s="136"/>
      <c r="CF47" s="136"/>
      <c r="CG47" s="136"/>
      <c r="CH47" s="136"/>
      <c r="CI47" s="136"/>
      <c r="CJ47" s="136"/>
      <c r="CK47" s="136"/>
      <c r="CL47" s="136"/>
      <c r="CM47" s="136"/>
      <c r="CN47" s="136"/>
      <c r="CO47" s="136"/>
      <c r="CP47" s="136"/>
      <c r="CQ47" s="136"/>
      <c r="CR47" s="136"/>
      <c r="CS47" s="136"/>
      <c r="CT47" s="136"/>
    </row>
    <row r="48" spans="1:98">
      <c r="A48" s="136"/>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6"/>
      <c r="CH48" s="136"/>
      <c r="CI48" s="136"/>
      <c r="CJ48" s="136"/>
      <c r="CK48" s="136"/>
      <c r="CL48" s="136"/>
      <c r="CM48" s="136"/>
      <c r="CN48" s="136"/>
      <c r="CO48" s="136"/>
      <c r="CP48" s="136"/>
      <c r="CQ48" s="136"/>
      <c r="CR48" s="136"/>
      <c r="CS48" s="136"/>
      <c r="CT48" s="136"/>
    </row>
    <row r="49" spans="1:98">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6"/>
      <c r="BR49" s="136"/>
      <c r="BS49" s="136"/>
      <c r="BT49" s="136"/>
      <c r="BU49" s="136"/>
      <c r="BV49" s="136"/>
      <c r="BW49" s="136"/>
      <c r="BX49" s="136"/>
      <c r="BY49" s="136"/>
      <c r="BZ49" s="136"/>
      <c r="CA49" s="136"/>
      <c r="CB49" s="136"/>
      <c r="CC49" s="136"/>
      <c r="CD49" s="136"/>
      <c r="CE49" s="136"/>
      <c r="CF49" s="136"/>
      <c r="CG49" s="136"/>
      <c r="CH49" s="136"/>
      <c r="CI49" s="136"/>
      <c r="CJ49" s="136"/>
      <c r="CK49" s="136"/>
      <c r="CL49" s="136"/>
      <c r="CM49" s="136"/>
      <c r="CN49" s="136"/>
      <c r="CO49" s="136"/>
      <c r="CP49" s="136"/>
      <c r="CQ49" s="136"/>
      <c r="CR49" s="136"/>
      <c r="CS49" s="136"/>
      <c r="CT49" s="136"/>
    </row>
    <row r="50" spans="1:98">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6"/>
      <c r="BR50" s="136"/>
      <c r="BS50" s="136"/>
      <c r="BT50" s="136"/>
      <c r="BU50" s="136"/>
      <c r="BV50" s="136"/>
      <c r="BW50" s="136"/>
      <c r="BX50" s="136"/>
      <c r="BY50" s="136"/>
      <c r="BZ50" s="136"/>
      <c r="CA50" s="136"/>
      <c r="CB50" s="136"/>
      <c r="CC50" s="136"/>
      <c r="CD50" s="136"/>
      <c r="CE50" s="136"/>
      <c r="CF50" s="136"/>
      <c r="CG50" s="136"/>
      <c r="CH50" s="136"/>
      <c r="CI50" s="136"/>
      <c r="CJ50" s="136"/>
      <c r="CK50" s="136"/>
      <c r="CL50" s="136"/>
      <c r="CM50" s="136"/>
      <c r="CN50" s="136"/>
      <c r="CO50" s="136"/>
      <c r="CP50" s="136"/>
      <c r="CQ50" s="136"/>
      <c r="CR50" s="136"/>
      <c r="CS50" s="136"/>
      <c r="CT50" s="136"/>
    </row>
    <row r="51" spans="1:98">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6"/>
      <c r="BZ51" s="136"/>
      <c r="CA51" s="136"/>
      <c r="CB51" s="136"/>
      <c r="CC51" s="136"/>
      <c r="CD51" s="136"/>
      <c r="CE51" s="136"/>
      <c r="CF51" s="136"/>
      <c r="CG51" s="136"/>
      <c r="CH51" s="136"/>
      <c r="CI51" s="136"/>
      <c r="CJ51" s="136"/>
      <c r="CK51" s="136"/>
      <c r="CL51" s="136"/>
      <c r="CM51" s="136"/>
      <c r="CN51" s="136"/>
      <c r="CO51" s="136"/>
      <c r="CP51" s="136"/>
      <c r="CQ51" s="136"/>
      <c r="CR51" s="136"/>
      <c r="CS51" s="136"/>
      <c r="CT51" s="136"/>
    </row>
    <row r="52" spans="1:98">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6"/>
      <c r="BR52" s="136"/>
      <c r="BS52" s="136"/>
      <c r="BT52" s="136"/>
      <c r="BU52" s="136"/>
      <c r="BV52" s="136"/>
      <c r="BW52" s="136"/>
      <c r="BX52" s="136"/>
      <c r="BY52" s="136"/>
      <c r="BZ52" s="136"/>
      <c r="CA52" s="136"/>
      <c r="CB52" s="136"/>
      <c r="CC52" s="136"/>
      <c r="CD52" s="136"/>
      <c r="CE52" s="136"/>
      <c r="CF52" s="136"/>
      <c r="CG52" s="136"/>
      <c r="CH52" s="136"/>
      <c r="CI52" s="136"/>
      <c r="CJ52" s="136"/>
      <c r="CK52" s="136"/>
      <c r="CL52" s="136"/>
      <c r="CM52" s="136"/>
      <c r="CN52" s="136"/>
      <c r="CO52" s="136"/>
      <c r="CP52" s="136"/>
      <c r="CQ52" s="136"/>
      <c r="CR52" s="136"/>
      <c r="CS52" s="136"/>
      <c r="CT52" s="136"/>
    </row>
    <row r="53" spans="1:98">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6"/>
      <c r="BR53" s="136"/>
      <c r="BS53" s="136"/>
      <c r="BT53" s="136"/>
      <c r="BU53" s="136"/>
      <c r="BV53" s="136"/>
      <c r="BW53" s="136"/>
      <c r="BX53" s="136"/>
      <c r="BY53" s="136"/>
      <c r="BZ53" s="136"/>
      <c r="CA53" s="136"/>
      <c r="CB53" s="136"/>
      <c r="CC53" s="136"/>
      <c r="CD53" s="136"/>
      <c r="CE53" s="136"/>
      <c r="CF53" s="136"/>
      <c r="CG53" s="136"/>
      <c r="CH53" s="136"/>
      <c r="CI53" s="136"/>
      <c r="CJ53" s="136"/>
      <c r="CK53" s="136"/>
      <c r="CL53" s="136"/>
      <c r="CM53" s="136"/>
      <c r="CN53" s="136"/>
      <c r="CO53" s="136"/>
      <c r="CP53" s="136"/>
      <c r="CQ53" s="136"/>
      <c r="CR53" s="136"/>
      <c r="CS53" s="136"/>
      <c r="CT53" s="136"/>
    </row>
    <row r="54" spans="1:98">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c r="BZ54" s="136"/>
      <c r="CA54" s="136"/>
      <c r="CB54" s="136"/>
      <c r="CC54" s="136"/>
      <c r="CD54" s="136"/>
      <c r="CE54" s="136"/>
      <c r="CF54" s="136"/>
      <c r="CG54" s="136"/>
      <c r="CH54" s="136"/>
      <c r="CI54" s="136"/>
      <c r="CJ54" s="136"/>
      <c r="CK54" s="136"/>
      <c r="CL54" s="136"/>
      <c r="CM54" s="136"/>
      <c r="CN54" s="136"/>
      <c r="CO54" s="136"/>
      <c r="CP54" s="136"/>
      <c r="CQ54" s="136"/>
      <c r="CR54" s="136"/>
      <c r="CS54" s="136"/>
      <c r="CT54" s="136"/>
    </row>
    <row r="55" spans="1:98">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6"/>
      <c r="BP55" s="136"/>
      <c r="BQ55" s="136"/>
      <c r="BR55" s="136"/>
      <c r="BS55" s="136"/>
      <c r="BT55" s="136"/>
      <c r="BU55" s="136"/>
      <c r="BV55" s="136"/>
      <c r="BW55" s="136"/>
      <c r="BX55" s="136"/>
      <c r="BY55" s="136"/>
      <c r="BZ55" s="136"/>
      <c r="CA55" s="136"/>
      <c r="CB55" s="136"/>
      <c r="CC55" s="136"/>
      <c r="CD55" s="136"/>
      <c r="CE55" s="136"/>
      <c r="CF55" s="136"/>
      <c r="CG55" s="136"/>
      <c r="CH55" s="136"/>
      <c r="CI55" s="136"/>
      <c r="CJ55" s="136"/>
      <c r="CK55" s="136"/>
      <c r="CL55" s="136"/>
      <c r="CM55" s="136"/>
      <c r="CN55" s="136"/>
      <c r="CO55" s="136"/>
      <c r="CP55" s="136"/>
      <c r="CQ55" s="136"/>
      <c r="CR55" s="136"/>
      <c r="CS55" s="136"/>
      <c r="CT55" s="136"/>
    </row>
    <row r="56" spans="1:98">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c r="BO56" s="136"/>
      <c r="BP56" s="136"/>
      <c r="BQ56" s="136"/>
      <c r="BR56" s="136"/>
      <c r="BS56" s="136"/>
      <c r="BT56" s="136"/>
      <c r="BU56" s="136"/>
      <c r="BV56" s="136"/>
      <c r="BW56" s="136"/>
      <c r="BX56" s="136"/>
      <c r="BY56" s="136"/>
      <c r="BZ56" s="136"/>
      <c r="CA56" s="136"/>
      <c r="CB56" s="136"/>
      <c r="CC56" s="136"/>
      <c r="CD56" s="136"/>
      <c r="CE56" s="136"/>
      <c r="CF56" s="136"/>
      <c r="CG56" s="136"/>
      <c r="CH56" s="136"/>
      <c r="CI56" s="136"/>
      <c r="CJ56" s="136"/>
      <c r="CK56" s="136"/>
      <c r="CL56" s="136"/>
      <c r="CM56" s="136"/>
      <c r="CN56" s="136"/>
      <c r="CO56" s="136"/>
      <c r="CP56" s="136"/>
      <c r="CQ56" s="136"/>
      <c r="CR56" s="136"/>
      <c r="CS56" s="136"/>
      <c r="CT56" s="136"/>
    </row>
    <row r="57" spans="1:98">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6"/>
      <c r="BZ57" s="136"/>
      <c r="CA57" s="136"/>
      <c r="CB57" s="136"/>
      <c r="CC57" s="136"/>
      <c r="CD57" s="136"/>
      <c r="CE57" s="136"/>
      <c r="CF57" s="136"/>
      <c r="CG57" s="136"/>
      <c r="CH57" s="136"/>
      <c r="CI57" s="136"/>
      <c r="CJ57" s="136"/>
      <c r="CK57" s="136"/>
      <c r="CL57" s="136"/>
      <c r="CM57" s="136"/>
      <c r="CN57" s="136"/>
      <c r="CO57" s="136"/>
      <c r="CP57" s="136"/>
      <c r="CQ57" s="136"/>
      <c r="CR57" s="136"/>
      <c r="CS57" s="136"/>
      <c r="CT57" s="136"/>
    </row>
    <row r="58" spans="1:98">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6"/>
      <c r="BQ58" s="136"/>
      <c r="BR58" s="136"/>
      <c r="BS58" s="136"/>
      <c r="BT58" s="136"/>
      <c r="BU58" s="136"/>
      <c r="BV58" s="136"/>
      <c r="BW58" s="136"/>
      <c r="BX58" s="136"/>
      <c r="BY58" s="136"/>
      <c r="BZ58" s="136"/>
      <c r="CA58" s="136"/>
      <c r="CB58" s="136"/>
      <c r="CC58" s="136"/>
      <c r="CD58" s="136"/>
      <c r="CE58" s="136"/>
      <c r="CF58" s="136"/>
      <c r="CG58" s="136"/>
      <c r="CH58" s="136"/>
      <c r="CI58" s="136"/>
      <c r="CJ58" s="136"/>
      <c r="CK58" s="136"/>
      <c r="CL58" s="136"/>
      <c r="CM58" s="136"/>
      <c r="CN58" s="136"/>
      <c r="CO58" s="136"/>
      <c r="CP58" s="136"/>
      <c r="CQ58" s="136"/>
      <c r="CR58" s="136"/>
      <c r="CS58" s="136"/>
      <c r="CT58" s="136"/>
    </row>
    <row r="59" spans="1:98">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6"/>
      <c r="BA59" s="136"/>
      <c r="BB59" s="136"/>
      <c r="BC59" s="136"/>
      <c r="BD59" s="136"/>
      <c r="BE59" s="136"/>
      <c r="BF59" s="136"/>
      <c r="BG59" s="136"/>
      <c r="BH59" s="136"/>
      <c r="BI59" s="136"/>
      <c r="BJ59" s="136"/>
      <c r="BK59" s="136"/>
      <c r="BL59" s="136"/>
      <c r="BM59" s="136"/>
      <c r="BN59" s="136"/>
      <c r="BO59" s="136"/>
      <c r="BP59" s="136"/>
      <c r="BQ59" s="136"/>
      <c r="BR59" s="136"/>
      <c r="BS59" s="136"/>
      <c r="BT59" s="136"/>
      <c r="BU59" s="136"/>
      <c r="BV59" s="136"/>
      <c r="BW59" s="136"/>
      <c r="BX59" s="136"/>
      <c r="BY59" s="136"/>
      <c r="BZ59" s="136"/>
      <c r="CA59" s="136"/>
      <c r="CB59" s="136"/>
      <c r="CC59" s="136"/>
      <c r="CD59" s="136"/>
      <c r="CE59" s="136"/>
      <c r="CF59" s="136"/>
      <c r="CG59" s="136"/>
      <c r="CH59" s="136"/>
      <c r="CI59" s="136"/>
      <c r="CJ59" s="136"/>
      <c r="CK59" s="136"/>
      <c r="CL59" s="136"/>
      <c r="CM59" s="136"/>
      <c r="CN59" s="136"/>
      <c r="CO59" s="136"/>
      <c r="CP59" s="136"/>
      <c r="CQ59" s="136"/>
      <c r="CR59" s="136"/>
      <c r="CS59" s="136"/>
      <c r="CT59" s="136"/>
    </row>
    <row r="60" spans="1:98">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6"/>
      <c r="BP60" s="136"/>
      <c r="BQ60" s="136"/>
      <c r="BR60" s="136"/>
      <c r="BS60" s="136"/>
      <c r="BT60" s="136"/>
      <c r="BU60" s="136"/>
      <c r="BV60" s="136"/>
      <c r="BW60" s="136"/>
      <c r="BX60" s="136"/>
      <c r="BY60" s="136"/>
      <c r="BZ60" s="136"/>
      <c r="CA60" s="136"/>
      <c r="CB60" s="136"/>
      <c r="CC60" s="136"/>
      <c r="CD60" s="136"/>
      <c r="CE60" s="136"/>
      <c r="CF60" s="136"/>
      <c r="CG60" s="136"/>
      <c r="CH60" s="136"/>
      <c r="CI60" s="136"/>
      <c r="CJ60" s="136"/>
      <c r="CK60" s="136"/>
      <c r="CL60" s="136"/>
      <c r="CM60" s="136"/>
      <c r="CN60" s="136"/>
      <c r="CO60" s="136"/>
      <c r="CP60" s="136"/>
      <c r="CQ60" s="136"/>
      <c r="CR60" s="136"/>
      <c r="CS60" s="136"/>
      <c r="CT60" s="136"/>
    </row>
    <row r="61" spans="1:98">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6"/>
      <c r="BI61" s="136"/>
      <c r="BJ61" s="136"/>
      <c r="BK61" s="136"/>
      <c r="BL61" s="136"/>
      <c r="BM61" s="136"/>
      <c r="BN61" s="136"/>
      <c r="BO61" s="136"/>
      <c r="BP61" s="136"/>
      <c r="BQ61" s="136"/>
      <c r="BR61" s="136"/>
      <c r="BS61" s="136"/>
      <c r="BT61" s="136"/>
      <c r="BU61" s="136"/>
      <c r="BV61" s="136"/>
      <c r="BW61" s="136"/>
      <c r="BX61" s="136"/>
      <c r="BY61" s="136"/>
      <c r="BZ61" s="136"/>
      <c r="CA61" s="136"/>
      <c r="CB61" s="136"/>
      <c r="CC61" s="136"/>
      <c r="CD61" s="136"/>
      <c r="CE61" s="136"/>
      <c r="CF61" s="136"/>
      <c r="CG61" s="136"/>
      <c r="CH61" s="136"/>
      <c r="CI61" s="136"/>
      <c r="CJ61" s="136"/>
      <c r="CK61" s="136"/>
      <c r="CL61" s="136"/>
      <c r="CM61" s="136"/>
      <c r="CN61" s="136"/>
      <c r="CO61" s="136"/>
      <c r="CP61" s="136"/>
      <c r="CQ61" s="136"/>
      <c r="CR61" s="136"/>
      <c r="CS61" s="136"/>
      <c r="CT61" s="136"/>
    </row>
    <row r="62" spans="1:98">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6"/>
      <c r="BG62" s="136"/>
      <c r="BH62" s="136"/>
      <c r="BI62" s="136"/>
      <c r="BJ62" s="136"/>
      <c r="BK62" s="136"/>
      <c r="BL62" s="136"/>
      <c r="BM62" s="136"/>
      <c r="BN62" s="136"/>
      <c r="BO62" s="136"/>
      <c r="BP62" s="136"/>
      <c r="BQ62" s="136"/>
      <c r="BR62" s="136"/>
      <c r="BS62" s="136"/>
      <c r="BT62" s="136"/>
      <c r="BU62" s="136"/>
      <c r="BV62" s="136"/>
      <c r="BW62" s="136"/>
      <c r="BX62" s="136"/>
      <c r="BY62" s="136"/>
      <c r="BZ62" s="136"/>
      <c r="CA62" s="136"/>
      <c r="CB62" s="136"/>
      <c r="CC62" s="136"/>
      <c r="CD62" s="136"/>
      <c r="CE62" s="136"/>
      <c r="CF62" s="136"/>
      <c r="CG62" s="136"/>
      <c r="CH62" s="136"/>
      <c r="CI62" s="136"/>
      <c r="CJ62" s="136"/>
      <c r="CK62" s="136"/>
      <c r="CL62" s="136"/>
      <c r="CM62" s="136"/>
      <c r="CN62" s="136"/>
      <c r="CO62" s="136"/>
      <c r="CP62" s="136"/>
      <c r="CQ62" s="136"/>
      <c r="CR62" s="136"/>
      <c r="CS62" s="136"/>
      <c r="CT62" s="136"/>
    </row>
    <row r="63" spans="1:98">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6"/>
      <c r="BX63" s="136"/>
      <c r="BY63" s="136"/>
      <c r="BZ63" s="136"/>
      <c r="CA63" s="136"/>
      <c r="CB63" s="136"/>
      <c r="CC63" s="136"/>
      <c r="CD63" s="136"/>
      <c r="CE63" s="136"/>
      <c r="CF63" s="136"/>
      <c r="CG63" s="136"/>
      <c r="CH63" s="136"/>
      <c r="CI63" s="136"/>
      <c r="CJ63" s="136"/>
      <c r="CK63" s="136"/>
      <c r="CL63" s="136"/>
      <c r="CM63" s="136"/>
      <c r="CN63" s="136"/>
      <c r="CO63" s="136"/>
      <c r="CP63" s="136"/>
      <c r="CQ63" s="136"/>
      <c r="CR63" s="136"/>
      <c r="CS63" s="136"/>
      <c r="CT63" s="136"/>
    </row>
    <row r="64" spans="1:98">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6"/>
      <c r="BZ64" s="136"/>
      <c r="CA64" s="136"/>
      <c r="CB64" s="136"/>
      <c r="CC64" s="136"/>
      <c r="CD64" s="136"/>
      <c r="CE64" s="136"/>
      <c r="CF64" s="136"/>
      <c r="CG64" s="136"/>
      <c r="CH64" s="136"/>
      <c r="CI64" s="136"/>
      <c r="CJ64" s="136"/>
      <c r="CK64" s="136"/>
      <c r="CL64" s="136"/>
      <c r="CM64" s="136"/>
      <c r="CN64" s="136"/>
      <c r="CO64" s="136"/>
      <c r="CP64" s="136"/>
      <c r="CQ64" s="136"/>
      <c r="CR64" s="136"/>
      <c r="CS64" s="136"/>
      <c r="CT64" s="136"/>
    </row>
    <row r="65" spans="1:98">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c r="CN65" s="136"/>
      <c r="CO65" s="136"/>
      <c r="CP65" s="136"/>
      <c r="CQ65" s="136"/>
      <c r="CR65" s="136"/>
      <c r="CS65" s="136"/>
      <c r="CT65" s="136"/>
    </row>
    <row r="66" spans="1:98">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row>
    <row r="67" spans="1:98">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136"/>
      <c r="BL67" s="136"/>
      <c r="BM67" s="136"/>
      <c r="BN67" s="136"/>
      <c r="BO67" s="136"/>
      <c r="BP67" s="136"/>
      <c r="BQ67" s="136"/>
      <c r="BR67" s="136"/>
      <c r="BS67" s="136"/>
      <c r="BT67" s="136"/>
      <c r="BU67" s="136"/>
      <c r="BV67" s="136"/>
      <c r="BW67" s="136"/>
      <c r="BX67" s="136"/>
      <c r="BY67" s="136"/>
      <c r="BZ67" s="136"/>
      <c r="CA67" s="136"/>
      <c r="CB67" s="136"/>
      <c r="CC67" s="136"/>
      <c r="CD67" s="136"/>
      <c r="CE67" s="136"/>
      <c r="CF67" s="136"/>
      <c r="CG67" s="136"/>
      <c r="CH67" s="136"/>
      <c r="CI67" s="136"/>
      <c r="CJ67" s="136"/>
      <c r="CK67" s="136"/>
      <c r="CL67" s="136"/>
      <c r="CM67" s="136"/>
      <c r="CN67" s="136"/>
      <c r="CO67" s="136"/>
      <c r="CP67" s="136"/>
      <c r="CQ67" s="136"/>
      <c r="CR67" s="136"/>
      <c r="CS67" s="136"/>
      <c r="CT67" s="136"/>
    </row>
    <row r="68" spans="1:98">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6"/>
      <c r="BJ68" s="136"/>
      <c r="BK68" s="136"/>
      <c r="BL68" s="136"/>
      <c r="BM68" s="136"/>
      <c r="BN68" s="136"/>
      <c r="BO68" s="136"/>
      <c r="BP68" s="136"/>
      <c r="BQ68" s="136"/>
      <c r="BR68" s="136"/>
      <c r="BS68" s="136"/>
      <c r="BT68" s="136"/>
      <c r="BU68" s="136"/>
      <c r="BV68" s="136"/>
      <c r="BW68" s="136"/>
      <c r="BX68" s="136"/>
      <c r="BY68" s="136"/>
      <c r="BZ68" s="136"/>
      <c r="CA68" s="136"/>
      <c r="CB68" s="136"/>
      <c r="CC68" s="136"/>
      <c r="CD68" s="136"/>
      <c r="CE68" s="136"/>
      <c r="CF68" s="136"/>
      <c r="CG68" s="136"/>
      <c r="CH68" s="136"/>
      <c r="CI68" s="136"/>
      <c r="CJ68" s="136"/>
      <c r="CK68" s="136"/>
      <c r="CL68" s="136"/>
      <c r="CM68" s="136"/>
      <c r="CN68" s="136"/>
      <c r="CO68" s="136"/>
      <c r="CP68" s="136"/>
      <c r="CQ68" s="136"/>
      <c r="CR68" s="136"/>
      <c r="CS68" s="136"/>
      <c r="CT68" s="136"/>
    </row>
    <row r="69" spans="1:98">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6"/>
      <c r="BD69" s="136"/>
      <c r="BE69" s="136"/>
      <c r="BF69" s="136"/>
      <c r="BG69" s="136"/>
      <c r="BH69" s="136"/>
      <c r="BI69" s="136"/>
      <c r="BJ69" s="136"/>
      <c r="BK69" s="136"/>
      <c r="BL69" s="136"/>
      <c r="BM69" s="136"/>
      <c r="BN69" s="136"/>
      <c r="BO69" s="136"/>
      <c r="BP69" s="136"/>
      <c r="BQ69" s="136"/>
      <c r="BR69" s="136"/>
      <c r="BS69" s="136"/>
      <c r="BT69" s="136"/>
      <c r="BU69" s="136"/>
      <c r="BV69" s="136"/>
      <c r="BW69" s="136"/>
      <c r="BX69" s="136"/>
      <c r="BY69" s="136"/>
      <c r="BZ69" s="136"/>
      <c r="CA69" s="136"/>
      <c r="CB69" s="136"/>
      <c r="CC69" s="136"/>
      <c r="CD69" s="136"/>
      <c r="CE69" s="136"/>
      <c r="CF69" s="136"/>
      <c r="CG69" s="136"/>
      <c r="CH69" s="136"/>
      <c r="CI69" s="136"/>
      <c r="CJ69" s="136"/>
      <c r="CK69" s="136"/>
      <c r="CL69" s="136"/>
      <c r="CM69" s="136"/>
      <c r="CN69" s="136"/>
      <c r="CO69" s="136"/>
      <c r="CP69" s="136"/>
      <c r="CQ69" s="136"/>
      <c r="CR69" s="136"/>
      <c r="CS69" s="136"/>
      <c r="CT69" s="136"/>
    </row>
    <row r="70" spans="1:98">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6"/>
      <c r="BH70" s="136"/>
      <c r="BI70" s="136"/>
      <c r="BJ70" s="136"/>
      <c r="BK70" s="136"/>
      <c r="BL70" s="136"/>
      <c r="BM70" s="136"/>
      <c r="BN70" s="136"/>
      <c r="BO70" s="136"/>
      <c r="BP70" s="136"/>
      <c r="BQ70" s="136"/>
      <c r="BR70" s="136"/>
      <c r="BS70" s="136"/>
      <c r="BT70" s="136"/>
      <c r="BU70" s="136"/>
      <c r="BV70" s="136"/>
      <c r="BW70" s="136"/>
      <c r="BX70" s="136"/>
      <c r="BY70" s="136"/>
      <c r="BZ70" s="136"/>
      <c r="CA70" s="136"/>
      <c r="CB70" s="136"/>
      <c r="CC70" s="136"/>
      <c r="CD70" s="136"/>
      <c r="CE70" s="136"/>
      <c r="CF70" s="136"/>
      <c r="CG70" s="136"/>
      <c r="CH70" s="136"/>
      <c r="CI70" s="136"/>
      <c r="CJ70" s="136"/>
      <c r="CK70" s="136"/>
      <c r="CL70" s="136"/>
      <c r="CM70" s="136"/>
      <c r="CN70" s="136"/>
      <c r="CO70" s="136"/>
      <c r="CP70" s="136"/>
      <c r="CQ70" s="136"/>
      <c r="CR70" s="136"/>
      <c r="CS70" s="136"/>
      <c r="CT70" s="136"/>
    </row>
    <row r="71" spans="1:98">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6"/>
      <c r="BD71" s="136"/>
      <c r="BE71" s="136"/>
      <c r="BF71" s="136"/>
      <c r="BG71" s="136"/>
      <c r="BH71" s="136"/>
      <c r="BI71" s="136"/>
      <c r="BJ71" s="136"/>
      <c r="BK71" s="136"/>
      <c r="BL71" s="136"/>
      <c r="BM71" s="136"/>
      <c r="BN71" s="136"/>
      <c r="BO71" s="136"/>
      <c r="BP71" s="136"/>
      <c r="BQ71" s="136"/>
      <c r="BR71" s="136"/>
      <c r="BS71" s="136"/>
      <c r="BT71" s="136"/>
      <c r="BU71" s="136"/>
      <c r="BV71" s="136"/>
      <c r="BW71" s="136"/>
      <c r="BX71" s="136"/>
      <c r="BY71" s="136"/>
      <c r="BZ71" s="136"/>
      <c r="CA71" s="136"/>
      <c r="CB71" s="136"/>
      <c r="CC71" s="136"/>
      <c r="CD71" s="136"/>
      <c r="CE71" s="136"/>
      <c r="CF71" s="136"/>
      <c r="CG71" s="136"/>
      <c r="CH71" s="136"/>
      <c r="CI71" s="136"/>
      <c r="CJ71" s="136"/>
      <c r="CK71" s="136"/>
      <c r="CL71" s="136"/>
      <c r="CM71" s="136"/>
      <c r="CN71" s="136"/>
      <c r="CO71" s="136"/>
      <c r="CP71" s="136"/>
      <c r="CQ71" s="136"/>
      <c r="CR71" s="136"/>
      <c r="CS71" s="136"/>
      <c r="CT71" s="136"/>
    </row>
    <row r="72" spans="1:98">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136"/>
      <c r="BJ72" s="136"/>
      <c r="BK72" s="136"/>
      <c r="BL72" s="136"/>
      <c r="BM72" s="136"/>
      <c r="BN72" s="136"/>
      <c r="BO72" s="136"/>
      <c r="BP72" s="136"/>
      <c r="BQ72" s="136"/>
      <c r="BR72" s="136"/>
      <c r="BS72" s="136"/>
      <c r="BT72" s="136"/>
      <c r="BU72" s="136"/>
      <c r="BV72" s="136"/>
      <c r="BW72" s="136"/>
      <c r="BX72" s="136"/>
      <c r="BY72" s="136"/>
      <c r="BZ72" s="136"/>
      <c r="CA72" s="136"/>
      <c r="CB72" s="136"/>
      <c r="CC72" s="136"/>
      <c r="CD72" s="136"/>
      <c r="CE72" s="136"/>
      <c r="CF72" s="136"/>
      <c r="CG72" s="136"/>
      <c r="CH72" s="136"/>
      <c r="CI72" s="136"/>
      <c r="CJ72" s="136"/>
      <c r="CK72" s="136"/>
      <c r="CL72" s="136"/>
      <c r="CM72" s="136"/>
      <c r="CN72" s="136"/>
      <c r="CO72" s="136"/>
      <c r="CP72" s="136"/>
      <c r="CQ72" s="136"/>
      <c r="CR72" s="136"/>
      <c r="CS72" s="136"/>
      <c r="CT72" s="136"/>
    </row>
    <row r="73" spans="1:98">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6"/>
      <c r="BD73" s="136"/>
      <c r="BE73" s="136"/>
      <c r="BF73" s="136"/>
      <c r="BG73" s="136"/>
      <c r="BH73" s="136"/>
      <c r="BI73" s="136"/>
      <c r="BJ73" s="136"/>
      <c r="BK73" s="136"/>
      <c r="BL73" s="136"/>
      <c r="BM73" s="136"/>
      <c r="BN73" s="136"/>
      <c r="BO73" s="136"/>
      <c r="BP73" s="136"/>
      <c r="BQ73" s="136"/>
      <c r="BR73" s="136"/>
      <c r="BS73" s="136"/>
      <c r="BT73" s="136"/>
      <c r="BU73" s="136"/>
      <c r="BV73" s="136"/>
      <c r="BW73" s="136"/>
      <c r="BX73" s="136"/>
      <c r="BY73" s="136"/>
      <c r="BZ73" s="136"/>
      <c r="CA73" s="136"/>
      <c r="CB73" s="136"/>
      <c r="CC73" s="136"/>
      <c r="CD73" s="136"/>
      <c r="CE73" s="136"/>
      <c r="CF73" s="136"/>
      <c r="CG73" s="136"/>
      <c r="CH73" s="136"/>
      <c r="CI73" s="136"/>
      <c r="CJ73" s="136"/>
      <c r="CK73" s="136"/>
      <c r="CL73" s="136"/>
      <c r="CM73" s="136"/>
      <c r="CN73" s="136"/>
      <c r="CO73" s="136"/>
      <c r="CP73" s="136"/>
      <c r="CQ73" s="136"/>
      <c r="CR73" s="136"/>
      <c r="CS73" s="136"/>
      <c r="CT73" s="136"/>
    </row>
    <row r="74" spans="1:98">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6"/>
      <c r="BD74" s="136"/>
      <c r="BE74" s="136"/>
      <c r="BF74" s="136"/>
      <c r="BG74" s="136"/>
      <c r="BH74" s="136"/>
      <c r="BI74" s="136"/>
      <c r="BJ74" s="136"/>
      <c r="BK74" s="136"/>
      <c r="BL74" s="136"/>
      <c r="BM74" s="136"/>
      <c r="BN74" s="136"/>
      <c r="BO74" s="136"/>
      <c r="BP74" s="136"/>
      <c r="BQ74" s="136"/>
      <c r="BR74" s="136"/>
      <c r="BS74" s="136"/>
      <c r="BT74" s="136"/>
      <c r="BU74" s="136"/>
      <c r="BV74" s="136"/>
      <c r="BW74" s="136"/>
      <c r="BX74" s="136"/>
      <c r="BY74" s="136"/>
      <c r="BZ74" s="136"/>
      <c r="CA74" s="136"/>
      <c r="CB74" s="136"/>
      <c r="CC74" s="136"/>
      <c r="CD74" s="136"/>
      <c r="CE74" s="136"/>
      <c r="CF74" s="136"/>
      <c r="CG74" s="136"/>
      <c r="CH74" s="136"/>
      <c r="CI74" s="136"/>
      <c r="CJ74" s="136"/>
      <c r="CK74" s="136"/>
      <c r="CL74" s="136"/>
      <c r="CM74" s="136"/>
      <c r="CN74" s="136"/>
      <c r="CO74" s="136"/>
      <c r="CP74" s="136"/>
      <c r="CQ74" s="136"/>
      <c r="CR74" s="136"/>
      <c r="CS74" s="136"/>
      <c r="CT74" s="136"/>
    </row>
    <row r="75" spans="1:98">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6"/>
      <c r="BD75" s="136"/>
      <c r="BE75" s="136"/>
      <c r="BF75" s="136"/>
      <c r="BG75" s="136"/>
      <c r="BH75" s="136"/>
      <c r="BI75" s="136"/>
      <c r="BJ75" s="136"/>
      <c r="BK75" s="136"/>
      <c r="BL75" s="136"/>
      <c r="BM75" s="136"/>
      <c r="BN75" s="136"/>
      <c r="BO75" s="136"/>
      <c r="BP75" s="136"/>
      <c r="BQ75" s="136"/>
      <c r="BR75" s="136"/>
      <c r="BS75" s="136"/>
      <c r="BT75" s="136"/>
      <c r="BU75" s="136"/>
      <c r="BV75" s="136"/>
      <c r="BW75" s="136"/>
      <c r="BX75" s="136"/>
      <c r="BY75" s="136"/>
      <c r="BZ75" s="136"/>
      <c r="CA75" s="136"/>
      <c r="CB75" s="136"/>
      <c r="CC75" s="136"/>
      <c r="CD75" s="136"/>
      <c r="CE75" s="136"/>
      <c r="CF75" s="136"/>
      <c r="CG75" s="136"/>
      <c r="CH75" s="136"/>
      <c r="CI75" s="136"/>
      <c r="CJ75" s="136"/>
      <c r="CK75" s="136"/>
      <c r="CL75" s="136"/>
      <c r="CM75" s="136"/>
      <c r="CN75" s="136"/>
      <c r="CO75" s="136"/>
      <c r="CP75" s="136"/>
      <c r="CQ75" s="136"/>
      <c r="CR75" s="136"/>
      <c r="CS75" s="136"/>
      <c r="CT75" s="136"/>
    </row>
    <row r="76" spans="1:98">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6"/>
      <c r="BD76" s="136"/>
      <c r="BE76" s="136"/>
      <c r="BF76" s="136"/>
      <c r="BG76" s="136"/>
      <c r="BH76" s="136"/>
      <c r="BI76" s="136"/>
      <c r="BJ76" s="136"/>
      <c r="BK76" s="136"/>
      <c r="BL76" s="136"/>
      <c r="BM76" s="136"/>
      <c r="BN76" s="136"/>
      <c r="BO76" s="136"/>
      <c r="BP76" s="136"/>
      <c r="BQ76" s="136"/>
      <c r="BR76" s="136"/>
      <c r="BS76" s="136"/>
      <c r="BT76" s="136"/>
      <c r="BU76" s="136"/>
      <c r="BV76" s="136"/>
      <c r="BW76" s="136"/>
      <c r="BX76" s="136"/>
      <c r="BY76" s="136"/>
      <c r="BZ76" s="136"/>
      <c r="CA76" s="136"/>
      <c r="CB76" s="136"/>
      <c r="CC76" s="136"/>
      <c r="CD76" s="136"/>
      <c r="CE76" s="136"/>
      <c r="CF76" s="136"/>
      <c r="CG76" s="136"/>
      <c r="CH76" s="136"/>
      <c r="CI76" s="136"/>
      <c r="CJ76" s="136"/>
      <c r="CK76" s="136"/>
      <c r="CL76" s="136"/>
      <c r="CM76" s="136"/>
      <c r="CN76" s="136"/>
      <c r="CO76" s="136"/>
      <c r="CP76" s="136"/>
      <c r="CQ76" s="136"/>
      <c r="CR76" s="136"/>
      <c r="CS76" s="136"/>
      <c r="CT76" s="136"/>
    </row>
    <row r="77" spans="1:98">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6"/>
      <c r="BD77" s="136"/>
      <c r="BE77" s="136"/>
      <c r="BF77" s="136"/>
      <c r="BG77" s="136"/>
      <c r="BH77" s="136"/>
      <c r="BI77" s="136"/>
      <c r="BJ77" s="136"/>
      <c r="BK77" s="136"/>
      <c r="BL77" s="136"/>
      <c r="BM77" s="136"/>
      <c r="BN77" s="136"/>
      <c r="BO77" s="136"/>
      <c r="BP77" s="136"/>
      <c r="BQ77" s="136"/>
      <c r="BR77" s="136"/>
      <c r="BS77" s="136"/>
      <c r="BT77" s="136"/>
      <c r="BU77" s="136"/>
      <c r="BV77" s="136"/>
      <c r="BW77" s="136"/>
      <c r="BX77" s="136"/>
      <c r="BY77" s="136"/>
      <c r="BZ77" s="136"/>
      <c r="CA77" s="136"/>
      <c r="CB77" s="136"/>
      <c r="CC77" s="136"/>
      <c r="CD77" s="136"/>
      <c r="CE77" s="136"/>
      <c r="CF77" s="136"/>
      <c r="CG77" s="136"/>
      <c r="CH77" s="136"/>
      <c r="CI77" s="136"/>
      <c r="CJ77" s="136"/>
      <c r="CK77" s="136"/>
      <c r="CL77" s="136"/>
      <c r="CM77" s="136"/>
      <c r="CN77" s="136"/>
      <c r="CO77" s="136"/>
      <c r="CP77" s="136"/>
      <c r="CQ77" s="136"/>
      <c r="CR77" s="136"/>
      <c r="CS77" s="136"/>
      <c r="CT77" s="136"/>
    </row>
    <row r="78" spans="1:98">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36"/>
      <c r="BF78" s="136"/>
      <c r="BG78" s="136"/>
      <c r="BH78" s="136"/>
      <c r="BI78" s="136"/>
      <c r="BJ78" s="136"/>
      <c r="BK78" s="136"/>
      <c r="BL78" s="136"/>
      <c r="BM78" s="136"/>
      <c r="BN78" s="136"/>
      <c r="BO78" s="136"/>
      <c r="BP78" s="136"/>
      <c r="BQ78" s="136"/>
      <c r="BR78" s="136"/>
      <c r="BS78" s="136"/>
      <c r="BT78" s="136"/>
      <c r="BU78" s="136"/>
      <c r="BV78" s="136"/>
      <c r="BW78" s="136"/>
      <c r="BX78" s="136"/>
      <c r="BY78" s="136"/>
      <c r="BZ78" s="136"/>
      <c r="CA78" s="136"/>
      <c r="CB78" s="136"/>
      <c r="CC78" s="136"/>
      <c r="CD78" s="136"/>
      <c r="CE78" s="136"/>
      <c r="CF78" s="136"/>
      <c r="CG78" s="136"/>
      <c r="CH78" s="136"/>
      <c r="CI78" s="136"/>
      <c r="CJ78" s="136"/>
      <c r="CK78" s="136"/>
      <c r="CL78" s="136"/>
      <c r="CM78" s="136"/>
      <c r="CN78" s="136"/>
      <c r="CO78" s="136"/>
      <c r="CP78" s="136"/>
      <c r="CQ78" s="136"/>
      <c r="CR78" s="136"/>
      <c r="CS78" s="136"/>
      <c r="CT78" s="136"/>
    </row>
    <row r="79" spans="1:98">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6"/>
      <c r="CA79" s="136"/>
      <c r="CB79" s="136"/>
      <c r="CC79" s="136"/>
      <c r="CD79" s="136"/>
      <c r="CE79" s="136"/>
      <c r="CF79" s="136"/>
      <c r="CG79" s="136"/>
      <c r="CH79" s="136"/>
      <c r="CI79" s="136"/>
      <c r="CJ79" s="136"/>
      <c r="CK79" s="136"/>
      <c r="CL79" s="136"/>
      <c r="CM79" s="136"/>
      <c r="CN79" s="136"/>
      <c r="CO79" s="136"/>
      <c r="CP79" s="136"/>
      <c r="CQ79" s="136"/>
      <c r="CR79" s="136"/>
      <c r="CS79" s="136"/>
      <c r="CT79" s="136"/>
    </row>
    <row r="80" spans="1:98">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c r="CB80" s="136"/>
      <c r="CC80" s="136"/>
      <c r="CD80" s="136"/>
      <c r="CE80" s="136"/>
      <c r="CF80" s="136"/>
      <c r="CG80" s="136"/>
      <c r="CH80" s="136"/>
      <c r="CI80" s="136"/>
      <c r="CJ80" s="136"/>
      <c r="CK80" s="136"/>
      <c r="CL80" s="136"/>
      <c r="CM80" s="136"/>
      <c r="CN80" s="136"/>
      <c r="CO80" s="136"/>
      <c r="CP80" s="136"/>
      <c r="CQ80" s="136"/>
      <c r="CR80" s="136"/>
      <c r="CS80" s="136"/>
      <c r="CT80" s="136"/>
    </row>
    <row r="81" spans="1:98">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c r="CB81" s="136"/>
      <c r="CC81" s="136"/>
      <c r="CD81" s="136"/>
      <c r="CE81" s="136"/>
      <c r="CF81" s="136"/>
      <c r="CG81" s="136"/>
      <c r="CH81" s="136"/>
      <c r="CI81" s="136"/>
      <c r="CJ81" s="136"/>
      <c r="CK81" s="136"/>
      <c r="CL81" s="136"/>
      <c r="CM81" s="136"/>
      <c r="CN81" s="136"/>
      <c r="CO81" s="136"/>
      <c r="CP81" s="136"/>
      <c r="CQ81" s="136"/>
      <c r="CR81" s="136"/>
      <c r="CS81" s="136"/>
      <c r="CT81" s="136"/>
    </row>
    <row r="82" spans="1:98">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6"/>
      <c r="BF82" s="136"/>
      <c r="BG82" s="136"/>
      <c r="BH82" s="136"/>
      <c r="BI82" s="136"/>
      <c r="BJ82" s="136"/>
      <c r="BK82" s="136"/>
      <c r="BL82" s="136"/>
      <c r="BM82" s="136"/>
      <c r="BN82" s="136"/>
      <c r="BO82" s="136"/>
      <c r="BP82" s="136"/>
      <c r="BQ82" s="136"/>
      <c r="BR82" s="136"/>
      <c r="BS82" s="136"/>
      <c r="BT82" s="136"/>
      <c r="BU82" s="136"/>
      <c r="BV82" s="136"/>
      <c r="BW82" s="136"/>
      <c r="BX82" s="136"/>
      <c r="BY82" s="136"/>
      <c r="BZ82" s="136"/>
      <c r="CA82" s="136"/>
      <c r="CB82" s="136"/>
      <c r="CC82" s="136"/>
      <c r="CD82" s="136"/>
      <c r="CE82" s="136"/>
      <c r="CF82" s="136"/>
      <c r="CG82" s="136"/>
      <c r="CH82" s="136"/>
      <c r="CI82" s="136"/>
      <c r="CJ82" s="136"/>
      <c r="CK82" s="136"/>
      <c r="CL82" s="136"/>
      <c r="CM82" s="136"/>
      <c r="CN82" s="136"/>
      <c r="CO82" s="136"/>
      <c r="CP82" s="136"/>
      <c r="CQ82" s="136"/>
      <c r="CR82" s="136"/>
      <c r="CS82" s="136"/>
      <c r="CT82" s="136"/>
    </row>
    <row r="83" spans="1:98">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6"/>
      <c r="BR83" s="136"/>
      <c r="BS83" s="136"/>
      <c r="BT83" s="136"/>
      <c r="BU83" s="136"/>
      <c r="BV83" s="136"/>
      <c r="BW83" s="136"/>
      <c r="BX83" s="136"/>
      <c r="BY83" s="136"/>
      <c r="BZ83" s="136"/>
      <c r="CA83" s="136"/>
      <c r="CB83" s="136"/>
      <c r="CC83" s="136"/>
      <c r="CD83" s="136"/>
      <c r="CE83" s="136"/>
      <c r="CF83" s="136"/>
      <c r="CG83" s="136"/>
      <c r="CH83" s="136"/>
      <c r="CI83" s="136"/>
      <c r="CJ83" s="136"/>
      <c r="CK83" s="136"/>
      <c r="CL83" s="136"/>
      <c r="CM83" s="136"/>
      <c r="CN83" s="136"/>
      <c r="CO83" s="136"/>
      <c r="CP83" s="136"/>
      <c r="CQ83" s="136"/>
      <c r="CR83" s="136"/>
      <c r="CS83" s="136"/>
      <c r="CT83" s="136"/>
    </row>
    <row r="84" spans="1:98">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6"/>
      <c r="BR84" s="136"/>
      <c r="BS84" s="136"/>
      <c r="BT84" s="136"/>
      <c r="BU84" s="136"/>
      <c r="BV84" s="136"/>
      <c r="BW84" s="136"/>
      <c r="BX84" s="136"/>
      <c r="BY84" s="136"/>
      <c r="BZ84" s="136"/>
      <c r="CA84" s="136"/>
      <c r="CB84" s="136"/>
      <c r="CC84" s="136"/>
      <c r="CD84" s="136"/>
      <c r="CE84" s="136"/>
      <c r="CF84" s="136"/>
      <c r="CG84" s="136"/>
      <c r="CH84" s="136"/>
      <c r="CI84" s="136"/>
      <c r="CJ84" s="136"/>
      <c r="CK84" s="136"/>
      <c r="CL84" s="136"/>
      <c r="CM84" s="136"/>
      <c r="CN84" s="136"/>
      <c r="CO84" s="136"/>
      <c r="CP84" s="136"/>
      <c r="CQ84" s="136"/>
      <c r="CR84" s="136"/>
      <c r="CS84" s="136"/>
      <c r="CT84" s="136"/>
    </row>
    <row r="85" spans="1:98">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136"/>
      <c r="CR85" s="136"/>
      <c r="CS85" s="136"/>
      <c r="CT85" s="136"/>
    </row>
    <row r="86" spans="1:98">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row>
    <row r="87" spans="1:98">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6"/>
      <c r="BR87" s="136"/>
      <c r="BS87" s="136"/>
      <c r="BT87" s="136"/>
      <c r="BU87" s="136"/>
      <c r="BV87" s="136"/>
      <c r="BW87" s="136"/>
      <c r="BX87" s="136"/>
      <c r="BY87" s="136"/>
      <c r="BZ87" s="136"/>
      <c r="CA87" s="136"/>
      <c r="CB87" s="136"/>
      <c r="CC87" s="136"/>
      <c r="CD87" s="136"/>
      <c r="CE87" s="136"/>
      <c r="CF87" s="136"/>
      <c r="CG87" s="136"/>
      <c r="CH87" s="136"/>
      <c r="CI87" s="136"/>
      <c r="CJ87" s="136"/>
      <c r="CK87" s="136"/>
      <c r="CL87" s="136"/>
      <c r="CM87" s="136"/>
      <c r="CN87" s="136"/>
      <c r="CO87" s="136"/>
      <c r="CP87" s="136"/>
      <c r="CQ87" s="136"/>
      <c r="CR87" s="136"/>
      <c r="CS87" s="136"/>
      <c r="CT87" s="136"/>
    </row>
    <row r="88" spans="1:98">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6"/>
      <c r="BR88" s="136"/>
      <c r="BS88" s="136"/>
      <c r="BT88" s="136"/>
      <c r="BU88" s="136"/>
      <c r="BV88" s="136"/>
      <c r="BW88" s="136"/>
      <c r="BX88" s="136"/>
      <c r="BY88" s="136"/>
      <c r="BZ88" s="136"/>
      <c r="CA88" s="136"/>
      <c r="CB88" s="136"/>
      <c r="CC88" s="136"/>
      <c r="CD88" s="136"/>
      <c r="CE88" s="136"/>
      <c r="CF88" s="136"/>
      <c r="CG88" s="136"/>
      <c r="CH88" s="136"/>
      <c r="CI88" s="136"/>
      <c r="CJ88" s="136"/>
      <c r="CK88" s="136"/>
      <c r="CL88" s="136"/>
      <c r="CM88" s="136"/>
      <c r="CN88" s="136"/>
      <c r="CO88" s="136"/>
      <c r="CP88" s="136"/>
      <c r="CQ88" s="136"/>
      <c r="CR88" s="136"/>
      <c r="CS88" s="136"/>
      <c r="CT88" s="136"/>
    </row>
    <row r="89" spans="1:98">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6"/>
      <c r="BR89" s="136"/>
      <c r="BS89" s="136"/>
      <c r="BT89" s="136"/>
      <c r="BU89" s="136"/>
      <c r="BV89" s="136"/>
      <c r="BW89" s="136"/>
      <c r="BX89" s="136"/>
      <c r="BY89" s="136"/>
      <c r="BZ89" s="136"/>
      <c r="CA89" s="136"/>
      <c r="CB89" s="136"/>
      <c r="CC89" s="136"/>
      <c r="CD89" s="136"/>
      <c r="CE89" s="136"/>
      <c r="CF89" s="136"/>
      <c r="CG89" s="136"/>
      <c r="CH89" s="136"/>
      <c r="CI89" s="136"/>
      <c r="CJ89" s="136"/>
      <c r="CK89" s="136"/>
      <c r="CL89" s="136"/>
      <c r="CM89" s="136"/>
      <c r="CN89" s="136"/>
      <c r="CO89" s="136"/>
      <c r="CP89" s="136"/>
      <c r="CQ89" s="136"/>
      <c r="CR89" s="136"/>
      <c r="CS89" s="136"/>
      <c r="CT89" s="136"/>
    </row>
    <row r="90" spans="1:98">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6"/>
      <c r="BR90" s="136"/>
      <c r="BS90" s="136"/>
      <c r="BT90" s="136"/>
      <c r="BU90" s="136"/>
      <c r="BV90" s="136"/>
      <c r="BW90" s="136"/>
      <c r="BX90" s="136"/>
      <c r="BY90" s="136"/>
      <c r="BZ90" s="136"/>
      <c r="CA90" s="136"/>
      <c r="CB90" s="136"/>
      <c r="CC90" s="136"/>
      <c r="CD90" s="136"/>
      <c r="CE90" s="136"/>
      <c r="CF90" s="136"/>
      <c r="CG90" s="136"/>
      <c r="CH90" s="136"/>
      <c r="CI90" s="136"/>
      <c r="CJ90" s="136"/>
      <c r="CK90" s="136"/>
      <c r="CL90" s="136"/>
      <c r="CM90" s="136"/>
      <c r="CN90" s="136"/>
      <c r="CO90" s="136"/>
      <c r="CP90" s="136"/>
      <c r="CQ90" s="136"/>
      <c r="CR90" s="136"/>
      <c r="CS90" s="136"/>
      <c r="CT90" s="136"/>
    </row>
    <row r="91" spans="1:98">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6"/>
      <c r="BR91" s="136"/>
      <c r="BS91" s="136"/>
      <c r="BT91" s="136"/>
      <c r="BU91" s="136"/>
      <c r="BV91" s="136"/>
      <c r="BW91" s="136"/>
      <c r="BX91" s="136"/>
      <c r="BY91" s="136"/>
      <c r="BZ91" s="136"/>
      <c r="CA91" s="136"/>
      <c r="CB91" s="136"/>
      <c r="CC91" s="136"/>
      <c r="CD91" s="136"/>
      <c r="CE91" s="136"/>
      <c r="CF91" s="136"/>
      <c r="CG91" s="136"/>
      <c r="CH91" s="136"/>
      <c r="CI91" s="136"/>
      <c r="CJ91" s="136"/>
      <c r="CK91" s="136"/>
      <c r="CL91" s="136"/>
      <c r="CM91" s="136"/>
      <c r="CN91" s="136"/>
      <c r="CO91" s="136"/>
      <c r="CP91" s="136"/>
      <c r="CQ91" s="136"/>
      <c r="CR91" s="136"/>
      <c r="CS91" s="136"/>
      <c r="CT91" s="136"/>
    </row>
    <row r="92" spans="1:98">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6"/>
      <c r="BR92" s="136"/>
      <c r="BS92" s="136"/>
      <c r="BT92" s="136"/>
      <c r="BU92" s="136"/>
      <c r="BV92" s="136"/>
      <c r="BW92" s="136"/>
      <c r="BX92" s="136"/>
      <c r="BY92" s="136"/>
      <c r="BZ92" s="136"/>
      <c r="CA92" s="136"/>
      <c r="CB92" s="136"/>
      <c r="CC92" s="136"/>
      <c r="CD92" s="136"/>
      <c r="CE92" s="136"/>
      <c r="CF92" s="136"/>
      <c r="CG92" s="136"/>
      <c r="CH92" s="136"/>
      <c r="CI92" s="136"/>
      <c r="CJ92" s="136"/>
      <c r="CK92" s="136"/>
      <c r="CL92" s="136"/>
      <c r="CM92" s="136"/>
      <c r="CN92" s="136"/>
      <c r="CO92" s="136"/>
      <c r="CP92" s="136"/>
      <c r="CQ92" s="136"/>
      <c r="CR92" s="136"/>
      <c r="CS92" s="136"/>
      <c r="CT92" s="136"/>
    </row>
    <row r="93" spans="1:98">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6"/>
      <c r="BR93" s="136"/>
      <c r="BS93" s="136"/>
      <c r="BT93" s="136"/>
      <c r="BU93" s="136"/>
      <c r="BV93" s="136"/>
      <c r="BW93" s="136"/>
      <c r="BX93" s="136"/>
      <c r="BY93" s="136"/>
      <c r="BZ93" s="136"/>
      <c r="CA93" s="136"/>
      <c r="CB93" s="136"/>
      <c r="CC93" s="136"/>
      <c r="CD93" s="136"/>
      <c r="CE93" s="136"/>
      <c r="CF93" s="136"/>
      <c r="CG93" s="136"/>
      <c r="CH93" s="136"/>
      <c r="CI93" s="136"/>
      <c r="CJ93" s="136"/>
      <c r="CK93" s="136"/>
      <c r="CL93" s="136"/>
      <c r="CM93" s="136"/>
      <c r="CN93" s="136"/>
      <c r="CO93" s="136"/>
      <c r="CP93" s="136"/>
      <c r="CQ93" s="136"/>
      <c r="CR93" s="136"/>
      <c r="CS93" s="136"/>
      <c r="CT93" s="136"/>
    </row>
    <row r="94" spans="1:98">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6"/>
      <c r="BX94" s="136"/>
      <c r="BY94" s="136"/>
      <c r="BZ94" s="136"/>
      <c r="CA94" s="136"/>
      <c r="CB94" s="136"/>
      <c r="CC94" s="136"/>
      <c r="CD94" s="136"/>
      <c r="CE94" s="136"/>
      <c r="CF94" s="136"/>
      <c r="CG94" s="136"/>
      <c r="CH94" s="136"/>
      <c r="CI94" s="136"/>
      <c r="CJ94" s="136"/>
      <c r="CK94" s="136"/>
      <c r="CL94" s="136"/>
      <c r="CM94" s="136"/>
      <c r="CN94" s="136"/>
      <c r="CO94" s="136"/>
      <c r="CP94" s="136"/>
      <c r="CQ94" s="136"/>
      <c r="CR94" s="136"/>
      <c r="CS94" s="136"/>
      <c r="CT94" s="136"/>
    </row>
    <row r="95" spans="1:98">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6"/>
      <c r="BR95" s="136"/>
      <c r="BS95" s="136"/>
      <c r="BT95" s="136"/>
      <c r="BU95" s="136"/>
      <c r="BV95" s="136"/>
      <c r="BW95" s="136"/>
      <c r="BX95" s="136"/>
      <c r="BY95" s="136"/>
      <c r="BZ95" s="136"/>
      <c r="CA95" s="136"/>
      <c r="CB95" s="136"/>
      <c r="CC95" s="136"/>
      <c r="CD95" s="136"/>
      <c r="CE95" s="136"/>
      <c r="CF95" s="136"/>
      <c r="CG95" s="136"/>
      <c r="CH95" s="136"/>
      <c r="CI95" s="136"/>
      <c r="CJ95" s="136"/>
      <c r="CK95" s="136"/>
      <c r="CL95" s="136"/>
      <c r="CM95" s="136"/>
      <c r="CN95" s="136"/>
      <c r="CO95" s="136"/>
      <c r="CP95" s="136"/>
      <c r="CQ95" s="136"/>
      <c r="CR95" s="136"/>
      <c r="CS95" s="136"/>
      <c r="CT95" s="136"/>
    </row>
    <row r="96" spans="1:98">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36"/>
      <c r="CG96" s="136"/>
      <c r="CH96" s="136"/>
      <c r="CI96" s="136"/>
      <c r="CJ96" s="136"/>
      <c r="CK96" s="136"/>
      <c r="CL96" s="136"/>
      <c r="CM96" s="136"/>
      <c r="CN96" s="136"/>
      <c r="CO96" s="136"/>
      <c r="CP96" s="136"/>
      <c r="CQ96" s="136"/>
      <c r="CR96" s="136"/>
      <c r="CS96" s="136"/>
      <c r="CT96" s="136"/>
    </row>
    <row r="97" spans="1:98">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row>
    <row r="98" spans="1:98">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row>
    <row r="99" spans="1:98">
      <c r="A99" s="136"/>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row>
    <row r="100" spans="1:98">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row>
    <row r="101" spans="1:98">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row>
    <row r="102" spans="1:98">
      <c r="A102" s="136"/>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row>
    <row r="103" spans="1:98">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row>
    <row r="104" spans="1:98">
      <c r="A104" s="136"/>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row>
    <row r="105" spans="1:98">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row>
    <row r="106" spans="1:98">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row>
    <row r="107" spans="1:98">
      <c r="A107" s="136"/>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row>
    <row r="108" spans="1:98">
      <c r="A108" s="136"/>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row>
    <row r="109" spans="1:98">
      <c r="A109" s="136"/>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row>
    <row r="110" spans="1:98">
      <c r="A110" s="136"/>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row>
    <row r="111" spans="1:98">
      <c r="A111" s="136"/>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row>
    <row r="112" spans="1:98">
      <c r="A112" s="136"/>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row>
    <row r="113" spans="1:98">
      <c r="A113" s="136"/>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row>
    <row r="114" spans="1:98">
      <c r="A114" s="136"/>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row>
    <row r="115" spans="1:98">
      <c r="A115" s="136"/>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row>
    <row r="116" spans="1:98">
      <c r="A116" s="136"/>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row>
    <row r="117" spans="1:98">
      <c r="A117" s="136"/>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row>
    <row r="118" spans="1:98">
      <c r="A118" s="136"/>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row>
    <row r="119" spans="1:98">
      <c r="A119" s="136"/>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row>
    <row r="120" spans="1:98">
      <c r="A120" s="136"/>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row>
    <row r="121" spans="1:98">
      <c r="A121" s="136"/>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row>
    <row r="122" spans="1:98">
      <c r="A122" s="136"/>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row>
    <row r="123" spans="1:98">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row>
    <row r="124" spans="1:98">
      <c r="A124" s="136"/>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row>
    <row r="125" spans="1:98">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row>
    <row r="126" spans="1:98">
      <c r="A126" s="136"/>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row>
    <row r="127" spans="1:98">
      <c r="A127" s="136"/>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row>
    <row r="128" spans="1:98">
      <c r="A128" s="136"/>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row>
    <row r="129" spans="1:98">
      <c r="A129" s="136"/>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36"/>
      <c r="CR129" s="136"/>
      <c r="CS129" s="136"/>
      <c r="CT129" s="136"/>
    </row>
    <row r="130" spans="1:98">
      <c r="A130" s="136"/>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36"/>
      <c r="AZ130" s="136"/>
      <c r="BA130" s="136"/>
      <c r="BB130" s="136"/>
      <c r="BC130" s="136"/>
      <c r="BD130" s="136"/>
      <c r="BE130" s="136"/>
      <c r="BF130" s="136"/>
      <c r="BG130" s="136"/>
      <c r="BH130" s="136"/>
      <c r="BI130" s="136"/>
      <c r="BJ130" s="136"/>
      <c r="BK130" s="136"/>
      <c r="BL130" s="136"/>
      <c r="BM130" s="136"/>
      <c r="BN130" s="136"/>
      <c r="BO130" s="136"/>
      <c r="BP130" s="136"/>
      <c r="BQ130" s="136"/>
      <c r="BR130" s="136"/>
      <c r="BS130" s="136"/>
      <c r="BT130" s="136"/>
      <c r="BU130" s="136"/>
      <c r="BV130" s="136"/>
      <c r="BW130" s="136"/>
      <c r="BX130" s="136"/>
      <c r="BY130" s="136"/>
      <c r="BZ130" s="136"/>
      <c r="CA130" s="136"/>
      <c r="CB130" s="136"/>
      <c r="CC130" s="136"/>
      <c r="CD130" s="136"/>
      <c r="CE130" s="136"/>
      <c r="CF130" s="136"/>
      <c r="CG130" s="136"/>
      <c r="CH130" s="136"/>
      <c r="CI130" s="136"/>
      <c r="CJ130" s="136"/>
      <c r="CK130" s="136"/>
      <c r="CL130" s="136"/>
      <c r="CM130" s="136"/>
      <c r="CN130" s="136"/>
      <c r="CO130" s="136"/>
      <c r="CP130" s="136"/>
      <c r="CQ130" s="136"/>
      <c r="CR130" s="136"/>
      <c r="CS130" s="136"/>
      <c r="CT130" s="136"/>
    </row>
    <row r="131" spans="1:98">
      <c r="A131" s="136"/>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c r="BH131" s="136"/>
      <c r="BI131" s="136"/>
      <c r="BJ131" s="136"/>
      <c r="BK131" s="136"/>
      <c r="BL131" s="136"/>
      <c r="BM131" s="136"/>
      <c r="BN131" s="136"/>
      <c r="BO131" s="136"/>
      <c r="BP131" s="136"/>
      <c r="BQ131" s="136"/>
      <c r="BR131" s="136"/>
      <c r="BS131" s="136"/>
      <c r="BT131" s="136"/>
      <c r="BU131" s="136"/>
      <c r="BV131" s="136"/>
      <c r="BW131" s="136"/>
      <c r="BX131" s="136"/>
      <c r="BY131" s="136"/>
      <c r="BZ131" s="136"/>
      <c r="CA131" s="136"/>
      <c r="CB131" s="136"/>
      <c r="CC131" s="136"/>
      <c r="CD131" s="136"/>
      <c r="CE131" s="136"/>
      <c r="CF131" s="136"/>
      <c r="CG131" s="136"/>
      <c r="CH131" s="136"/>
      <c r="CI131" s="136"/>
      <c r="CJ131" s="136"/>
      <c r="CK131" s="136"/>
      <c r="CL131" s="136"/>
      <c r="CM131" s="136"/>
      <c r="CN131" s="136"/>
      <c r="CO131" s="136"/>
      <c r="CP131" s="136"/>
      <c r="CQ131" s="136"/>
      <c r="CR131" s="136"/>
      <c r="CS131" s="136"/>
      <c r="CT131" s="136"/>
    </row>
    <row r="132" spans="1:98">
      <c r="A132" s="136"/>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c r="BI132" s="136"/>
      <c r="BJ132" s="136"/>
      <c r="BK132" s="136"/>
      <c r="BL132" s="136"/>
      <c r="BM132" s="136"/>
      <c r="BN132" s="136"/>
      <c r="BO132" s="136"/>
      <c r="BP132" s="136"/>
      <c r="BQ132" s="136"/>
      <c r="BR132" s="136"/>
      <c r="BS132" s="136"/>
      <c r="BT132" s="136"/>
      <c r="BU132" s="136"/>
      <c r="BV132" s="136"/>
      <c r="BW132" s="136"/>
      <c r="BX132" s="136"/>
      <c r="BY132" s="136"/>
      <c r="BZ132" s="136"/>
      <c r="CA132" s="136"/>
      <c r="CB132" s="136"/>
      <c r="CC132" s="136"/>
      <c r="CD132" s="136"/>
      <c r="CE132" s="136"/>
      <c r="CF132" s="136"/>
      <c r="CG132" s="136"/>
      <c r="CH132" s="136"/>
      <c r="CI132" s="136"/>
      <c r="CJ132" s="136"/>
      <c r="CK132" s="136"/>
      <c r="CL132" s="136"/>
      <c r="CM132" s="136"/>
      <c r="CN132" s="136"/>
      <c r="CO132" s="136"/>
      <c r="CP132" s="136"/>
      <c r="CQ132" s="136"/>
      <c r="CR132" s="136"/>
      <c r="CS132" s="136"/>
      <c r="CT132" s="136"/>
    </row>
    <row r="133" spans="1:98">
      <c r="A133" s="136"/>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6"/>
      <c r="AY133" s="136"/>
      <c r="AZ133" s="136"/>
      <c r="BA133" s="136"/>
      <c r="BB133" s="136"/>
      <c r="BC133" s="136"/>
      <c r="BD133" s="136"/>
      <c r="BE133" s="136"/>
      <c r="BF133" s="136"/>
      <c r="BG133" s="136"/>
      <c r="BH133" s="136"/>
      <c r="BI133" s="136"/>
      <c r="BJ133" s="136"/>
      <c r="BK133" s="136"/>
      <c r="BL133" s="136"/>
      <c r="BM133" s="136"/>
      <c r="BN133" s="136"/>
      <c r="BO133" s="136"/>
      <c r="BP133" s="136"/>
      <c r="BQ133" s="136"/>
      <c r="BR133" s="136"/>
      <c r="BS133" s="136"/>
      <c r="BT133" s="136"/>
      <c r="BU133" s="136"/>
      <c r="BV133" s="136"/>
      <c r="BW133" s="136"/>
      <c r="BX133" s="136"/>
      <c r="BY133" s="136"/>
      <c r="BZ133" s="136"/>
      <c r="CA133" s="136"/>
      <c r="CB133" s="136"/>
      <c r="CC133" s="136"/>
      <c r="CD133" s="136"/>
      <c r="CE133" s="136"/>
      <c r="CF133" s="136"/>
      <c r="CG133" s="136"/>
      <c r="CH133" s="136"/>
      <c r="CI133" s="136"/>
      <c r="CJ133" s="136"/>
      <c r="CK133" s="136"/>
      <c r="CL133" s="136"/>
      <c r="CM133" s="136"/>
      <c r="CN133" s="136"/>
      <c r="CO133" s="136"/>
      <c r="CP133" s="136"/>
      <c r="CQ133" s="136"/>
      <c r="CR133" s="136"/>
      <c r="CS133" s="136"/>
      <c r="CT133" s="136"/>
    </row>
    <row r="134" spans="1:98">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6"/>
      <c r="AY134" s="136"/>
      <c r="AZ134" s="136"/>
      <c r="BA134" s="136"/>
      <c r="BB134" s="136"/>
      <c r="BC134" s="136"/>
      <c r="BD134" s="136"/>
      <c r="BE134" s="136"/>
      <c r="BF134" s="136"/>
      <c r="BG134" s="136"/>
      <c r="BH134" s="136"/>
      <c r="BI134" s="136"/>
      <c r="BJ134" s="136"/>
      <c r="BK134" s="136"/>
      <c r="BL134" s="136"/>
      <c r="BM134" s="136"/>
      <c r="BN134" s="136"/>
      <c r="BO134" s="136"/>
      <c r="BP134" s="136"/>
      <c r="BQ134" s="136"/>
      <c r="BR134" s="136"/>
      <c r="BS134" s="136"/>
      <c r="BT134" s="136"/>
      <c r="BU134" s="136"/>
      <c r="BV134" s="136"/>
      <c r="BW134" s="136"/>
      <c r="BX134" s="136"/>
      <c r="BY134" s="136"/>
      <c r="BZ134" s="136"/>
      <c r="CA134" s="136"/>
      <c r="CB134" s="136"/>
      <c r="CC134" s="136"/>
      <c r="CD134" s="136"/>
      <c r="CE134" s="136"/>
      <c r="CF134" s="136"/>
      <c r="CG134" s="136"/>
      <c r="CH134" s="136"/>
      <c r="CI134" s="136"/>
      <c r="CJ134" s="136"/>
      <c r="CK134" s="136"/>
      <c r="CL134" s="136"/>
      <c r="CM134" s="136"/>
      <c r="CN134" s="136"/>
      <c r="CO134" s="136"/>
      <c r="CP134" s="136"/>
      <c r="CQ134" s="136"/>
      <c r="CR134" s="136"/>
      <c r="CS134" s="136"/>
      <c r="CT134" s="136"/>
    </row>
    <row r="135" spans="1:98">
      <c r="A135" s="136"/>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6"/>
      <c r="AU135" s="136"/>
      <c r="AV135" s="136"/>
      <c r="AW135" s="136"/>
      <c r="AX135" s="136"/>
      <c r="AY135" s="136"/>
      <c r="AZ135" s="136"/>
      <c r="BA135" s="136"/>
      <c r="BB135" s="136"/>
      <c r="BC135" s="136"/>
      <c r="BD135" s="136"/>
      <c r="BE135" s="136"/>
      <c r="BF135" s="136"/>
      <c r="BG135" s="136"/>
      <c r="BH135" s="136"/>
      <c r="BI135" s="136"/>
      <c r="BJ135" s="136"/>
      <c r="BK135" s="136"/>
      <c r="BL135" s="136"/>
      <c r="BM135" s="136"/>
      <c r="BN135" s="136"/>
      <c r="BO135" s="136"/>
      <c r="BP135" s="136"/>
      <c r="BQ135" s="136"/>
      <c r="BR135" s="136"/>
      <c r="BS135" s="136"/>
      <c r="BT135" s="136"/>
      <c r="BU135" s="136"/>
      <c r="BV135" s="136"/>
      <c r="BW135" s="136"/>
      <c r="BX135" s="136"/>
      <c r="BY135" s="136"/>
      <c r="BZ135" s="136"/>
      <c r="CA135" s="136"/>
      <c r="CB135" s="136"/>
      <c r="CC135" s="136"/>
      <c r="CD135" s="136"/>
      <c r="CE135" s="136"/>
      <c r="CF135" s="136"/>
      <c r="CG135" s="136"/>
      <c r="CH135" s="136"/>
      <c r="CI135" s="136"/>
      <c r="CJ135" s="136"/>
      <c r="CK135" s="136"/>
      <c r="CL135" s="136"/>
      <c r="CM135" s="136"/>
      <c r="CN135" s="136"/>
      <c r="CO135" s="136"/>
      <c r="CP135" s="136"/>
      <c r="CQ135" s="136"/>
      <c r="CR135" s="136"/>
      <c r="CS135" s="136"/>
      <c r="CT135" s="136"/>
    </row>
    <row r="136" spans="1:98">
      <c r="A136" s="136"/>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c r="AP136" s="136"/>
      <c r="AQ136" s="136"/>
      <c r="AR136" s="136"/>
      <c r="AS136" s="136"/>
      <c r="AT136" s="136"/>
      <c r="AU136" s="136"/>
      <c r="AV136" s="136"/>
      <c r="AW136" s="136"/>
      <c r="AX136" s="136"/>
      <c r="AY136" s="136"/>
      <c r="AZ136" s="136"/>
      <c r="BA136" s="136"/>
      <c r="BB136" s="136"/>
      <c r="BC136" s="136"/>
      <c r="BD136" s="136"/>
      <c r="BE136" s="136"/>
      <c r="BF136" s="136"/>
      <c r="BG136" s="136"/>
      <c r="BH136" s="136"/>
      <c r="BI136" s="136"/>
      <c r="BJ136" s="136"/>
      <c r="BK136" s="136"/>
      <c r="BL136" s="136"/>
      <c r="BM136" s="136"/>
      <c r="BN136" s="136"/>
      <c r="BO136" s="136"/>
      <c r="BP136" s="136"/>
      <c r="BQ136" s="136"/>
      <c r="BR136" s="136"/>
      <c r="BS136" s="136"/>
      <c r="BT136" s="136"/>
      <c r="BU136" s="136"/>
      <c r="BV136" s="136"/>
      <c r="BW136" s="136"/>
      <c r="BX136" s="136"/>
      <c r="BY136" s="136"/>
      <c r="BZ136" s="136"/>
      <c r="CA136" s="136"/>
      <c r="CB136" s="136"/>
      <c r="CC136" s="136"/>
      <c r="CD136" s="136"/>
      <c r="CE136" s="136"/>
      <c r="CF136" s="136"/>
      <c r="CG136" s="136"/>
      <c r="CH136" s="136"/>
      <c r="CI136" s="136"/>
      <c r="CJ136" s="136"/>
      <c r="CK136" s="136"/>
      <c r="CL136" s="136"/>
      <c r="CM136" s="136"/>
      <c r="CN136" s="136"/>
      <c r="CO136" s="136"/>
      <c r="CP136" s="136"/>
      <c r="CQ136" s="136"/>
      <c r="CR136" s="136"/>
      <c r="CS136" s="136"/>
      <c r="CT136" s="136"/>
    </row>
    <row r="137" spans="1:98">
      <c r="A137" s="136"/>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6"/>
      <c r="AV137" s="136"/>
      <c r="AW137" s="136"/>
      <c r="AX137" s="136"/>
      <c r="AY137" s="136"/>
      <c r="AZ137" s="136"/>
      <c r="BA137" s="136"/>
      <c r="BB137" s="136"/>
      <c r="BC137" s="136"/>
      <c r="BD137" s="136"/>
      <c r="BE137" s="136"/>
      <c r="BF137" s="136"/>
      <c r="BG137" s="136"/>
      <c r="BH137" s="136"/>
      <c r="BI137" s="136"/>
      <c r="BJ137" s="136"/>
      <c r="BK137" s="136"/>
      <c r="BL137" s="136"/>
      <c r="BM137" s="136"/>
      <c r="BN137" s="136"/>
      <c r="BO137" s="136"/>
      <c r="BP137" s="136"/>
      <c r="BQ137" s="136"/>
      <c r="BR137" s="136"/>
      <c r="BS137" s="136"/>
      <c r="BT137" s="136"/>
      <c r="BU137" s="136"/>
      <c r="BV137" s="136"/>
      <c r="BW137" s="136"/>
      <c r="BX137" s="136"/>
      <c r="BY137" s="136"/>
      <c r="BZ137" s="136"/>
      <c r="CA137" s="136"/>
      <c r="CB137" s="136"/>
      <c r="CC137" s="136"/>
      <c r="CD137" s="136"/>
      <c r="CE137" s="136"/>
      <c r="CF137" s="136"/>
      <c r="CG137" s="136"/>
      <c r="CH137" s="136"/>
      <c r="CI137" s="136"/>
      <c r="CJ137" s="136"/>
      <c r="CK137" s="136"/>
      <c r="CL137" s="136"/>
      <c r="CM137" s="136"/>
      <c r="CN137" s="136"/>
      <c r="CO137" s="136"/>
      <c r="CP137" s="136"/>
      <c r="CQ137" s="136"/>
      <c r="CR137" s="136"/>
      <c r="CS137" s="136"/>
      <c r="CT137" s="136"/>
    </row>
    <row r="138" spans="1:98">
      <c r="A138" s="136"/>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6"/>
      <c r="AY138" s="136"/>
      <c r="AZ138" s="136"/>
      <c r="BA138" s="136"/>
      <c r="BB138" s="136"/>
      <c r="BC138" s="136"/>
      <c r="BD138" s="136"/>
      <c r="BE138" s="136"/>
      <c r="BF138" s="136"/>
      <c r="BG138" s="136"/>
      <c r="BH138" s="136"/>
      <c r="BI138" s="136"/>
      <c r="BJ138" s="136"/>
      <c r="BK138" s="136"/>
      <c r="BL138" s="136"/>
      <c r="BM138" s="136"/>
      <c r="BN138" s="136"/>
      <c r="BO138" s="136"/>
      <c r="BP138" s="136"/>
      <c r="BQ138" s="136"/>
      <c r="BR138" s="136"/>
      <c r="BS138" s="136"/>
      <c r="BT138" s="136"/>
      <c r="BU138" s="136"/>
      <c r="BV138" s="136"/>
      <c r="BW138" s="136"/>
      <c r="BX138" s="136"/>
      <c r="BY138" s="136"/>
      <c r="BZ138" s="136"/>
      <c r="CA138" s="136"/>
      <c r="CB138" s="136"/>
      <c r="CC138" s="136"/>
      <c r="CD138" s="136"/>
      <c r="CE138" s="136"/>
      <c r="CF138" s="136"/>
      <c r="CG138" s="136"/>
      <c r="CH138" s="136"/>
      <c r="CI138" s="136"/>
      <c r="CJ138" s="136"/>
      <c r="CK138" s="136"/>
      <c r="CL138" s="136"/>
      <c r="CM138" s="136"/>
      <c r="CN138" s="136"/>
      <c r="CO138" s="136"/>
      <c r="CP138" s="136"/>
      <c r="CQ138" s="136"/>
      <c r="CR138" s="136"/>
      <c r="CS138" s="136"/>
      <c r="CT138" s="136"/>
    </row>
    <row r="139" spans="1:98">
      <c r="A139" s="136"/>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6"/>
      <c r="AY139" s="136"/>
      <c r="AZ139" s="136"/>
      <c r="BA139" s="136"/>
      <c r="BB139" s="136"/>
      <c r="BC139" s="136"/>
      <c r="BD139" s="136"/>
      <c r="BE139" s="136"/>
      <c r="BF139" s="136"/>
      <c r="BG139" s="136"/>
      <c r="BH139" s="136"/>
      <c r="BI139" s="136"/>
      <c r="BJ139" s="136"/>
      <c r="BK139" s="136"/>
      <c r="BL139" s="136"/>
      <c r="BM139" s="136"/>
      <c r="BN139" s="136"/>
      <c r="BO139" s="136"/>
      <c r="BP139" s="136"/>
      <c r="BQ139" s="136"/>
      <c r="BR139" s="136"/>
      <c r="BS139" s="136"/>
      <c r="BT139" s="136"/>
      <c r="BU139" s="136"/>
      <c r="BV139" s="136"/>
      <c r="BW139" s="136"/>
      <c r="BX139" s="136"/>
      <c r="BY139" s="136"/>
      <c r="BZ139" s="136"/>
      <c r="CA139" s="136"/>
      <c r="CB139" s="136"/>
      <c r="CC139" s="136"/>
      <c r="CD139" s="136"/>
      <c r="CE139" s="136"/>
      <c r="CF139" s="136"/>
      <c r="CG139" s="136"/>
      <c r="CH139" s="136"/>
      <c r="CI139" s="136"/>
      <c r="CJ139" s="136"/>
      <c r="CK139" s="136"/>
      <c r="CL139" s="136"/>
      <c r="CM139" s="136"/>
      <c r="CN139" s="136"/>
      <c r="CO139" s="136"/>
      <c r="CP139" s="136"/>
      <c r="CQ139" s="136"/>
      <c r="CR139" s="136"/>
      <c r="CS139" s="136"/>
      <c r="CT139" s="136"/>
    </row>
    <row r="140" spans="1:98">
      <c r="A140" s="136"/>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6"/>
      <c r="AY140" s="136"/>
      <c r="AZ140" s="136"/>
      <c r="BA140" s="136"/>
      <c r="BB140" s="136"/>
      <c r="BC140" s="136"/>
      <c r="BD140" s="136"/>
      <c r="BE140" s="136"/>
      <c r="BF140" s="136"/>
      <c r="BG140" s="136"/>
      <c r="BH140" s="136"/>
      <c r="BI140" s="136"/>
      <c r="BJ140" s="136"/>
      <c r="BK140" s="136"/>
      <c r="BL140" s="136"/>
      <c r="BM140" s="136"/>
      <c r="BN140" s="136"/>
      <c r="BO140" s="136"/>
      <c r="BP140" s="136"/>
      <c r="BQ140" s="136"/>
      <c r="BR140" s="136"/>
      <c r="BS140" s="136"/>
      <c r="BT140" s="136"/>
      <c r="BU140" s="136"/>
      <c r="BV140" s="136"/>
      <c r="BW140" s="136"/>
      <c r="BX140" s="136"/>
      <c r="BY140" s="136"/>
      <c r="BZ140" s="136"/>
      <c r="CA140" s="136"/>
      <c r="CB140" s="136"/>
      <c r="CC140" s="136"/>
      <c r="CD140" s="136"/>
      <c r="CE140" s="136"/>
      <c r="CF140" s="136"/>
      <c r="CG140" s="136"/>
      <c r="CH140" s="136"/>
      <c r="CI140" s="136"/>
      <c r="CJ140" s="136"/>
      <c r="CK140" s="136"/>
      <c r="CL140" s="136"/>
      <c r="CM140" s="136"/>
      <c r="CN140" s="136"/>
      <c r="CO140" s="136"/>
      <c r="CP140" s="136"/>
      <c r="CQ140" s="136"/>
      <c r="CR140" s="136"/>
      <c r="CS140" s="136"/>
      <c r="CT140" s="136"/>
    </row>
    <row r="141" spans="1:98">
      <c r="A141" s="136"/>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6"/>
      <c r="AY141" s="136"/>
      <c r="AZ141" s="136"/>
      <c r="BA141" s="136"/>
      <c r="BB141" s="136"/>
      <c r="BC141" s="136"/>
      <c r="BD141" s="136"/>
      <c r="BE141" s="136"/>
      <c r="BF141" s="136"/>
      <c r="BG141" s="136"/>
      <c r="BH141" s="136"/>
      <c r="BI141" s="136"/>
      <c r="BJ141" s="136"/>
      <c r="BK141" s="136"/>
      <c r="BL141" s="136"/>
      <c r="BM141" s="136"/>
      <c r="BN141" s="136"/>
      <c r="BO141" s="136"/>
      <c r="BP141" s="136"/>
      <c r="BQ141" s="136"/>
      <c r="BR141" s="136"/>
      <c r="BS141" s="136"/>
      <c r="BT141" s="136"/>
      <c r="BU141" s="136"/>
      <c r="BV141" s="136"/>
      <c r="BW141" s="136"/>
      <c r="BX141" s="136"/>
      <c r="BY141" s="136"/>
      <c r="BZ141" s="136"/>
      <c r="CA141" s="136"/>
      <c r="CB141" s="136"/>
      <c r="CC141" s="136"/>
      <c r="CD141" s="136"/>
      <c r="CE141" s="136"/>
      <c r="CF141" s="136"/>
      <c r="CG141" s="136"/>
      <c r="CH141" s="136"/>
      <c r="CI141" s="136"/>
      <c r="CJ141" s="136"/>
      <c r="CK141" s="136"/>
      <c r="CL141" s="136"/>
      <c r="CM141" s="136"/>
      <c r="CN141" s="136"/>
      <c r="CO141" s="136"/>
      <c r="CP141" s="136"/>
      <c r="CQ141" s="136"/>
      <c r="CR141" s="136"/>
      <c r="CS141" s="136"/>
      <c r="CT141" s="136"/>
    </row>
    <row r="142" spans="1:98">
      <c r="A142" s="136"/>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6"/>
      <c r="AY142" s="136"/>
      <c r="AZ142" s="136"/>
      <c r="BA142" s="136"/>
      <c r="BB142" s="136"/>
      <c r="BC142" s="136"/>
      <c r="BD142" s="136"/>
      <c r="BE142" s="136"/>
      <c r="BF142" s="136"/>
      <c r="BG142" s="136"/>
      <c r="BH142" s="136"/>
      <c r="BI142" s="136"/>
      <c r="BJ142" s="136"/>
      <c r="BK142" s="136"/>
      <c r="BL142" s="136"/>
      <c r="BM142" s="136"/>
      <c r="BN142" s="136"/>
      <c r="BO142" s="136"/>
      <c r="BP142" s="136"/>
      <c r="BQ142" s="136"/>
      <c r="BR142" s="136"/>
      <c r="BS142" s="136"/>
      <c r="BT142" s="136"/>
      <c r="BU142" s="136"/>
      <c r="BV142" s="136"/>
      <c r="BW142" s="136"/>
      <c r="BX142" s="136"/>
      <c r="BY142" s="136"/>
      <c r="BZ142" s="136"/>
      <c r="CA142" s="136"/>
      <c r="CB142" s="136"/>
      <c r="CC142" s="136"/>
      <c r="CD142" s="136"/>
      <c r="CE142" s="136"/>
      <c r="CF142" s="136"/>
      <c r="CG142" s="136"/>
      <c r="CH142" s="136"/>
      <c r="CI142" s="136"/>
      <c r="CJ142" s="136"/>
      <c r="CK142" s="136"/>
      <c r="CL142" s="136"/>
      <c r="CM142" s="136"/>
      <c r="CN142" s="136"/>
      <c r="CO142" s="136"/>
      <c r="CP142" s="136"/>
      <c r="CQ142" s="136"/>
      <c r="CR142" s="136"/>
      <c r="CS142" s="136"/>
      <c r="CT142" s="136"/>
    </row>
    <row r="143" spans="1:98">
      <c r="A143" s="136"/>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6"/>
      <c r="AY143" s="136"/>
      <c r="AZ143" s="136"/>
      <c r="BA143" s="136"/>
      <c r="BB143" s="136"/>
      <c r="BC143" s="136"/>
      <c r="BD143" s="136"/>
      <c r="BE143" s="136"/>
      <c r="BF143" s="136"/>
      <c r="BG143" s="136"/>
      <c r="BH143" s="136"/>
      <c r="BI143" s="136"/>
      <c r="BJ143" s="136"/>
      <c r="BK143" s="136"/>
      <c r="BL143" s="136"/>
      <c r="BM143" s="136"/>
      <c r="BN143" s="136"/>
      <c r="BO143" s="136"/>
      <c r="BP143" s="136"/>
      <c r="BQ143" s="136"/>
      <c r="BR143" s="136"/>
      <c r="BS143" s="136"/>
      <c r="BT143" s="136"/>
      <c r="BU143" s="136"/>
      <c r="BV143" s="136"/>
      <c r="BW143" s="136"/>
      <c r="BX143" s="136"/>
      <c r="BY143" s="136"/>
      <c r="BZ143" s="136"/>
      <c r="CA143" s="136"/>
      <c r="CB143" s="136"/>
      <c r="CC143" s="136"/>
      <c r="CD143" s="136"/>
      <c r="CE143" s="136"/>
      <c r="CF143" s="136"/>
      <c r="CG143" s="136"/>
      <c r="CH143" s="136"/>
      <c r="CI143" s="136"/>
      <c r="CJ143" s="136"/>
      <c r="CK143" s="136"/>
      <c r="CL143" s="136"/>
      <c r="CM143" s="136"/>
      <c r="CN143" s="136"/>
      <c r="CO143" s="136"/>
      <c r="CP143" s="136"/>
      <c r="CQ143" s="136"/>
      <c r="CR143" s="136"/>
      <c r="CS143" s="136"/>
      <c r="CT143" s="136"/>
    </row>
    <row r="144" spans="1:98">
      <c r="A144" s="136"/>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6"/>
      <c r="AV144" s="136"/>
      <c r="AW144" s="136"/>
      <c r="AX144" s="136"/>
      <c r="AY144" s="136"/>
      <c r="AZ144" s="136"/>
      <c r="BA144" s="136"/>
      <c r="BB144" s="136"/>
      <c r="BC144" s="136"/>
      <c r="BD144" s="136"/>
      <c r="BE144" s="136"/>
      <c r="BF144" s="136"/>
      <c r="BG144" s="136"/>
      <c r="BH144" s="136"/>
      <c r="BI144" s="136"/>
      <c r="BJ144" s="136"/>
      <c r="BK144" s="136"/>
      <c r="BL144" s="136"/>
      <c r="BM144" s="136"/>
      <c r="BN144" s="136"/>
      <c r="BO144" s="136"/>
      <c r="BP144" s="136"/>
      <c r="BQ144" s="136"/>
      <c r="BR144" s="136"/>
      <c r="BS144" s="136"/>
      <c r="BT144" s="136"/>
      <c r="BU144" s="136"/>
      <c r="BV144" s="136"/>
      <c r="BW144" s="136"/>
      <c r="BX144" s="136"/>
      <c r="BY144" s="136"/>
      <c r="BZ144" s="136"/>
      <c r="CA144" s="136"/>
      <c r="CB144" s="136"/>
      <c r="CC144" s="136"/>
      <c r="CD144" s="136"/>
      <c r="CE144" s="136"/>
      <c r="CF144" s="136"/>
      <c r="CG144" s="136"/>
      <c r="CH144" s="136"/>
      <c r="CI144" s="136"/>
      <c r="CJ144" s="136"/>
      <c r="CK144" s="136"/>
      <c r="CL144" s="136"/>
      <c r="CM144" s="136"/>
      <c r="CN144" s="136"/>
      <c r="CO144" s="136"/>
      <c r="CP144" s="136"/>
      <c r="CQ144" s="136"/>
      <c r="CR144" s="136"/>
      <c r="CS144" s="136"/>
      <c r="CT144" s="136"/>
    </row>
    <row r="145" spans="1:98">
      <c r="A145" s="136"/>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6"/>
      <c r="AV145" s="136"/>
      <c r="AW145" s="136"/>
      <c r="AX145" s="136"/>
      <c r="AY145" s="136"/>
      <c r="AZ145" s="136"/>
      <c r="BA145" s="136"/>
      <c r="BB145" s="136"/>
      <c r="BC145" s="136"/>
      <c r="BD145" s="136"/>
      <c r="BE145" s="136"/>
      <c r="BF145" s="136"/>
      <c r="BG145" s="136"/>
      <c r="BH145" s="136"/>
      <c r="BI145" s="136"/>
      <c r="BJ145" s="136"/>
      <c r="BK145" s="136"/>
      <c r="BL145" s="136"/>
      <c r="BM145" s="136"/>
      <c r="BN145" s="136"/>
      <c r="BO145" s="136"/>
      <c r="BP145" s="136"/>
      <c r="BQ145" s="136"/>
      <c r="BR145" s="136"/>
      <c r="BS145" s="136"/>
      <c r="BT145" s="136"/>
      <c r="BU145" s="136"/>
      <c r="BV145" s="136"/>
      <c r="BW145" s="136"/>
      <c r="BX145" s="136"/>
      <c r="BY145" s="136"/>
      <c r="BZ145" s="136"/>
      <c r="CA145" s="136"/>
      <c r="CB145" s="136"/>
      <c r="CC145" s="136"/>
      <c r="CD145" s="136"/>
      <c r="CE145" s="136"/>
      <c r="CF145" s="136"/>
      <c r="CG145" s="136"/>
      <c r="CH145" s="136"/>
      <c r="CI145" s="136"/>
      <c r="CJ145" s="136"/>
      <c r="CK145" s="136"/>
      <c r="CL145" s="136"/>
      <c r="CM145" s="136"/>
      <c r="CN145" s="136"/>
      <c r="CO145" s="136"/>
      <c r="CP145" s="136"/>
      <c r="CQ145" s="136"/>
      <c r="CR145" s="136"/>
      <c r="CS145" s="136"/>
      <c r="CT145" s="136"/>
    </row>
    <row r="146" spans="1:98">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c r="BA146" s="136"/>
      <c r="BB146" s="136"/>
      <c r="BC146" s="136"/>
      <c r="BD146" s="136"/>
      <c r="BE146" s="136"/>
      <c r="BF146" s="136"/>
      <c r="BG146" s="136"/>
      <c r="BH146" s="136"/>
      <c r="BI146" s="136"/>
      <c r="BJ146" s="136"/>
      <c r="BK146" s="136"/>
      <c r="BL146" s="136"/>
      <c r="BM146" s="136"/>
      <c r="BN146" s="136"/>
      <c r="BO146" s="136"/>
      <c r="BP146" s="136"/>
      <c r="BQ146" s="136"/>
      <c r="BR146" s="136"/>
      <c r="BS146" s="136"/>
      <c r="BT146" s="136"/>
      <c r="BU146" s="136"/>
      <c r="BV146" s="136"/>
      <c r="BW146" s="136"/>
      <c r="BX146" s="136"/>
      <c r="BY146" s="136"/>
      <c r="BZ146" s="136"/>
      <c r="CA146" s="136"/>
      <c r="CB146" s="136"/>
      <c r="CC146" s="136"/>
      <c r="CD146" s="136"/>
      <c r="CE146" s="136"/>
      <c r="CF146" s="136"/>
      <c r="CG146" s="136"/>
      <c r="CH146" s="136"/>
      <c r="CI146" s="136"/>
      <c r="CJ146" s="136"/>
      <c r="CK146" s="136"/>
      <c r="CL146" s="136"/>
      <c r="CM146" s="136"/>
      <c r="CN146" s="136"/>
      <c r="CO146" s="136"/>
      <c r="CP146" s="136"/>
      <c r="CQ146" s="136"/>
      <c r="CR146" s="136"/>
      <c r="CS146" s="136"/>
      <c r="CT146" s="136"/>
    </row>
    <row r="147" spans="1:98">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36"/>
      <c r="AY147" s="136"/>
      <c r="AZ147" s="136"/>
      <c r="BA147" s="136"/>
      <c r="BB147" s="136"/>
      <c r="BC147" s="136"/>
      <c r="BD147" s="136"/>
      <c r="BE147" s="136"/>
      <c r="BF147" s="136"/>
      <c r="BG147" s="136"/>
      <c r="BH147" s="136"/>
      <c r="BI147" s="136"/>
      <c r="BJ147" s="136"/>
      <c r="BK147" s="136"/>
      <c r="BL147" s="136"/>
      <c r="BM147" s="136"/>
      <c r="BN147" s="136"/>
      <c r="BO147" s="136"/>
      <c r="BP147" s="136"/>
      <c r="BQ147" s="136"/>
      <c r="BR147" s="136"/>
      <c r="BS147" s="136"/>
      <c r="BT147" s="136"/>
      <c r="BU147" s="136"/>
      <c r="BV147" s="136"/>
      <c r="BW147" s="136"/>
      <c r="BX147" s="136"/>
      <c r="BY147" s="136"/>
      <c r="BZ147" s="136"/>
      <c r="CA147" s="136"/>
      <c r="CB147" s="136"/>
      <c r="CC147" s="136"/>
      <c r="CD147" s="136"/>
      <c r="CE147" s="136"/>
      <c r="CF147" s="136"/>
      <c r="CG147" s="136"/>
      <c r="CH147" s="136"/>
      <c r="CI147" s="136"/>
      <c r="CJ147" s="136"/>
      <c r="CK147" s="136"/>
      <c r="CL147" s="136"/>
      <c r="CM147" s="136"/>
      <c r="CN147" s="136"/>
      <c r="CO147" s="136"/>
      <c r="CP147" s="136"/>
      <c r="CQ147" s="136"/>
      <c r="CR147" s="136"/>
      <c r="CS147" s="136"/>
      <c r="CT147" s="136"/>
    </row>
    <row r="148" spans="1:98">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36"/>
      <c r="AW148" s="136"/>
      <c r="AX148" s="136"/>
      <c r="AY148" s="136"/>
      <c r="AZ148" s="136"/>
      <c r="BA148" s="136"/>
      <c r="BB148" s="136"/>
      <c r="BC148" s="136"/>
      <c r="BD148" s="136"/>
      <c r="BE148" s="136"/>
      <c r="BF148" s="136"/>
      <c r="BG148" s="136"/>
      <c r="BH148" s="136"/>
      <c r="BI148" s="136"/>
      <c r="BJ148" s="136"/>
      <c r="BK148" s="136"/>
      <c r="BL148" s="136"/>
      <c r="BM148" s="136"/>
      <c r="BN148" s="136"/>
      <c r="BO148" s="136"/>
      <c r="BP148" s="136"/>
      <c r="BQ148" s="136"/>
      <c r="BR148" s="136"/>
      <c r="BS148" s="136"/>
      <c r="BT148" s="136"/>
      <c r="BU148" s="136"/>
      <c r="BV148" s="136"/>
      <c r="BW148" s="136"/>
      <c r="BX148" s="136"/>
      <c r="BY148" s="136"/>
      <c r="BZ148" s="136"/>
      <c r="CA148" s="136"/>
      <c r="CB148" s="136"/>
      <c r="CC148" s="136"/>
      <c r="CD148" s="136"/>
      <c r="CE148" s="136"/>
      <c r="CF148" s="136"/>
      <c r="CG148" s="136"/>
      <c r="CH148" s="136"/>
      <c r="CI148" s="136"/>
      <c r="CJ148" s="136"/>
      <c r="CK148" s="136"/>
      <c r="CL148" s="136"/>
      <c r="CM148" s="136"/>
      <c r="CN148" s="136"/>
      <c r="CO148" s="136"/>
      <c r="CP148" s="136"/>
      <c r="CQ148" s="136"/>
      <c r="CR148" s="136"/>
      <c r="CS148" s="136"/>
      <c r="CT148" s="136"/>
    </row>
    <row r="149" spans="1:98">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6"/>
      <c r="AY149" s="136"/>
      <c r="AZ149" s="136"/>
      <c r="BA149" s="136"/>
      <c r="BB149" s="136"/>
      <c r="BC149" s="136"/>
      <c r="BD149" s="136"/>
      <c r="BE149" s="136"/>
      <c r="BF149" s="136"/>
      <c r="BG149" s="136"/>
      <c r="BH149" s="136"/>
      <c r="BI149" s="136"/>
      <c r="BJ149" s="136"/>
      <c r="BK149" s="136"/>
      <c r="BL149" s="136"/>
      <c r="BM149" s="136"/>
      <c r="BN149" s="136"/>
      <c r="BO149" s="136"/>
      <c r="BP149" s="136"/>
      <c r="BQ149" s="136"/>
      <c r="BR149" s="136"/>
      <c r="BS149" s="136"/>
      <c r="BT149" s="136"/>
      <c r="BU149" s="136"/>
      <c r="BV149" s="136"/>
      <c r="BW149" s="136"/>
      <c r="BX149" s="136"/>
      <c r="BY149" s="136"/>
      <c r="BZ149" s="136"/>
      <c r="CA149" s="136"/>
      <c r="CB149" s="136"/>
      <c r="CC149" s="136"/>
      <c r="CD149" s="136"/>
      <c r="CE149" s="136"/>
      <c r="CF149" s="136"/>
      <c r="CG149" s="136"/>
      <c r="CH149" s="136"/>
      <c r="CI149" s="136"/>
      <c r="CJ149" s="136"/>
      <c r="CK149" s="136"/>
      <c r="CL149" s="136"/>
      <c r="CM149" s="136"/>
      <c r="CN149" s="136"/>
      <c r="CO149" s="136"/>
      <c r="CP149" s="136"/>
      <c r="CQ149" s="136"/>
      <c r="CR149" s="136"/>
      <c r="CS149" s="136"/>
      <c r="CT149" s="136"/>
    </row>
    <row r="150" spans="1:98">
      <c r="A150" s="136"/>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6"/>
      <c r="AY150" s="136"/>
      <c r="AZ150" s="136"/>
      <c r="BA150" s="136"/>
      <c r="BB150" s="136"/>
      <c r="BC150" s="136"/>
      <c r="BD150" s="136"/>
      <c r="BE150" s="136"/>
      <c r="BF150" s="136"/>
      <c r="BG150" s="136"/>
      <c r="BH150" s="136"/>
      <c r="BI150" s="136"/>
      <c r="BJ150" s="136"/>
      <c r="BK150" s="136"/>
      <c r="BL150" s="136"/>
      <c r="BM150" s="136"/>
      <c r="BN150" s="136"/>
      <c r="BO150" s="136"/>
      <c r="BP150" s="136"/>
      <c r="BQ150" s="136"/>
      <c r="BR150" s="136"/>
      <c r="BS150" s="136"/>
      <c r="BT150" s="136"/>
      <c r="BU150" s="136"/>
      <c r="BV150" s="136"/>
      <c r="BW150" s="136"/>
      <c r="BX150" s="136"/>
      <c r="BY150" s="136"/>
      <c r="BZ150" s="136"/>
      <c r="CA150" s="136"/>
      <c r="CB150" s="136"/>
      <c r="CC150" s="136"/>
      <c r="CD150" s="136"/>
      <c r="CE150" s="136"/>
      <c r="CF150" s="136"/>
      <c r="CG150" s="136"/>
      <c r="CH150" s="136"/>
      <c r="CI150" s="136"/>
      <c r="CJ150" s="136"/>
      <c r="CK150" s="136"/>
      <c r="CL150" s="136"/>
      <c r="CM150" s="136"/>
      <c r="CN150" s="136"/>
      <c r="CO150" s="136"/>
      <c r="CP150" s="136"/>
      <c r="CQ150" s="136"/>
      <c r="CR150" s="136"/>
      <c r="CS150" s="136"/>
      <c r="CT150" s="136"/>
    </row>
    <row r="151" spans="1:98">
      <c r="A151" s="136"/>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c r="AL151" s="136"/>
      <c r="AM151" s="136"/>
      <c r="AN151" s="136"/>
      <c r="AO151" s="136"/>
      <c r="AP151" s="136"/>
      <c r="AQ151" s="136"/>
      <c r="AR151" s="136"/>
      <c r="AS151" s="136"/>
      <c r="AT151" s="136"/>
      <c r="AU151" s="136"/>
      <c r="AV151" s="136"/>
      <c r="AW151" s="136"/>
      <c r="AX151" s="136"/>
      <c r="AY151" s="136"/>
      <c r="AZ151" s="136"/>
      <c r="BA151" s="136"/>
      <c r="BB151" s="136"/>
      <c r="BC151" s="136"/>
      <c r="BD151" s="136"/>
      <c r="BE151" s="136"/>
      <c r="BF151" s="136"/>
      <c r="BG151" s="136"/>
      <c r="BH151" s="136"/>
      <c r="BI151" s="136"/>
      <c r="BJ151" s="136"/>
      <c r="BK151" s="136"/>
      <c r="BL151" s="136"/>
      <c r="BM151" s="136"/>
      <c r="BN151" s="136"/>
      <c r="BO151" s="136"/>
      <c r="BP151" s="136"/>
      <c r="BQ151" s="136"/>
      <c r="BR151" s="136"/>
      <c r="BS151" s="136"/>
      <c r="BT151" s="136"/>
      <c r="BU151" s="136"/>
      <c r="BV151" s="136"/>
      <c r="BW151" s="136"/>
      <c r="BX151" s="136"/>
      <c r="BY151" s="136"/>
      <c r="BZ151" s="136"/>
      <c r="CA151" s="136"/>
      <c r="CB151" s="136"/>
      <c r="CC151" s="136"/>
      <c r="CD151" s="136"/>
      <c r="CE151" s="136"/>
      <c r="CF151" s="136"/>
      <c r="CG151" s="136"/>
      <c r="CH151" s="136"/>
      <c r="CI151" s="136"/>
      <c r="CJ151" s="136"/>
      <c r="CK151" s="136"/>
      <c r="CL151" s="136"/>
      <c r="CM151" s="136"/>
      <c r="CN151" s="136"/>
      <c r="CO151" s="136"/>
      <c r="CP151" s="136"/>
      <c r="CQ151" s="136"/>
      <c r="CR151" s="136"/>
      <c r="CS151" s="136"/>
      <c r="CT151" s="136"/>
    </row>
    <row r="152" spans="1:98">
      <c r="A152" s="136"/>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6"/>
      <c r="AZ152" s="136"/>
      <c r="BA152" s="136"/>
      <c r="BB152" s="136"/>
      <c r="BC152" s="136"/>
      <c r="BD152" s="136"/>
      <c r="BE152" s="136"/>
      <c r="BF152" s="136"/>
      <c r="BG152" s="136"/>
      <c r="BH152" s="136"/>
      <c r="BI152" s="136"/>
      <c r="BJ152" s="136"/>
      <c r="BK152" s="136"/>
      <c r="BL152" s="136"/>
      <c r="BM152" s="136"/>
      <c r="BN152" s="136"/>
      <c r="BO152" s="136"/>
      <c r="BP152" s="136"/>
      <c r="BQ152" s="136"/>
      <c r="BR152" s="136"/>
      <c r="BS152" s="136"/>
      <c r="BT152" s="136"/>
      <c r="BU152" s="136"/>
      <c r="BV152" s="136"/>
      <c r="BW152" s="136"/>
      <c r="BX152" s="136"/>
      <c r="BY152" s="136"/>
      <c r="BZ152" s="136"/>
      <c r="CA152" s="136"/>
      <c r="CB152" s="136"/>
      <c r="CC152" s="136"/>
      <c r="CD152" s="136"/>
      <c r="CE152" s="136"/>
      <c r="CF152" s="136"/>
      <c r="CG152" s="136"/>
      <c r="CH152" s="136"/>
      <c r="CI152" s="136"/>
      <c r="CJ152" s="136"/>
      <c r="CK152" s="136"/>
      <c r="CL152" s="136"/>
      <c r="CM152" s="136"/>
      <c r="CN152" s="136"/>
      <c r="CO152" s="136"/>
      <c r="CP152" s="136"/>
      <c r="CQ152" s="136"/>
      <c r="CR152" s="136"/>
      <c r="CS152" s="136"/>
      <c r="CT152" s="136"/>
    </row>
    <row r="153" spans="1:98">
      <c r="A153" s="136"/>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c r="AL153" s="136"/>
      <c r="AM153" s="136"/>
      <c r="AN153" s="136"/>
      <c r="AO153" s="136"/>
      <c r="AP153" s="136"/>
      <c r="AQ153" s="136"/>
      <c r="AR153" s="136"/>
      <c r="AS153" s="136"/>
      <c r="AT153" s="136"/>
      <c r="AU153" s="136"/>
      <c r="AV153" s="136"/>
      <c r="AW153" s="136"/>
      <c r="AX153" s="136"/>
      <c r="AY153" s="136"/>
      <c r="AZ153" s="136"/>
      <c r="BA153" s="136"/>
      <c r="BB153" s="136"/>
      <c r="BC153" s="136"/>
      <c r="BD153" s="136"/>
      <c r="BE153" s="136"/>
      <c r="BF153" s="136"/>
      <c r="BG153" s="136"/>
      <c r="BH153" s="136"/>
      <c r="BI153" s="136"/>
      <c r="BJ153" s="136"/>
      <c r="BK153" s="136"/>
      <c r="BL153" s="136"/>
      <c r="BM153" s="136"/>
      <c r="BN153" s="136"/>
      <c r="BO153" s="136"/>
      <c r="BP153" s="136"/>
      <c r="BQ153" s="136"/>
      <c r="BR153" s="136"/>
      <c r="BS153" s="136"/>
      <c r="BT153" s="136"/>
      <c r="BU153" s="136"/>
      <c r="BV153" s="136"/>
      <c r="BW153" s="136"/>
      <c r="BX153" s="136"/>
      <c r="BY153" s="136"/>
      <c r="BZ153" s="136"/>
      <c r="CA153" s="136"/>
      <c r="CB153" s="136"/>
      <c r="CC153" s="136"/>
      <c r="CD153" s="136"/>
      <c r="CE153" s="136"/>
      <c r="CF153" s="136"/>
      <c r="CG153" s="136"/>
      <c r="CH153" s="136"/>
      <c r="CI153" s="136"/>
      <c r="CJ153" s="136"/>
      <c r="CK153" s="136"/>
      <c r="CL153" s="136"/>
      <c r="CM153" s="136"/>
      <c r="CN153" s="136"/>
      <c r="CO153" s="136"/>
      <c r="CP153" s="136"/>
      <c r="CQ153" s="136"/>
      <c r="CR153" s="136"/>
      <c r="CS153" s="136"/>
      <c r="CT153" s="136"/>
    </row>
    <row r="154" spans="1:98">
      <c r="A154" s="136"/>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6"/>
      <c r="AY154" s="136"/>
      <c r="AZ154" s="136"/>
      <c r="BA154" s="136"/>
      <c r="BB154" s="136"/>
      <c r="BC154" s="136"/>
      <c r="BD154" s="136"/>
      <c r="BE154" s="136"/>
      <c r="BF154" s="136"/>
      <c r="BG154" s="136"/>
      <c r="BH154" s="136"/>
      <c r="BI154" s="136"/>
      <c r="BJ154" s="136"/>
      <c r="BK154" s="136"/>
      <c r="BL154" s="136"/>
      <c r="BM154" s="136"/>
      <c r="BN154" s="136"/>
      <c r="BO154" s="136"/>
      <c r="BP154" s="136"/>
      <c r="BQ154" s="136"/>
      <c r="BR154" s="136"/>
      <c r="BS154" s="136"/>
      <c r="BT154" s="136"/>
      <c r="BU154" s="136"/>
      <c r="BV154" s="136"/>
      <c r="BW154" s="136"/>
      <c r="BX154" s="136"/>
      <c r="BY154" s="136"/>
      <c r="BZ154" s="136"/>
      <c r="CA154" s="136"/>
      <c r="CB154" s="136"/>
      <c r="CC154" s="136"/>
      <c r="CD154" s="136"/>
      <c r="CE154" s="136"/>
      <c r="CF154" s="136"/>
      <c r="CG154" s="136"/>
      <c r="CH154" s="136"/>
      <c r="CI154" s="136"/>
      <c r="CJ154" s="136"/>
      <c r="CK154" s="136"/>
      <c r="CL154" s="136"/>
      <c r="CM154" s="136"/>
      <c r="CN154" s="136"/>
      <c r="CO154" s="136"/>
      <c r="CP154" s="136"/>
      <c r="CQ154" s="136"/>
      <c r="CR154" s="136"/>
      <c r="CS154" s="136"/>
      <c r="CT154" s="136"/>
    </row>
    <row r="155" spans="1:98">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36"/>
      <c r="AZ155" s="136"/>
      <c r="BA155" s="136"/>
      <c r="BB155" s="136"/>
      <c r="BC155" s="136"/>
      <c r="BD155" s="136"/>
      <c r="BE155" s="136"/>
      <c r="BF155" s="136"/>
      <c r="BG155" s="136"/>
      <c r="BH155" s="136"/>
      <c r="BI155" s="136"/>
      <c r="BJ155" s="136"/>
      <c r="BK155" s="136"/>
      <c r="BL155" s="136"/>
      <c r="BM155" s="136"/>
      <c r="BN155" s="136"/>
      <c r="BO155" s="136"/>
      <c r="BP155" s="136"/>
      <c r="BQ155" s="136"/>
      <c r="BR155" s="136"/>
      <c r="BS155" s="136"/>
      <c r="BT155" s="136"/>
      <c r="BU155" s="136"/>
      <c r="BV155" s="136"/>
      <c r="BW155" s="136"/>
      <c r="BX155" s="136"/>
      <c r="BY155" s="136"/>
      <c r="BZ155" s="136"/>
      <c r="CA155" s="136"/>
      <c r="CB155" s="136"/>
      <c r="CC155" s="136"/>
      <c r="CD155" s="136"/>
      <c r="CE155" s="136"/>
      <c r="CF155" s="136"/>
      <c r="CG155" s="136"/>
      <c r="CH155" s="136"/>
      <c r="CI155" s="136"/>
      <c r="CJ155" s="136"/>
      <c r="CK155" s="136"/>
      <c r="CL155" s="136"/>
      <c r="CM155" s="136"/>
      <c r="CN155" s="136"/>
      <c r="CO155" s="136"/>
      <c r="CP155" s="136"/>
      <c r="CQ155" s="136"/>
      <c r="CR155" s="136"/>
      <c r="CS155" s="136"/>
      <c r="CT155" s="136"/>
    </row>
    <row r="156" spans="1:98">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136"/>
      <c r="BC156" s="136"/>
      <c r="BD156" s="136"/>
      <c r="BE156" s="136"/>
      <c r="BF156" s="136"/>
      <c r="BG156" s="136"/>
      <c r="BH156" s="136"/>
      <c r="BI156" s="136"/>
      <c r="BJ156" s="136"/>
      <c r="BK156" s="136"/>
      <c r="BL156" s="136"/>
      <c r="BM156" s="136"/>
      <c r="BN156" s="136"/>
      <c r="BO156" s="136"/>
      <c r="BP156" s="136"/>
      <c r="BQ156" s="136"/>
      <c r="BR156" s="136"/>
      <c r="BS156" s="136"/>
      <c r="BT156" s="136"/>
      <c r="BU156" s="136"/>
      <c r="BV156" s="136"/>
      <c r="BW156" s="136"/>
      <c r="BX156" s="136"/>
      <c r="BY156" s="136"/>
      <c r="BZ156" s="136"/>
      <c r="CA156" s="136"/>
      <c r="CB156" s="136"/>
      <c r="CC156" s="136"/>
      <c r="CD156" s="136"/>
      <c r="CE156" s="136"/>
      <c r="CF156" s="136"/>
      <c r="CG156" s="136"/>
      <c r="CH156" s="136"/>
      <c r="CI156" s="136"/>
      <c r="CJ156" s="136"/>
      <c r="CK156" s="136"/>
      <c r="CL156" s="136"/>
      <c r="CM156" s="136"/>
      <c r="CN156" s="136"/>
      <c r="CO156" s="136"/>
      <c r="CP156" s="136"/>
      <c r="CQ156" s="136"/>
      <c r="CR156" s="136"/>
      <c r="CS156" s="136"/>
      <c r="CT156" s="136"/>
    </row>
    <row r="157" spans="1:98">
      <c r="A157" s="136"/>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6"/>
      <c r="AY157" s="136"/>
      <c r="AZ157" s="136"/>
      <c r="BA157" s="136"/>
      <c r="BB157" s="136"/>
      <c r="BC157" s="136"/>
      <c r="BD157" s="136"/>
      <c r="BE157" s="136"/>
      <c r="BF157" s="136"/>
      <c r="BG157" s="136"/>
      <c r="BH157" s="136"/>
      <c r="BI157" s="136"/>
      <c r="BJ157" s="136"/>
      <c r="BK157" s="136"/>
      <c r="BL157" s="136"/>
      <c r="BM157" s="136"/>
      <c r="BN157" s="136"/>
      <c r="BO157" s="136"/>
      <c r="BP157" s="136"/>
      <c r="BQ157" s="136"/>
      <c r="BR157" s="136"/>
      <c r="BS157" s="136"/>
      <c r="BT157" s="136"/>
      <c r="BU157" s="136"/>
      <c r="BV157" s="136"/>
      <c r="BW157" s="136"/>
      <c r="BX157" s="136"/>
      <c r="BY157" s="136"/>
      <c r="BZ157" s="136"/>
      <c r="CA157" s="136"/>
      <c r="CB157" s="136"/>
      <c r="CC157" s="136"/>
      <c r="CD157" s="136"/>
      <c r="CE157" s="136"/>
      <c r="CF157" s="136"/>
      <c r="CG157" s="136"/>
      <c r="CH157" s="136"/>
      <c r="CI157" s="136"/>
      <c r="CJ157" s="136"/>
      <c r="CK157" s="136"/>
      <c r="CL157" s="136"/>
      <c r="CM157" s="136"/>
      <c r="CN157" s="136"/>
      <c r="CO157" s="136"/>
      <c r="CP157" s="136"/>
      <c r="CQ157" s="136"/>
      <c r="CR157" s="136"/>
      <c r="CS157" s="136"/>
      <c r="CT157" s="136"/>
    </row>
    <row r="158" spans="1:98">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6"/>
      <c r="AY158" s="136"/>
      <c r="AZ158" s="136"/>
      <c r="BA158" s="136"/>
      <c r="BB158" s="136"/>
      <c r="BC158" s="136"/>
      <c r="BD158" s="136"/>
      <c r="BE158" s="136"/>
      <c r="BF158" s="136"/>
      <c r="BG158" s="136"/>
      <c r="BH158" s="136"/>
      <c r="BI158" s="136"/>
      <c r="BJ158" s="136"/>
      <c r="BK158" s="136"/>
      <c r="BL158" s="136"/>
      <c r="BM158" s="136"/>
      <c r="BN158" s="136"/>
      <c r="BO158" s="136"/>
      <c r="BP158" s="136"/>
      <c r="BQ158" s="136"/>
      <c r="BR158" s="136"/>
      <c r="BS158" s="136"/>
      <c r="BT158" s="136"/>
      <c r="BU158" s="136"/>
      <c r="BV158" s="136"/>
      <c r="BW158" s="136"/>
      <c r="BX158" s="136"/>
      <c r="BY158" s="136"/>
      <c r="BZ158" s="136"/>
      <c r="CA158" s="136"/>
      <c r="CB158" s="136"/>
      <c r="CC158" s="136"/>
      <c r="CD158" s="136"/>
      <c r="CE158" s="136"/>
      <c r="CF158" s="136"/>
      <c r="CG158" s="136"/>
      <c r="CH158" s="136"/>
      <c r="CI158" s="136"/>
      <c r="CJ158" s="136"/>
      <c r="CK158" s="136"/>
      <c r="CL158" s="136"/>
      <c r="CM158" s="136"/>
      <c r="CN158" s="136"/>
      <c r="CO158" s="136"/>
      <c r="CP158" s="136"/>
      <c r="CQ158" s="136"/>
      <c r="CR158" s="136"/>
      <c r="CS158" s="136"/>
      <c r="CT158" s="136"/>
    </row>
    <row r="159" spans="1:98">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6"/>
      <c r="AN159" s="136"/>
      <c r="AO159" s="136"/>
      <c r="AP159" s="136"/>
      <c r="AQ159" s="136"/>
      <c r="AR159" s="136"/>
      <c r="AS159" s="136"/>
      <c r="AT159" s="136"/>
      <c r="AU159" s="136"/>
      <c r="AV159" s="136"/>
      <c r="AW159" s="136"/>
      <c r="AX159" s="136"/>
      <c r="AY159" s="136"/>
      <c r="AZ159" s="136"/>
      <c r="BA159" s="136"/>
      <c r="BB159" s="136"/>
      <c r="BC159" s="136"/>
      <c r="BD159" s="136"/>
      <c r="BE159" s="136"/>
      <c r="BF159" s="136"/>
      <c r="BG159" s="136"/>
      <c r="BH159" s="136"/>
      <c r="BI159" s="136"/>
      <c r="BJ159" s="136"/>
      <c r="BK159" s="136"/>
      <c r="BL159" s="136"/>
      <c r="BM159" s="136"/>
      <c r="BN159" s="136"/>
      <c r="BO159" s="136"/>
      <c r="BP159" s="136"/>
      <c r="BQ159" s="136"/>
      <c r="BR159" s="136"/>
      <c r="BS159" s="136"/>
      <c r="BT159" s="136"/>
      <c r="BU159" s="136"/>
      <c r="BV159" s="136"/>
      <c r="BW159" s="136"/>
      <c r="BX159" s="136"/>
      <c r="BY159" s="136"/>
      <c r="BZ159" s="136"/>
      <c r="CA159" s="136"/>
      <c r="CB159" s="136"/>
      <c r="CC159" s="136"/>
      <c r="CD159" s="136"/>
      <c r="CE159" s="136"/>
      <c r="CF159" s="136"/>
      <c r="CG159" s="136"/>
      <c r="CH159" s="136"/>
      <c r="CI159" s="136"/>
      <c r="CJ159" s="136"/>
      <c r="CK159" s="136"/>
      <c r="CL159" s="136"/>
      <c r="CM159" s="136"/>
      <c r="CN159" s="136"/>
      <c r="CO159" s="136"/>
      <c r="CP159" s="136"/>
      <c r="CQ159" s="136"/>
      <c r="CR159" s="136"/>
      <c r="CS159" s="136"/>
      <c r="CT159" s="136"/>
    </row>
    <row r="160" spans="1:98">
      <c r="A160" s="136"/>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6"/>
      <c r="AL160" s="136"/>
      <c r="AM160" s="136"/>
      <c r="AN160" s="136"/>
      <c r="AO160" s="136"/>
      <c r="AP160" s="136"/>
      <c r="AQ160" s="136"/>
      <c r="AR160" s="136"/>
      <c r="AS160" s="136"/>
      <c r="AT160" s="136"/>
      <c r="AU160" s="136"/>
      <c r="AV160" s="136"/>
      <c r="AW160" s="136"/>
      <c r="AX160" s="136"/>
      <c r="AY160" s="136"/>
      <c r="AZ160" s="136"/>
      <c r="BA160" s="136"/>
      <c r="BB160" s="136"/>
      <c r="BC160" s="136"/>
      <c r="BD160" s="136"/>
      <c r="BE160" s="136"/>
      <c r="BF160" s="136"/>
      <c r="BG160" s="136"/>
      <c r="BH160" s="136"/>
      <c r="BI160" s="136"/>
      <c r="BJ160" s="136"/>
      <c r="BK160" s="136"/>
      <c r="BL160" s="136"/>
      <c r="BM160" s="136"/>
      <c r="BN160" s="136"/>
      <c r="BO160" s="136"/>
      <c r="BP160" s="136"/>
      <c r="BQ160" s="136"/>
      <c r="BR160" s="136"/>
      <c r="BS160" s="136"/>
      <c r="BT160" s="136"/>
      <c r="BU160" s="136"/>
      <c r="BV160" s="136"/>
      <c r="BW160" s="136"/>
      <c r="BX160" s="136"/>
      <c r="BY160" s="136"/>
      <c r="BZ160" s="136"/>
      <c r="CA160" s="136"/>
      <c r="CB160" s="136"/>
      <c r="CC160" s="136"/>
      <c r="CD160" s="136"/>
      <c r="CE160" s="136"/>
      <c r="CF160" s="136"/>
      <c r="CG160" s="136"/>
      <c r="CH160" s="136"/>
      <c r="CI160" s="136"/>
      <c r="CJ160" s="136"/>
      <c r="CK160" s="136"/>
      <c r="CL160" s="136"/>
      <c r="CM160" s="136"/>
      <c r="CN160" s="136"/>
      <c r="CO160" s="136"/>
      <c r="CP160" s="136"/>
      <c r="CQ160" s="136"/>
      <c r="CR160" s="136"/>
      <c r="CS160" s="136"/>
      <c r="CT160" s="136"/>
    </row>
    <row r="161" spans="1:98">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6"/>
      <c r="AY161" s="136"/>
      <c r="AZ161" s="136"/>
      <c r="BA161" s="136"/>
      <c r="BB161" s="136"/>
      <c r="BC161" s="136"/>
      <c r="BD161" s="136"/>
      <c r="BE161" s="136"/>
      <c r="BF161" s="136"/>
      <c r="BG161" s="136"/>
      <c r="BH161" s="136"/>
      <c r="BI161" s="136"/>
      <c r="BJ161" s="136"/>
      <c r="BK161" s="136"/>
      <c r="BL161" s="136"/>
      <c r="BM161" s="136"/>
      <c r="BN161" s="136"/>
      <c r="BO161" s="136"/>
      <c r="BP161" s="136"/>
      <c r="BQ161" s="136"/>
      <c r="BR161" s="136"/>
      <c r="BS161" s="136"/>
      <c r="BT161" s="136"/>
      <c r="BU161" s="136"/>
      <c r="BV161" s="136"/>
      <c r="BW161" s="136"/>
      <c r="BX161" s="136"/>
      <c r="BY161" s="136"/>
      <c r="BZ161" s="136"/>
      <c r="CA161" s="136"/>
      <c r="CB161" s="136"/>
      <c r="CC161" s="136"/>
      <c r="CD161" s="136"/>
      <c r="CE161" s="136"/>
      <c r="CF161" s="136"/>
      <c r="CG161" s="136"/>
      <c r="CH161" s="136"/>
      <c r="CI161" s="136"/>
      <c r="CJ161" s="136"/>
      <c r="CK161" s="136"/>
      <c r="CL161" s="136"/>
      <c r="CM161" s="136"/>
      <c r="CN161" s="136"/>
      <c r="CO161" s="136"/>
      <c r="CP161" s="136"/>
      <c r="CQ161" s="136"/>
      <c r="CR161" s="136"/>
      <c r="CS161" s="136"/>
      <c r="CT161" s="136"/>
    </row>
    <row r="162" spans="1:98">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6"/>
      <c r="AL162" s="136"/>
      <c r="AM162" s="136"/>
      <c r="AN162" s="136"/>
      <c r="AO162" s="136"/>
      <c r="AP162" s="136"/>
      <c r="AQ162" s="136"/>
      <c r="AR162" s="136"/>
      <c r="AS162" s="136"/>
      <c r="AT162" s="136"/>
      <c r="AU162" s="136"/>
      <c r="AV162" s="136"/>
      <c r="AW162" s="136"/>
      <c r="AX162" s="136"/>
      <c r="AY162" s="136"/>
      <c r="AZ162" s="136"/>
      <c r="BA162" s="136"/>
      <c r="BB162" s="136"/>
      <c r="BC162" s="136"/>
      <c r="BD162" s="136"/>
      <c r="BE162" s="136"/>
      <c r="BF162" s="136"/>
      <c r="BG162" s="136"/>
      <c r="BH162" s="136"/>
      <c r="BI162" s="136"/>
      <c r="BJ162" s="136"/>
      <c r="BK162" s="136"/>
      <c r="BL162" s="136"/>
      <c r="BM162" s="136"/>
      <c r="BN162" s="136"/>
      <c r="BO162" s="136"/>
      <c r="BP162" s="136"/>
      <c r="BQ162" s="136"/>
      <c r="BR162" s="136"/>
      <c r="BS162" s="136"/>
      <c r="BT162" s="136"/>
      <c r="BU162" s="136"/>
      <c r="BV162" s="136"/>
      <c r="BW162" s="136"/>
      <c r="BX162" s="136"/>
      <c r="BY162" s="136"/>
      <c r="BZ162" s="136"/>
      <c r="CA162" s="136"/>
      <c r="CB162" s="136"/>
      <c r="CC162" s="136"/>
      <c r="CD162" s="136"/>
      <c r="CE162" s="136"/>
      <c r="CF162" s="136"/>
      <c r="CG162" s="136"/>
      <c r="CH162" s="136"/>
      <c r="CI162" s="136"/>
      <c r="CJ162" s="136"/>
      <c r="CK162" s="136"/>
      <c r="CL162" s="136"/>
      <c r="CM162" s="136"/>
      <c r="CN162" s="136"/>
      <c r="CO162" s="136"/>
      <c r="CP162" s="136"/>
      <c r="CQ162" s="136"/>
      <c r="CR162" s="136"/>
      <c r="CS162" s="136"/>
      <c r="CT162" s="136"/>
    </row>
    <row r="163" spans="1:98">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136"/>
      <c r="AW163" s="136"/>
      <c r="AX163" s="136"/>
      <c r="AY163" s="136"/>
      <c r="AZ163" s="136"/>
      <c r="BA163" s="136"/>
      <c r="BB163" s="136"/>
      <c r="BC163" s="136"/>
      <c r="BD163" s="136"/>
      <c r="BE163" s="136"/>
      <c r="BF163" s="136"/>
      <c r="BG163" s="136"/>
      <c r="BH163" s="136"/>
      <c r="BI163" s="136"/>
      <c r="BJ163" s="136"/>
      <c r="BK163" s="136"/>
      <c r="BL163" s="136"/>
      <c r="BM163" s="136"/>
      <c r="BN163" s="136"/>
      <c r="BO163" s="136"/>
      <c r="BP163" s="136"/>
      <c r="BQ163" s="136"/>
      <c r="BR163" s="136"/>
      <c r="BS163" s="136"/>
      <c r="BT163" s="136"/>
      <c r="BU163" s="136"/>
      <c r="BV163" s="136"/>
      <c r="BW163" s="136"/>
      <c r="BX163" s="136"/>
      <c r="BY163" s="136"/>
      <c r="BZ163" s="136"/>
      <c r="CA163" s="136"/>
      <c r="CB163" s="136"/>
      <c r="CC163" s="136"/>
      <c r="CD163" s="136"/>
      <c r="CE163" s="136"/>
      <c r="CF163" s="136"/>
      <c r="CG163" s="136"/>
      <c r="CH163" s="136"/>
      <c r="CI163" s="136"/>
      <c r="CJ163" s="136"/>
      <c r="CK163" s="136"/>
      <c r="CL163" s="136"/>
      <c r="CM163" s="136"/>
      <c r="CN163" s="136"/>
      <c r="CO163" s="136"/>
      <c r="CP163" s="136"/>
      <c r="CQ163" s="136"/>
      <c r="CR163" s="136"/>
      <c r="CS163" s="136"/>
      <c r="CT163" s="136"/>
    </row>
    <row r="164" spans="1:98">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6"/>
      <c r="AY164" s="136"/>
      <c r="AZ164" s="136"/>
      <c r="BA164" s="136"/>
      <c r="BB164" s="136"/>
      <c r="BC164" s="136"/>
      <c r="BD164" s="136"/>
      <c r="BE164" s="136"/>
      <c r="BF164" s="136"/>
      <c r="BG164" s="136"/>
      <c r="BH164" s="136"/>
      <c r="BI164" s="136"/>
      <c r="BJ164" s="136"/>
      <c r="BK164" s="136"/>
      <c r="BL164" s="136"/>
      <c r="BM164" s="136"/>
      <c r="BN164" s="136"/>
      <c r="BO164" s="136"/>
      <c r="BP164" s="136"/>
      <c r="BQ164" s="136"/>
      <c r="BR164" s="136"/>
      <c r="BS164" s="136"/>
      <c r="BT164" s="136"/>
      <c r="BU164" s="136"/>
      <c r="BV164" s="136"/>
      <c r="BW164" s="136"/>
      <c r="BX164" s="136"/>
      <c r="BY164" s="136"/>
      <c r="BZ164" s="136"/>
      <c r="CA164" s="136"/>
      <c r="CB164" s="136"/>
      <c r="CC164" s="136"/>
      <c r="CD164" s="136"/>
      <c r="CE164" s="136"/>
      <c r="CF164" s="136"/>
      <c r="CG164" s="136"/>
      <c r="CH164" s="136"/>
      <c r="CI164" s="136"/>
      <c r="CJ164" s="136"/>
      <c r="CK164" s="136"/>
      <c r="CL164" s="136"/>
      <c r="CM164" s="136"/>
      <c r="CN164" s="136"/>
      <c r="CO164" s="136"/>
      <c r="CP164" s="136"/>
      <c r="CQ164" s="136"/>
      <c r="CR164" s="136"/>
      <c r="CS164" s="136"/>
      <c r="CT164" s="136"/>
    </row>
    <row r="165" spans="1:98">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6"/>
      <c r="AY165" s="136"/>
      <c r="AZ165" s="136"/>
      <c r="BA165" s="136"/>
      <c r="BB165" s="136"/>
      <c r="BC165" s="136"/>
      <c r="BD165" s="136"/>
      <c r="BE165" s="136"/>
      <c r="BF165" s="136"/>
      <c r="BG165" s="136"/>
      <c r="BH165" s="136"/>
      <c r="BI165" s="136"/>
      <c r="BJ165" s="136"/>
      <c r="BK165" s="136"/>
      <c r="BL165" s="136"/>
      <c r="BM165" s="136"/>
      <c r="BN165" s="136"/>
      <c r="BO165" s="136"/>
      <c r="BP165" s="136"/>
      <c r="BQ165" s="136"/>
      <c r="BR165" s="136"/>
      <c r="BS165" s="136"/>
      <c r="BT165" s="136"/>
      <c r="BU165" s="136"/>
      <c r="BV165" s="136"/>
      <c r="BW165" s="136"/>
      <c r="BX165" s="136"/>
      <c r="BY165" s="136"/>
      <c r="BZ165" s="136"/>
      <c r="CA165" s="136"/>
      <c r="CB165" s="136"/>
      <c r="CC165" s="136"/>
      <c r="CD165" s="136"/>
      <c r="CE165" s="136"/>
      <c r="CF165" s="136"/>
      <c r="CG165" s="136"/>
      <c r="CH165" s="136"/>
      <c r="CI165" s="136"/>
      <c r="CJ165" s="136"/>
      <c r="CK165" s="136"/>
      <c r="CL165" s="136"/>
      <c r="CM165" s="136"/>
      <c r="CN165" s="136"/>
      <c r="CO165" s="136"/>
      <c r="CP165" s="136"/>
      <c r="CQ165" s="136"/>
      <c r="CR165" s="136"/>
      <c r="CS165" s="136"/>
      <c r="CT165" s="136"/>
    </row>
    <row r="166" spans="1:98">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6"/>
      <c r="AY166" s="136"/>
      <c r="AZ166" s="136"/>
      <c r="BA166" s="136"/>
      <c r="BB166" s="136"/>
      <c r="BC166" s="136"/>
      <c r="BD166" s="136"/>
      <c r="BE166" s="136"/>
      <c r="BF166" s="136"/>
      <c r="BG166" s="136"/>
      <c r="BH166" s="136"/>
      <c r="BI166" s="136"/>
      <c r="BJ166" s="136"/>
      <c r="BK166" s="136"/>
      <c r="BL166" s="136"/>
      <c r="BM166" s="136"/>
      <c r="BN166" s="136"/>
      <c r="BO166" s="136"/>
      <c r="BP166" s="136"/>
      <c r="BQ166" s="136"/>
      <c r="BR166" s="136"/>
      <c r="BS166" s="136"/>
      <c r="BT166" s="136"/>
      <c r="BU166" s="136"/>
      <c r="BV166" s="136"/>
      <c r="BW166" s="136"/>
      <c r="BX166" s="136"/>
      <c r="BY166" s="136"/>
      <c r="BZ166" s="136"/>
      <c r="CA166" s="136"/>
      <c r="CB166" s="136"/>
      <c r="CC166" s="136"/>
      <c r="CD166" s="136"/>
      <c r="CE166" s="136"/>
      <c r="CF166" s="136"/>
      <c r="CG166" s="136"/>
      <c r="CH166" s="136"/>
      <c r="CI166" s="136"/>
      <c r="CJ166" s="136"/>
      <c r="CK166" s="136"/>
      <c r="CL166" s="136"/>
      <c r="CM166" s="136"/>
      <c r="CN166" s="136"/>
      <c r="CO166" s="136"/>
      <c r="CP166" s="136"/>
      <c r="CQ166" s="136"/>
      <c r="CR166" s="136"/>
      <c r="CS166" s="136"/>
      <c r="CT166" s="136"/>
    </row>
    <row r="167" spans="1:98">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6"/>
      <c r="AH167" s="136"/>
      <c r="AI167" s="136"/>
      <c r="AJ167" s="136"/>
      <c r="AK167" s="136"/>
      <c r="AL167" s="136"/>
      <c r="AM167" s="136"/>
      <c r="AN167" s="136"/>
      <c r="AO167" s="136"/>
      <c r="AP167" s="136"/>
      <c r="AQ167" s="136"/>
      <c r="AR167" s="136"/>
      <c r="AS167" s="136"/>
      <c r="AT167" s="136"/>
      <c r="AU167" s="136"/>
      <c r="AV167" s="136"/>
      <c r="AW167" s="136"/>
      <c r="AX167" s="136"/>
      <c r="AY167" s="136"/>
      <c r="AZ167" s="136"/>
      <c r="BA167" s="136"/>
      <c r="BB167" s="136"/>
      <c r="BC167" s="136"/>
      <c r="BD167" s="136"/>
      <c r="BE167" s="136"/>
      <c r="BF167" s="136"/>
      <c r="BG167" s="136"/>
      <c r="BH167" s="136"/>
      <c r="BI167" s="136"/>
      <c r="BJ167" s="136"/>
      <c r="BK167" s="136"/>
      <c r="BL167" s="136"/>
      <c r="BM167" s="136"/>
      <c r="BN167" s="136"/>
      <c r="BO167" s="136"/>
      <c r="BP167" s="136"/>
      <c r="BQ167" s="136"/>
      <c r="BR167" s="136"/>
      <c r="BS167" s="136"/>
      <c r="BT167" s="136"/>
      <c r="BU167" s="136"/>
      <c r="BV167" s="136"/>
      <c r="BW167" s="136"/>
      <c r="BX167" s="136"/>
      <c r="BY167" s="136"/>
      <c r="BZ167" s="136"/>
      <c r="CA167" s="136"/>
      <c r="CB167" s="136"/>
      <c r="CC167" s="136"/>
      <c r="CD167" s="136"/>
      <c r="CE167" s="136"/>
      <c r="CF167" s="136"/>
      <c r="CG167" s="136"/>
      <c r="CH167" s="136"/>
      <c r="CI167" s="136"/>
      <c r="CJ167" s="136"/>
      <c r="CK167" s="136"/>
      <c r="CL167" s="136"/>
      <c r="CM167" s="136"/>
      <c r="CN167" s="136"/>
      <c r="CO167" s="136"/>
      <c r="CP167" s="136"/>
      <c r="CQ167" s="136"/>
      <c r="CR167" s="136"/>
      <c r="CS167" s="136"/>
      <c r="CT167" s="136"/>
    </row>
    <row r="168" spans="1:98">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6"/>
      <c r="AY168" s="136"/>
      <c r="AZ168" s="136"/>
      <c r="BA168" s="136"/>
      <c r="BB168" s="136"/>
      <c r="BC168" s="136"/>
      <c r="BD168" s="136"/>
      <c r="BE168" s="136"/>
      <c r="BF168" s="136"/>
      <c r="BG168" s="136"/>
      <c r="BH168" s="136"/>
      <c r="BI168" s="136"/>
      <c r="BJ168" s="136"/>
      <c r="BK168" s="136"/>
      <c r="BL168" s="136"/>
      <c r="BM168" s="136"/>
      <c r="BN168" s="136"/>
      <c r="BO168" s="136"/>
      <c r="BP168" s="136"/>
      <c r="BQ168" s="136"/>
      <c r="BR168" s="136"/>
      <c r="BS168" s="136"/>
      <c r="BT168" s="136"/>
      <c r="BU168" s="136"/>
      <c r="BV168" s="136"/>
      <c r="BW168" s="136"/>
      <c r="BX168" s="136"/>
      <c r="BY168" s="136"/>
      <c r="BZ168" s="136"/>
      <c r="CA168" s="136"/>
      <c r="CB168" s="136"/>
      <c r="CC168" s="136"/>
      <c r="CD168" s="136"/>
      <c r="CE168" s="136"/>
      <c r="CF168" s="136"/>
      <c r="CG168" s="136"/>
      <c r="CH168" s="136"/>
      <c r="CI168" s="136"/>
      <c r="CJ168" s="136"/>
      <c r="CK168" s="136"/>
      <c r="CL168" s="136"/>
      <c r="CM168" s="136"/>
      <c r="CN168" s="136"/>
      <c r="CO168" s="136"/>
      <c r="CP168" s="136"/>
      <c r="CQ168" s="136"/>
      <c r="CR168" s="136"/>
      <c r="CS168" s="136"/>
      <c r="CT168" s="136"/>
    </row>
    <row r="169" spans="1:98">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6"/>
      <c r="AQ169" s="136"/>
      <c r="AR169" s="136"/>
      <c r="AS169" s="136"/>
      <c r="AT169" s="136"/>
      <c r="AU169" s="136"/>
      <c r="AV169" s="136"/>
      <c r="AW169" s="136"/>
      <c r="AX169" s="136"/>
      <c r="AY169" s="136"/>
      <c r="AZ169" s="136"/>
      <c r="BA169" s="136"/>
      <c r="BB169" s="136"/>
      <c r="BC169" s="136"/>
      <c r="BD169" s="136"/>
      <c r="BE169" s="136"/>
      <c r="BF169" s="136"/>
      <c r="BG169" s="136"/>
      <c r="BH169" s="136"/>
      <c r="BI169" s="136"/>
      <c r="BJ169" s="136"/>
      <c r="BK169" s="136"/>
      <c r="BL169" s="136"/>
      <c r="BM169" s="136"/>
      <c r="BN169" s="136"/>
      <c r="BO169" s="136"/>
      <c r="BP169" s="136"/>
      <c r="BQ169" s="136"/>
      <c r="BR169" s="136"/>
      <c r="BS169" s="136"/>
      <c r="BT169" s="136"/>
      <c r="BU169" s="136"/>
      <c r="BV169" s="136"/>
      <c r="BW169" s="136"/>
      <c r="BX169" s="136"/>
      <c r="BY169" s="136"/>
      <c r="BZ169" s="136"/>
      <c r="CA169" s="136"/>
      <c r="CB169" s="136"/>
      <c r="CC169" s="136"/>
      <c r="CD169" s="136"/>
      <c r="CE169" s="136"/>
      <c r="CF169" s="136"/>
      <c r="CG169" s="136"/>
      <c r="CH169" s="136"/>
      <c r="CI169" s="136"/>
      <c r="CJ169" s="136"/>
      <c r="CK169" s="136"/>
      <c r="CL169" s="136"/>
      <c r="CM169" s="136"/>
      <c r="CN169" s="136"/>
      <c r="CO169" s="136"/>
      <c r="CP169" s="136"/>
      <c r="CQ169" s="136"/>
      <c r="CR169" s="136"/>
      <c r="CS169" s="136"/>
      <c r="CT169" s="136"/>
    </row>
    <row r="170" spans="1:98">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c r="AX170" s="136"/>
      <c r="AY170" s="136"/>
      <c r="AZ170" s="136"/>
      <c r="BA170" s="136"/>
      <c r="BB170" s="136"/>
      <c r="BC170" s="136"/>
      <c r="BD170" s="136"/>
      <c r="BE170" s="136"/>
      <c r="BF170" s="136"/>
      <c r="BG170" s="136"/>
      <c r="BH170" s="136"/>
      <c r="BI170" s="136"/>
      <c r="BJ170" s="136"/>
      <c r="BK170" s="136"/>
      <c r="BL170" s="136"/>
      <c r="BM170" s="136"/>
      <c r="BN170" s="136"/>
      <c r="BO170" s="136"/>
      <c r="BP170" s="136"/>
      <c r="BQ170" s="136"/>
      <c r="BR170" s="136"/>
      <c r="BS170" s="136"/>
      <c r="BT170" s="136"/>
      <c r="BU170" s="136"/>
      <c r="BV170" s="136"/>
      <c r="BW170" s="136"/>
      <c r="BX170" s="136"/>
      <c r="BY170" s="136"/>
      <c r="BZ170" s="136"/>
      <c r="CA170" s="136"/>
      <c r="CB170" s="136"/>
      <c r="CC170" s="136"/>
      <c r="CD170" s="136"/>
      <c r="CE170" s="136"/>
      <c r="CF170" s="136"/>
      <c r="CG170" s="136"/>
      <c r="CH170" s="136"/>
      <c r="CI170" s="136"/>
      <c r="CJ170" s="136"/>
      <c r="CK170" s="136"/>
      <c r="CL170" s="136"/>
      <c r="CM170" s="136"/>
      <c r="CN170" s="136"/>
      <c r="CO170" s="136"/>
      <c r="CP170" s="136"/>
      <c r="CQ170" s="136"/>
      <c r="CR170" s="136"/>
      <c r="CS170" s="136"/>
      <c r="CT170" s="136"/>
    </row>
    <row r="171" spans="1:98">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6"/>
      <c r="AL171" s="136"/>
      <c r="AM171" s="136"/>
      <c r="AN171" s="136"/>
      <c r="AO171" s="136"/>
      <c r="AP171" s="136"/>
      <c r="AQ171" s="136"/>
      <c r="AR171" s="136"/>
      <c r="AS171" s="136"/>
      <c r="AT171" s="136"/>
      <c r="AU171" s="136"/>
      <c r="AV171" s="136"/>
      <c r="AW171" s="136"/>
      <c r="AX171" s="136"/>
      <c r="AY171" s="136"/>
      <c r="AZ171" s="136"/>
      <c r="BA171" s="136"/>
      <c r="BB171" s="136"/>
      <c r="BC171" s="136"/>
      <c r="BD171" s="136"/>
      <c r="BE171" s="136"/>
      <c r="BF171" s="136"/>
      <c r="BG171" s="136"/>
      <c r="BH171" s="136"/>
      <c r="BI171" s="136"/>
      <c r="BJ171" s="136"/>
      <c r="BK171" s="136"/>
      <c r="BL171" s="136"/>
      <c r="BM171" s="136"/>
      <c r="BN171" s="136"/>
      <c r="BO171" s="136"/>
      <c r="BP171" s="136"/>
      <c r="BQ171" s="136"/>
      <c r="BR171" s="136"/>
      <c r="BS171" s="136"/>
      <c r="BT171" s="136"/>
      <c r="BU171" s="136"/>
      <c r="BV171" s="136"/>
      <c r="BW171" s="136"/>
      <c r="BX171" s="136"/>
      <c r="BY171" s="136"/>
      <c r="BZ171" s="136"/>
      <c r="CA171" s="136"/>
      <c r="CB171" s="136"/>
      <c r="CC171" s="136"/>
      <c r="CD171" s="136"/>
      <c r="CE171" s="136"/>
      <c r="CF171" s="136"/>
      <c r="CG171" s="136"/>
      <c r="CH171" s="136"/>
      <c r="CI171" s="136"/>
      <c r="CJ171" s="136"/>
      <c r="CK171" s="136"/>
      <c r="CL171" s="136"/>
      <c r="CM171" s="136"/>
      <c r="CN171" s="136"/>
      <c r="CO171" s="136"/>
      <c r="CP171" s="136"/>
      <c r="CQ171" s="136"/>
      <c r="CR171" s="136"/>
      <c r="CS171" s="136"/>
      <c r="CT171" s="136"/>
    </row>
    <row r="172" spans="1:98">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6"/>
      <c r="AY172" s="136"/>
      <c r="AZ172" s="136"/>
      <c r="BA172" s="136"/>
      <c r="BB172" s="136"/>
      <c r="BC172" s="136"/>
      <c r="BD172" s="136"/>
      <c r="BE172" s="136"/>
      <c r="BF172" s="136"/>
      <c r="BG172" s="136"/>
      <c r="BH172" s="136"/>
      <c r="BI172" s="136"/>
      <c r="BJ172" s="136"/>
      <c r="BK172" s="136"/>
      <c r="BL172" s="136"/>
      <c r="BM172" s="136"/>
      <c r="BN172" s="136"/>
      <c r="BO172" s="136"/>
      <c r="BP172" s="136"/>
      <c r="BQ172" s="136"/>
      <c r="BR172" s="136"/>
      <c r="BS172" s="136"/>
      <c r="BT172" s="136"/>
      <c r="BU172" s="136"/>
      <c r="BV172" s="136"/>
      <c r="BW172" s="136"/>
      <c r="BX172" s="136"/>
      <c r="BY172" s="136"/>
      <c r="BZ172" s="136"/>
      <c r="CA172" s="136"/>
      <c r="CB172" s="136"/>
      <c r="CC172" s="136"/>
      <c r="CD172" s="136"/>
      <c r="CE172" s="136"/>
      <c r="CF172" s="136"/>
      <c r="CG172" s="136"/>
      <c r="CH172" s="136"/>
      <c r="CI172" s="136"/>
      <c r="CJ172" s="136"/>
      <c r="CK172" s="136"/>
      <c r="CL172" s="136"/>
      <c r="CM172" s="136"/>
      <c r="CN172" s="136"/>
      <c r="CO172" s="136"/>
      <c r="CP172" s="136"/>
      <c r="CQ172" s="136"/>
      <c r="CR172" s="136"/>
      <c r="CS172" s="136"/>
      <c r="CT172" s="136"/>
    </row>
    <row r="173" spans="1:98">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6"/>
      <c r="AY173" s="136"/>
      <c r="AZ173" s="136"/>
      <c r="BA173" s="136"/>
      <c r="BB173" s="136"/>
      <c r="BC173" s="136"/>
      <c r="BD173" s="136"/>
      <c r="BE173" s="136"/>
      <c r="BF173" s="136"/>
      <c r="BG173" s="136"/>
      <c r="BH173" s="136"/>
      <c r="BI173" s="136"/>
      <c r="BJ173" s="136"/>
      <c r="BK173" s="136"/>
      <c r="BL173" s="136"/>
      <c r="BM173" s="136"/>
      <c r="BN173" s="136"/>
      <c r="BO173" s="136"/>
      <c r="BP173" s="136"/>
      <c r="BQ173" s="136"/>
      <c r="BR173" s="136"/>
      <c r="BS173" s="136"/>
      <c r="BT173" s="136"/>
      <c r="BU173" s="136"/>
      <c r="BV173" s="136"/>
      <c r="BW173" s="136"/>
      <c r="BX173" s="136"/>
      <c r="BY173" s="136"/>
      <c r="BZ173" s="136"/>
      <c r="CA173" s="136"/>
      <c r="CB173" s="136"/>
      <c r="CC173" s="136"/>
      <c r="CD173" s="136"/>
      <c r="CE173" s="136"/>
      <c r="CF173" s="136"/>
      <c r="CG173" s="136"/>
      <c r="CH173" s="136"/>
      <c r="CI173" s="136"/>
      <c r="CJ173" s="136"/>
      <c r="CK173" s="136"/>
      <c r="CL173" s="136"/>
      <c r="CM173" s="136"/>
      <c r="CN173" s="136"/>
      <c r="CO173" s="136"/>
      <c r="CP173" s="136"/>
      <c r="CQ173" s="136"/>
      <c r="CR173" s="136"/>
      <c r="CS173" s="136"/>
      <c r="CT173" s="136"/>
    </row>
    <row r="174" spans="1:98">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6"/>
      <c r="AY174" s="136"/>
      <c r="AZ174" s="136"/>
      <c r="BA174" s="136"/>
      <c r="BB174" s="136"/>
      <c r="BC174" s="136"/>
      <c r="BD174" s="136"/>
      <c r="BE174" s="136"/>
      <c r="BF174" s="136"/>
      <c r="BG174" s="136"/>
      <c r="BH174" s="136"/>
      <c r="BI174" s="136"/>
      <c r="BJ174" s="136"/>
      <c r="BK174" s="136"/>
      <c r="BL174" s="136"/>
      <c r="BM174" s="136"/>
      <c r="BN174" s="136"/>
      <c r="BO174" s="136"/>
      <c r="BP174" s="136"/>
      <c r="BQ174" s="136"/>
      <c r="BR174" s="136"/>
      <c r="BS174" s="136"/>
      <c r="BT174" s="136"/>
      <c r="BU174" s="136"/>
      <c r="BV174" s="136"/>
      <c r="BW174" s="136"/>
      <c r="BX174" s="136"/>
      <c r="BY174" s="136"/>
      <c r="BZ174" s="136"/>
      <c r="CA174" s="136"/>
      <c r="CB174" s="136"/>
      <c r="CC174" s="136"/>
      <c r="CD174" s="136"/>
      <c r="CE174" s="136"/>
      <c r="CF174" s="136"/>
      <c r="CG174" s="136"/>
      <c r="CH174" s="136"/>
      <c r="CI174" s="136"/>
      <c r="CJ174" s="136"/>
      <c r="CK174" s="136"/>
      <c r="CL174" s="136"/>
      <c r="CM174" s="136"/>
      <c r="CN174" s="136"/>
      <c r="CO174" s="136"/>
      <c r="CP174" s="136"/>
      <c r="CQ174" s="136"/>
      <c r="CR174" s="136"/>
      <c r="CS174" s="136"/>
      <c r="CT174" s="136"/>
    </row>
    <row r="175" spans="1:98">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6"/>
      <c r="AY175" s="136"/>
      <c r="AZ175" s="136"/>
      <c r="BA175" s="136"/>
      <c r="BB175" s="136"/>
      <c r="BC175" s="136"/>
      <c r="BD175" s="136"/>
      <c r="BE175" s="136"/>
      <c r="BF175" s="136"/>
      <c r="BG175" s="136"/>
      <c r="BH175" s="136"/>
      <c r="BI175" s="136"/>
      <c r="BJ175" s="136"/>
      <c r="BK175" s="136"/>
      <c r="BL175" s="136"/>
      <c r="BM175" s="136"/>
      <c r="BN175" s="136"/>
      <c r="BO175" s="136"/>
      <c r="BP175" s="136"/>
      <c r="BQ175" s="136"/>
      <c r="BR175" s="136"/>
      <c r="BS175" s="136"/>
      <c r="BT175" s="136"/>
      <c r="BU175" s="136"/>
      <c r="BV175" s="136"/>
      <c r="BW175" s="136"/>
      <c r="BX175" s="136"/>
      <c r="BY175" s="136"/>
      <c r="BZ175" s="136"/>
      <c r="CA175" s="136"/>
      <c r="CB175" s="136"/>
      <c r="CC175" s="136"/>
      <c r="CD175" s="136"/>
      <c r="CE175" s="136"/>
      <c r="CF175" s="136"/>
      <c r="CG175" s="136"/>
      <c r="CH175" s="136"/>
      <c r="CI175" s="136"/>
      <c r="CJ175" s="136"/>
      <c r="CK175" s="136"/>
      <c r="CL175" s="136"/>
      <c r="CM175" s="136"/>
      <c r="CN175" s="136"/>
      <c r="CO175" s="136"/>
      <c r="CP175" s="136"/>
      <c r="CQ175" s="136"/>
      <c r="CR175" s="136"/>
      <c r="CS175" s="136"/>
      <c r="CT175" s="136"/>
    </row>
    <row r="176" spans="1:98">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6"/>
      <c r="AY176" s="136"/>
      <c r="AZ176" s="136"/>
      <c r="BA176" s="136"/>
      <c r="BB176" s="136"/>
      <c r="BC176" s="136"/>
      <c r="BD176" s="136"/>
      <c r="BE176" s="136"/>
      <c r="BF176" s="136"/>
      <c r="BG176" s="136"/>
      <c r="BH176" s="136"/>
      <c r="BI176" s="136"/>
      <c r="BJ176" s="136"/>
      <c r="BK176" s="136"/>
      <c r="BL176" s="136"/>
      <c r="BM176" s="136"/>
      <c r="BN176" s="136"/>
      <c r="BO176" s="136"/>
      <c r="BP176" s="136"/>
      <c r="BQ176" s="136"/>
      <c r="BR176" s="136"/>
      <c r="BS176" s="136"/>
      <c r="BT176" s="136"/>
      <c r="BU176" s="136"/>
      <c r="BV176" s="136"/>
      <c r="BW176" s="136"/>
      <c r="BX176" s="136"/>
      <c r="BY176" s="136"/>
      <c r="BZ176" s="136"/>
      <c r="CA176" s="136"/>
      <c r="CB176" s="136"/>
      <c r="CC176" s="136"/>
      <c r="CD176" s="136"/>
      <c r="CE176" s="136"/>
      <c r="CF176" s="136"/>
      <c r="CG176" s="136"/>
      <c r="CH176" s="136"/>
      <c r="CI176" s="136"/>
      <c r="CJ176" s="136"/>
      <c r="CK176" s="136"/>
      <c r="CL176" s="136"/>
      <c r="CM176" s="136"/>
      <c r="CN176" s="136"/>
      <c r="CO176" s="136"/>
      <c r="CP176" s="136"/>
      <c r="CQ176" s="136"/>
      <c r="CR176" s="136"/>
      <c r="CS176" s="136"/>
      <c r="CT176" s="136"/>
    </row>
    <row r="177" spans="1:98">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36"/>
      <c r="AY177" s="136"/>
      <c r="AZ177" s="136"/>
      <c r="BA177" s="136"/>
      <c r="BB177" s="136"/>
      <c r="BC177" s="136"/>
      <c r="BD177" s="136"/>
      <c r="BE177" s="136"/>
      <c r="BF177" s="136"/>
      <c r="BG177" s="136"/>
      <c r="BH177" s="136"/>
      <c r="BI177" s="136"/>
      <c r="BJ177" s="136"/>
      <c r="BK177" s="136"/>
      <c r="BL177" s="136"/>
      <c r="BM177" s="136"/>
      <c r="BN177" s="136"/>
      <c r="BO177" s="136"/>
      <c r="BP177" s="136"/>
      <c r="BQ177" s="136"/>
      <c r="BR177" s="136"/>
      <c r="BS177" s="136"/>
      <c r="BT177" s="136"/>
      <c r="BU177" s="136"/>
      <c r="BV177" s="136"/>
      <c r="BW177" s="136"/>
      <c r="BX177" s="136"/>
      <c r="BY177" s="136"/>
      <c r="BZ177" s="136"/>
      <c r="CA177" s="136"/>
      <c r="CB177" s="136"/>
      <c r="CC177" s="136"/>
      <c r="CD177" s="136"/>
      <c r="CE177" s="136"/>
      <c r="CF177" s="136"/>
      <c r="CG177" s="136"/>
      <c r="CH177" s="136"/>
      <c r="CI177" s="136"/>
      <c r="CJ177" s="136"/>
      <c r="CK177" s="136"/>
      <c r="CL177" s="136"/>
      <c r="CM177" s="136"/>
      <c r="CN177" s="136"/>
      <c r="CO177" s="136"/>
      <c r="CP177" s="136"/>
      <c r="CQ177" s="136"/>
      <c r="CR177" s="136"/>
      <c r="CS177" s="136"/>
      <c r="CT177" s="136"/>
    </row>
    <row r="178" spans="1:98">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c r="AV178" s="136"/>
      <c r="AW178" s="136"/>
      <c r="AX178" s="136"/>
      <c r="AY178" s="136"/>
      <c r="AZ178" s="136"/>
      <c r="BA178" s="136"/>
      <c r="BB178" s="136"/>
      <c r="BC178" s="136"/>
      <c r="BD178" s="136"/>
      <c r="BE178" s="136"/>
      <c r="BF178" s="136"/>
      <c r="BG178" s="136"/>
      <c r="BH178" s="136"/>
      <c r="BI178" s="136"/>
      <c r="BJ178" s="136"/>
      <c r="BK178" s="136"/>
      <c r="BL178" s="136"/>
      <c r="BM178" s="136"/>
      <c r="BN178" s="136"/>
      <c r="BO178" s="136"/>
      <c r="BP178" s="136"/>
      <c r="BQ178" s="136"/>
      <c r="BR178" s="136"/>
      <c r="BS178" s="136"/>
      <c r="BT178" s="136"/>
      <c r="BU178" s="136"/>
      <c r="BV178" s="136"/>
      <c r="BW178" s="136"/>
      <c r="BX178" s="136"/>
      <c r="BY178" s="136"/>
      <c r="BZ178" s="136"/>
      <c r="CA178" s="136"/>
      <c r="CB178" s="136"/>
      <c r="CC178" s="136"/>
      <c r="CD178" s="136"/>
      <c r="CE178" s="136"/>
      <c r="CF178" s="136"/>
      <c r="CG178" s="136"/>
      <c r="CH178" s="136"/>
      <c r="CI178" s="136"/>
      <c r="CJ178" s="136"/>
      <c r="CK178" s="136"/>
      <c r="CL178" s="136"/>
      <c r="CM178" s="136"/>
      <c r="CN178" s="136"/>
      <c r="CO178" s="136"/>
      <c r="CP178" s="136"/>
      <c r="CQ178" s="136"/>
      <c r="CR178" s="136"/>
      <c r="CS178" s="136"/>
      <c r="CT178" s="136"/>
    </row>
    <row r="179" spans="1:98">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36"/>
      <c r="AY179" s="136"/>
      <c r="AZ179" s="136"/>
      <c r="BA179" s="136"/>
      <c r="BB179" s="136"/>
      <c r="BC179" s="136"/>
      <c r="BD179" s="136"/>
      <c r="BE179" s="136"/>
      <c r="BF179" s="136"/>
      <c r="BG179" s="136"/>
      <c r="BH179" s="136"/>
      <c r="BI179" s="136"/>
      <c r="BJ179" s="136"/>
      <c r="BK179" s="136"/>
      <c r="BL179" s="136"/>
      <c r="BM179" s="136"/>
      <c r="BN179" s="136"/>
      <c r="BO179" s="136"/>
      <c r="BP179" s="136"/>
      <c r="BQ179" s="136"/>
      <c r="BR179" s="136"/>
      <c r="BS179" s="136"/>
      <c r="BT179" s="136"/>
      <c r="BU179" s="136"/>
      <c r="BV179" s="136"/>
      <c r="BW179" s="136"/>
      <c r="BX179" s="136"/>
      <c r="BY179" s="136"/>
      <c r="BZ179" s="136"/>
      <c r="CA179" s="136"/>
      <c r="CB179" s="136"/>
      <c r="CC179" s="136"/>
      <c r="CD179" s="136"/>
      <c r="CE179" s="136"/>
      <c r="CF179" s="136"/>
      <c r="CG179" s="136"/>
      <c r="CH179" s="136"/>
      <c r="CI179" s="136"/>
      <c r="CJ179" s="136"/>
      <c r="CK179" s="136"/>
      <c r="CL179" s="136"/>
      <c r="CM179" s="136"/>
      <c r="CN179" s="136"/>
      <c r="CO179" s="136"/>
      <c r="CP179" s="136"/>
      <c r="CQ179" s="136"/>
      <c r="CR179" s="136"/>
      <c r="CS179" s="136"/>
      <c r="CT179" s="136"/>
    </row>
    <row r="180" spans="1:98">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c r="BH180" s="136"/>
      <c r="BI180" s="136"/>
      <c r="BJ180" s="136"/>
      <c r="BK180" s="136"/>
      <c r="BL180" s="136"/>
      <c r="BM180" s="136"/>
      <c r="BN180" s="136"/>
      <c r="BO180" s="136"/>
      <c r="BP180" s="136"/>
      <c r="BQ180" s="136"/>
      <c r="BR180" s="136"/>
      <c r="BS180" s="136"/>
      <c r="BT180" s="136"/>
      <c r="BU180" s="136"/>
      <c r="BV180" s="136"/>
      <c r="BW180" s="136"/>
      <c r="BX180" s="136"/>
      <c r="BY180" s="136"/>
      <c r="BZ180" s="136"/>
      <c r="CA180" s="136"/>
      <c r="CB180" s="136"/>
      <c r="CC180" s="136"/>
      <c r="CD180" s="136"/>
      <c r="CE180" s="136"/>
      <c r="CF180" s="136"/>
      <c r="CG180" s="136"/>
      <c r="CH180" s="136"/>
      <c r="CI180" s="136"/>
      <c r="CJ180" s="136"/>
      <c r="CK180" s="136"/>
      <c r="CL180" s="136"/>
      <c r="CM180" s="136"/>
      <c r="CN180" s="136"/>
      <c r="CO180" s="136"/>
      <c r="CP180" s="136"/>
      <c r="CQ180" s="136"/>
      <c r="CR180" s="136"/>
      <c r="CS180" s="136"/>
      <c r="CT180" s="136"/>
    </row>
    <row r="181" spans="1:98">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6"/>
      <c r="AN181" s="136"/>
      <c r="AO181" s="136"/>
      <c r="AP181" s="136"/>
      <c r="AQ181" s="136"/>
      <c r="AR181" s="136"/>
      <c r="AS181" s="136"/>
      <c r="AT181" s="136"/>
      <c r="AU181" s="136"/>
      <c r="AV181" s="136"/>
      <c r="AW181" s="136"/>
      <c r="AX181" s="136"/>
      <c r="AY181" s="136"/>
      <c r="AZ181" s="136"/>
      <c r="BA181" s="136"/>
      <c r="BB181" s="136"/>
      <c r="BC181" s="136"/>
      <c r="BD181" s="136"/>
      <c r="BE181" s="136"/>
      <c r="BF181" s="136"/>
      <c r="BG181" s="136"/>
      <c r="BH181" s="136"/>
      <c r="BI181" s="136"/>
      <c r="BJ181" s="136"/>
      <c r="BK181" s="136"/>
      <c r="BL181" s="136"/>
      <c r="BM181" s="136"/>
      <c r="BN181" s="136"/>
      <c r="BO181" s="136"/>
      <c r="BP181" s="136"/>
      <c r="BQ181" s="136"/>
      <c r="BR181" s="136"/>
      <c r="BS181" s="136"/>
      <c r="BT181" s="136"/>
      <c r="BU181" s="136"/>
      <c r="BV181" s="136"/>
      <c r="BW181" s="136"/>
      <c r="BX181" s="136"/>
      <c r="BY181" s="136"/>
      <c r="BZ181" s="136"/>
      <c r="CA181" s="136"/>
      <c r="CB181" s="136"/>
      <c r="CC181" s="136"/>
      <c r="CD181" s="136"/>
      <c r="CE181" s="136"/>
      <c r="CF181" s="136"/>
      <c r="CG181" s="136"/>
      <c r="CH181" s="136"/>
      <c r="CI181" s="136"/>
      <c r="CJ181" s="136"/>
      <c r="CK181" s="136"/>
      <c r="CL181" s="136"/>
      <c r="CM181" s="136"/>
      <c r="CN181" s="136"/>
      <c r="CO181" s="136"/>
      <c r="CP181" s="136"/>
      <c r="CQ181" s="136"/>
      <c r="CR181" s="136"/>
      <c r="CS181" s="136"/>
      <c r="CT181" s="136"/>
    </row>
    <row r="182" spans="1:98">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6"/>
      <c r="AY182" s="136"/>
      <c r="AZ182" s="136"/>
      <c r="BA182" s="136"/>
      <c r="BB182" s="136"/>
      <c r="BC182" s="136"/>
      <c r="BD182" s="136"/>
      <c r="BE182" s="136"/>
      <c r="BF182" s="136"/>
      <c r="BG182" s="136"/>
      <c r="BH182" s="136"/>
      <c r="BI182" s="136"/>
      <c r="BJ182" s="136"/>
      <c r="BK182" s="136"/>
      <c r="BL182" s="136"/>
      <c r="BM182" s="136"/>
      <c r="BN182" s="136"/>
      <c r="BO182" s="136"/>
      <c r="BP182" s="136"/>
      <c r="BQ182" s="136"/>
      <c r="BR182" s="136"/>
      <c r="BS182" s="136"/>
      <c r="BT182" s="136"/>
      <c r="BU182" s="136"/>
      <c r="BV182" s="136"/>
      <c r="BW182" s="136"/>
      <c r="BX182" s="136"/>
      <c r="BY182" s="136"/>
      <c r="BZ182" s="136"/>
      <c r="CA182" s="136"/>
      <c r="CB182" s="136"/>
      <c r="CC182" s="136"/>
      <c r="CD182" s="136"/>
      <c r="CE182" s="136"/>
      <c r="CF182" s="136"/>
      <c r="CG182" s="136"/>
      <c r="CH182" s="136"/>
      <c r="CI182" s="136"/>
      <c r="CJ182" s="136"/>
      <c r="CK182" s="136"/>
      <c r="CL182" s="136"/>
      <c r="CM182" s="136"/>
      <c r="CN182" s="136"/>
      <c r="CO182" s="136"/>
      <c r="CP182" s="136"/>
      <c r="CQ182" s="136"/>
      <c r="CR182" s="136"/>
      <c r="CS182" s="136"/>
      <c r="CT182" s="136"/>
    </row>
    <row r="183" spans="1:98">
      <c r="A183" s="136"/>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6"/>
      <c r="AY183" s="136"/>
      <c r="AZ183" s="136"/>
      <c r="BA183" s="136"/>
      <c r="BB183" s="136"/>
      <c r="BC183" s="136"/>
      <c r="BD183" s="136"/>
      <c r="BE183" s="136"/>
      <c r="BF183" s="136"/>
      <c r="BG183" s="136"/>
      <c r="BH183" s="136"/>
      <c r="BI183" s="136"/>
      <c r="BJ183" s="136"/>
      <c r="BK183" s="136"/>
      <c r="BL183" s="136"/>
      <c r="BM183" s="136"/>
      <c r="BN183" s="136"/>
      <c r="BO183" s="136"/>
      <c r="BP183" s="136"/>
      <c r="BQ183" s="136"/>
      <c r="BR183" s="136"/>
      <c r="BS183" s="136"/>
      <c r="BT183" s="136"/>
      <c r="BU183" s="136"/>
      <c r="BV183" s="136"/>
      <c r="BW183" s="136"/>
      <c r="BX183" s="136"/>
      <c r="BY183" s="136"/>
      <c r="BZ183" s="136"/>
      <c r="CA183" s="136"/>
      <c r="CB183" s="136"/>
      <c r="CC183" s="136"/>
      <c r="CD183" s="136"/>
      <c r="CE183" s="136"/>
      <c r="CF183" s="136"/>
      <c r="CG183" s="136"/>
      <c r="CH183" s="136"/>
      <c r="CI183" s="136"/>
      <c r="CJ183" s="136"/>
      <c r="CK183" s="136"/>
      <c r="CL183" s="136"/>
      <c r="CM183" s="136"/>
      <c r="CN183" s="136"/>
      <c r="CO183" s="136"/>
      <c r="CP183" s="136"/>
      <c r="CQ183" s="136"/>
      <c r="CR183" s="136"/>
      <c r="CS183" s="136"/>
      <c r="CT183" s="136"/>
    </row>
    <row r="184" spans="1:98">
      <c r="A184" s="136"/>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6"/>
      <c r="AL184" s="136"/>
      <c r="AM184" s="136"/>
      <c r="AN184" s="136"/>
      <c r="AO184" s="136"/>
      <c r="AP184" s="136"/>
      <c r="AQ184" s="136"/>
      <c r="AR184" s="136"/>
      <c r="AS184" s="136"/>
      <c r="AT184" s="136"/>
      <c r="AU184" s="136"/>
      <c r="AV184" s="136"/>
      <c r="AW184" s="136"/>
      <c r="AX184" s="136"/>
      <c r="AY184" s="136"/>
      <c r="AZ184" s="136"/>
      <c r="BA184" s="136"/>
      <c r="BB184" s="136"/>
      <c r="BC184" s="136"/>
      <c r="BD184" s="136"/>
      <c r="BE184" s="136"/>
      <c r="BF184" s="136"/>
      <c r="BG184" s="136"/>
      <c r="BH184" s="136"/>
      <c r="BI184" s="136"/>
      <c r="BJ184" s="136"/>
      <c r="BK184" s="136"/>
      <c r="BL184" s="136"/>
      <c r="BM184" s="136"/>
      <c r="BN184" s="136"/>
      <c r="BO184" s="136"/>
      <c r="BP184" s="136"/>
      <c r="BQ184" s="136"/>
      <c r="BR184" s="136"/>
      <c r="BS184" s="136"/>
      <c r="BT184" s="136"/>
      <c r="BU184" s="136"/>
      <c r="BV184" s="136"/>
      <c r="BW184" s="136"/>
      <c r="BX184" s="136"/>
      <c r="BY184" s="136"/>
      <c r="BZ184" s="136"/>
      <c r="CA184" s="136"/>
      <c r="CB184" s="136"/>
      <c r="CC184" s="136"/>
      <c r="CD184" s="136"/>
      <c r="CE184" s="136"/>
      <c r="CF184" s="136"/>
      <c r="CG184" s="136"/>
      <c r="CH184" s="136"/>
      <c r="CI184" s="136"/>
      <c r="CJ184" s="136"/>
      <c r="CK184" s="136"/>
      <c r="CL184" s="136"/>
      <c r="CM184" s="136"/>
      <c r="CN184" s="136"/>
      <c r="CO184" s="136"/>
      <c r="CP184" s="136"/>
      <c r="CQ184" s="136"/>
      <c r="CR184" s="136"/>
      <c r="CS184" s="136"/>
      <c r="CT184" s="136"/>
    </row>
    <row r="185" spans="1:98">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6"/>
      <c r="AL185" s="136"/>
      <c r="AM185" s="136"/>
      <c r="AN185" s="136"/>
      <c r="AO185" s="136"/>
      <c r="AP185" s="136"/>
      <c r="AQ185" s="136"/>
      <c r="AR185" s="136"/>
      <c r="AS185" s="136"/>
      <c r="AT185" s="136"/>
      <c r="AU185" s="136"/>
      <c r="AV185" s="136"/>
      <c r="AW185" s="136"/>
      <c r="AX185" s="136"/>
      <c r="AY185" s="136"/>
      <c r="AZ185" s="136"/>
      <c r="BA185" s="136"/>
      <c r="BB185" s="136"/>
      <c r="BC185" s="136"/>
      <c r="BD185" s="136"/>
      <c r="BE185" s="136"/>
      <c r="BF185" s="136"/>
      <c r="BG185" s="136"/>
      <c r="BH185" s="136"/>
      <c r="BI185" s="136"/>
      <c r="BJ185" s="136"/>
      <c r="BK185" s="136"/>
      <c r="BL185" s="136"/>
      <c r="BM185" s="136"/>
      <c r="BN185" s="136"/>
      <c r="BO185" s="136"/>
      <c r="BP185" s="136"/>
      <c r="BQ185" s="136"/>
      <c r="BR185" s="136"/>
      <c r="BS185" s="136"/>
      <c r="BT185" s="136"/>
      <c r="BU185" s="136"/>
      <c r="BV185" s="136"/>
      <c r="BW185" s="136"/>
      <c r="BX185" s="136"/>
      <c r="BY185" s="136"/>
      <c r="BZ185" s="136"/>
      <c r="CA185" s="136"/>
      <c r="CB185" s="136"/>
      <c r="CC185" s="136"/>
      <c r="CD185" s="136"/>
      <c r="CE185" s="136"/>
      <c r="CF185" s="136"/>
      <c r="CG185" s="136"/>
      <c r="CH185" s="136"/>
      <c r="CI185" s="136"/>
      <c r="CJ185" s="136"/>
      <c r="CK185" s="136"/>
      <c r="CL185" s="136"/>
      <c r="CM185" s="136"/>
      <c r="CN185" s="136"/>
      <c r="CO185" s="136"/>
      <c r="CP185" s="136"/>
      <c r="CQ185" s="136"/>
      <c r="CR185" s="136"/>
      <c r="CS185" s="136"/>
      <c r="CT185" s="136"/>
    </row>
    <row r="186" spans="1:98">
      <c r="A186" s="136"/>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6"/>
      <c r="AL186" s="136"/>
      <c r="AM186" s="136"/>
      <c r="AN186" s="136"/>
      <c r="AO186" s="136"/>
      <c r="AP186" s="136"/>
      <c r="AQ186" s="136"/>
      <c r="AR186" s="136"/>
      <c r="AS186" s="136"/>
      <c r="AT186" s="136"/>
      <c r="AU186" s="136"/>
      <c r="AV186" s="136"/>
      <c r="AW186" s="136"/>
      <c r="AX186" s="136"/>
      <c r="AY186" s="136"/>
      <c r="AZ186" s="136"/>
      <c r="BA186" s="136"/>
      <c r="BB186" s="136"/>
      <c r="BC186" s="136"/>
      <c r="BD186" s="136"/>
      <c r="BE186" s="136"/>
      <c r="BF186" s="136"/>
      <c r="BG186" s="136"/>
      <c r="BH186" s="136"/>
      <c r="BI186" s="136"/>
      <c r="BJ186" s="136"/>
      <c r="BK186" s="136"/>
      <c r="BL186" s="136"/>
      <c r="BM186" s="136"/>
      <c r="BN186" s="136"/>
      <c r="BO186" s="136"/>
      <c r="BP186" s="136"/>
      <c r="BQ186" s="136"/>
      <c r="BR186" s="136"/>
      <c r="BS186" s="136"/>
      <c r="BT186" s="136"/>
      <c r="BU186" s="136"/>
      <c r="BV186" s="136"/>
      <c r="BW186" s="136"/>
      <c r="BX186" s="136"/>
      <c r="BY186" s="136"/>
      <c r="BZ186" s="136"/>
      <c r="CA186" s="136"/>
      <c r="CB186" s="136"/>
      <c r="CC186" s="136"/>
      <c r="CD186" s="136"/>
      <c r="CE186" s="136"/>
      <c r="CF186" s="136"/>
      <c r="CG186" s="136"/>
      <c r="CH186" s="136"/>
      <c r="CI186" s="136"/>
      <c r="CJ186" s="136"/>
      <c r="CK186" s="136"/>
      <c r="CL186" s="136"/>
      <c r="CM186" s="136"/>
      <c r="CN186" s="136"/>
      <c r="CO186" s="136"/>
      <c r="CP186" s="136"/>
      <c r="CQ186" s="136"/>
      <c r="CR186" s="136"/>
      <c r="CS186" s="136"/>
      <c r="CT186" s="136"/>
    </row>
    <row r="187" spans="1:98">
      <c r="A187" s="136"/>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6"/>
      <c r="AY187" s="136"/>
      <c r="AZ187" s="136"/>
      <c r="BA187" s="136"/>
      <c r="BB187" s="136"/>
      <c r="BC187" s="136"/>
      <c r="BD187" s="136"/>
      <c r="BE187" s="136"/>
      <c r="BF187" s="136"/>
      <c r="BG187" s="136"/>
      <c r="BH187" s="136"/>
      <c r="BI187" s="136"/>
      <c r="BJ187" s="136"/>
      <c r="BK187" s="136"/>
      <c r="BL187" s="136"/>
      <c r="BM187" s="136"/>
      <c r="BN187" s="136"/>
      <c r="BO187" s="136"/>
      <c r="BP187" s="136"/>
      <c r="BQ187" s="136"/>
      <c r="BR187" s="136"/>
      <c r="BS187" s="136"/>
      <c r="BT187" s="136"/>
      <c r="BU187" s="136"/>
      <c r="BV187" s="136"/>
      <c r="BW187" s="136"/>
      <c r="BX187" s="136"/>
      <c r="BY187" s="136"/>
      <c r="BZ187" s="136"/>
      <c r="CA187" s="136"/>
      <c r="CB187" s="136"/>
      <c r="CC187" s="136"/>
      <c r="CD187" s="136"/>
      <c r="CE187" s="136"/>
      <c r="CF187" s="136"/>
      <c r="CG187" s="136"/>
      <c r="CH187" s="136"/>
      <c r="CI187" s="136"/>
      <c r="CJ187" s="136"/>
      <c r="CK187" s="136"/>
      <c r="CL187" s="136"/>
      <c r="CM187" s="136"/>
      <c r="CN187" s="136"/>
      <c r="CO187" s="136"/>
      <c r="CP187" s="136"/>
      <c r="CQ187" s="136"/>
      <c r="CR187" s="136"/>
      <c r="CS187" s="136"/>
      <c r="CT187" s="136"/>
    </row>
    <row r="188" spans="1:98">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36"/>
      <c r="AY188" s="136"/>
      <c r="AZ188" s="136"/>
      <c r="BA188" s="136"/>
      <c r="BB188" s="136"/>
      <c r="BC188" s="136"/>
      <c r="BD188" s="136"/>
      <c r="BE188" s="136"/>
      <c r="BF188" s="136"/>
      <c r="BG188" s="136"/>
      <c r="BH188" s="136"/>
      <c r="BI188" s="136"/>
      <c r="BJ188" s="136"/>
      <c r="BK188" s="136"/>
      <c r="BL188" s="136"/>
      <c r="BM188" s="136"/>
      <c r="BN188" s="136"/>
      <c r="BO188" s="136"/>
      <c r="BP188" s="136"/>
      <c r="BQ188" s="136"/>
      <c r="BR188" s="136"/>
      <c r="BS188" s="136"/>
      <c r="BT188" s="136"/>
      <c r="BU188" s="136"/>
      <c r="BV188" s="136"/>
      <c r="BW188" s="136"/>
      <c r="BX188" s="136"/>
      <c r="BY188" s="136"/>
      <c r="BZ188" s="136"/>
      <c r="CA188" s="136"/>
      <c r="CB188" s="136"/>
      <c r="CC188" s="136"/>
      <c r="CD188" s="136"/>
      <c r="CE188" s="136"/>
      <c r="CF188" s="136"/>
      <c r="CG188" s="136"/>
      <c r="CH188" s="136"/>
      <c r="CI188" s="136"/>
      <c r="CJ188" s="136"/>
      <c r="CK188" s="136"/>
      <c r="CL188" s="136"/>
      <c r="CM188" s="136"/>
      <c r="CN188" s="136"/>
      <c r="CO188" s="136"/>
      <c r="CP188" s="136"/>
      <c r="CQ188" s="136"/>
      <c r="CR188" s="136"/>
      <c r="CS188" s="136"/>
      <c r="CT188" s="136"/>
    </row>
    <row r="189" spans="1:98">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6"/>
      <c r="AY189" s="136"/>
      <c r="AZ189" s="136"/>
      <c r="BA189" s="136"/>
      <c r="BB189" s="136"/>
      <c r="BC189" s="136"/>
      <c r="BD189" s="136"/>
      <c r="BE189" s="136"/>
      <c r="BF189" s="136"/>
      <c r="BG189" s="136"/>
      <c r="BH189" s="136"/>
      <c r="BI189" s="136"/>
      <c r="BJ189" s="136"/>
      <c r="BK189" s="136"/>
      <c r="BL189" s="136"/>
      <c r="BM189" s="136"/>
      <c r="BN189" s="136"/>
      <c r="BO189" s="136"/>
      <c r="BP189" s="136"/>
      <c r="BQ189" s="136"/>
      <c r="BR189" s="136"/>
      <c r="BS189" s="136"/>
      <c r="BT189" s="136"/>
      <c r="BU189" s="136"/>
      <c r="BV189" s="136"/>
      <c r="BW189" s="136"/>
      <c r="BX189" s="136"/>
      <c r="BY189" s="136"/>
      <c r="BZ189" s="136"/>
      <c r="CA189" s="136"/>
      <c r="CB189" s="136"/>
      <c r="CC189" s="136"/>
      <c r="CD189" s="136"/>
      <c r="CE189" s="136"/>
      <c r="CF189" s="136"/>
      <c r="CG189" s="136"/>
      <c r="CH189" s="136"/>
      <c r="CI189" s="136"/>
      <c r="CJ189" s="136"/>
      <c r="CK189" s="136"/>
      <c r="CL189" s="136"/>
      <c r="CM189" s="136"/>
      <c r="CN189" s="136"/>
      <c r="CO189" s="136"/>
      <c r="CP189" s="136"/>
      <c r="CQ189" s="136"/>
      <c r="CR189" s="136"/>
      <c r="CS189" s="136"/>
      <c r="CT189" s="136"/>
    </row>
    <row r="190" spans="1:98">
      <c r="A190" s="136"/>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6"/>
      <c r="AY190" s="136"/>
      <c r="AZ190" s="136"/>
      <c r="BA190" s="136"/>
      <c r="BB190" s="136"/>
      <c r="BC190" s="136"/>
      <c r="BD190" s="136"/>
      <c r="BE190" s="136"/>
      <c r="BF190" s="136"/>
      <c r="BG190" s="136"/>
      <c r="BH190" s="136"/>
      <c r="BI190" s="136"/>
      <c r="BJ190" s="136"/>
      <c r="BK190" s="136"/>
      <c r="BL190" s="136"/>
      <c r="BM190" s="136"/>
      <c r="BN190" s="136"/>
      <c r="BO190" s="136"/>
      <c r="BP190" s="136"/>
      <c r="BQ190" s="136"/>
      <c r="BR190" s="136"/>
      <c r="BS190" s="136"/>
      <c r="BT190" s="136"/>
      <c r="BU190" s="136"/>
      <c r="BV190" s="136"/>
      <c r="BW190" s="136"/>
      <c r="BX190" s="136"/>
      <c r="BY190" s="136"/>
      <c r="BZ190" s="136"/>
      <c r="CA190" s="136"/>
      <c r="CB190" s="136"/>
      <c r="CC190" s="136"/>
      <c r="CD190" s="136"/>
      <c r="CE190" s="136"/>
      <c r="CF190" s="136"/>
      <c r="CG190" s="136"/>
      <c r="CH190" s="136"/>
      <c r="CI190" s="136"/>
      <c r="CJ190" s="136"/>
      <c r="CK190" s="136"/>
      <c r="CL190" s="136"/>
      <c r="CM190" s="136"/>
      <c r="CN190" s="136"/>
      <c r="CO190" s="136"/>
      <c r="CP190" s="136"/>
      <c r="CQ190" s="136"/>
      <c r="CR190" s="136"/>
      <c r="CS190" s="136"/>
      <c r="CT190" s="136"/>
    </row>
    <row r="191" spans="1:98">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6"/>
      <c r="AY191" s="136"/>
      <c r="AZ191" s="136"/>
      <c r="BA191" s="136"/>
      <c r="BB191" s="136"/>
      <c r="BC191" s="136"/>
      <c r="BD191" s="136"/>
      <c r="BE191" s="136"/>
      <c r="BF191" s="136"/>
      <c r="BG191" s="136"/>
      <c r="BH191" s="136"/>
      <c r="BI191" s="136"/>
      <c r="BJ191" s="136"/>
      <c r="BK191" s="136"/>
      <c r="BL191" s="136"/>
      <c r="BM191" s="136"/>
      <c r="BN191" s="136"/>
      <c r="BO191" s="136"/>
      <c r="BP191" s="136"/>
      <c r="BQ191" s="136"/>
      <c r="BR191" s="136"/>
      <c r="BS191" s="136"/>
      <c r="BT191" s="136"/>
      <c r="BU191" s="136"/>
      <c r="BV191" s="136"/>
      <c r="BW191" s="136"/>
      <c r="BX191" s="136"/>
      <c r="BY191" s="136"/>
      <c r="BZ191" s="136"/>
      <c r="CA191" s="136"/>
      <c r="CB191" s="136"/>
      <c r="CC191" s="136"/>
      <c r="CD191" s="136"/>
      <c r="CE191" s="136"/>
      <c r="CF191" s="136"/>
      <c r="CG191" s="136"/>
      <c r="CH191" s="136"/>
      <c r="CI191" s="136"/>
      <c r="CJ191" s="136"/>
      <c r="CK191" s="136"/>
      <c r="CL191" s="136"/>
      <c r="CM191" s="136"/>
      <c r="CN191" s="136"/>
      <c r="CO191" s="136"/>
      <c r="CP191" s="136"/>
      <c r="CQ191" s="136"/>
      <c r="CR191" s="136"/>
      <c r="CS191" s="136"/>
      <c r="CT191" s="136"/>
    </row>
    <row r="192" spans="1:98">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6"/>
      <c r="AL192" s="136"/>
      <c r="AM192" s="136"/>
      <c r="AN192" s="136"/>
      <c r="AO192" s="136"/>
      <c r="AP192" s="136"/>
      <c r="AQ192" s="136"/>
      <c r="AR192" s="136"/>
      <c r="AS192" s="136"/>
      <c r="AT192" s="136"/>
      <c r="AU192" s="136"/>
      <c r="AV192" s="136"/>
      <c r="AW192" s="136"/>
      <c r="AX192" s="136"/>
      <c r="AY192" s="136"/>
      <c r="AZ192" s="136"/>
      <c r="BA192" s="136"/>
      <c r="BB192" s="136"/>
      <c r="BC192" s="136"/>
      <c r="BD192" s="136"/>
      <c r="BE192" s="136"/>
      <c r="BF192" s="136"/>
      <c r="BG192" s="136"/>
      <c r="BH192" s="136"/>
      <c r="BI192" s="136"/>
      <c r="BJ192" s="136"/>
      <c r="BK192" s="136"/>
      <c r="BL192" s="136"/>
      <c r="BM192" s="136"/>
      <c r="BN192" s="136"/>
      <c r="BO192" s="136"/>
      <c r="BP192" s="136"/>
      <c r="BQ192" s="136"/>
      <c r="BR192" s="136"/>
      <c r="BS192" s="136"/>
      <c r="BT192" s="136"/>
      <c r="BU192" s="136"/>
      <c r="BV192" s="136"/>
      <c r="BW192" s="136"/>
      <c r="BX192" s="136"/>
      <c r="BY192" s="136"/>
      <c r="BZ192" s="136"/>
      <c r="CA192" s="136"/>
      <c r="CB192" s="136"/>
      <c r="CC192" s="136"/>
      <c r="CD192" s="136"/>
      <c r="CE192" s="136"/>
      <c r="CF192" s="136"/>
      <c r="CG192" s="136"/>
      <c r="CH192" s="136"/>
      <c r="CI192" s="136"/>
      <c r="CJ192" s="136"/>
      <c r="CK192" s="136"/>
      <c r="CL192" s="136"/>
      <c r="CM192" s="136"/>
      <c r="CN192" s="136"/>
      <c r="CO192" s="136"/>
      <c r="CP192" s="136"/>
      <c r="CQ192" s="136"/>
      <c r="CR192" s="136"/>
      <c r="CS192" s="136"/>
      <c r="CT192" s="136"/>
    </row>
    <row r="193" spans="1:98">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6"/>
      <c r="AL193" s="136"/>
      <c r="AM193" s="136"/>
      <c r="AN193" s="136"/>
      <c r="AO193" s="136"/>
      <c r="AP193" s="136"/>
      <c r="AQ193" s="136"/>
      <c r="AR193" s="136"/>
      <c r="AS193" s="136"/>
      <c r="AT193" s="136"/>
      <c r="AU193" s="136"/>
      <c r="AV193" s="136"/>
      <c r="AW193" s="136"/>
      <c r="AX193" s="136"/>
      <c r="AY193" s="136"/>
      <c r="AZ193" s="136"/>
      <c r="BA193" s="136"/>
      <c r="BB193" s="136"/>
      <c r="BC193" s="136"/>
      <c r="BD193" s="136"/>
      <c r="BE193" s="136"/>
      <c r="BF193" s="136"/>
      <c r="BG193" s="136"/>
      <c r="BH193" s="136"/>
      <c r="BI193" s="136"/>
      <c r="BJ193" s="136"/>
      <c r="BK193" s="136"/>
      <c r="BL193" s="136"/>
      <c r="BM193" s="136"/>
      <c r="BN193" s="136"/>
      <c r="BO193" s="136"/>
      <c r="BP193" s="136"/>
      <c r="BQ193" s="136"/>
      <c r="BR193" s="136"/>
      <c r="BS193" s="136"/>
      <c r="BT193" s="136"/>
      <c r="BU193" s="136"/>
      <c r="BV193" s="136"/>
      <c r="BW193" s="136"/>
      <c r="BX193" s="136"/>
      <c r="BY193" s="136"/>
      <c r="BZ193" s="136"/>
      <c r="CA193" s="136"/>
      <c r="CB193" s="136"/>
      <c r="CC193" s="136"/>
      <c r="CD193" s="136"/>
      <c r="CE193" s="136"/>
      <c r="CF193" s="136"/>
      <c r="CG193" s="136"/>
      <c r="CH193" s="136"/>
      <c r="CI193" s="136"/>
      <c r="CJ193" s="136"/>
      <c r="CK193" s="136"/>
      <c r="CL193" s="136"/>
      <c r="CM193" s="136"/>
      <c r="CN193" s="136"/>
      <c r="CO193" s="136"/>
      <c r="CP193" s="136"/>
      <c r="CQ193" s="136"/>
      <c r="CR193" s="136"/>
      <c r="CS193" s="136"/>
      <c r="CT193" s="136"/>
    </row>
    <row r="194" spans="1:98">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6"/>
      <c r="AL194" s="136"/>
      <c r="AM194" s="136"/>
      <c r="AN194" s="136"/>
      <c r="AO194" s="136"/>
      <c r="AP194" s="136"/>
      <c r="AQ194" s="136"/>
      <c r="AR194" s="136"/>
      <c r="AS194" s="136"/>
      <c r="AT194" s="136"/>
      <c r="AU194" s="136"/>
      <c r="AV194" s="136"/>
      <c r="AW194" s="136"/>
      <c r="AX194" s="136"/>
      <c r="AY194" s="136"/>
      <c r="AZ194" s="136"/>
      <c r="BA194" s="136"/>
      <c r="BB194" s="136"/>
      <c r="BC194" s="136"/>
      <c r="BD194" s="136"/>
      <c r="BE194" s="136"/>
      <c r="BF194" s="136"/>
      <c r="BG194" s="136"/>
      <c r="BH194" s="136"/>
      <c r="BI194" s="136"/>
      <c r="BJ194" s="136"/>
      <c r="BK194" s="136"/>
      <c r="BL194" s="136"/>
      <c r="BM194" s="136"/>
      <c r="BN194" s="136"/>
      <c r="BO194" s="136"/>
      <c r="BP194" s="136"/>
      <c r="BQ194" s="136"/>
      <c r="BR194" s="136"/>
      <c r="BS194" s="136"/>
      <c r="BT194" s="136"/>
      <c r="BU194" s="136"/>
      <c r="BV194" s="136"/>
      <c r="BW194" s="136"/>
      <c r="BX194" s="136"/>
      <c r="BY194" s="136"/>
      <c r="BZ194" s="136"/>
      <c r="CA194" s="136"/>
      <c r="CB194" s="136"/>
      <c r="CC194" s="136"/>
      <c r="CD194" s="136"/>
      <c r="CE194" s="136"/>
      <c r="CF194" s="136"/>
      <c r="CG194" s="136"/>
      <c r="CH194" s="136"/>
      <c r="CI194" s="136"/>
      <c r="CJ194" s="136"/>
      <c r="CK194" s="136"/>
      <c r="CL194" s="136"/>
      <c r="CM194" s="136"/>
      <c r="CN194" s="136"/>
      <c r="CO194" s="136"/>
      <c r="CP194" s="136"/>
      <c r="CQ194" s="136"/>
      <c r="CR194" s="136"/>
      <c r="CS194" s="136"/>
      <c r="CT194" s="136"/>
    </row>
    <row r="195" spans="1:98">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6"/>
      <c r="AL195" s="136"/>
      <c r="AM195" s="136"/>
      <c r="AN195" s="136"/>
      <c r="AO195" s="136"/>
      <c r="AP195" s="136"/>
      <c r="AQ195" s="136"/>
      <c r="AR195" s="136"/>
      <c r="AS195" s="136"/>
      <c r="AT195" s="136"/>
      <c r="AU195" s="136"/>
      <c r="AV195" s="136"/>
      <c r="AW195" s="136"/>
      <c r="AX195" s="136"/>
      <c r="AY195" s="136"/>
      <c r="AZ195" s="136"/>
      <c r="BA195" s="136"/>
      <c r="BB195" s="136"/>
      <c r="BC195" s="136"/>
      <c r="BD195" s="136"/>
      <c r="BE195" s="136"/>
      <c r="BF195" s="136"/>
      <c r="BG195" s="136"/>
      <c r="BH195" s="136"/>
      <c r="BI195" s="136"/>
      <c r="BJ195" s="136"/>
      <c r="BK195" s="136"/>
      <c r="BL195" s="136"/>
      <c r="BM195" s="136"/>
      <c r="BN195" s="136"/>
      <c r="BO195" s="136"/>
      <c r="BP195" s="136"/>
      <c r="BQ195" s="136"/>
      <c r="BR195" s="136"/>
      <c r="BS195" s="136"/>
      <c r="BT195" s="136"/>
      <c r="BU195" s="136"/>
      <c r="BV195" s="136"/>
      <c r="BW195" s="136"/>
      <c r="BX195" s="136"/>
      <c r="BY195" s="136"/>
      <c r="BZ195" s="136"/>
      <c r="CA195" s="136"/>
      <c r="CB195" s="136"/>
      <c r="CC195" s="136"/>
      <c r="CD195" s="136"/>
      <c r="CE195" s="136"/>
      <c r="CF195" s="136"/>
      <c r="CG195" s="136"/>
      <c r="CH195" s="136"/>
      <c r="CI195" s="136"/>
      <c r="CJ195" s="136"/>
      <c r="CK195" s="136"/>
      <c r="CL195" s="136"/>
      <c r="CM195" s="136"/>
      <c r="CN195" s="136"/>
      <c r="CO195" s="136"/>
      <c r="CP195" s="136"/>
      <c r="CQ195" s="136"/>
      <c r="CR195" s="136"/>
      <c r="CS195" s="136"/>
      <c r="CT195" s="136"/>
    </row>
    <row r="196" spans="1:98">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6"/>
      <c r="AL196" s="136"/>
      <c r="AM196" s="136"/>
      <c r="AN196" s="136"/>
      <c r="AO196" s="136"/>
      <c r="AP196" s="136"/>
      <c r="AQ196" s="136"/>
      <c r="AR196" s="136"/>
      <c r="AS196" s="136"/>
      <c r="AT196" s="136"/>
      <c r="AU196" s="136"/>
      <c r="AV196" s="136"/>
      <c r="AW196" s="136"/>
      <c r="AX196" s="136"/>
      <c r="AY196" s="136"/>
      <c r="AZ196" s="136"/>
      <c r="BA196" s="136"/>
      <c r="BB196" s="136"/>
      <c r="BC196" s="136"/>
      <c r="BD196" s="136"/>
      <c r="BE196" s="136"/>
      <c r="BF196" s="136"/>
      <c r="BG196" s="136"/>
      <c r="BH196" s="136"/>
      <c r="BI196" s="136"/>
      <c r="BJ196" s="136"/>
      <c r="BK196" s="136"/>
      <c r="BL196" s="136"/>
      <c r="BM196" s="136"/>
      <c r="BN196" s="136"/>
      <c r="BO196" s="136"/>
      <c r="BP196" s="136"/>
      <c r="BQ196" s="136"/>
      <c r="BR196" s="136"/>
      <c r="BS196" s="136"/>
      <c r="BT196" s="136"/>
      <c r="BU196" s="136"/>
      <c r="BV196" s="136"/>
      <c r="BW196" s="136"/>
      <c r="BX196" s="136"/>
      <c r="BY196" s="136"/>
      <c r="BZ196" s="136"/>
      <c r="CA196" s="136"/>
      <c r="CB196" s="136"/>
      <c r="CC196" s="136"/>
      <c r="CD196" s="136"/>
      <c r="CE196" s="136"/>
      <c r="CF196" s="136"/>
      <c r="CG196" s="136"/>
      <c r="CH196" s="136"/>
      <c r="CI196" s="136"/>
      <c r="CJ196" s="136"/>
      <c r="CK196" s="136"/>
      <c r="CL196" s="136"/>
      <c r="CM196" s="136"/>
      <c r="CN196" s="136"/>
      <c r="CO196" s="136"/>
      <c r="CP196" s="136"/>
      <c r="CQ196" s="136"/>
      <c r="CR196" s="136"/>
      <c r="CS196" s="136"/>
      <c r="CT196" s="136"/>
    </row>
    <row r="197" spans="1:98">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6"/>
      <c r="AY197" s="136"/>
      <c r="AZ197" s="136"/>
      <c r="BA197" s="136"/>
      <c r="BB197" s="136"/>
      <c r="BC197" s="136"/>
      <c r="BD197" s="136"/>
      <c r="BE197" s="136"/>
      <c r="BF197" s="136"/>
      <c r="BG197" s="136"/>
      <c r="BH197" s="136"/>
      <c r="BI197" s="136"/>
      <c r="BJ197" s="136"/>
      <c r="BK197" s="136"/>
      <c r="BL197" s="136"/>
      <c r="BM197" s="136"/>
      <c r="BN197" s="136"/>
      <c r="BO197" s="136"/>
      <c r="BP197" s="136"/>
      <c r="BQ197" s="136"/>
      <c r="BR197" s="136"/>
      <c r="BS197" s="136"/>
      <c r="BT197" s="136"/>
      <c r="BU197" s="136"/>
      <c r="BV197" s="136"/>
      <c r="BW197" s="136"/>
      <c r="BX197" s="136"/>
      <c r="BY197" s="136"/>
      <c r="BZ197" s="136"/>
      <c r="CA197" s="136"/>
      <c r="CB197" s="136"/>
      <c r="CC197" s="136"/>
      <c r="CD197" s="136"/>
      <c r="CE197" s="136"/>
      <c r="CF197" s="136"/>
      <c r="CG197" s="136"/>
      <c r="CH197" s="136"/>
      <c r="CI197" s="136"/>
      <c r="CJ197" s="136"/>
      <c r="CK197" s="136"/>
      <c r="CL197" s="136"/>
      <c r="CM197" s="136"/>
      <c r="CN197" s="136"/>
      <c r="CO197" s="136"/>
      <c r="CP197" s="136"/>
      <c r="CQ197" s="136"/>
      <c r="CR197" s="136"/>
      <c r="CS197" s="136"/>
      <c r="CT197" s="136"/>
    </row>
    <row r="198" spans="1:98">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6"/>
      <c r="AY198" s="136"/>
      <c r="AZ198" s="136"/>
      <c r="BA198" s="136"/>
      <c r="BB198" s="136"/>
      <c r="BC198" s="136"/>
      <c r="BD198" s="136"/>
      <c r="BE198" s="136"/>
      <c r="BF198" s="136"/>
      <c r="BG198" s="136"/>
      <c r="BH198" s="136"/>
      <c r="BI198" s="136"/>
      <c r="BJ198" s="136"/>
      <c r="BK198" s="136"/>
      <c r="BL198" s="136"/>
      <c r="BM198" s="136"/>
      <c r="BN198" s="136"/>
      <c r="BO198" s="136"/>
      <c r="BP198" s="136"/>
      <c r="BQ198" s="136"/>
      <c r="BR198" s="136"/>
      <c r="BS198" s="136"/>
      <c r="BT198" s="136"/>
      <c r="BU198" s="136"/>
      <c r="BV198" s="136"/>
      <c r="BW198" s="136"/>
      <c r="BX198" s="136"/>
      <c r="BY198" s="136"/>
      <c r="BZ198" s="136"/>
      <c r="CA198" s="136"/>
      <c r="CB198" s="136"/>
      <c r="CC198" s="136"/>
      <c r="CD198" s="136"/>
      <c r="CE198" s="136"/>
      <c r="CF198" s="136"/>
      <c r="CG198" s="136"/>
      <c r="CH198" s="136"/>
      <c r="CI198" s="136"/>
      <c r="CJ198" s="136"/>
      <c r="CK198" s="136"/>
      <c r="CL198" s="136"/>
      <c r="CM198" s="136"/>
      <c r="CN198" s="136"/>
      <c r="CO198" s="136"/>
      <c r="CP198" s="136"/>
      <c r="CQ198" s="136"/>
      <c r="CR198" s="136"/>
      <c r="CS198" s="136"/>
      <c r="CT198" s="136"/>
    </row>
    <row r="199" spans="1:98">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6"/>
      <c r="AY199" s="136"/>
      <c r="AZ199" s="136"/>
      <c r="BA199" s="136"/>
      <c r="BB199" s="136"/>
      <c r="BC199" s="136"/>
      <c r="BD199" s="136"/>
      <c r="BE199" s="136"/>
      <c r="BF199" s="136"/>
      <c r="BG199" s="136"/>
      <c r="BH199" s="136"/>
      <c r="BI199" s="136"/>
      <c r="BJ199" s="136"/>
      <c r="BK199" s="136"/>
      <c r="BL199" s="136"/>
      <c r="BM199" s="136"/>
      <c r="BN199" s="136"/>
      <c r="BO199" s="136"/>
      <c r="BP199" s="136"/>
      <c r="BQ199" s="136"/>
      <c r="BR199" s="136"/>
      <c r="BS199" s="136"/>
      <c r="BT199" s="136"/>
      <c r="BU199" s="136"/>
      <c r="BV199" s="136"/>
      <c r="BW199" s="136"/>
      <c r="BX199" s="136"/>
      <c r="BY199" s="136"/>
      <c r="BZ199" s="136"/>
      <c r="CA199" s="136"/>
      <c r="CB199" s="136"/>
      <c r="CC199" s="136"/>
      <c r="CD199" s="136"/>
      <c r="CE199" s="136"/>
      <c r="CF199" s="136"/>
      <c r="CG199" s="136"/>
      <c r="CH199" s="136"/>
      <c r="CI199" s="136"/>
      <c r="CJ199" s="136"/>
      <c r="CK199" s="136"/>
      <c r="CL199" s="136"/>
      <c r="CM199" s="136"/>
      <c r="CN199" s="136"/>
      <c r="CO199" s="136"/>
      <c r="CP199" s="136"/>
      <c r="CQ199" s="136"/>
      <c r="CR199" s="136"/>
      <c r="CS199" s="136"/>
      <c r="CT199" s="136"/>
    </row>
    <row r="200" spans="1:98">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c r="AB200" s="136"/>
      <c r="AC200" s="136"/>
      <c r="AD200" s="136"/>
      <c r="AE200" s="136"/>
      <c r="AF200" s="136"/>
      <c r="AG200" s="136"/>
      <c r="AH200" s="136"/>
      <c r="AI200" s="136"/>
      <c r="AJ200" s="136"/>
      <c r="AK200" s="136"/>
      <c r="AL200" s="136"/>
      <c r="AM200" s="136"/>
      <c r="AN200" s="136"/>
      <c r="AO200" s="136"/>
      <c r="AP200" s="136"/>
      <c r="AQ200" s="136"/>
      <c r="AR200" s="136"/>
      <c r="AS200" s="136"/>
      <c r="AT200" s="136"/>
      <c r="AU200" s="136"/>
      <c r="AV200" s="136"/>
      <c r="AW200" s="136"/>
      <c r="AX200" s="136"/>
      <c r="AY200" s="136"/>
      <c r="AZ200" s="136"/>
      <c r="BA200" s="136"/>
      <c r="BB200" s="136"/>
      <c r="BC200" s="136"/>
      <c r="BD200" s="136"/>
      <c r="BE200" s="136"/>
      <c r="BF200" s="136"/>
      <c r="BG200" s="136"/>
      <c r="BH200" s="136"/>
      <c r="BI200" s="136"/>
      <c r="BJ200" s="136"/>
      <c r="BK200" s="136"/>
      <c r="BL200" s="136"/>
      <c r="BM200" s="136"/>
      <c r="BN200" s="136"/>
      <c r="BO200" s="136"/>
      <c r="BP200" s="136"/>
      <c r="BQ200" s="136"/>
      <c r="BR200" s="136"/>
      <c r="BS200" s="136"/>
      <c r="BT200" s="136"/>
      <c r="BU200" s="136"/>
      <c r="BV200" s="136"/>
      <c r="BW200" s="136"/>
      <c r="BX200" s="136"/>
      <c r="BY200" s="136"/>
      <c r="BZ200" s="136"/>
      <c r="CA200" s="136"/>
      <c r="CB200" s="136"/>
      <c r="CC200" s="136"/>
      <c r="CD200" s="136"/>
      <c r="CE200" s="136"/>
      <c r="CF200" s="136"/>
      <c r="CG200" s="136"/>
      <c r="CH200" s="136"/>
      <c r="CI200" s="136"/>
      <c r="CJ200" s="136"/>
      <c r="CK200" s="136"/>
      <c r="CL200" s="136"/>
      <c r="CM200" s="136"/>
      <c r="CN200" s="136"/>
      <c r="CO200" s="136"/>
      <c r="CP200" s="136"/>
      <c r="CQ200" s="136"/>
      <c r="CR200" s="136"/>
      <c r="CS200" s="136"/>
      <c r="CT200" s="136"/>
    </row>
    <row r="201" spans="1:98">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136"/>
      <c r="AJ201" s="136"/>
      <c r="AK201" s="136"/>
      <c r="AL201" s="136"/>
      <c r="AM201" s="136"/>
      <c r="AN201" s="136"/>
      <c r="AO201" s="136"/>
      <c r="AP201" s="136"/>
      <c r="AQ201" s="136"/>
      <c r="AR201" s="136"/>
      <c r="AS201" s="136"/>
      <c r="AT201" s="136"/>
      <c r="AU201" s="136"/>
      <c r="AV201" s="136"/>
      <c r="AW201" s="136"/>
      <c r="AX201" s="136"/>
      <c r="AY201" s="136"/>
      <c r="AZ201" s="136"/>
      <c r="BA201" s="136"/>
      <c r="BB201" s="136"/>
      <c r="BC201" s="136"/>
      <c r="BD201" s="136"/>
      <c r="BE201" s="136"/>
      <c r="BF201" s="136"/>
      <c r="BG201" s="136"/>
      <c r="BH201" s="136"/>
      <c r="BI201" s="136"/>
      <c r="BJ201" s="136"/>
      <c r="BK201" s="136"/>
      <c r="BL201" s="136"/>
      <c r="BM201" s="136"/>
      <c r="BN201" s="136"/>
      <c r="BO201" s="136"/>
      <c r="BP201" s="136"/>
      <c r="BQ201" s="136"/>
      <c r="BR201" s="136"/>
      <c r="BS201" s="136"/>
      <c r="BT201" s="136"/>
      <c r="BU201" s="136"/>
      <c r="BV201" s="136"/>
      <c r="BW201" s="136"/>
      <c r="BX201" s="136"/>
      <c r="BY201" s="136"/>
      <c r="BZ201" s="136"/>
      <c r="CA201" s="136"/>
      <c r="CB201" s="136"/>
      <c r="CC201" s="136"/>
      <c r="CD201" s="136"/>
      <c r="CE201" s="136"/>
      <c r="CF201" s="136"/>
      <c r="CG201" s="136"/>
      <c r="CH201" s="136"/>
      <c r="CI201" s="136"/>
      <c r="CJ201" s="136"/>
      <c r="CK201" s="136"/>
      <c r="CL201" s="136"/>
      <c r="CM201" s="136"/>
      <c r="CN201" s="136"/>
      <c r="CO201" s="136"/>
      <c r="CP201" s="136"/>
      <c r="CQ201" s="136"/>
      <c r="CR201" s="136"/>
      <c r="CS201" s="136"/>
      <c r="CT201" s="136"/>
    </row>
    <row r="202" spans="1:98">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6"/>
      <c r="AL202" s="136"/>
      <c r="AM202" s="136"/>
      <c r="AN202" s="136"/>
      <c r="AO202" s="136"/>
      <c r="AP202" s="136"/>
      <c r="AQ202" s="136"/>
      <c r="AR202" s="136"/>
      <c r="AS202" s="136"/>
      <c r="AT202" s="136"/>
      <c r="AU202" s="136"/>
      <c r="AV202" s="136"/>
      <c r="AW202" s="136"/>
      <c r="AX202" s="136"/>
      <c r="AY202" s="136"/>
      <c r="AZ202" s="136"/>
      <c r="BA202" s="136"/>
      <c r="BB202" s="136"/>
      <c r="BC202" s="136"/>
      <c r="BD202" s="136"/>
      <c r="BE202" s="136"/>
      <c r="BF202" s="136"/>
      <c r="BG202" s="136"/>
      <c r="BH202" s="136"/>
      <c r="BI202" s="136"/>
      <c r="BJ202" s="136"/>
      <c r="BK202" s="136"/>
      <c r="BL202" s="136"/>
      <c r="BM202" s="136"/>
      <c r="BN202" s="136"/>
      <c r="BO202" s="136"/>
      <c r="BP202" s="136"/>
      <c r="BQ202" s="136"/>
      <c r="BR202" s="136"/>
      <c r="BS202" s="136"/>
      <c r="BT202" s="136"/>
      <c r="BU202" s="136"/>
      <c r="BV202" s="136"/>
      <c r="BW202" s="136"/>
      <c r="BX202" s="136"/>
      <c r="BY202" s="136"/>
      <c r="BZ202" s="136"/>
      <c r="CA202" s="136"/>
      <c r="CB202" s="136"/>
      <c r="CC202" s="136"/>
      <c r="CD202" s="136"/>
      <c r="CE202" s="136"/>
      <c r="CF202" s="136"/>
      <c r="CG202" s="136"/>
      <c r="CH202" s="136"/>
      <c r="CI202" s="136"/>
      <c r="CJ202" s="136"/>
      <c r="CK202" s="136"/>
      <c r="CL202" s="136"/>
      <c r="CM202" s="136"/>
      <c r="CN202" s="136"/>
      <c r="CO202" s="136"/>
      <c r="CP202" s="136"/>
      <c r="CQ202" s="136"/>
      <c r="CR202" s="136"/>
      <c r="CS202" s="136"/>
      <c r="CT202" s="136"/>
    </row>
    <row r="203" spans="1:98">
      <c r="A203" s="136"/>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6"/>
      <c r="AL203" s="136"/>
      <c r="AM203" s="136"/>
      <c r="AN203" s="136"/>
      <c r="AO203" s="136"/>
      <c r="AP203" s="136"/>
      <c r="AQ203" s="136"/>
      <c r="AR203" s="136"/>
      <c r="AS203" s="136"/>
      <c r="AT203" s="136"/>
      <c r="AU203" s="136"/>
      <c r="AV203" s="136"/>
      <c r="AW203" s="136"/>
      <c r="AX203" s="136"/>
      <c r="AY203" s="136"/>
      <c r="AZ203" s="136"/>
      <c r="BA203" s="136"/>
      <c r="BB203" s="136"/>
      <c r="BC203" s="136"/>
      <c r="BD203" s="136"/>
      <c r="BE203" s="136"/>
      <c r="BF203" s="136"/>
      <c r="BG203" s="136"/>
      <c r="BH203" s="136"/>
      <c r="BI203" s="136"/>
      <c r="BJ203" s="136"/>
      <c r="BK203" s="136"/>
      <c r="BL203" s="136"/>
      <c r="BM203" s="136"/>
      <c r="BN203" s="136"/>
      <c r="BO203" s="136"/>
      <c r="BP203" s="136"/>
      <c r="BQ203" s="136"/>
      <c r="BR203" s="136"/>
      <c r="BS203" s="136"/>
      <c r="BT203" s="136"/>
      <c r="BU203" s="136"/>
      <c r="BV203" s="136"/>
      <c r="BW203" s="136"/>
      <c r="BX203" s="136"/>
      <c r="BY203" s="136"/>
      <c r="BZ203" s="136"/>
      <c r="CA203" s="136"/>
      <c r="CB203" s="136"/>
      <c r="CC203" s="136"/>
      <c r="CD203" s="136"/>
      <c r="CE203" s="136"/>
      <c r="CF203" s="136"/>
      <c r="CG203" s="136"/>
      <c r="CH203" s="136"/>
      <c r="CI203" s="136"/>
      <c r="CJ203" s="136"/>
      <c r="CK203" s="136"/>
      <c r="CL203" s="136"/>
      <c r="CM203" s="136"/>
      <c r="CN203" s="136"/>
      <c r="CO203" s="136"/>
      <c r="CP203" s="136"/>
      <c r="CQ203" s="136"/>
      <c r="CR203" s="136"/>
      <c r="CS203" s="136"/>
      <c r="CT203" s="136"/>
    </row>
    <row r="204" spans="1:98">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6"/>
      <c r="AL204" s="136"/>
      <c r="AM204" s="136"/>
      <c r="AN204" s="136"/>
      <c r="AO204" s="136"/>
      <c r="AP204" s="136"/>
      <c r="AQ204" s="136"/>
      <c r="AR204" s="136"/>
      <c r="AS204" s="136"/>
      <c r="AT204" s="136"/>
      <c r="AU204" s="136"/>
      <c r="AV204" s="136"/>
      <c r="AW204" s="136"/>
      <c r="AX204" s="136"/>
      <c r="AY204" s="136"/>
      <c r="AZ204" s="136"/>
      <c r="BA204" s="136"/>
      <c r="BB204" s="136"/>
      <c r="BC204" s="136"/>
      <c r="BD204" s="136"/>
      <c r="BE204" s="136"/>
      <c r="BF204" s="136"/>
      <c r="BG204" s="136"/>
      <c r="BH204" s="136"/>
      <c r="BI204" s="136"/>
      <c r="BJ204" s="136"/>
      <c r="BK204" s="136"/>
      <c r="BL204" s="136"/>
      <c r="BM204" s="136"/>
      <c r="BN204" s="136"/>
      <c r="BO204" s="136"/>
      <c r="BP204" s="136"/>
      <c r="BQ204" s="136"/>
      <c r="BR204" s="136"/>
      <c r="BS204" s="136"/>
      <c r="BT204" s="136"/>
      <c r="BU204" s="136"/>
      <c r="BV204" s="136"/>
      <c r="BW204" s="136"/>
      <c r="BX204" s="136"/>
      <c r="BY204" s="136"/>
      <c r="BZ204" s="136"/>
      <c r="CA204" s="136"/>
      <c r="CB204" s="136"/>
      <c r="CC204" s="136"/>
      <c r="CD204" s="136"/>
      <c r="CE204" s="136"/>
      <c r="CF204" s="136"/>
      <c r="CG204" s="136"/>
      <c r="CH204" s="136"/>
      <c r="CI204" s="136"/>
      <c r="CJ204" s="136"/>
      <c r="CK204" s="136"/>
      <c r="CL204" s="136"/>
      <c r="CM204" s="136"/>
      <c r="CN204" s="136"/>
      <c r="CO204" s="136"/>
      <c r="CP204" s="136"/>
      <c r="CQ204" s="136"/>
      <c r="CR204" s="136"/>
      <c r="CS204" s="136"/>
      <c r="CT204" s="136"/>
    </row>
    <row r="205" spans="1:98">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6"/>
      <c r="AY205" s="136"/>
      <c r="AZ205" s="136"/>
      <c r="BA205" s="136"/>
      <c r="BB205" s="136"/>
      <c r="BC205" s="136"/>
      <c r="BD205" s="136"/>
      <c r="BE205" s="136"/>
      <c r="BF205" s="136"/>
      <c r="BG205" s="136"/>
      <c r="BH205" s="136"/>
      <c r="BI205" s="136"/>
      <c r="BJ205" s="136"/>
      <c r="BK205" s="136"/>
      <c r="BL205" s="136"/>
      <c r="BM205" s="136"/>
      <c r="BN205" s="136"/>
      <c r="BO205" s="136"/>
      <c r="BP205" s="136"/>
      <c r="BQ205" s="136"/>
      <c r="BR205" s="136"/>
      <c r="BS205" s="136"/>
      <c r="BT205" s="136"/>
      <c r="BU205" s="136"/>
      <c r="BV205" s="136"/>
      <c r="BW205" s="136"/>
      <c r="BX205" s="136"/>
      <c r="BY205" s="136"/>
      <c r="BZ205" s="136"/>
      <c r="CA205" s="136"/>
      <c r="CB205" s="136"/>
      <c r="CC205" s="136"/>
      <c r="CD205" s="136"/>
      <c r="CE205" s="136"/>
      <c r="CF205" s="136"/>
      <c r="CG205" s="136"/>
      <c r="CH205" s="136"/>
      <c r="CI205" s="136"/>
      <c r="CJ205" s="136"/>
      <c r="CK205" s="136"/>
      <c r="CL205" s="136"/>
      <c r="CM205" s="136"/>
      <c r="CN205" s="136"/>
      <c r="CO205" s="136"/>
      <c r="CP205" s="136"/>
      <c r="CQ205" s="136"/>
      <c r="CR205" s="136"/>
      <c r="CS205" s="136"/>
      <c r="CT205" s="136"/>
    </row>
    <row r="206" spans="1:98">
      <c r="A206" s="136"/>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6"/>
      <c r="AY206" s="136"/>
      <c r="AZ206" s="136"/>
      <c r="BA206" s="136"/>
      <c r="BB206" s="136"/>
      <c r="BC206" s="136"/>
      <c r="BD206" s="136"/>
      <c r="BE206" s="136"/>
      <c r="BF206" s="136"/>
      <c r="BG206" s="136"/>
      <c r="BH206" s="136"/>
      <c r="BI206" s="136"/>
      <c r="BJ206" s="136"/>
      <c r="BK206" s="136"/>
      <c r="BL206" s="136"/>
      <c r="BM206" s="136"/>
      <c r="BN206" s="136"/>
      <c r="BO206" s="136"/>
      <c r="BP206" s="136"/>
      <c r="BQ206" s="136"/>
      <c r="BR206" s="136"/>
      <c r="BS206" s="136"/>
      <c r="BT206" s="136"/>
      <c r="BU206" s="136"/>
      <c r="BV206" s="136"/>
      <c r="BW206" s="136"/>
      <c r="BX206" s="136"/>
      <c r="BY206" s="136"/>
      <c r="BZ206" s="136"/>
      <c r="CA206" s="136"/>
      <c r="CB206" s="136"/>
      <c r="CC206" s="136"/>
      <c r="CD206" s="136"/>
      <c r="CE206" s="136"/>
      <c r="CF206" s="136"/>
      <c r="CG206" s="136"/>
      <c r="CH206" s="136"/>
      <c r="CI206" s="136"/>
      <c r="CJ206" s="136"/>
      <c r="CK206" s="136"/>
      <c r="CL206" s="136"/>
      <c r="CM206" s="136"/>
      <c r="CN206" s="136"/>
      <c r="CO206" s="136"/>
      <c r="CP206" s="136"/>
      <c r="CQ206" s="136"/>
      <c r="CR206" s="136"/>
      <c r="CS206" s="136"/>
      <c r="CT206" s="136"/>
    </row>
    <row r="207" spans="1:98">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6"/>
      <c r="AY207" s="136"/>
      <c r="AZ207" s="136"/>
      <c r="BA207" s="136"/>
      <c r="BB207" s="136"/>
      <c r="BC207" s="136"/>
      <c r="BD207" s="136"/>
      <c r="BE207" s="136"/>
      <c r="BF207" s="136"/>
      <c r="BG207" s="136"/>
      <c r="BH207" s="136"/>
      <c r="BI207" s="136"/>
      <c r="BJ207" s="136"/>
      <c r="BK207" s="136"/>
      <c r="BL207" s="136"/>
      <c r="BM207" s="136"/>
      <c r="BN207" s="136"/>
      <c r="BO207" s="136"/>
      <c r="BP207" s="136"/>
      <c r="BQ207" s="136"/>
      <c r="BR207" s="136"/>
      <c r="BS207" s="136"/>
      <c r="BT207" s="136"/>
      <c r="BU207" s="136"/>
      <c r="BV207" s="136"/>
      <c r="BW207" s="136"/>
      <c r="BX207" s="136"/>
      <c r="BY207" s="136"/>
      <c r="BZ207" s="136"/>
      <c r="CA207" s="136"/>
      <c r="CB207" s="136"/>
      <c r="CC207" s="136"/>
      <c r="CD207" s="136"/>
      <c r="CE207" s="136"/>
      <c r="CF207" s="136"/>
      <c r="CG207" s="136"/>
      <c r="CH207" s="136"/>
      <c r="CI207" s="136"/>
      <c r="CJ207" s="136"/>
      <c r="CK207" s="136"/>
      <c r="CL207" s="136"/>
      <c r="CM207" s="136"/>
      <c r="CN207" s="136"/>
      <c r="CO207" s="136"/>
      <c r="CP207" s="136"/>
      <c r="CQ207" s="136"/>
      <c r="CR207" s="136"/>
      <c r="CS207" s="136"/>
      <c r="CT207" s="136"/>
    </row>
    <row r="208" spans="1:98">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6"/>
      <c r="AY208" s="136"/>
      <c r="AZ208" s="136"/>
      <c r="BA208" s="136"/>
      <c r="BB208" s="136"/>
      <c r="BC208" s="136"/>
      <c r="BD208" s="136"/>
      <c r="BE208" s="136"/>
      <c r="BF208" s="136"/>
      <c r="BG208" s="136"/>
      <c r="BH208" s="136"/>
      <c r="BI208" s="136"/>
      <c r="BJ208" s="136"/>
      <c r="BK208" s="136"/>
      <c r="BL208" s="136"/>
      <c r="BM208" s="136"/>
      <c r="BN208" s="136"/>
      <c r="BO208" s="136"/>
      <c r="BP208" s="136"/>
      <c r="BQ208" s="136"/>
      <c r="BR208" s="136"/>
      <c r="BS208" s="136"/>
      <c r="BT208" s="136"/>
      <c r="BU208" s="136"/>
      <c r="BV208" s="136"/>
      <c r="BW208" s="136"/>
      <c r="BX208" s="136"/>
      <c r="BY208" s="136"/>
      <c r="BZ208" s="136"/>
      <c r="CA208" s="136"/>
      <c r="CB208" s="136"/>
      <c r="CC208" s="136"/>
      <c r="CD208" s="136"/>
      <c r="CE208" s="136"/>
      <c r="CF208" s="136"/>
      <c r="CG208" s="136"/>
      <c r="CH208" s="136"/>
      <c r="CI208" s="136"/>
      <c r="CJ208" s="136"/>
      <c r="CK208" s="136"/>
      <c r="CL208" s="136"/>
      <c r="CM208" s="136"/>
      <c r="CN208" s="136"/>
      <c r="CO208" s="136"/>
      <c r="CP208" s="136"/>
      <c r="CQ208" s="136"/>
      <c r="CR208" s="136"/>
      <c r="CS208" s="136"/>
      <c r="CT208" s="136"/>
    </row>
    <row r="209" spans="1:98">
      <c r="A209" s="136"/>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6"/>
      <c r="AY209" s="136"/>
      <c r="AZ209" s="136"/>
      <c r="BA209" s="136"/>
      <c r="BB209" s="136"/>
      <c r="BC209" s="136"/>
      <c r="BD209" s="136"/>
      <c r="BE209" s="136"/>
      <c r="BF209" s="136"/>
      <c r="BG209" s="136"/>
      <c r="BH209" s="136"/>
      <c r="BI209" s="136"/>
      <c r="BJ209" s="136"/>
      <c r="BK209" s="136"/>
      <c r="BL209" s="136"/>
      <c r="BM209" s="136"/>
      <c r="BN209" s="136"/>
      <c r="BO209" s="136"/>
      <c r="BP209" s="136"/>
      <c r="BQ209" s="136"/>
      <c r="BR209" s="136"/>
      <c r="BS209" s="136"/>
      <c r="BT209" s="136"/>
      <c r="BU209" s="136"/>
      <c r="BV209" s="136"/>
      <c r="BW209" s="136"/>
      <c r="BX209" s="136"/>
      <c r="BY209" s="136"/>
      <c r="BZ209" s="136"/>
      <c r="CA209" s="136"/>
      <c r="CB209" s="136"/>
      <c r="CC209" s="136"/>
      <c r="CD209" s="136"/>
      <c r="CE209" s="136"/>
      <c r="CF209" s="136"/>
      <c r="CG209" s="136"/>
      <c r="CH209" s="136"/>
      <c r="CI209" s="136"/>
      <c r="CJ209" s="136"/>
      <c r="CK209" s="136"/>
      <c r="CL209" s="136"/>
      <c r="CM209" s="136"/>
      <c r="CN209" s="136"/>
      <c r="CO209" s="136"/>
      <c r="CP209" s="136"/>
      <c r="CQ209" s="136"/>
      <c r="CR209" s="136"/>
      <c r="CS209" s="136"/>
      <c r="CT209" s="136"/>
    </row>
    <row r="210" spans="1:98">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6"/>
      <c r="AV210" s="136"/>
      <c r="AW210" s="136"/>
      <c r="AX210" s="136"/>
      <c r="AY210" s="136"/>
      <c r="AZ210" s="136"/>
      <c r="BA210" s="136"/>
      <c r="BB210" s="136"/>
      <c r="BC210" s="136"/>
      <c r="BD210" s="136"/>
      <c r="BE210" s="136"/>
      <c r="BF210" s="136"/>
      <c r="BG210" s="136"/>
      <c r="BH210" s="136"/>
      <c r="BI210" s="136"/>
      <c r="BJ210" s="136"/>
      <c r="BK210" s="136"/>
      <c r="BL210" s="136"/>
      <c r="BM210" s="136"/>
      <c r="BN210" s="136"/>
      <c r="BO210" s="136"/>
      <c r="BP210" s="136"/>
      <c r="BQ210" s="136"/>
      <c r="BR210" s="136"/>
      <c r="BS210" s="136"/>
      <c r="BT210" s="136"/>
      <c r="BU210" s="136"/>
      <c r="BV210" s="136"/>
      <c r="BW210" s="136"/>
      <c r="BX210" s="136"/>
      <c r="BY210" s="136"/>
      <c r="BZ210" s="136"/>
      <c r="CA210" s="136"/>
      <c r="CB210" s="136"/>
      <c r="CC210" s="136"/>
      <c r="CD210" s="136"/>
      <c r="CE210" s="136"/>
      <c r="CF210" s="136"/>
      <c r="CG210" s="136"/>
      <c r="CH210" s="136"/>
      <c r="CI210" s="136"/>
      <c r="CJ210" s="136"/>
      <c r="CK210" s="136"/>
      <c r="CL210" s="136"/>
      <c r="CM210" s="136"/>
      <c r="CN210" s="136"/>
      <c r="CO210" s="136"/>
      <c r="CP210" s="136"/>
      <c r="CQ210" s="136"/>
      <c r="CR210" s="136"/>
      <c r="CS210" s="136"/>
      <c r="CT210" s="136"/>
    </row>
    <row r="211" spans="1:98">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6"/>
      <c r="AL211" s="136"/>
      <c r="AM211" s="136"/>
      <c r="AN211" s="136"/>
      <c r="AO211" s="136"/>
      <c r="AP211" s="136"/>
      <c r="AQ211" s="136"/>
      <c r="AR211" s="136"/>
      <c r="AS211" s="136"/>
      <c r="AT211" s="136"/>
      <c r="AU211" s="136"/>
      <c r="AV211" s="136"/>
      <c r="AW211" s="136"/>
      <c r="AX211" s="136"/>
      <c r="AY211" s="136"/>
      <c r="AZ211" s="136"/>
      <c r="BA211" s="136"/>
      <c r="BB211" s="136"/>
      <c r="BC211" s="136"/>
      <c r="BD211" s="136"/>
      <c r="BE211" s="136"/>
      <c r="BF211" s="136"/>
      <c r="BG211" s="136"/>
      <c r="BH211" s="136"/>
      <c r="BI211" s="136"/>
      <c r="BJ211" s="136"/>
      <c r="BK211" s="136"/>
      <c r="BL211" s="136"/>
      <c r="BM211" s="136"/>
      <c r="BN211" s="136"/>
      <c r="BO211" s="136"/>
      <c r="BP211" s="136"/>
      <c r="BQ211" s="136"/>
      <c r="BR211" s="136"/>
      <c r="BS211" s="136"/>
      <c r="BT211" s="136"/>
      <c r="BU211" s="136"/>
      <c r="BV211" s="136"/>
      <c r="BW211" s="136"/>
      <c r="BX211" s="136"/>
      <c r="BY211" s="136"/>
      <c r="BZ211" s="136"/>
      <c r="CA211" s="136"/>
      <c r="CB211" s="136"/>
      <c r="CC211" s="136"/>
      <c r="CD211" s="136"/>
      <c r="CE211" s="136"/>
      <c r="CF211" s="136"/>
      <c r="CG211" s="136"/>
      <c r="CH211" s="136"/>
      <c r="CI211" s="136"/>
      <c r="CJ211" s="136"/>
      <c r="CK211" s="136"/>
      <c r="CL211" s="136"/>
      <c r="CM211" s="136"/>
      <c r="CN211" s="136"/>
      <c r="CO211" s="136"/>
      <c r="CP211" s="136"/>
      <c r="CQ211" s="136"/>
      <c r="CR211" s="136"/>
      <c r="CS211" s="136"/>
      <c r="CT211" s="136"/>
    </row>
    <row r="212" spans="1:98">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6"/>
      <c r="AL212" s="136"/>
      <c r="AM212" s="136"/>
      <c r="AN212" s="136"/>
      <c r="AO212" s="136"/>
      <c r="AP212" s="136"/>
      <c r="AQ212" s="136"/>
      <c r="AR212" s="136"/>
      <c r="AS212" s="136"/>
      <c r="AT212" s="136"/>
      <c r="AU212" s="136"/>
      <c r="AV212" s="136"/>
      <c r="AW212" s="136"/>
      <c r="AX212" s="136"/>
      <c r="AY212" s="136"/>
      <c r="AZ212" s="136"/>
      <c r="BA212" s="136"/>
      <c r="BB212" s="136"/>
      <c r="BC212" s="136"/>
      <c r="BD212" s="136"/>
      <c r="BE212" s="136"/>
      <c r="BF212" s="136"/>
      <c r="BG212" s="136"/>
      <c r="BH212" s="136"/>
      <c r="BI212" s="136"/>
      <c r="BJ212" s="136"/>
      <c r="BK212" s="136"/>
      <c r="BL212" s="136"/>
      <c r="BM212" s="136"/>
      <c r="BN212" s="136"/>
      <c r="BO212" s="136"/>
      <c r="BP212" s="136"/>
      <c r="BQ212" s="136"/>
      <c r="BR212" s="136"/>
      <c r="BS212" s="136"/>
      <c r="BT212" s="136"/>
      <c r="BU212" s="136"/>
      <c r="BV212" s="136"/>
      <c r="BW212" s="136"/>
      <c r="BX212" s="136"/>
      <c r="BY212" s="136"/>
      <c r="BZ212" s="136"/>
      <c r="CA212" s="136"/>
      <c r="CB212" s="136"/>
      <c r="CC212" s="136"/>
      <c r="CD212" s="136"/>
      <c r="CE212" s="136"/>
      <c r="CF212" s="136"/>
      <c r="CG212" s="136"/>
      <c r="CH212" s="136"/>
      <c r="CI212" s="136"/>
      <c r="CJ212" s="136"/>
      <c r="CK212" s="136"/>
      <c r="CL212" s="136"/>
      <c r="CM212" s="136"/>
      <c r="CN212" s="136"/>
      <c r="CO212" s="136"/>
      <c r="CP212" s="136"/>
      <c r="CQ212" s="136"/>
      <c r="CR212" s="136"/>
      <c r="CS212" s="136"/>
      <c r="CT212" s="136"/>
    </row>
    <row r="213" spans="1:98">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6"/>
      <c r="AL213" s="136"/>
      <c r="AM213" s="136"/>
      <c r="AN213" s="136"/>
      <c r="AO213" s="136"/>
      <c r="AP213" s="136"/>
      <c r="AQ213" s="136"/>
      <c r="AR213" s="136"/>
      <c r="AS213" s="136"/>
      <c r="AT213" s="136"/>
      <c r="AU213" s="136"/>
      <c r="AV213" s="136"/>
      <c r="AW213" s="136"/>
      <c r="AX213" s="136"/>
      <c r="AY213" s="136"/>
      <c r="AZ213" s="136"/>
      <c r="BA213" s="136"/>
      <c r="BB213" s="136"/>
      <c r="BC213" s="136"/>
      <c r="BD213" s="136"/>
      <c r="BE213" s="136"/>
      <c r="BF213" s="136"/>
      <c r="BG213" s="136"/>
      <c r="BH213" s="136"/>
      <c r="BI213" s="136"/>
      <c r="BJ213" s="136"/>
      <c r="BK213" s="136"/>
      <c r="BL213" s="136"/>
      <c r="BM213" s="136"/>
      <c r="BN213" s="136"/>
      <c r="BO213" s="136"/>
      <c r="BP213" s="136"/>
      <c r="BQ213" s="136"/>
      <c r="BR213" s="136"/>
      <c r="BS213" s="136"/>
      <c r="BT213" s="136"/>
      <c r="BU213" s="136"/>
      <c r="BV213" s="136"/>
      <c r="BW213" s="136"/>
      <c r="BX213" s="136"/>
      <c r="BY213" s="136"/>
      <c r="BZ213" s="136"/>
      <c r="CA213" s="136"/>
      <c r="CB213" s="136"/>
      <c r="CC213" s="136"/>
      <c r="CD213" s="136"/>
      <c r="CE213" s="136"/>
      <c r="CF213" s="136"/>
      <c r="CG213" s="136"/>
      <c r="CH213" s="136"/>
      <c r="CI213" s="136"/>
      <c r="CJ213" s="136"/>
      <c r="CK213" s="136"/>
      <c r="CL213" s="136"/>
      <c r="CM213" s="136"/>
      <c r="CN213" s="136"/>
      <c r="CO213" s="136"/>
      <c r="CP213" s="136"/>
      <c r="CQ213" s="136"/>
      <c r="CR213" s="136"/>
      <c r="CS213" s="136"/>
      <c r="CT213" s="136"/>
    </row>
    <row r="214" spans="1:98">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6"/>
      <c r="AL214" s="136"/>
      <c r="AM214" s="136"/>
      <c r="AN214" s="136"/>
      <c r="AO214" s="136"/>
      <c r="AP214" s="136"/>
      <c r="AQ214" s="136"/>
      <c r="AR214" s="136"/>
      <c r="AS214" s="136"/>
      <c r="AT214" s="136"/>
      <c r="AU214" s="136"/>
      <c r="AV214" s="136"/>
      <c r="AW214" s="136"/>
      <c r="AX214" s="136"/>
      <c r="AY214" s="136"/>
      <c r="AZ214" s="136"/>
      <c r="BA214" s="136"/>
      <c r="BB214" s="136"/>
      <c r="BC214" s="136"/>
      <c r="BD214" s="136"/>
      <c r="BE214" s="136"/>
      <c r="BF214" s="136"/>
      <c r="BG214" s="136"/>
      <c r="BH214" s="136"/>
      <c r="BI214" s="136"/>
      <c r="BJ214" s="136"/>
      <c r="BK214" s="136"/>
      <c r="BL214" s="136"/>
      <c r="BM214" s="136"/>
      <c r="BN214" s="136"/>
      <c r="BO214" s="136"/>
      <c r="BP214" s="136"/>
      <c r="BQ214" s="136"/>
      <c r="BR214" s="136"/>
      <c r="BS214" s="136"/>
      <c r="BT214" s="136"/>
      <c r="BU214" s="136"/>
      <c r="BV214" s="136"/>
      <c r="BW214" s="136"/>
      <c r="BX214" s="136"/>
      <c r="BY214" s="136"/>
      <c r="BZ214" s="136"/>
      <c r="CA214" s="136"/>
      <c r="CB214" s="136"/>
      <c r="CC214" s="136"/>
      <c r="CD214" s="136"/>
      <c r="CE214" s="136"/>
      <c r="CF214" s="136"/>
      <c r="CG214" s="136"/>
      <c r="CH214" s="136"/>
      <c r="CI214" s="136"/>
      <c r="CJ214" s="136"/>
      <c r="CK214" s="136"/>
      <c r="CL214" s="136"/>
      <c r="CM214" s="136"/>
      <c r="CN214" s="136"/>
      <c r="CO214" s="136"/>
      <c r="CP214" s="136"/>
      <c r="CQ214" s="136"/>
      <c r="CR214" s="136"/>
      <c r="CS214" s="136"/>
      <c r="CT214" s="136"/>
    </row>
    <row r="215" spans="1:98">
      <c r="A215" s="136"/>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136"/>
      <c r="AJ215" s="136"/>
      <c r="AK215" s="136"/>
      <c r="AL215" s="136"/>
      <c r="AM215" s="136"/>
      <c r="AN215" s="136"/>
      <c r="AO215" s="136"/>
      <c r="AP215" s="136"/>
      <c r="AQ215" s="136"/>
      <c r="AR215" s="136"/>
      <c r="AS215" s="136"/>
      <c r="AT215" s="136"/>
      <c r="AU215" s="136"/>
      <c r="AV215" s="136"/>
      <c r="AW215" s="136"/>
      <c r="AX215" s="136"/>
      <c r="AY215" s="136"/>
      <c r="AZ215" s="136"/>
      <c r="BA215" s="136"/>
      <c r="BB215" s="136"/>
      <c r="BC215" s="136"/>
      <c r="BD215" s="136"/>
      <c r="BE215" s="136"/>
      <c r="BF215" s="136"/>
      <c r="BG215" s="136"/>
      <c r="BH215" s="136"/>
      <c r="BI215" s="136"/>
      <c r="BJ215" s="136"/>
      <c r="BK215" s="136"/>
      <c r="BL215" s="136"/>
      <c r="BM215" s="136"/>
      <c r="BN215" s="136"/>
      <c r="BO215" s="136"/>
      <c r="BP215" s="136"/>
      <c r="BQ215" s="136"/>
      <c r="BR215" s="136"/>
      <c r="BS215" s="136"/>
      <c r="BT215" s="136"/>
      <c r="BU215" s="136"/>
      <c r="BV215" s="136"/>
      <c r="BW215" s="136"/>
      <c r="BX215" s="136"/>
      <c r="BY215" s="136"/>
      <c r="BZ215" s="136"/>
      <c r="CA215" s="136"/>
      <c r="CB215" s="136"/>
      <c r="CC215" s="136"/>
      <c r="CD215" s="136"/>
      <c r="CE215" s="136"/>
      <c r="CF215" s="136"/>
      <c r="CG215" s="136"/>
      <c r="CH215" s="136"/>
      <c r="CI215" s="136"/>
      <c r="CJ215" s="136"/>
      <c r="CK215" s="136"/>
      <c r="CL215" s="136"/>
      <c r="CM215" s="136"/>
      <c r="CN215" s="136"/>
      <c r="CO215" s="136"/>
      <c r="CP215" s="136"/>
      <c r="CQ215" s="136"/>
      <c r="CR215" s="136"/>
      <c r="CS215" s="136"/>
      <c r="CT215" s="136"/>
    </row>
    <row r="216" spans="1:98">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36"/>
      <c r="AY216" s="136"/>
      <c r="AZ216" s="136"/>
      <c r="BA216" s="136"/>
      <c r="BB216" s="136"/>
      <c r="BC216" s="136"/>
      <c r="BD216" s="136"/>
      <c r="BE216" s="136"/>
      <c r="BF216" s="136"/>
      <c r="BG216" s="136"/>
      <c r="BH216" s="136"/>
      <c r="BI216" s="136"/>
      <c r="BJ216" s="136"/>
      <c r="BK216" s="136"/>
      <c r="BL216" s="136"/>
      <c r="BM216" s="136"/>
      <c r="BN216" s="136"/>
      <c r="BO216" s="136"/>
      <c r="BP216" s="136"/>
      <c r="BQ216" s="136"/>
      <c r="BR216" s="136"/>
      <c r="BS216" s="136"/>
      <c r="BT216" s="136"/>
      <c r="BU216" s="136"/>
      <c r="BV216" s="136"/>
      <c r="BW216" s="136"/>
      <c r="BX216" s="136"/>
      <c r="BY216" s="136"/>
      <c r="BZ216" s="136"/>
      <c r="CA216" s="136"/>
      <c r="CB216" s="136"/>
      <c r="CC216" s="136"/>
      <c r="CD216" s="136"/>
      <c r="CE216" s="136"/>
      <c r="CF216" s="136"/>
      <c r="CG216" s="136"/>
      <c r="CH216" s="136"/>
      <c r="CI216" s="136"/>
      <c r="CJ216" s="136"/>
      <c r="CK216" s="136"/>
      <c r="CL216" s="136"/>
      <c r="CM216" s="136"/>
      <c r="CN216" s="136"/>
      <c r="CO216" s="136"/>
      <c r="CP216" s="136"/>
      <c r="CQ216" s="136"/>
      <c r="CR216" s="136"/>
      <c r="CS216" s="136"/>
      <c r="CT216" s="136"/>
    </row>
    <row r="217" spans="1:98">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6"/>
      <c r="AL217" s="136"/>
      <c r="AM217" s="136"/>
      <c r="AN217" s="136"/>
      <c r="AO217" s="136"/>
      <c r="AP217" s="136"/>
      <c r="AQ217" s="136"/>
      <c r="AR217" s="136"/>
      <c r="AS217" s="136"/>
      <c r="AT217" s="136"/>
      <c r="AU217" s="136"/>
      <c r="AV217" s="136"/>
      <c r="AW217" s="136"/>
      <c r="AX217" s="136"/>
      <c r="AY217" s="136"/>
      <c r="AZ217" s="136"/>
      <c r="BA217" s="136"/>
      <c r="BB217" s="136"/>
      <c r="BC217" s="136"/>
      <c r="BD217" s="136"/>
      <c r="BE217" s="136"/>
      <c r="BF217" s="136"/>
      <c r="BG217" s="136"/>
      <c r="BH217" s="136"/>
      <c r="BI217" s="136"/>
      <c r="BJ217" s="136"/>
      <c r="BK217" s="136"/>
      <c r="BL217" s="136"/>
      <c r="BM217" s="136"/>
      <c r="BN217" s="136"/>
      <c r="BO217" s="136"/>
      <c r="BP217" s="136"/>
      <c r="BQ217" s="136"/>
      <c r="BR217" s="136"/>
      <c r="BS217" s="136"/>
      <c r="BT217" s="136"/>
      <c r="BU217" s="136"/>
      <c r="BV217" s="136"/>
      <c r="BW217" s="136"/>
      <c r="BX217" s="136"/>
      <c r="BY217" s="136"/>
      <c r="BZ217" s="136"/>
      <c r="CA217" s="136"/>
      <c r="CB217" s="136"/>
      <c r="CC217" s="136"/>
      <c r="CD217" s="136"/>
      <c r="CE217" s="136"/>
      <c r="CF217" s="136"/>
      <c r="CG217" s="136"/>
      <c r="CH217" s="136"/>
      <c r="CI217" s="136"/>
      <c r="CJ217" s="136"/>
      <c r="CK217" s="136"/>
      <c r="CL217" s="136"/>
      <c r="CM217" s="136"/>
      <c r="CN217" s="136"/>
      <c r="CO217" s="136"/>
      <c r="CP217" s="136"/>
      <c r="CQ217" s="136"/>
      <c r="CR217" s="136"/>
      <c r="CS217" s="136"/>
      <c r="CT217" s="136"/>
    </row>
    <row r="218" spans="1:98">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6"/>
      <c r="AL218" s="136"/>
      <c r="AM218" s="136"/>
      <c r="AN218" s="136"/>
      <c r="AO218" s="136"/>
      <c r="AP218" s="136"/>
      <c r="AQ218" s="136"/>
      <c r="AR218" s="136"/>
      <c r="AS218" s="136"/>
      <c r="AT218" s="136"/>
      <c r="AU218" s="136"/>
      <c r="AV218" s="136"/>
      <c r="AW218" s="136"/>
      <c r="AX218" s="136"/>
      <c r="AY218" s="136"/>
      <c r="AZ218" s="136"/>
      <c r="BA218" s="136"/>
      <c r="BB218" s="136"/>
      <c r="BC218" s="136"/>
      <c r="BD218" s="136"/>
      <c r="BE218" s="136"/>
      <c r="BF218" s="136"/>
      <c r="BG218" s="136"/>
      <c r="BH218" s="136"/>
      <c r="BI218" s="136"/>
      <c r="BJ218" s="136"/>
      <c r="BK218" s="136"/>
      <c r="BL218" s="136"/>
      <c r="BM218" s="136"/>
      <c r="BN218" s="136"/>
      <c r="BO218" s="136"/>
      <c r="BP218" s="136"/>
      <c r="BQ218" s="136"/>
      <c r="BR218" s="136"/>
      <c r="BS218" s="136"/>
      <c r="BT218" s="136"/>
      <c r="BU218" s="136"/>
      <c r="BV218" s="136"/>
      <c r="BW218" s="136"/>
      <c r="BX218" s="136"/>
      <c r="BY218" s="136"/>
      <c r="BZ218" s="136"/>
      <c r="CA218" s="136"/>
      <c r="CB218" s="136"/>
      <c r="CC218" s="136"/>
      <c r="CD218" s="136"/>
      <c r="CE218" s="136"/>
      <c r="CF218" s="136"/>
      <c r="CG218" s="136"/>
      <c r="CH218" s="136"/>
      <c r="CI218" s="136"/>
      <c r="CJ218" s="136"/>
      <c r="CK218" s="136"/>
      <c r="CL218" s="136"/>
      <c r="CM218" s="136"/>
      <c r="CN218" s="136"/>
      <c r="CO218" s="136"/>
      <c r="CP218" s="136"/>
      <c r="CQ218" s="136"/>
      <c r="CR218" s="136"/>
      <c r="CS218" s="136"/>
      <c r="CT218" s="136"/>
    </row>
    <row r="219" spans="1:98">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6"/>
      <c r="AL219" s="136"/>
      <c r="AM219" s="136"/>
      <c r="AN219" s="136"/>
      <c r="AO219" s="136"/>
      <c r="AP219" s="136"/>
      <c r="AQ219" s="136"/>
      <c r="AR219" s="136"/>
      <c r="AS219" s="136"/>
      <c r="AT219" s="136"/>
      <c r="AU219" s="136"/>
      <c r="AV219" s="136"/>
      <c r="AW219" s="136"/>
      <c r="AX219" s="136"/>
      <c r="AY219" s="136"/>
      <c r="AZ219" s="136"/>
      <c r="BA219" s="136"/>
      <c r="BB219" s="136"/>
      <c r="BC219" s="136"/>
      <c r="BD219" s="136"/>
      <c r="BE219" s="136"/>
      <c r="BF219" s="136"/>
      <c r="BG219" s="136"/>
      <c r="BH219" s="136"/>
      <c r="BI219" s="136"/>
      <c r="BJ219" s="136"/>
      <c r="BK219" s="136"/>
      <c r="BL219" s="136"/>
      <c r="BM219" s="136"/>
      <c r="BN219" s="136"/>
      <c r="BO219" s="136"/>
      <c r="BP219" s="136"/>
      <c r="BQ219" s="136"/>
      <c r="BR219" s="136"/>
      <c r="BS219" s="136"/>
      <c r="BT219" s="136"/>
      <c r="BU219" s="136"/>
      <c r="BV219" s="136"/>
      <c r="BW219" s="136"/>
      <c r="BX219" s="136"/>
      <c r="BY219" s="136"/>
      <c r="BZ219" s="136"/>
      <c r="CA219" s="136"/>
      <c r="CB219" s="136"/>
      <c r="CC219" s="136"/>
      <c r="CD219" s="136"/>
      <c r="CE219" s="136"/>
      <c r="CF219" s="136"/>
      <c r="CG219" s="136"/>
      <c r="CH219" s="136"/>
      <c r="CI219" s="136"/>
      <c r="CJ219" s="136"/>
      <c r="CK219" s="136"/>
      <c r="CL219" s="136"/>
      <c r="CM219" s="136"/>
      <c r="CN219" s="136"/>
      <c r="CO219" s="136"/>
      <c r="CP219" s="136"/>
      <c r="CQ219" s="136"/>
      <c r="CR219" s="136"/>
      <c r="CS219" s="136"/>
      <c r="CT219" s="136"/>
    </row>
    <row r="220" spans="1:98">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c r="AI220" s="136"/>
      <c r="AJ220" s="136"/>
      <c r="AK220" s="136"/>
      <c r="AL220" s="136"/>
      <c r="AM220" s="136"/>
      <c r="AN220" s="136"/>
      <c r="AO220" s="136"/>
      <c r="AP220" s="136"/>
      <c r="AQ220" s="136"/>
      <c r="AR220" s="136"/>
      <c r="AS220" s="136"/>
      <c r="AT220" s="136"/>
      <c r="AU220" s="136"/>
      <c r="AV220" s="136"/>
      <c r="AW220" s="136"/>
      <c r="AX220" s="136"/>
      <c r="AY220" s="136"/>
      <c r="AZ220" s="136"/>
      <c r="BA220" s="136"/>
      <c r="BB220" s="136"/>
      <c r="BC220" s="136"/>
      <c r="BD220" s="136"/>
      <c r="BE220" s="136"/>
      <c r="BF220" s="136"/>
      <c r="BG220" s="136"/>
      <c r="BH220" s="136"/>
      <c r="BI220" s="136"/>
      <c r="BJ220" s="136"/>
      <c r="BK220" s="136"/>
      <c r="BL220" s="136"/>
      <c r="BM220" s="136"/>
      <c r="BN220" s="136"/>
      <c r="BO220" s="136"/>
      <c r="BP220" s="136"/>
      <c r="BQ220" s="136"/>
      <c r="BR220" s="136"/>
      <c r="BS220" s="136"/>
      <c r="BT220" s="136"/>
      <c r="BU220" s="136"/>
      <c r="BV220" s="136"/>
      <c r="BW220" s="136"/>
      <c r="BX220" s="136"/>
      <c r="BY220" s="136"/>
      <c r="BZ220" s="136"/>
      <c r="CA220" s="136"/>
      <c r="CB220" s="136"/>
      <c r="CC220" s="136"/>
      <c r="CD220" s="136"/>
      <c r="CE220" s="136"/>
      <c r="CF220" s="136"/>
      <c r="CG220" s="136"/>
      <c r="CH220" s="136"/>
      <c r="CI220" s="136"/>
      <c r="CJ220" s="136"/>
      <c r="CK220" s="136"/>
      <c r="CL220" s="136"/>
      <c r="CM220" s="136"/>
      <c r="CN220" s="136"/>
      <c r="CO220" s="136"/>
      <c r="CP220" s="136"/>
      <c r="CQ220" s="136"/>
      <c r="CR220" s="136"/>
      <c r="CS220" s="136"/>
      <c r="CT220" s="136"/>
    </row>
    <row r="221" spans="1:98">
      <c r="A221" s="136"/>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6"/>
      <c r="AL221" s="136"/>
      <c r="AM221" s="136"/>
      <c r="AN221" s="136"/>
      <c r="AO221" s="136"/>
      <c r="AP221" s="136"/>
      <c r="AQ221" s="136"/>
      <c r="AR221" s="136"/>
      <c r="AS221" s="136"/>
      <c r="AT221" s="136"/>
      <c r="AU221" s="136"/>
      <c r="AV221" s="136"/>
      <c r="AW221" s="136"/>
      <c r="AX221" s="136"/>
      <c r="AY221" s="136"/>
      <c r="AZ221" s="136"/>
      <c r="BA221" s="136"/>
      <c r="BB221" s="136"/>
      <c r="BC221" s="136"/>
      <c r="BD221" s="136"/>
      <c r="BE221" s="136"/>
      <c r="BF221" s="136"/>
      <c r="BG221" s="136"/>
      <c r="BH221" s="136"/>
      <c r="BI221" s="136"/>
      <c r="BJ221" s="136"/>
      <c r="BK221" s="136"/>
      <c r="BL221" s="136"/>
      <c r="BM221" s="136"/>
      <c r="BN221" s="136"/>
      <c r="BO221" s="136"/>
      <c r="BP221" s="136"/>
      <c r="BQ221" s="136"/>
      <c r="BR221" s="136"/>
      <c r="BS221" s="136"/>
      <c r="BT221" s="136"/>
      <c r="BU221" s="136"/>
      <c r="BV221" s="136"/>
      <c r="BW221" s="136"/>
      <c r="BX221" s="136"/>
      <c r="BY221" s="136"/>
      <c r="BZ221" s="136"/>
      <c r="CA221" s="136"/>
      <c r="CB221" s="136"/>
      <c r="CC221" s="136"/>
      <c r="CD221" s="136"/>
      <c r="CE221" s="136"/>
      <c r="CF221" s="136"/>
      <c r="CG221" s="136"/>
      <c r="CH221" s="136"/>
      <c r="CI221" s="136"/>
      <c r="CJ221" s="136"/>
      <c r="CK221" s="136"/>
      <c r="CL221" s="136"/>
      <c r="CM221" s="136"/>
      <c r="CN221" s="136"/>
      <c r="CO221" s="136"/>
      <c r="CP221" s="136"/>
      <c r="CQ221" s="136"/>
      <c r="CR221" s="136"/>
      <c r="CS221" s="136"/>
      <c r="CT221" s="136"/>
    </row>
    <row r="222" spans="1:98">
      <c r="A222" s="136"/>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6"/>
      <c r="AL222" s="136"/>
      <c r="AM222" s="136"/>
      <c r="AN222" s="136"/>
      <c r="AO222" s="136"/>
      <c r="AP222" s="136"/>
      <c r="AQ222" s="136"/>
      <c r="AR222" s="136"/>
      <c r="AS222" s="136"/>
      <c r="AT222" s="136"/>
      <c r="AU222" s="136"/>
      <c r="AV222" s="136"/>
      <c r="AW222" s="136"/>
      <c r="AX222" s="136"/>
      <c r="AY222" s="136"/>
      <c r="AZ222" s="136"/>
      <c r="BA222" s="136"/>
      <c r="BB222" s="136"/>
      <c r="BC222" s="136"/>
      <c r="BD222" s="136"/>
      <c r="BE222" s="136"/>
      <c r="BF222" s="136"/>
      <c r="BG222" s="136"/>
      <c r="BH222" s="136"/>
      <c r="BI222" s="136"/>
      <c r="BJ222" s="136"/>
      <c r="BK222" s="136"/>
      <c r="BL222" s="136"/>
      <c r="BM222" s="136"/>
      <c r="BN222" s="136"/>
      <c r="BO222" s="136"/>
      <c r="BP222" s="136"/>
      <c r="BQ222" s="136"/>
      <c r="BR222" s="136"/>
      <c r="BS222" s="136"/>
      <c r="BT222" s="136"/>
      <c r="BU222" s="136"/>
      <c r="BV222" s="136"/>
      <c r="BW222" s="136"/>
      <c r="BX222" s="136"/>
      <c r="BY222" s="136"/>
      <c r="BZ222" s="136"/>
      <c r="CA222" s="136"/>
      <c r="CB222" s="136"/>
      <c r="CC222" s="136"/>
      <c r="CD222" s="136"/>
      <c r="CE222" s="136"/>
      <c r="CF222" s="136"/>
      <c r="CG222" s="136"/>
      <c r="CH222" s="136"/>
      <c r="CI222" s="136"/>
      <c r="CJ222" s="136"/>
      <c r="CK222" s="136"/>
      <c r="CL222" s="136"/>
      <c r="CM222" s="136"/>
      <c r="CN222" s="136"/>
      <c r="CO222" s="136"/>
      <c r="CP222" s="136"/>
      <c r="CQ222" s="136"/>
      <c r="CR222" s="136"/>
      <c r="CS222" s="136"/>
      <c r="CT222" s="136"/>
    </row>
    <row r="223" spans="1:98">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6"/>
      <c r="AL223" s="136"/>
      <c r="AM223" s="136"/>
      <c r="AN223" s="136"/>
      <c r="AO223" s="136"/>
      <c r="AP223" s="136"/>
      <c r="AQ223" s="136"/>
      <c r="AR223" s="136"/>
      <c r="AS223" s="136"/>
      <c r="AT223" s="136"/>
      <c r="AU223" s="136"/>
      <c r="AV223" s="136"/>
      <c r="AW223" s="136"/>
      <c r="AX223" s="136"/>
      <c r="AY223" s="136"/>
      <c r="AZ223" s="136"/>
      <c r="BA223" s="136"/>
      <c r="BB223" s="136"/>
      <c r="BC223" s="136"/>
      <c r="BD223" s="136"/>
      <c r="BE223" s="136"/>
      <c r="BF223" s="136"/>
      <c r="BG223" s="136"/>
      <c r="BH223" s="136"/>
      <c r="BI223" s="136"/>
      <c r="BJ223" s="136"/>
      <c r="BK223" s="136"/>
      <c r="BL223" s="136"/>
      <c r="BM223" s="136"/>
      <c r="BN223" s="136"/>
      <c r="BO223" s="136"/>
      <c r="BP223" s="136"/>
      <c r="BQ223" s="136"/>
      <c r="BR223" s="136"/>
      <c r="BS223" s="136"/>
      <c r="BT223" s="136"/>
      <c r="BU223" s="136"/>
      <c r="BV223" s="136"/>
      <c r="BW223" s="136"/>
      <c r="BX223" s="136"/>
      <c r="BY223" s="136"/>
      <c r="BZ223" s="136"/>
      <c r="CA223" s="136"/>
      <c r="CB223" s="136"/>
      <c r="CC223" s="136"/>
      <c r="CD223" s="136"/>
      <c r="CE223" s="136"/>
      <c r="CF223" s="136"/>
      <c r="CG223" s="136"/>
      <c r="CH223" s="136"/>
      <c r="CI223" s="136"/>
      <c r="CJ223" s="136"/>
      <c r="CK223" s="136"/>
      <c r="CL223" s="136"/>
      <c r="CM223" s="136"/>
      <c r="CN223" s="136"/>
      <c r="CO223" s="136"/>
      <c r="CP223" s="136"/>
      <c r="CQ223" s="136"/>
      <c r="CR223" s="136"/>
      <c r="CS223" s="136"/>
      <c r="CT223" s="136"/>
    </row>
    <row r="224" spans="1:98">
      <c r="A224" s="136"/>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6"/>
      <c r="AL224" s="136"/>
      <c r="AM224" s="136"/>
      <c r="AN224" s="136"/>
      <c r="AO224" s="136"/>
      <c r="AP224" s="136"/>
      <c r="AQ224" s="136"/>
      <c r="AR224" s="136"/>
      <c r="AS224" s="136"/>
      <c r="AT224" s="136"/>
      <c r="AU224" s="136"/>
      <c r="AV224" s="136"/>
      <c r="AW224" s="136"/>
      <c r="AX224" s="136"/>
      <c r="AY224" s="136"/>
      <c r="AZ224" s="136"/>
      <c r="BA224" s="136"/>
      <c r="BB224" s="136"/>
      <c r="BC224" s="136"/>
      <c r="BD224" s="136"/>
      <c r="BE224" s="136"/>
      <c r="BF224" s="136"/>
      <c r="BG224" s="136"/>
      <c r="BH224" s="136"/>
      <c r="BI224" s="136"/>
      <c r="BJ224" s="136"/>
      <c r="BK224" s="136"/>
      <c r="BL224" s="136"/>
      <c r="BM224" s="136"/>
      <c r="BN224" s="136"/>
      <c r="BO224" s="136"/>
      <c r="BP224" s="136"/>
      <c r="BQ224" s="136"/>
      <c r="BR224" s="136"/>
      <c r="BS224" s="136"/>
      <c r="BT224" s="136"/>
      <c r="BU224" s="136"/>
      <c r="BV224" s="136"/>
      <c r="BW224" s="136"/>
      <c r="BX224" s="136"/>
      <c r="BY224" s="136"/>
      <c r="BZ224" s="136"/>
      <c r="CA224" s="136"/>
      <c r="CB224" s="136"/>
      <c r="CC224" s="136"/>
      <c r="CD224" s="136"/>
      <c r="CE224" s="136"/>
      <c r="CF224" s="136"/>
      <c r="CG224" s="136"/>
      <c r="CH224" s="136"/>
      <c r="CI224" s="136"/>
      <c r="CJ224" s="136"/>
      <c r="CK224" s="136"/>
      <c r="CL224" s="136"/>
      <c r="CM224" s="136"/>
      <c r="CN224" s="136"/>
      <c r="CO224" s="136"/>
      <c r="CP224" s="136"/>
      <c r="CQ224" s="136"/>
      <c r="CR224" s="136"/>
      <c r="CS224" s="136"/>
      <c r="CT224" s="136"/>
    </row>
    <row r="225" spans="1:98">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6"/>
      <c r="AL225" s="136"/>
      <c r="AM225" s="136"/>
      <c r="AN225" s="136"/>
      <c r="AO225" s="136"/>
      <c r="AP225" s="136"/>
      <c r="AQ225" s="136"/>
      <c r="AR225" s="136"/>
      <c r="AS225" s="136"/>
      <c r="AT225" s="136"/>
      <c r="AU225" s="136"/>
      <c r="AV225" s="136"/>
      <c r="AW225" s="136"/>
      <c r="AX225" s="136"/>
      <c r="AY225" s="136"/>
      <c r="AZ225" s="136"/>
      <c r="BA225" s="136"/>
      <c r="BB225" s="136"/>
      <c r="BC225" s="136"/>
      <c r="BD225" s="136"/>
      <c r="BE225" s="136"/>
      <c r="BF225" s="136"/>
      <c r="BG225" s="136"/>
      <c r="BH225" s="136"/>
      <c r="BI225" s="136"/>
      <c r="BJ225" s="136"/>
      <c r="BK225" s="136"/>
      <c r="BL225" s="136"/>
      <c r="BM225" s="136"/>
      <c r="BN225" s="136"/>
      <c r="BO225" s="136"/>
      <c r="BP225" s="136"/>
      <c r="BQ225" s="136"/>
      <c r="BR225" s="136"/>
      <c r="BS225" s="136"/>
      <c r="BT225" s="136"/>
      <c r="BU225" s="136"/>
      <c r="BV225" s="136"/>
      <c r="BW225" s="136"/>
      <c r="BX225" s="136"/>
      <c r="BY225" s="136"/>
      <c r="BZ225" s="136"/>
      <c r="CA225" s="136"/>
      <c r="CB225" s="136"/>
      <c r="CC225" s="136"/>
      <c r="CD225" s="136"/>
      <c r="CE225" s="136"/>
      <c r="CF225" s="136"/>
      <c r="CG225" s="136"/>
      <c r="CH225" s="136"/>
      <c r="CI225" s="136"/>
      <c r="CJ225" s="136"/>
      <c r="CK225" s="136"/>
      <c r="CL225" s="136"/>
      <c r="CM225" s="136"/>
      <c r="CN225" s="136"/>
      <c r="CO225" s="136"/>
      <c r="CP225" s="136"/>
      <c r="CQ225" s="136"/>
      <c r="CR225" s="136"/>
      <c r="CS225" s="136"/>
      <c r="CT225" s="136"/>
    </row>
    <row r="226" spans="1:98">
      <c r="A226" s="136"/>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6"/>
      <c r="AL226" s="136"/>
      <c r="AM226" s="136"/>
      <c r="AN226" s="136"/>
      <c r="AO226" s="136"/>
      <c r="AP226" s="136"/>
      <c r="AQ226" s="136"/>
      <c r="AR226" s="136"/>
      <c r="AS226" s="136"/>
      <c r="AT226" s="136"/>
      <c r="AU226" s="136"/>
      <c r="AV226" s="136"/>
      <c r="AW226" s="136"/>
      <c r="AX226" s="136"/>
      <c r="AY226" s="136"/>
      <c r="AZ226" s="136"/>
      <c r="BA226" s="136"/>
      <c r="BB226" s="136"/>
      <c r="BC226" s="136"/>
      <c r="BD226" s="136"/>
      <c r="BE226" s="136"/>
      <c r="BF226" s="136"/>
      <c r="BG226" s="136"/>
      <c r="BH226" s="136"/>
      <c r="BI226" s="136"/>
      <c r="BJ226" s="136"/>
      <c r="BK226" s="136"/>
      <c r="BL226" s="136"/>
      <c r="BM226" s="136"/>
      <c r="BN226" s="136"/>
      <c r="BO226" s="136"/>
      <c r="BP226" s="136"/>
      <c r="BQ226" s="136"/>
      <c r="BR226" s="136"/>
      <c r="BS226" s="136"/>
      <c r="BT226" s="136"/>
      <c r="BU226" s="136"/>
      <c r="BV226" s="136"/>
      <c r="BW226" s="136"/>
      <c r="BX226" s="136"/>
      <c r="BY226" s="136"/>
      <c r="BZ226" s="136"/>
      <c r="CA226" s="136"/>
      <c r="CB226" s="136"/>
      <c r="CC226" s="136"/>
      <c r="CD226" s="136"/>
      <c r="CE226" s="136"/>
      <c r="CF226" s="136"/>
      <c r="CG226" s="136"/>
      <c r="CH226" s="136"/>
      <c r="CI226" s="136"/>
      <c r="CJ226" s="136"/>
      <c r="CK226" s="136"/>
      <c r="CL226" s="136"/>
      <c r="CM226" s="136"/>
      <c r="CN226" s="136"/>
      <c r="CO226" s="136"/>
      <c r="CP226" s="136"/>
      <c r="CQ226" s="136"/>
      <c r="CR226" s="136"/>
      <c r="CS226" s="136"/>
      <c r="CT226" s="136"/>
    </row>
    <row r="227" spans="1:98">
      <c r="A227" s="136"/>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6"/>
      <c r="AL227" s="136"/>
      <c r="AM227" s="136"/>
      <c r="AN227" s="136"/>
      <c r="AO227" s="136"/>
      <c r="AP227" s="136"/>
      <c r="AQ227" s="136"/>
      <c r="AR227" s="136"/>
      <c r="AS227" s="136"/>
      <c r="AT227" s="136"/>
      <c r="AU227" s="136"/>
      <c r="AV227" s="136"/>
      <c r="AW227" s="136"/>
      <c r="AX227" s="136"/>
      <c r="AY227" s="136"/>
      <c r="AZ227" s="136"/>
      <c r="BA227" s="136"/>
      <c r="BB227" s="136"/>
      <c r="BC227" s="136"/>
      <c r="BD227" s="136"/>
      <c r="BE227" s="136"/>
      <c r="BF227" s="136"/>
      <c r="BG227" s="136"/>
      <c r="BH227" s="136"/>
      <c r="BI227" s="136"/>
      <c r="BJ227" s="136"/>
      <c r="BK227" s="136"/>
      <c r="BL227" s="136"/>
      <c r="BM227" s="136"/>
      <c r="BN227" s="136"/>
      <c r="BO227" s="136"/>
      <c r="BP227" s="136"/>
      <c r="BQ227" s="136"/>
      <c r="BR227" s="136"/>
      <c r="BS227" s="136"/>
      <c r="BT227" s="136"/>
      <c r="BU227" s="136"/>
      <c r="BV227" s="136"/>
      <c r="BW227" s="136"/>
      <c r="BX227" s="136"/>
      <c r="BY227" s="136"/>
      <c r="BZ227" s="136"/>
      <c r="CA227" s="136"/>
      <c r="CB227" s="136"/>
      <c r="CC227" s="136"/>
      <c r="CD227" s="136"/>
      <c r="CE227" s="136"/>
      <c r="CF227" s="136"/>
      <c r="CG227" s="136"/>
      <c r="CH227" s="136"/>
      <c r="CI227" s="136"/>
      <c r="CJ227" s="136"/>
      <c r="CK227" s="136"/>
      <c r="CL227" s="136"/>
      <c r="CM227" s="136"/>
      <c r="CN227" s="136"/>
      <c r="CO227" s="136"/>
      <c r="CP227" s="136"/>
      <c r="CQ227" s="136"/>
      <c r="CR227" s="136"/>
      <c r="CS227" s="136"/>
      <c r="CT227" s="136"/>
    </row>
    <row r="228" spans="1:98">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c r="AM228" s="136"/>
      <c r="AN228" s="136"/>
      <c r="AO228" s="136"/>
      <c r="AP228" s="136"/>
      <c r="AQ228" s="136"/>
      <c r="AR228" s="136"/>
      <c r="AS228" s="136"/>
      <c r="AT228" s="136"/>
      <c r="AU228" s="136"/>
      <c r="AV228" s="136"/>
      <c r="AW228" s="136"/>
      <c r="AX228" s="136"/>
      <c r="AY228" s="136"/>
      <c r="AZ228" s="136"/>
      <c r="BA228" s="136"/>
      <c r="BB228" s="136"/>
      <c r="BC228" s="136"/>
      <c r="BD228" s="136"/>
      <c r="BE228" s="136"/>
      <c r="BF228" s="136"/>
      <c r="BG228" s="136"/>
      <c r="BH228" s="136"/>
      <c r="BI228" s="136"/>
      <c r="BJ228" s="136"/>
      <c r="BK228" s="136"/>
      <c r="BL228" s="136"/>
      <c r="BM228" s="136"/>
      <c r="BN228" s="136"/>
      <c r="BO228" s="136"/>
      <c r="BP228" s="136"/>
      <c r="BQ228" s="136"/>
      <c r="BR228" s="136"/>
      <c r="BS228" s="136"/>
      <c r="BT228" s="136"/>
      <c r="BU228" s="136"/>
      <c r="BV228" s="136"/>
      <c r="BW228" s="136"/>
      <c r="BX228" s="136"/>
      <c r="BY228" s="136"/>
      <c r="BZ228" s="136"/>
      <c r="CA228" s="136"/>
      <c r="CB228" s="136"/>
      <c r="CC228" s="136"/>
      <c r="CD228" s="136"/>
      <c r="CE228" s="136"/>
      <c r="CF228" s="136"/>
      <c r="CG228" s="136"/>
      <c r="CH228" s="136"/>
      <c r="CI228" s="136"/>
      <c r="CJ228" s="136"/>
      <c r="CK228" s="136"/>
      <c r="CL228" s="136"/>
      <c r="CM228" s="136"/>
      <c r="CN228" s="136"/>
      <c r="CO228" s="136"/>
      <c r="CP228" s="136"/>
      <c r="CQ228" s="136"/>
      <c r="CR228" s="136"/>
      <c r="CS228" s="136"/>
      <c r="CT228" s="136"/>
    </row>
    <row r="229" spans="1:98">
      <c r="A229" s="136"/>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AN229" s="136"/>
      <c r="AO229" s="136"/>
      <c r="AP229" s="136"/>
      <c r="AQ229" s="136"/>
      <c r="AR229" s="136"/>
      <c r="AS229" s="136"/>
      <c r="AT229" s="136"/>
      <c r="AU229" s="136"/>
      <c r="AV229" s="136"/>
      <c r="AW229" s="136"/>
      <c r="AX229" s="136"/>
      <c r="AY229" s="136"/>
      <c r="AZ229" s="136"/>
      <c r="BA229" s="136"/>
      <c r="BB229" s="136"/>
      <c r="BC229" s="136"/>
      <c r="BD229" s="136"/>
      <c r="BE229" s="136"/>
      <c r="BF229" s="136"/>
      <c r="BG229" s="136"/>
      <c r="BH229" s="136"/>
      <c r="BI229" s="136"/>
      <c r="BJ229" s="136"/>
      <c r="BK229" s="136"/>
      <c r="BL229" s="136"/>
      <c r="BM229" s="136"/>
      <c r="BN229" s="136"/>
      <c r="BO229" s="136"/>
      <c r="BP229" s="136"/>
      <c r="BQ229" s="136"/>
      <c r="BR229" s="136"/>
      <c r="BS229" s="136"/>
      <c r="BT229" s="136"/>
      <c r="BU229" s="136"/>
      <c r="BV229" s="136"/>
      <c r="BW229" s="136"/>
      <c r="BX229" s="136"/>
      <c r="BY229" s="136"/>
      <c r="BZ229" s="136"/>
      <c r="CA229" s="136"/>
      <c r="CB229" s="136"/>
      <c r="CC229" s="136"/>
      <c r="CD229" s="136"/>
      <c r="CE229" s="136"/>
      <c r="CF229" s="136"/>
      <c r="CG229" s="136"/>
      <c r="CH229" s="136"/>
      <c r="CI229" s="136"/>
      <c r="CJ229" s="136"/>
      <c r="CK229" s="136"/>
      <c r="CL229" s="136"/>
      <c r="CM229" s="136"/>
      <c r="CN229" s="136"/>
      <c r="CO229" s="136"/>
      <c r="CP229" s="136"/>
      <c r="CQ229" s="136"/>
      <c r="CR229" s="136"/>
      <c r="CS229" s="136"/>
      <c r="CT229" s="136"/>
    </row>
    <row r="230" spans="1:98">
      <c r="A230" s="136"/>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36"/>
      <c r="AY230" s="136"/>
      <c r="AZ230" s="136"/>
      <c r="BA230" s="136"/>
      <c r="BB230" s="136"/>
      <c r="BC230" s="136"/>
      <c r="BD230" s="136"/>
      <c r="BE230" s="136"/>
      <c r="BF230" s="136"/>
      <c r="BG230" s="136"/>
      <c r="BH230" s="136"/>
      <c r="BI230" s="136"/>
      <c r="BJ230" s="136"/>
      <c r="BK230" s="136"/>
      <c r="BL230" s="136"/>
      <c r="BM230" s="136"/>
      <c r="BN230" s="136"/>
      <c r="BO230" s="136"/>
      <c r="BP230" s="136"/>
      <c r="BQ230" s="136"/>
      <c r="BR230" s="136"/>
      <c r="BS230" s="136"/>
      <c r="BT230" s="136"/>
      <c r="BU230" s="136"/>
      <c r="BV230" s="136"/>
      <c r="BW230" s="136"/>
      <c r="BX230" s="136"/>
      <c r="BY230" s="136"/>
      <c r="BZ230" s="136"/>
      <c r="CA230" s="136"/>
      <c r="CB230" s="136"/>
      <c r="CC230" s="136"/>
      <c r="CD230" s="136"/>
      <c r="CE230" s="136"/>
      <c r="CF230" s="136"/>
      <c r="CG230" s="136"/>
      <c r="CH230" s="136"/>
      <c r="CI230" s="136"/>
      <c r="CJ230" s="136"/>
      <c r="CK230" s="136"/>
      <c r="CL230" s="136"/>
      <c r="CM230" s="136"/>
      <c r="CN230" s="136"/>
      <c r="CO230" s="136"/>
      <c r="CP230" s="136"/>
      <c r="CQ230" s="136"/>
      <c r="CR230" s="136"/>
      <c r="CS230" s="136"/>
      <c r="CT230" s="136"/>
    </row>
    <row r="231" spans="1:98">
      <c r="A231" s="136"/>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6"/>
      <c r="AL231" s="136"/>
      <c r="AM231" s="136"/>
      <c r="AN231" s="136"/>
      <c r="AO231" s="136"/>
      <c r="AP231" s="136"/>
      <c r="AQ231" s="136"/>
      <c r="AR231" s="136"/>
      <c r="AS231" s="136"/>
      <c r="AT231" s="136"/>
      <c r="AU231" s="136"/>
      <c r="AV231" s="136"/>
      <c r="AW231" s="136"/>
      <c r="AX231" s="136"/>
      <c r="AY231" s="136"/>
      <c r="AZ231" s="136"/>
      <c r="BA231" s="136"/>
      <c r="BB231" s="136"/>
      <c r="BC231" s="136"/>
      <c r="BD231" s="136"/>
      <c r="BE231" s="136"/>
      <c r="BF231" s="136"/>
      <c r="BG231" s="136"/>
      <c r="BH231" s="136"/>
      <c r="BI231" s="136"/>
      <c r="BJ231" s="136"/>
      <c r="BK231" s="136"/>
      <c r="BL231" s="136"/>
      <c r="BM231" s="136"/>
      <c r="BN231" s="136"/>
      <c r="BO231" s="136"/>
      <c r="BP231" s="136"/>
      <c r="BQ231" s="136"/>
      <c r="BR231" s="136"/>
      <c r="BS231" s="136"/>
      <c r="BT231" s="136"/>
      <c r="BU231" s="136"/>
      <c r="BV231" s="136"/>
      <c r="BW231" s="136"/>
      <c r="BX231" s="136"/>
      <c r="BY231" s="136"/>
      <c r="BZ231" s="136"/>
      <c r="CA231" s="136"/>
      <c r="CB231" s="136"/>
      <c r="CC231" s="136"/>
      <c r="CD231" s="136"/>
      <c r="CE231" s="136"/>
      <c r="CF231" s="136"/>
      <c r="CG231" s="136"/>
      <c r="CH231" s="136"/>
      <c r="CI231" s="136"/>
      <c r="CJ231" s="136"/>
      <c r="CK231" s="136"/>
      <c r="CL231" s="136"/>
      <c r="CM231" s="136"/>
      <c r="CN231" s="136"/>
      <c r="CO231" s="136"/>
      <c r="CP231" s="136"/>
      <c r="CQ231" s="136"/>
      <c r="CR231" s="136"/>
      <c r="CS231" s="136"/>
      <c r="CT231" s="136"/>
    </row>
    <row r="232" spans="1:98">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c r="AE232" s="136"/>
      <c r="AF232" s="136"/>
      <c r="AG232" s="136"/>
      <c r="AH232" s="136"/>
      <c r="AI232" s="136"/>
      <c r="AJ232" s="136"/>
      <c r="AK232" s="136"/>
      <c r="AL232" s="136"/>
      <c r="AM232" s="136"/>
      <c r="AN232" s="136"/>
      <c r="AO232" s="136"/>
      <c r="AP232" s="136"/>
      <c r="AQ232" s="136"/>
      <c r="AR232" s="136"/>
      <c r="AS232" s="136"/>
      <c r="AT232" s="136"/>
      <c r="AU232" s="136"/>
      <c r="AV232" s="136"/>
      <c r="AW232" s="136"/>
      <c r="AX232" s="136"/>
      <c r="AY232" s="136"/>
      <c r="AZ232" s="136"/>
      <c r="BA232" s="136"/>
      <c r="BB232" s="136"/>
      <c r="BC232" s="136"/>
      <c r="BD232" s="136"/>
      <c r="BE232" s="136"/>
      <c r="BF232" s="136"/>
      <c r="BG232" s="136"/>
      <c r="BH232" s="136"/>
      <c r="BI232" s="136"/>
      <c r="BJ232" s="136"/>
      <c r="BK232" s="136"/>
      <c r="BL232" s="136"/>
      <c r="BM232" s="136"/>
      <c r="BN232" s="136"/>
      <c r="BO232" s="136"/>
      <c r="BP232" s="136"/>
      <c r="BQ232" s="136"/>
      <c r="BR232" s="136"/>
      <c r="BS232" s="136"/>
      <c r="BT232" s="136"/>
      <c r="BU232" s="136"/>
      <c r="BV232" s="136"/>
      <c r="BW232" s="136"/>
      <c r="BX232" s="136"/>
      <c r="BY232" s="136"/>
      <c r="BZ232" s="136"/>
      <c r="CA232" s="136"/>
      <c r="CB232" s="136"/>
      <c r="CC232" s="136"/>
      <c r="CD232" s="136"/>
      <c r="CE232" s="136"/>
      <c r="CF232" s="136"/>
      <c r="CG232" s="136"/>
      <c r="CH232" s="136"/>
      <c r="CI232" s="136"/>
      <c r="CJ232" s="136"/>
      <c r="CK232" s="136"/>
      <c r="CL232" s="136"/>
      <c r="CM232" s="136"/>
      <c r="CN232" s="136"/>
      <c r="CO232" s="136"/>
      <c r="CP232" s="136"/>
      <c r="CQ232" s="136"/>
      <c r="CR232" s="136"/>
      <c r="CS232" s="136"/>
      <c r="CT232" s="136"/>
    </row>
    <row r="233" spans="1:98">
      <c r="A233" s="136"/>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136"/>
      <c r="AB233" s="136"/>
      <c r="AC233" s="136"/>
      <c r="AD233" s="136"/>
      <c r="AE233" s="136"/>
      <c r="AF233" s="136"/>
      <c r="AG233" s="136"/>
      <c r="AH233" s="136"/>
      <c r="AI233" s="136"/>
      <c r="AJ233" s="136"/>
      <c r="AK233" s="136"/>
      <c r="AL233" s="136"/>
      <c r="AM233" s="136"/>
      <c r="AN233" s="136"/>
      <c r="AO233" s="136"/>
      <c r="AP233" s="136"/>
      <c r="AQ233" s="136"/>
      <c r="AR233" s="136"/>
      <c r="AS233" s="136"/>
      <c r="AT233" s="136"/>
      <c r="AU233" s="136"/>
      <c r="AV233" s="136"/>
      <c r="AW233" s="136"/>
      <c r="AX233" s="136"/>
      <c r="AY233" s="136"/>
      <c r="AZ233" s="136"/>
      <c r="BA233" s="136"/>
      <c r="BB233" s="136"/>
      <c r="BC233" s="136"/>
      <c r="BD233" s="136"/>
      <c r="BE233" s="136"/>
      <c r="BF233" s="136"/>
      <c r="BG233" s="136"/>
      <c r="BH233" s="136"/>
      <c r="BI233" s="136"/>
      <c r="BJ233" s="136"/>
      <c r="BK233" s="136"/>
      <c r="BL233" s="136"/>
      <c r="BM233" s="136"/>
      <c r="BN233" s="136"/>
      <c r="BO233" s="136"/>
      <c r="BP233" s="136"/>
      <c r="BQ233" s="136"/>
      <c r="BR233" s="136"/>
      <c r="BS233" s="136"/>
      <c r="BT233" s="136"/>
      <c r="BU233" s="136"/>
      <c r="BV233" s="136"/>
      <c r="BW233" s="136"/>
      <c r="BX233" s="136"/>
      <c r="BY233" s="136"/>
      <c r="BZ233" s="136"/>
      <c r="CA233" s="136"/>
      <c r="CB233" s="136"/>
      <c r="CC233" s="136"/>
      <c r="CD233" s="136"/>
      <c r="CE233" s="136"/>
      <c r="CF233" s="136"/>
      <c r="CG233" s="136"/>
      <c r="CH233" s="136"/>
      <c r="CI233" s="136"/>
      <c r="CJ233" s="136"/>
      <c r="CK233" s="136"/>
      <c r="CL233" s="136"/>
      <c r="CM233" s="136"/>
      <c r="CN233" s="136"/>
      <c r="CO233" s="136"/>
      <c r="CP233" s="136"/>
      <c r="CQ233" s="136"/>
      <c r="CR233" s="136"/>
      <c r="CS233" s="136"/>
      <c r="CT233" s="136"/>
    </row>
    <row r="234" spans="1:98">
      <c r="A234" s="136"/>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c r="AA234" s="136"/>
      <c r="AB234" s="136"/>
      <c r="AC234" s="136"/>
      <c r="AD234" s="136"/>
      <c r="AE234" s="136"/>
      <c r="AF234" s="136"/>
      <c r="AG234" s="136"/>
      <c r="AH234" s="136"/>
      <c r="AI234" s="136"/>
      <c r="AJ234" s="136"/>
      <c r="AK234" s="136"/>
      <c r="AL234" s="136"/>
      <c r="AM234" s="136"/>
      <c r="AN234" s="136"/>
      <c r="AO234" s="136"/>
      <c r="AP234" s="136"/>
      <c r="AQ234" s="136"/>
      <c r="AR234" s="136"/>
      <c r="AS234" s="136"/>
      <c r="AT234" s="136"/>
      <c r="AU234" s="136"/>
      <c r="AV234" s="136"/>
      <c r="AW234" s="136"/>
      <c r="AX234" s="136"/>
      <c r="AY234" s="136"/>
      <c r="AZ234" s="136"/>
      <c r="BA234" s="136"/>
      <c r="BB234" s="136"/>
      <c r="BC234" s="136"/>
      <c r="BD234" s="136"/>
      <c r="BE234" s="136"/>
      <c r="BF234" s="136"/>
      <c r="BG234" s="136"/>
      <c r="BH234" s="136"/>
      <c r="BI234" s="136"/>
      <c r="BJ234" s="136"/>
      <c r="BK234" s="136"/>
      <c r="BL234" s="136"/>
      <c r="BM234" s="136"/>
      <c r="BN234" s="136"/>
      <c r="BO234" s="136"/>
      <c r="BP234" s="136"/>
      <c r="BQ234" s="136"/>
      <c r="BR234" s="136"/>
      <c r="BS234" s="136"/>
      <c r="BT234" s="136"/>
      <c r="BU234" s="136"/>
      <c r="BV234" s="136"/>
      <c r="BW234" s="136"/>
      <c r="BX234" s="136"/>
      <c r="BY234" s="136"/>
      <c r="BZ234" s="136"/>
      <c r="CA234" s="136"/>
      <c r="CB234" s="136"/>
      <c r="CC234" s="136"/>
      <c r="CD234" s="136"/>
      <c r="CE234" s="136"/>
      <c r="CF234" s="136"/>
      <c r="CG234" s="136"/>
      <c r="CH234" s="136"/>
      <c r="CI234" s="136"/>
      <c r="CJ234" s="136"/>
      <c r="CK234" s="136"/>
      <c r="CL234" s="136"/>
      <c r="CM234" s="136"/>
      <c r="CN234" s="136"/>
      <c r="CO234" s="136"/>
      <c r="CP234" s="136"/>
      <c r="CQ234" s="136"/>
      <c r="CR234" s="136"/>
      <c r="CS234" s="136"/>
      <c r="CT234" s="136"/>
    </row>
    <row r="235" spans="1:98">
      <c r="A235" s="136"/>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6"/>
      <c r="AL235" s="136"/>
      <c r="AM235" s="136"/>
      <c r="AN235" s="136"/>
      <c r="AO235" s="136"/>
      <c r="AP235" s="136"/>
      <c r="AQ235" s="136"/>
      <c r="AR235" s="136"/>
      <c r="AS235" s="136"/>
      <c r="AT235" s="136"/>
      <c r="AU235" s="136"/>
      <c r="AV235" s="136"/>
      <c r="AW235" s="136"/>
      <c r="AX235" s="136"/>
      <c r="AY235" s="136"/>
      <c r="AZ235" s="136"/>
      <c r="BA235" s="136"/>
      <c r="BB235" s="136"/>
      <c r="BC235" s="136"/>
      <c r="BD235" s="136"/>
      <c r="BE235" s="136"/>
      <c r="BF235" s="136"/>
      <c r="BG235" s="136"/>
      <c r="BH235" s="136"/>
      <c r="BI235" s="136"/>
      <c r="BJ235" s="136"/>
      <c r="BK235" s="136"/>
      <c r="BL235" s="136"/>
      <c r="BM235" s="136"/>
      <c r="BN235" s="136"/>
      <c r="BO235" s="136"/>
      <c r="BP235" s="136"/>
      <c r="BQ235" s="136"/>
      <c r="BR235" s="136"/>
      <c r="BS235" s="136"/>
      <c r="BT235" s="136"/>
      <c r="BU235" s="136"/>
      <c r="BV235" s="136"/>
      <c r="BW235" s="136"/>
      <c r="BX235" s="136"/>
      <c r="BY235" s="136"/>
      <c r="BZ235" s="136"/>
      <c r="CA235" s="136"/>
      <c r="CB235" s="136"/>
      <c r="CC235" s="136"/>
      <c r="CD235" s="136"/>
      <c r="CE235" s="136"/>
      <c r="CF235" s="136"/>
      <c r="CG235" s="136"/>
      <c r="CH235" s="136"/>
      <c r="CI235" s="136"/>
      <c r="CJ235" s="136"/>
      <c r="CK235" s="136"/>
      <c r="CL235" s="136"/>
      <c r="CM235" s="136"/>
      <c r="CN235" s="136"/>
      <c r="CO235" s="136"/>
      <c r="CP235" s="136"/>
      <c r="CQ235" s="136"/>
      <c r="CR235" s="136"/>
      <c r="CS235" s="136"/>
      <c r="CT235" s="136"/>
    </row>
    <row r="236" spans="1:98">
      <c r="A236" s="136"/>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36"/>
      <c r="AY236" s="136"/>
      <c r="AZ236" s="136"/>
      <c r="BA236" s="136"/>
      <c r="BB236" s="136"/>
      <c r="BC236" s="136"/>
      <c r="BD236" s="136"/>
      <c r="BE236" s="136"/>
      <c r="BF236" s="136"/>
      <c r="BG236" s="136"/>
      <c r="BH236" s="136"/>
      <c r="BI236" s="136"/>
      <c r="BJ236" s="136"/>
      <c r="BK236" s="136"/>
      <c r="BL236" s="136"/>
      <c r="BM236" s="136"/>
      <c r="BN236" s="136"/>
      <c r="BO236" s="136"/>
      <c r="BP236" s="136"/>
      <c r="BQ236" s="136"/>
      <c r="BR236" s="136"/>
      <c r="BS236" s="136"/>
      <c r="BT236" s="136"/>
      <c r="BU236" s="136"/>
      <c r="BV236" s="136"/>
      <c r="BW236" s="136"/>
      <c r="BX236" s="136"/>
      <c r="BY236" s="136"/>
      <c r="BZ236" s="136"/>
      <c r="CA236" s="136"/>
      <c r="CB236" s="136"/>
      <c r="CC236" s="136"/>
      <c r="CD236" s="136"/>
      <c r="CE236" s="136"/>
      <c r="CF236" s="136"/>
      <c r="CG236" s="136"/>
      <c r="CH236" s="136"/>
      <c r="CI236" s="136"/>
      <c r="CJ236" s="136"/>
      <c r="CK236" s="136"/>
      <c r="CL236" s="136"/>
      <c r="CM236" s="136"/>
      <c r="CN236" s="136"/>
      <c r="CO236" s="136"/>
      <c r="CP236" s="136"/>
      <c r="CQ236" s="136"/>
      <c r="CR236" s="136"/>
      <c r="CS236" s="136"/>
      <c r="CT236" s="136"/>
    </row>
    <row r="237" spans="1:98">
      <c r="A237" s="136"/>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6"/>
      <c r="AL237" s="136"/>
      <c r="AM237" s="136"/>
      <c r="AN237" s="136"/>
      <c r="AO237" s="136"/>
      <c r="AP237" s="136"/>
      <c r="AQ237" s="136"/>
      <c r="AR237" s="136"/>
      <c r="AS237" s="136"/>
      <c r="AT237" s="136"/>
      <c r="AU237" s="136"/>
      <c r="AV237" s="136"/>
      <c r="AW237" s="136"/>
      <c r="AX237" s="136"/>
      <c r="AY237" s="136"/>
      <c r="AZ237" s="136"/>
      <c r="BA237" s="136"/>
      <c r="BB237" s="136"/>
      <c r="BC237" s="136"/>
      <c r="BD237" s="136"/>
      <c r="BE237" s="136"/>
      <c r="BF237" s="136"/>
      <c r="BG237" s="136"/>
      <c r="BH237" s="136"/>
      <c r="BI237" s="136"/>
      <c r="BJ237" s="136"/>
      <c r="BK237" s="136"/>
      <c r="BL237" s="136"/>
      <c r="BM237" s="136"/>
      <c r="BN237" s="136"/>
      <c r="BO237" s="136"/>
      <c r="BP237" s="136"/>
      <c r="BQ237" s="136"/>
      <c r="BR237" s="136"/>
      <c r="BS237" s="136"/>
      <c r="BT237" s="136"/>
      <c r="BU237" s="136"/>
      <c r="BV237" s="136"/>
      <c r="BW237" s="136"/>
      <c r="BX237" s="136"/>
      <c r="BY237" s="136"/>
      <c r="BZ237" s="136"/>
      <c r="CA237" s="136"/>
      <c r="CB237" s="136"/>
      <c r="CC237" s="136"/>
      <c r="CD237" s="136"/>
      <c r="CE237" s="136"/>
      <c r="CF237" s="136"/>
      <c r="CG237" s="136"/>
      <c r="CH237" s="136"/>
      <c r="CI237" s="136"/>
      <c r="CJ237" s="136"/>
      <c r="CK237" s="136"/>
      <c r="CL237" s="136"/>
      <c r="CM237" s="136"/>
      <c r="CN237" s="136"/>
      <c r="CO237" s="136"/>
      <c r="CP237" s="136"/>
      <c r="CQ237" s="136"/>
      <c r="CR237" s="136"/>
      <c r="CS237" s="136"/>
      <c r="CT237" s="136"/>
    </row>
    <row r="238" spans="1:98">
      <c r="A238" s="136"/>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6"/>
      <c r="AL238" s="136"/>
      <c r="AM238" s="136"/>
      <c r="AN238" s="136"/>
      <c r="AO238" s="136"/>
      <c r="AP238" s="136"/>
      <c r="AQ238" s="136"/>
      <c r="AR238" s="136"/>
      <c r="AS238" s="136"/>
      <c r="AT238" s="136"/>
      <c r="AU238" s="136"/>
      <c r="AV238" s="136"/>
      <c r="AW238" s="136"/>
      <c r="AX238" s="136"/>
      <c r="AY238" s="136"/>
      <c r="AZ238" s="136"/>
      <c r="BA238" s="136"/>
      <c r="BB238" s="136"/>
      <c r="BC238" s="136"/>
      <c r="BD238" s="136"/>
      <c r="BE238" s="136"/>
      <c r="BF238" s="136"/>
      <c r="BG238" s="136"/>
      <c r="BH238" s="136"/>
      <c r="BI238" s="136"/>
      <c r="BJ238" s="136"/>
      <c r="BK238" s="136"/>
      <c r="BL238" s="136"/>
      <c r="BM238" s="136"/>
      <c r="BN238" s="136"/>
      <c r="BO238" s="136"/>
      <c r="BP238" s="136"/>
      <c r="BQ238" s="136"/>
      <c r="BR238" s="136"/>
      <c r="BS238" s="136"/>
      <c r="BT238" s="136"/>
      <c r="BU238" s="136"/>
      <c r="BV238" s="136"/>
      <c r="BW238" s="136"/>
      <c r="BX238" s="136"/>
      <c r="BY238" s="136"/>
      <c r="BZ238" s="136"/>
      <c r="CA238" s="136"/>
      <c r="CB238" s="136"/>
      <c r="CC238" s="136"/>
      <c r="CD238" s="136"/>
      <c r="CE238" s="136"/>
      <c r="CF238" s="136"/>
      <c r="CG238" s="136"/>
      <c r="CH238" s="136"/>
      <c r="CI238" s="136"/>
      <c r="CJ238" s="136"/>
      <c r="CK238" s="136"/>
      <c r="CL238" s="136"/>
      <c r="CM238" s="136"/>
      <c r="CN238" s="136"/>
      <c r="CO238" s="136"/>
      <c r="CP238" s="136"/>
      <c r="CQ238" s="136"/>
      <c r="CR238" s="136"/>
      <c r="CS238" s="136"/>
      <c r="CT238" s="136"/>
    </row>
    <row r="239" spans="1:98">
      <c r="A239" s="136"/>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6"/>
      <c r="AL239" s="136"/>
      <c r="AM239" s="136"/>
      <c r="AN239" s="136"/>
      <c r="AO239" s="136"/>
      <c r="AP239" s="136"/>
      <c r="AQ239" s="136"/>
      <c r="AR239" s="136"/>
      <c r="AS239" s="136"/>
      <c r="AT239" s="136"/>
      <c r="AU239" s="136"/>
      <c r="AV239" s="136"/>
      <c r="AW239" s="136"/>
      <c r="AX239" s="136"/>
      <c r="AY239" s="136"/>
      <c r="AZ239" s="136"/>
      <c r="BA239" s="136"/>
      <c r="BB239" s="136"/>
      <c r="BC239" s="136"/>
      <c r="BD239" s="136"/>
      <c r="BE239" s="136"/>
      <c r="BF239" s="136"/>
      <c r="BG239" s="136"/>
      <c r="BH239" s="136"/>
      <c r="BI239" s="136"/>
      <c r="BJ239" s="136"/>
      <c r="BK239" s="136"/>
      <c r="BL239" s="136"/>
      <c r="BM239" s="136"/>
      <c r="BN239" s="136"/>
      <c r="BO239" s="136"/>
      <c r="BP239" s="136"/>
      <c r="BQ239" s="136"/>
      <c r="BR239" s="136"/>
      <c r="BS239" s="136"/>
      <c r="BT239" s="136"/>
      <c r="BU239" s="136"/>
      <c r="BV239" s="136"/>
      <c r="BW239" s="136"/>
      <c r="BX239" s="136"/>
      <c r="BY239" s="136"/>
      <c r="BZ239" s="136"/>
      <c r="CA239" s="136"/>
      <c r="CB239" s="136"/>
      <c r="CC239" s="136"/>
      <c r="CD239" s="136"/>
      <c r="CE239" s="136"/>
      <c r="CF239" s="136"/>
      <c r="CG239" s="136"/>
      <c r="CH239" s="136"/>
      <c r="CI239" s="136"/>
      <c r="CJ239" s="136"/>
      <c r="CK239" s="136"/>
      <c r="CL239" s="136"/>
      <c r="CM239" s="136"/>
      <c r="CN239" s="136"/>
      <c r="CO239" s="136"/>
      <c r="CP239" s="136"/>
      <c r="CQ239" s="136"/>
      <c r="CR239" s="136"/>
      <c r="CS239" s="136"/>
      <c r="CT239" s="136"/>
    </row>
    <row r="240" spans="1:98">
      <c r="A240" s="136"/>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6"/>
      <c r="AL240" s="136"/>
      <c r="AM240" s="136"/>
      <c r="AN240" s="136"/>
      <c r="AO240" s="136"/>
      <c r="AP240" s="136"/>
      <c r="AQ240" s="136"/>
      <c r="AR240" s="136"/>
      <c r="AS240" s="136"/>
      <c r="AT240" s="136"/>
      <c r="AU240" s="136"/>
      <c r="AV240" s="136"/>
      <c r="AW240" s="136"/>
      <c r="AX240" s="136"/>
      <c r="AY240" s="136"/>
      <c r="AZ240" s="136"/>
      <c r="BA240" s="136"/>
      <c r="BB240" s="136"/>
      <c r="BC240" s="136"/>
      <c r="BD240" s="136"/>
      <c r="BE240" s="136"/>
      <c r="BF240" s="136"/>
      <c r="BG240" s="136"/>
      <c r="BH240" s="136"/>
      <c r="BI240" s="136"/>
      <c r="BJ240" s="136"/>
      <c r="BK240" s="136"/>
      <c r="BL240" s="136"/>
      <c r="BM240" s="136"/>
      <c r="BN240" s="136"/>
      <c r="BO240" s="136"/>
      <c r="BP240" s="136"/>
      <c r="BQ240" s="136"/>
      <c r="BR240" s="136"/>
      <c r="BS240" s="136"/>
      <c r="BT240" s="136"/>
      <c r="BU240" s="136"/>
      <c r="BV240" s="136"/>
      <c r="BW240" s="136"/>
      <c r="BX240" s="136"/>
      <c r="BY240" s="136"/>
      <c r="BZ240" s="136"/>
      <c r="CA240" s="136"/>
      <c r="CB240" s="136"/>
      <c r="CC240" s="136"/>
      <c r="CD240" s="136"/>
      <c r="CE240" s="136"/>
      <c r="CF240" s="136"/>
      <c r="CG240" s="136"/>
      <c r="CH240" s="136"/>
      <c r="CI240" s="136"/>
      <c r="CJ240" s="136"/>
      <c r="CK240" s="136"/>
      <c r="CL240" s="136"/>
      <c r="CM240" s="136"/>
      <c r="CN240" s="136"/>
      <c r="CO240" s="136"/>
      <c r="CP240" s="136"/>
      <c r="CQ240" s="136"/>
      <c r="CR240" s="136"/>
      <c r="CS240" s="136"/>
      <c r="CT240" s="136"/>
    </row>
    <row r="241" spans="1:98">
      <c r="A241" s="136"/>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6"/>
      <c r="AL241" s="136"/>
      <c r="AM241" s="136"/>
      <c r="AN241" s="136"/>
      <c r="AO241" s="136"/>
      <c r="AP241" s="136"/>
      <c r="AQ241" s="136"/>
      <c r="AR241" s="136"/>
      <c r="AS241" s="136"/>
      <c r="AT241" s="136"/>
      <c r="AU241" s="136"/>
      <c r="AV241" s="136"/>
      <c r="AW241" s="136"/>
      <c r="AX241" s="136"/>
      <c r="AY241" s="136"/>
      <c r="AZ241" s="136"/>
      <c r="BA241" s="136"/>
      <c r="BB241" s="136"/>
      <c r="BC241" s="136"/>
      <c r="BD241" s="136"/>
      <c r="BE241" s="136"/>
      <c r="BF241" s="136"/>
      <c r="BG241" s="136"/>
      <c r="BH241" s="136"/>
      <c r="BI241" s="136"/>
      <c r="BJ241" s="136"/>
      <c r="BK241" s="136"/>
      <c r="BL241" s="136"/>
      <c r="BM241" s="136"/>
      <c r="BN241" s="136"/>
      <c r="BO241" s="136"/>
      <c r="BP241" s="136"/>
      <c r="BQ241" s="136"/>
      <c r="BR241" s="136"/>
      <c r="BS241" s="136"/>
      <c r="BT241" s="136"/>
      <c r="BU241" s="136"/>
      <c r="BV241" s="136"/>
      <c r="BW241" s="136"/>
      <c r="BX241" s="136"/>
      <c r="BY241" s="136"/>
      <c r="BZ241" s="136"/>
      <c r="CA241" s="136"/>
      <c r="CB241" s="136"/>
      <c r="CC241" s="136"/>
      <c r="CD241" s="136"/>
      <c r="CE241" s="136"/>
      <c r="CF241" s="136"/>
      <c r="CG241" s="136"/>
      <c r="CH241" s="136"/>
      <c r="CI241" s="136"/>
      <c r="CJ241" s="136"/>
      <c r="CK241" s="136"/>
      <c r="CL241" s="136"/>
      <c r="CM241" s="136"/>
      <c r="CN241" s="136"/>
      <c r="CO241" s="136"/>
      <c r="CP241" s="136"/>
      <c r="CQ241" s="136"/>
      <c r="CR241" s="136"/>
      <c r="CS241" s="136"/>
      <c r="CT241" s="136"/>
    </row>
    <row r="242" spans="1:98">
      <c r="A242" s="136"/>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6"/>
      <c r="AL242" s="136"/>
      <c r="AM242" s="136"/>
      <c r="AN242" s="136"/>
      <c r="AO242" s="136"/>
      <c r="AP242" s="136"/>
      <c r="AQ242" s="136"/>
      <c r="AR242" s="136"/>
      <c r="AS242" s="136"/>
      <c r="AT242" s="136"/>
      <c r="AU242" s="136"/>
      <c r="AV242" s="136"/>
      <c r="AW242" s="136"/>
      <c r="AX242" s="136"/>
      <c r="AY242" s="136"/>
      <c r="AZ242" s="136"/>
      <c r="BA242" s="136"/>
      <c r="BB242" s="136"/>
      <c r="BC242" s="136"/>
      <c r="BD242" s="136"/>
      <c r="BE242" s="136"/>
      <c r="BF242" s="136"/>
      <c r="BG242" s="136"/>
      <c r="BH242" s="136"/>
      <c r="BI242" s="136"/>
      <c r="BJ242" s="136"/>
      <c r="BK242" s="136"/>
      <c r="BL242" s="136"/>
      <c r="BM242" s="136"/>
      <c r="BN242" s="136"/>
      <c r="BO242" s="136"/>
      <c r="BP242" s="136"/>
      <c r="BQ242" s="136"/>
      <c r="BR242" s="136"/>
      <c r="BS242" s="136"/>
      <c r="BT242" s="136"/>
      <c r="BU242" s="136"/>
      <c r="BV242" s="136"/>
      <c r="BW242" s="136"/>
      <c r="BX242" s="136"/>
      <c r="BY242" s="136"/>
      <c r="BZ242" s="136"/>
      <c r="CA242" s="136"/>
      <c r="CB242" s="136"/>
      <c r="CC242" s="136"/>
      <c r="CD242" s="136"/>
      <c r="CE242" s="136"/>
      <c r="CF242" s="136"/>
      <c r="CG242" s="136"/>
      <c r="CH242" s="136"/>
      <c r="CI242" s="136"/>
      <c r="CJ242" s="136"/>
      <c r="CK242" s="136"/>
      <c r="CL242" s="136"/>
      <c r="CM242" s="136"/>
      <c r="CN242" s="136"/>
      <c r="CO242" s="136"/>
      <c r="CP242" s="136"/>
      <c r="CQ242" s="136"/>
      <c r="CR242" s="136"/>
      <c r="CS242" s="136"/>
      <c r="CT242" s="136"/>
    </row>
    <row r="243" spans="1:98">
      <c r="A243" s="136"/>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6"/>
      <c r="AL243" s="136"/>
      <c r="AM243" s="136"/>
      <c r="AN243" s="136"/>
      <c r="AO243" s="136"/>
      <c r="AP243" s="136"/>
      <c r="AQ243" s="136"/>
      <c r="AR243" s="136"/>
      <c r="AS243" s="136"/>
      <c r="AT243" s="136"/>
      <c r="AU243" s="136"/>
      <c r="AV243" s="136"/>
      <c r="AW243" s="136"/>
      <c r="AX243" s="136"/>
      <c r="AY243" s="136"/>
      <c r="AZ243" s="136"/>
      <c r="BA243" s="136"/>
      <c r="BB243" s="136"/>
      <c r="BC243" s="136"/>
      <c r="BD243" s="136"/>
      <c r="BE243" s="136"/>
      <c r="BF243" s="136"/>
      <c r="BG243" s="136"/>
      <c r="BH243" s="136"/>
      <c r="BI243" s="136"/>
      <c r="BJ243" s="136"/>
      <c r="BK243" s="136"/>
      <c r="BL243" s="136"/>
      <c r="BM243" s="136"/>
      <c r="BN243" s="136"/>
      <c r="BO243" s="136"/>
      <c r="BP243" s="136"/>
      <c r="BQ243" s="136"/>
      <c r="BR243" s="136"/>
      <c r="BS243" s="136"/>
      <c r="BT243" s="136"/>
      <c r="BU243" s="136"/>
      <c r="BV243" s="136"/>
      <c r="BW243" s="136"/>
      <c r="BX243" s="136"/>
      <c r="BY243" s="136"/>
      <c r="BZ243" s="136"/>
      <c r="CA243" s="136"/>
      <c r="CB243" s="136"/>
      <c r="CC243" s="136"/>
      <c r="CD243" s="136"/>
      <c r="CE243" s="136"/>
      <c r="CF243" s="136"/>
      <c r="CG243" s="136"/>
      <c r="CH243" s="136"/>
      <c r="CI243" s="136"/>
      <c r="CJ243" s="136"/>
      <c r="CK243" s="136"/>
      <c r="CL243" s="136"/>
      <c r="CM243" s="136"/>
      <c r="CN243" s="136"/>
      <c r="CO243" s="136"/>
      <c r="CP243" s="136"/>
      <c r="CQ243" s="136"/>
      <c r="CR243" s="136"/>
      <c r="CS243" s="136"/>
      <c r="CT243" s="136"/>
    </row>
    <row r="244" spans="1:98">
      <c r="A244" s="136"/>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6"/>
      <c r="AL244" s="136"/>
      <c r="AM244" s="136"/>
      <c r="AN244" s="136"/>
      <c r="AO244" s="136"/>
      <c r="AP244" s="136"/>
      <c r="AQ244" s="136"/>
      <c r="AR244" s="136"/>
      <c r="AS244" s="136"/>
      <c r="AT244" s="136"/>
      <c r="AU244" s="136"/>
      <c r="AV244" s="136"/>
      <c r="AW244" s="136"/>
      <c r="AX244" s="136"/>
      <c r="AY244" s="136"/>
      <c r="AZ244" s="136"/>
      <c r="BA244" s="136"/>
      <c r="BB244" s="136"/>
      <c r="BC244" s="136"/>
      <c r="BD244" s="136"/>
      <c r="BE244" s="136"/>
      <c r="BF244" s="136"/>
      <c r="BG244" s="136"/>
      <c r="BH244" s="136"/>
      <c r="BI244" s="136"/>
      <c r="BJ244" s="136"/>
      <c r="BK244" s="136"/>
      <c r="BL244" s="136"/>
      <c r="BM244" s="136"/>
      <c r="BN244" s="136"/>
      <c r="BO244" s="136"/>
      <c r="BP244" s="136"/>
      <c r="BQ244" s="136"/>
      <c r="BR244" s="136"/>
      <c r="BS244" s="136"/>
      <c r="BT244" s="136"/>
      <c r="BU244" s="136"/>
      <c r="BV244" s="136"/>
      <c r="BW244" s="136"/>
      <c r="BX244" s="136"/>
      <c r="BY244" s="136"/>
      <c r="BZ244" s="136"/>
      <c r="CA244" s="136"/>
      <c r="CB244" s="136"/>
      <c r="CC244" s="136"/>
      <c r="CD244" s="136"/>
      <c r="CE244" s="136"/>
      <c r="CF244" s="136"/>
      <c r="CG244" s="136"/>
      <c r="CH244" s="136"/>
      <c r="CI244" s="136"/>
      <c r="CJ244" s="136"/>
      <c r="CK244" s="136"/>
      <c r="CL244" s="136"/>
      <c r="CM244" s="136"/>
      <c r="CN244" s="136"/>
      <c r="CO244" s="136"/>
      <c r="CP244" s="136"/>
      <c r="CQ244" s="136"/>
      <c r="CR244" s="136"/>
      <c r="CS244" s="136"/>
      <c r="CT244" s="136"/>
    </row>
    <row r="245" spans="1:98">
      <c r="A245" s="136"/>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6"/>
      <c r="AL245" s="136"/>
      <c r="AM245" s="136"/>
      <c r="AN245" s="136"/>
      <c r="AO245" s="136"/>
      <c r="AP245" s="136"/>
      <c r="AQ245" s="136"/>
      <c r="AR245" s="136"/>
      <c r="AS245" s="136"/>
      <c r="AT245" s="136"/>
      <c r="AU245" s="136"/>
      <c r="AV245" s="136"/>
      <c r="AW245" s="136"/>
      <c r="AX245" s="136"/>
      <c r="AY245" s="136"/>
      <c r="AZ245" s="136"/>
      <c r="BA245" s="136"/>
      <c r="BB245" s="136"/>
      <c r="BC245" s="136"/>
      <c r="BD245" s="136"/>
      <c r="BE245" s="136"/>
      <c r="BF245" s="136"/>
      <c r="BG245" s="136"/>
      <c r="BH245" s="136"/>
      <c r="BI245" s="136"/>
      <c r="BJ245" s="136"/>
      <c r="BK245" s="136"/>
      <c r="BL245" s="136"/>
      <c r="BM245" s="136"/>
      <c r="BN245" s="136"/>
      <c r="BO245" s="136"/>
      <c r="BP245" s="136"/>
      <c r="BQ245" s="136"/>
      <c r="BR245" s="136"/>
      <c r="BS245" s="136"/>
      <c r="BT245" s="136"/>
      <c r="BU245" s="136"/>
      <c r="BV245" s="136"/>
      <c r="BW245" s="136"/>
      <c r="BX245" s="136"/>
      <c r="BY245" s="136"/>
      <c r="BZ245" s="136"/>
      <c r="CA245" s="136"/>
      <c r="CB245" s="136"/>
      <c r="CC245" s="136"/>
      <c r="CD245" s="136"/>
      <c r="CE245" s="136"/>
      <c r="CF245" s="136"/>
      <c r="CG245" s="136"/>
      <c r="CH245" s="136"/>
      <c r="CI245" s="136"/>
      <c r="CJ245" s="136"/>
      <c r="CK245" s="136"/>
      <c r="CL245" s="136"/>
      <c r="CM245" s="136"/>
      <c r="CN245" s="136"/>
      <c r="CO245" s="136"/>
      <c r="CP245" s="136"/>
      <c r="CQ245" s="136"/>
      <c r="CR245" s="136"/>
      <c r="CS245" s="136"/>
      <c r="CT245" s="136"/>
    </row>
    <row r="246" spans="1:98">
      <c r="A246" s="136"/>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6"/>
      <c r="AL246" s="136"/>
      <c r="AM246" s="136"/>
      <c r="AN246" s="136"/>
      <c r="AO246" s="136"/>
      <c r="AP246" s="136"/>
      <c r="AQ246" s="136"/>
      <c r="AR246" s="136"/>
      <c r="AS246" s="136"/>
      <c r="AT246" s="136"/>
      <c r="AU246" s="136"/>
      <c r="AV246" s="136"/>
      <c r="AW246" s="136"/>
      <c r="AX246" s="136"/>
      <c r="AY246" s="136"/>
      <c r="AZ246" s="136"/>
      <c r="BA246" s="136"/>
      <c r="BB246" s="136"/>
      <c r="BC246" s="136"/>
      <c r="BD246" s="136"/>
      <c r="BE246" s="136"/>
      <c r="BF246" s="136"/>
      <c r="BG246" s="136"/>
      <c r="BH246" s="136"/>
      <c r="BI246" s="136"/>
      <c r="BJ246" s="136"/>
      <c r="BK246" s="136"/>
      <c r="BL246" s="136"/>
      <c r="BM246" s="136"/>
      <c r="BN246" s="136"/>
      <c r="BO246" s="136"/>
      <c r="BP246" s="136"/>
      <c r="BQ246" s="136"/>
      <c r="BR246" s="136"/>
      <c r="BS246" s="136"/>
      <c r="BT246" s="136"/>
      <c r="BU246" s="136"/>
      <c r="BV246" s="136"/>
      <c r="BW246" s="136"/>
      <c r="BX246" s="136"/>
      <c r="BY246" s="136"/>
      <c r="BZ246" s="136"/>
      <c r="CA246" s="136"/>
      <c r="CB246" s="136"/>
      <c r="CC246" s="136"/>
      <c r="CD246" s="136"/>
      <c r="CE246" s="136"/>
      <c r="CF246" s="136"/>
      <c r="CG246" s="136"/>
      <c r="CH246" s="136"/>
      <c r="CI246" s="136"/>
      <c r="CJ246" s="136"/>
      <c r="CK246" s="136"/>
      <c r="CL246" s="136"/>
      <c r="CM246" s="136"/>
      <c r="CN246" s="136"/>
      <c r="CO246" s="136"/>
      <c r="CP246" s="136"/>
      <c r="CQ246" s="136"/>
      <c r="CR246" s="136"/>
      <c r="CS246" s="136"/>
      <c r="CT246" s="136"/>
    </row>
    <row r="247" spans="1:98">
      <c r="A247" s="136"/>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6"/>
      <c r="AY247" s="136"/>
      <c r="AZ247" s="136"/>
      <c r="BA247" s="136"/>
      <c r="BB247" s="136"/>
      <c r="BC247" s="136"/>
      <c r="BD247" s="136"/>
      <c r="BE247" s="136"/>
      <c r="BF247" s="136"/>
      <c r="BG247" s="136"/>
      <c r="BH247" s="136"/>
      <c r="BI247" s="136"/>
      <c r="BJ247" s="136"/>
      <c r="BK247" s="136"/>
      <c r="BL247" s="136"/>
      <c r="BM247" s="136"/>
      <c r="BN247" s="136"/>
      <c r="BO247" s="136"/>
      <c r="BP247" s="136"/>
      <c r="BQ247" s="136"/>
      <c r="BR247" s="136"/>
      <c r="BS247" s="136"/>
      <c r="BT247" s="136"/>
      <c r="BU247" s="136"/>
      <c r="BV247" s="136"/>
      <c r="BW247" s="136"/>
      <c r="BX247" s="136"/>
      <c r="BY247" s="136"/>
      <c r="BZ247" s="136"/>
      <c r="CA247" s="136"/>
      <c r="CB247" s="136"/>
      <c r="CC247" s="136"/>
      <c r="CD247" s="136"/>
      <c r="CE247" s="136"/>
      <c r="CF247" s="136"/>
      <c r="CG247" s="136"/>
      <c r="CH247" s="136"/>
      <c r="CI247" s="136"/>
      <c r="CJ247" s="136"/>
      <c r="CK247" s="136"/>
      <c r="CL247" s="136"/>
      <c r="CM247" s="136"/>
      <c r="CN247" s="136"/>
      <c r="CO247" s="136"/>
      <c r="CP247" s="136"/>
      <c r="CQ247" s="136"/>
      <c r="CR247" s="136"/>
      <c r="CS247" s="136"/>
      <c r="CT247" s="136"/>
    </row>
    <row r="248" spans="1:98">
      <c r="A248" s="136"/>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6"/>
      <c r="AY248" s="136"/>
      <c r="AZ248" s="136"/>
      <c r="BA248" s="136"/>
      <c r="BB248" s="136"/>
      <c r="BC248" s="136"/>
      <c r="BD248" s="136"/>
      <c r="BE248" s="136"/>
      <c r="BF248" s="136"/>
      <c r="BG248" s="136"/>
      <c r="BH248" s="136"/>
      <c r="BI248" s="136"/>
      <c r="BJ248" s="136"/>
      <c r="BK248" s="136"/>
      <c r="BL248" s="136"/>
      <c r="BM248" s="136"/>
      <c r="BN248" s="136"/>
      <c r="BO248" s="136"/>
      <c r="BP248" s="136"/>
      <c r="BQ248" s="136"/>
      <c r="BR248" s="136"/>
      <c r="BS248" s="136"/>
      <c r="BT248" s="136"/>
      <c r="BU248" s="136"/>
      <c r="BV248" s="136"/>
      <c r="BW248" s="136"/>
      <c r="BX248" s="136"/>
      <c r="BY248" s="136"/>
      <c r="BZ248" s="136"/>
      <c r="CA248" s="136"/>
      <c r="CB248" s="136"/>
      <c r="CC248" s="136"/>
      <c r="CD248" s="136"/>
      <c r="CE248" s="136"/>
      <c r="CF248" s="136"/>
      <c r="CG248" s="136"/>
      <c r="CH248" s="136"/>
      <c r="CI248" s="136"/>
      <c r="CJ248" s="136"/>
      <c r="CK248" s="136"/>
      <c r="CL248" s="136"/>
      <c r="CM248" s="136"/>
      <c r="CN248" s="136"/>
      <c r="CO248" s="136"/>
      <c r="CP248" s="136"/>
      <c r="CQ248" s="136"/>
      <c r="CR248" s="136"/>
      <c r="CS248" s="136"/>
      <c r="CT248" s="136"/>
    </row>
    <row r="249" spans="1:98">
      <c r="A249" s="136"/>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36"/>
      <c r="AY249" s="136"/>
      <c r="AZ249" s="136"/>
      <c r="BA249" s="136"/>
      <c r="BB249" s="136"/>
      <c r="BC249" s="136"/>
      <c r="BD249" s="136"/>
      <c r="BE249" s="136"/>
      <c r="BF249" s="136"/>
      <c r="BG249" s="136"/>
      <c r="BH249" s="136"/>
      <c r="BI249" s="136"/>
      <c r="BJ249" s="136"/>
      <c r="BK249" s="136"/>
      <c r="BL249" s="136"/>
      <c r="BM249" s="136"/>
      <c r="BN249" s="136"/>
      <c r="BO249" s="136"/>
      <c r="BP249" s="136"/>
      <c r="BQ249" s="136"/>
      <c r="BR249" s="136"/>
      <c r="BS249" s="136"/>
      <c r="BT249" s="136"/>
      <c r="BU249" s="136"/>
      <c r="BV249" s="136"/>
      <c r="BW249" s="136"/>
      <c r="BX249" s="136"/>
      <c r="BY249" s="136"/>
      <c r="BZ249" s="136"/>
      <c r="CA249" s="136"/>
      <c r="CB249" s="136"/>
      <c r="CC249" s="136"/>
      <c r="CD249" s="136"/>
      <c r="CE249" s="136"/>
      <c r="CF249" s="136"/>
      <c r="CG249" s="136"/>
      <c r="CH249" s="136"/>
      <c r="CI249" s="136"/>
      <c r="CJ249" s="136"/>
      <c r="CK249" s="136"/>
      <c r="CL249" s="136"/>
      <c r="CM249" s="136"/>
      <c r="CN249" s="136"/>
      <c r="CO249" s="136"/>
      <c r="CP249" s="136"/>
      <c r="CQ249" s="136"/>
      <c r="CR249" s="136"/>
      <c r="CS249" s="136"/>
      <c r="CT249" s="136"/>
    </row>
    <row r="250" spans="1:98">
      <c r="A250" s="136"/>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6"/>
      <c r="AL250" s="136"/>
      <c r="AM250" s="136"/>
      <c r="AN250" s="136"/>
      <c r="AO250" s="136"/>
      <c r="AP250" s="136"/>
      <c r="AQ250" s="136"/>
      <c r="AR250" s="136"/>
      <c r="AS250" s="136"/>
      <c r="AT250" s="136"/>
      <c r="AU250" s="136"/>
      <c r="AV250" s="136"/>
      <c r="AW250" s="136"/>
      <c r="AX250" s="136"/>
      <c r="AY250" s="136"/>
      <c r="AZ250" s="136"/>
      <c r="BA250" s="136"/>
      <c r="BB250" s="136"/>
      <c r="BC250" s="136"/>
      <c r="BD250" s="136"/>
      <c r="BE250" s="136"/>
      <c r="BF250" s="136"/>
      <c r="BG250" s="136"/>
      <c r="BH250" s="136"/>
      <c r="BI250" s="136"/>
      <c r="BJ250" s="136"/>
      <c r="BK250" s="136"/>
      <c r="BL250" s="136"/>
      <c r="BM250" s="136"/>
      <c r="BN250" s="136"/>
      <c r="BO250" s="136"/>
      <c r="BP250" s="136"/>
      <c r="BQ250" s="136"/>
      <c r="BR250" s="136"/>
      <c r="BS250" s="136"/>
      <c r="BT250" s="136"/>
      <c r="BU250" s="136"/>
      <c r="BV250" s="136"/>
      <c r="BW250" s="136"/>
      <c r="BX250" s="136"/>
      <c r="BY250" s="136"/>
      <c r="BZ250" s="136"/>
      <c r="CA250" s="136"/>
      <c r="CB250" s="136"/>
      <c r="CC250" s="136"/>
      <c r="CD250" s="136"/>
      <c r="CE250" s="136"/>
      <c r="CF250" s="136"/>
      <c r="CG250" s="136"/>
      <c r="CH250" s="136"/>
      <c r="CI250" s="136"/>
      <c r="CJ250" s="136"/>
      <c r="CK250" s="136"/>
      <c r="CL250" s="136"/>
      <c r="CM250" s="136"/>
      <c r="CN250" s="136"/>
      <c r="CO250" s="136"/>
      <c r="CP250" s="136"/>
      <c r="CQ250" s="136"/>
      <c r="CR250" s="136"/>
      <c r="CS250" s="136"/>
      <c r="CT250" s="136"/>
    </row>
    <row r="251" spans="1:98">
      <c r="A251" s="136"/>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6"/>
      <c r="AY251" s="136"/>
      <c r="AZ251" s="136"/>
      <c r="BA251" s="136"/>
      <c r="BB251" s="136"/>
      <c r="BC251" s="136"/>
      <c r="BD251" s="136"/>
      <c r="BE251" s="136"/>
      <c r="BF251" s="136"/>
      <c r="BG251" s="136"/>
      <c r="BH251" s="136"/>
      <c r="BI251" s="136"/>
      <c r="BJ251" s="136"/>
      <c r="BK251" s="136"/>
      <c r="BL251" s="136"/>
      <c r="BM251" s="136"/>
      <c r="BN251" s="136"/>
      <c r="BO251" s="136"/>
      <c r="BP251" s="136"/>
      <c r="BQ251" s="136"/>
      <c r="BR251" s="136"/>
      <c r="BS251" s="136"/>
      <c r="BT251" s="136"/>
      <c r="BU251" s="136"/>
      <c r="BV251" s="136"/>
      <c r="BW251" s="136"/>
      <c r="BX251" s="136"/>
      <c r="BY251" s="136"/>
      <c r="BZ251" s="136"/>
      <c r="CA251" s="136"/>
      <c r="CB251" s="136"/>
      <c r="CC251" s="136"/>
      <c r="CD251" s="136"/>
      <c r="CE251" s="136"/>
      <c r="CF251" s="136"/>
      <c r="CG251" s="136"/>
      <c r="CH251" s="136"/>
      <c r="CI251" s="136"/>
      <c r="CJ251" s="136"/>
      <c r="CK251" s="136"/>
      <c r="CL251" s="136"/>
      <c r="CM251" s="136"/>
      <c r="CN251" s="136"/>
      <c r="CO251" s="136"/>
      <c r="CP251" s="136"/>
      <c r="CQ251" s="136"/>
      <c r="CR251" s="136"/>
      <c r="CS251" s="136"/>
      <c r="CT251" s="136"/>
    </row>
    <row r="252" spans="1:98">
      <c r="A252" s="136"/>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6"/>
      <c r="AL252" s="136"/>
      <c r="AM252" s="136"/>
      <c r="AN252" s="136"/>
      <c r="AO252" s="136"/>
      <c r="AP252" s="136"/>
      <c r="AQ252" s="136"/>
      <c r="AR252" s="136"/>
      <c r="AS252" s="136"/>
      <c r="AT252" s="136"/>
      <c r="AU252" s="136"/>
      <c r="AV252" s="136"/>
      <c r="AW252" s="136"/>
      <c r="AX252" s="136"/>
      <c r="AY252" s="136"/>
      <c r="AZ252" s="136"/>
      <c r="BA252" s="136"/>
      <c r="BB252" s="136"/>
      <c r="BC252" s="136"/>
      <c r="BD252" s="136"/>
      <c r="BE252" s="136"/>
      <c r="BF252" s="136"/>
      <c r="BG252" s="136"/>
      <c r="BH252" s="136"/>
      <c r="BI252" s="136"/>
      <c r="BJ252" s="136"/>
      <c r="BK252" s="136"/>
      <c r="BL252" s="136"/>
      <c r="BM252" s="136"/>
      <c r="BN252" s="136"/>
      <c r="BO252" s="136"/>
      <c r="BP252" s="136"/>
      <c r="BQ252" s="136"/>
      <c r="BR252" s="136"/>
      <c r="BS252" s="136"/>
      <c r="BT252" s="136"/>
      <c r="BU252" s="136"/>
      <c r="BV252" s="136"/>
      <c r="BW252" s="136"/>
      <c r="BX252" s="136"/>
      <c r="BY252" s="136"/>
      <c r="BZ252" s="136"/>
      <c r="CA252" s="136"/>
      <c r="CB252" s="136"/>
      <c r="CC252" s="136"/>
      <c r="CD252" s="136"/>
      <c r="CE252" s="136"/>
      <c r="CF252" s="136"/>
      <c r="CG252" s="136"/>
      <c r="CH252" s="136"/>
      <c r="CI252" s="136"/>
      <c r="CJ252" s="136"/>
      <c r="CK252" s="136"/>
      <c r="CL252" s="136"/>
      <c r="CM252" s="136"/>
      <c r="CN252" s="136"/>
      <c r="CO252" s="136"/>
      <c r="CP252" s="136"/>
      <c r="CQ252" s="136"/>
      <c r="CR252" s="136"/>
      <c r="CS252" s="136"/>
      <c r="CT252" s="136"/>
    </row>
    <row r="253" spans="1:98">
      <c r="A253" s="136"/>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6"/>
      <c r="AL253" s="136"/>
      <c r="AM253" s="136"/>
      <c r="AN253" s="136"/>
      <c r="AO253" s="136"/>
      <c r="AP253" s="136"/>
      <c r="AQ253" s="136"/>
      <c r="AR253" s="136"/>
      <c r="AS253" s="136"/>
      <c r="AT253" s="136"/>
      <c r="AU253" s="136"/>
      <c r="AV253" s="136"/>
      <c r="AW253" s="136"/>
      <c r="AX253" s="136"/>
      <c r="AY253" s="136"/>
      <c r="AZ253" s="136"/>
      <c r="BA253" s="136"/>
      <c r="BB253" s="136"/>
      <c r="BC253" s="136"/>
      <c r="BD253" s="136"/>
      <c r="BE253" s="136"/>
      <c r="BF253" s="136"/>
      <c r="BG253" s="136"/>
      <c r="BH253" s="136"/>
      <c r="BI253" s="136"/>
      <c r="BJ253" s="136"/>
      <c r="BK253" s="136"/>
      <c r="BL253" s="136"/>
      <c r="BM253" s="136"/>
      <c r="BN253" s="136"/>
      <c r="BO253" s="136"/>
      <c r="BP253" s="136"/>
      <c r="BQ253" s="136"/>
      <c r="BR253" s="136"/>
      <c r="BS253" s="136"/>
      <c r="BT253" s="136"/>
      <c r="BU253" s="136"/>
      <c r="BV253" s="136"/>
      <c r="BW253" s="136"/>
      <c r="BX253" s="136"/>
      <c r="BY253" s="136"/>
      <c r="BZ253" s="136"/>
      <c r="CA253" s="136"/>
      <c r="CB253" s="136"/>
      <c r="CC253" s="136"/>
      <c r="CD253" s="136"/>
      <c r="CE253" s="136"/>
      <c r="CF253" s="136"/>
      <c r="CG253" s="136"/>
      <c r="CH253" s="136"/>
      <c r="CI253" s="136"/>
      <c r="CJ253" s="136"/>
      <c r="CK253" s="136"/>
      <c r="CL253" s="136"/>
      <c r="CM253" s="136"/>
      <c r="CN253" s="136"/>
      <c r="CO253" s="136"/>
      <c r="CP253" s="136"/>
      <c r="CQ253" s="136"/>
      <c r="CR253" s="136"/>
      <c r="CS253" s="136"/>
      <c r="CT253" s="136"/>
    </row>
    <row r="254" spans="1:98">
      <c r="A254" s="136"/>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6"/>
      <c r="AL254" s="136"/>
      <c r="AM254" s="136"/>
      <c r="AN254" s="136"/>
      <c r="AO254" s="136"/>
      <c r="AP254" s="136"/>
      <c r="AQ254" s="136"/>
      <c r="AR254" s="136"/>
      <c r="AS254" s="136"/>
      <c r="AT254" s="136"/>
      <c r="AU254" s="136"/>
      <c r="AV254" s="136"/>
      <c r="AW254" s="136"/>
      <c r="AX254" s="136"/>
      <c r="AY254" s="136"/>
      <c r="AZ254" s="136"/>
      <c r="BA254" s="136"/>
      <c r="BB254" s="136"/>
      <c r="BC254" s="136"/>
      <c r="BD254" s="136"/>
      <c r="BE254" s="136"/>
      <c r="BF254" s="136"/>
      <c r="BG254" s="136"/>
      <c r="BH254" s="136"/>
      <c r="BI254" s="136"/>
      <c r="BJ254" s="136"/>
      <c r="BK254" s="136"/>
      <c r="BL254" s="136"/>
      <c r="BM254" s="136"/>
      <c r="BN254" s="136"/>
      <c r="BO254" s="136"/>
      <c r="BP254" s="136"/>
      <c r="BQ254" s="136"/>
      <c r="BR254" s="136"/>
      <c r="BS254" s="136"/>
      <c r="BT254" s="136"/>
      <c r="BU254" s="136"/>
      <c r="BV254" s="136"/>
      <c r="BW254" s="136"/>
      <c r="BX254" s="136"/>
      <c r="BY254" s="136"/>
      <c r="BZ254" s="136"/>
      <c r="CA254" s="136"/>
      <c r="CB254" s="136"/>
      <c r="CC254" s="136"/>
      <c r="CD254" s="136"/>
      <c r="CE254" s="136"/>
      <c r="CF254" s="136"/>
      <c r="CG254" s="136"/>
      <c r="CH254" s="136"/>
      <c r="CI254" s="136"/>
      <c r="CJ254" s="136"/>
      <c r="CK254" s="136"/>
      <c r="CL254" s="136"/>
      <c r="CM254" s="136"/>
      <c r="CN254" s="136"/>
      <c r="CO254" s="136"/>
      <c r="CP254" s="136"/>
      <c r="CQ254" s="136"/>
      <c r="CR254" s="136"/>
      <c r="CS254" s="136"/>
      <c r="CT254" s="136"/>
    </row>
    <row r="255" spans="1:98">
      <c r="A255" s="136"/>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6"/>
      <c r="AL255" s="136"/>
      <c r="AM255" s="136"/>
      <c r="AN255" s="136"/>
      <c r="AO255" s="136"/>
      <c r="AP255" s="136"/>
      <c r="AQ255" s="136"/>
      <c r="AR255" s="136"/>
      <c r="AS255" s="136"/>
      <c r="AT255" s="136"/>
      <c r="AU255" s="136"/>
      <c r="AV255" s="136"/>
      <c r="AW255" s="136"/>
      <c r="AX255" s="136"/>
      <c r="AY255" s="136"/>
      <c r="AZ255" s="136"/>
      <c r="BA255" s="136"/>
      <c r="BB255" s="136"/>
      <c r="BC255" s="136"/>
      <c r="BD255" s="136"/>
      <c r="BE255" s="136"/>
      <c r="BF255" s="136"/>
      <c r="BG255" s="136"/>
      <c r="BH255" s="136"/>
      <c r="BI255" s="136"/>
      <c r="BJ255" s="136"/>
      <c r="BK255" s="136"/>
      <c r="BL255" s="136"/>
      <c r="BM255" s="136"/>
      <c r="BN255" s="136"/>
      <c r="BO255" s="136"/>
      <c r="BP255" s="136"/>
      <c r="BQ255" s="136"/>
      <c r="BR255" s="136"/>
      <c r="BS255" s="136"/>
      <c r="BT255" s="136"/>
      <c r="BU255" s="136"/>
      <c r="BV255" s="136"/>
      <c r="BW255" s="136"/>
      <c r="BX255" s="136"/>
      <c r="BY255" s="136"/>
      <c r="BZ255" s="136"/>
      <c r="CA255" s="136"/>
      <c r="CB255" s="136"/>
      <c r="CC255" s="136"/>
      <c r="CD255" s="136"/>
      <c r="CE255" s="136"/>
      <c r="CF255" s="136"/>
      <c r="CG255" s="136"/>
      <c r="CH255" s="136"/>
      <c r="CI255" s="136"/>
      <c r="CJ255" s="136"/>
      <c r="CK255" s="136"/>
      <c r="CL255" s="136"/>
      <c r="CM255" s="136"/>
      <c r="CN255" s="136"/>
      <c r="CO255" s="136"/>
      <c r="CP255" s="136"/>
      <c r="CQ255" s="136"/>
      <c r="CR255" s="136"/>
      <c r="CS255" s="136"/>
      <c r="CT255" s="136"/>
    </row>
    <row r="256" spans="1:98">
      <c r="A256" s="136"/>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6"/>
      <c r="AL256" s="136"/>
      <c r="AM256" s="136"/>
      <c r="AN256" s="136"/>
      <c r="AO256" s="136"/>
      <c r="AP256" s="136"/>
      <c r="AQ256" s="136"/>
      <c r="AR256" s="136"/>
      <c r="AS256" s="136"/>
      <c r="AT256" s="136"/>
      <c r="AU256" s="136"/>
      <c r="AV256" s="136"/>
      <c r="AW256" s="136"/>
      <c r="AX256" s="136"/>
      <c r="AY256" s="136"/>
      <c r="AZ256" s="136"/>
      <c r="BA256" s="136"/>
      <c r="BB256" s="136"/>
      <c r="BC256" s="136"/>
      <c r="BD256" s="136"/>
      <c r="BE256" s="136"/>
      <c r="BF256" s="136"/>
      <c r="BG256" s="136"/>
      <c r="BH256" s="136"/>
      <c r="BI256" s="136"/>
      <c r="BJ256" s="136"/>
      <c r="BK256" s="136"/>
      <c r="BL256" s="136"/>
      <c r="BM256" s="136"/>
      <c r="BN256" s="136"/>
      <c r="BO256" s="136"/>
      <c r="BP256" s="136"/>
      <c r="BQ256" s="136"/>
      <c r="BR256" s="136"/>
      <c r="BS256" s="136"/>
      <c r="BT256" s="136"/>
      <c r="BU256" s="136"/>
      <c r="BV256" s="136"/>
      <c r="BW256" s="136"/>
      <c r="BX256" s="136"/>
      <c r="BY256" s="136"/>
      <c r="BZ256" s="136"/>
      <c r="CA256" s="136"/>
      <c r="CB256" s="136"/>
      <c r="CC256" s="136"/>
      <c r="CD256" s="136"/>
      <c r="CE256" s="136"/>
      <c r="CF256" s="136"/>
      <c r="CG256" s="136"/>
      <c r="CH256" s="136"/>
      <c r="CI256" s="136"/>
      <c r="CJ256" s="136"/>
      <c r="CK256" s="136"/>
      <c r="CL256" s="136"/>
      <c r="CM256" s="136"/>
      <c r="CN256" s="136"/>
      <c r="CO256" s="136"/>
      <c r="CP256" s="136"/>
      <c r="CQ256" s="136"/>
      <c r="CR256" s="136"/>
      <c r="CS256" s="136"/>
      <c r="CT256" s="136"/>
    </row>
    <row r="257" spans="1:98">
      <c r="A257" s="136"/>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136"/>
      <c r="AY257" s="136"/>
      <c r="AZ257" s="136"/>
      <c r="BA257" s="136"/>
      <c r="BB257" s="136"/>
      <c r="BC257" s="136"/>
      <c r="BD257" s="136"/>
      <c r="BE257" s="136"/>
      <c r="BF257" s="136"/>
      <c r="BG257" s="136"/>
      <c r="BH257" s="136"/>
      <c r="BI257" s="136"/>
      <c r="BJ257" s="136"/>
      <c r="BK257" s="136"/>
      <c r="BL257" s="136"/>
      <c r="BM257" s="136"/>
      <c r="BN257" s="136"/>
      <c r="BO257" s="136"/>
      <c r="BP257" s="136"/>
      <c r="BQ257" s="136"/>
      <c r="BR257" s="136"/>
      <c r="BS257" s="136"/>
      <c r="BT257" s="136"/>
      <c r="BU257" s="136"/>
      <c r="BV257" s="136"/>
      <c r="BW257" s="136"/>
      <c r="BX257" s="136"/>
      <c r="BY257" s="136"/>
      <c r="BZ257" s="136"/>
      <c r="CA257" s="136"/>
      <c r="CB257" s="136"/>
      <c r="CC257" s="136"/>
      <c r="CD257" s="136"/>
      <c r="CE257" s="136"/>
      <c r="CF257" s="136"/>
      <c r="CG257" s="136"/>
      <c r="CH257" s="136"/>
      <c r="CI257" s="136"/>
      <c r="CJ257" s="136"/>
      <c r="CK257" s="136"/>
      <c r="CL257" s="136"/>
      <c r="CM257" s="136"/>
      <c r="CN257" s="136"/>
      <c r="CO257" s="136"/>
      <c r="CP257" s="136"/>
      <c r="CQ257" s="136"/>
      <c r="CR257" s="136"/>
      <c r="CS257" s="136"/>
      <c r="CT257" s="136"/>
    </row>
    <row r="258" spans="1:98">
      <c r="A258" s="136"/>
      <c r="B258" s="136"/>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6"/>
      <c r="AL258" s="136"/>
      <c r="AM258" s="136"/>
      <c r="AN258" s="136"/>
      <c r="AO258" s="136"/>
      <c r="AP258" s="136"/>
      <c r="AQ258" s="136"/>
      <c r="AR258" s="136"/>
      <c r="AS258" s="136"/>
      <c r="AT258" s="136"/>
      <c r="AU258" s="136"/>
      <c r="AV258" s="136"/>
      <c r="AW258" s="136"/>
      <c r="AX258" s="136"/>
      <c r="AY258" s="136"/>
      <c r="AZ258" s="136"/>
      <c r="BA258" s="136"/>
      <c r="BB258" s="136"/>
      <c r="BC258" s="136"/>
      <c r="BD258" s="136"/>
      <c r="BE258" s="136"/>
      <c r="BF258" s="136"/>
      <c r="BG258" s="136"/>
      <c r="BH258" s="136"/>
      <c r="BI258" s="136"/>
      <c r="BJ258" s="136"/>
      <c r="BK258" s="136"/>
      <c r="BL258" s="136"/>
      <c r="BM258" s="136"/>
      <c r="BN258" s="136"/>
      <c r="BO258" s="136"/>
      <c r="BP258" s="136"/>
      <c r="BQ258" s="136"/>
      <c r="BR258" s="136"/>
      <c r="BS258" s="136"/>
      <c r="BT258" s="136"/>
      <c r="BU258" s="136"/>
      <c r="BV258" s="136"/>
      <c r="BW258" s="136"/>
      <c r="BX258" s="136"/>
      <c r="BY258" s="136"/>
      <c r="BZ258" s="136"/>
      <c r="CA258" s="136"/>
      <c r="CB258" s="136"/>
      <c r="CC258" s="136"/>
      <c r="CD258" s="136"/>
      <c r="CE258" s="136"/>
      <c r="CF258" s="136"/>
      <c r="CG258" s="136"/>
      <c r="CH258" s="136"/>
      <c r="CI258" s="136"/>
      <c r="CJ258" s="136"/>
      <c r="CK258" s="136"/>
      <c r="CL258" s="136"/>
      <c r="CM258" s="136"/>
      <c r="CN258" s="136"/>
      <c r="CO258" s="136"/>
      <c r="CP258" s="136"/>
      <c r="CQ258" s="136"/>
      <c r="CR258" s="136"/>
      <c r="CS258" s="136"/>
      <c r="CT258" s="136"/>
    </row>
    <row r="259" spans="1:98">
      <c r="A259" s="136"/>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6"/>
      <c r="AL259" s="136"/>
      <c r="AM259" s="136"/>
      <c r="AN259" s="136"/>
      <c r="AO259" s="136"/>
      <c r="AP259" s="136"/>
      <c r="AQ259" s="136"/>
      <c r="AR259" s="136"/>
      <c r="AS259" s="136"/>
      <c r="AT259" s="136"/>
      <c r="AU259" s="136"/>
      <c r="AV259" s="136"/>
      <c r="AW259" s="136"/>
      <c r="AX259" s="136"/>
      <c r="AY259" s="136"/>
      <c r="AZ259" s="136"/>
      <c r="BA259" s="136"/>
      <c r="BB259" s="136"/>
      <c r="BC259" s="136"/>
      <c r="BD259" s="136"/>
      <c r="BE259" s="136"/>
      <c r="BF259" s="136"/>
      <c r="BG259" s="136"/>
      <c r="BH259" s="136"/>
      <c r="BI259" s="136"/>
      <c r="BJ259" s="136"/>
      <c r="BK259" s="136"/>
      <c r="BL259" s="136"/>
      <c r="BM259" s="136"/>
      <c r="BN259" s="136"/>
      <c r="BO259" s="136"/>
      <c r="BP259" s="136"/>
      <c r="BQ259" s="136"/>
      <c r="BR259" s="136"/>
      <c r="BS259" s="136"/>
      <c r="BT259" s="136"/>
      <c r="BU259" s="136"/>
      <c r="BV259" s="136"/>
      <c r="BW259" s="136"/>
      <c r="BX259" s="136"/>
      <c r="BY259" s="136"/>
      <c r="BZ259" s="136"/>
      <c r="CA259" s="136"/>
      <c r="CB259" s="136"/>
      <c r="CC259" s="136"/>
      <c r="CD259" s="136"/>
      <c r="CE259" s="136"/>
      <c r="CF259" s="136"/>
      <c r="CG259" s="136"/>
      <c r="CH259" s="136"/>
      <c r="CI259" s="136"/>
      <c r="CJ259" s="136"/>
      <c r="CK259" s="136"/>
      <c r="CL259" s="136"/>
      <c r="CM259" s="136"/>
      <c r="CN259" s="136"/>
      <c r="CO259" s="136"/>
      <c r="CP259" s="136"/>
      <c r="CQ259" s="136"/>
      <c r="CR259" s="136"/>
      <c r="CS259" s="136"/>
      <c r="CT259" s="136"/>
    </row>
    <row r="260" spans="1:98">
      <c r="A260" s="136"/>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6"/>
      <c r="AL260" s="136"/>
      <c r="AM260" s="136"/>
      <c r="AN260" s="136"/>
      <c r="AO260" s="136"/>
      <c r="AP260" s="136"/>
      <c r="AQ260" s="136"/>
      <c r="AR260" s="136"/>
      <c r="AS260" s="136"/>
      <c r="AT260" s="136"/>
      <c r="AU260" s="136"/>
      <c r="AV260" s="136"/>
      <c r="AW260" s="136"/>
      <c r="AX260" s="136"/>
      <c r="AY260" s="136"/>
      <c r="AZ260" s="136"/>
      <c r="BA260" s="136"/>
      <c r="BB260" s="136"/>
      <c r="BC260" s="136"/>
      <c r="BD260" s="136"/>
      <c r="BE260" s="136"/>
      <c r="BF260" s="136"/>
      <c r="BG260" s="136"/>
      <c r="BH260" s="136"/>
      <c r="BI260" s="136"/>
      <c r="BJ260" s="136"/>
      <c r="BK260" s="136"/>
      <c r="BL260" s="136"/>
      <c r="BM260" s="136"/>
      <c r="BN260" s="136"/>
      <c r="BO260" s="136"/>
      <c r="BP260" s="136"/>
      <c r="BQ260" s="136"/>
      <c r="BR260" s="136"/>
      <c r="BS260" s="136"/>
      <c r="BT260" s="136"/>
      <c r="BU260" s="136"/>
      <c r="BV260" s="136"/>
      <c r="BW260" s="136"/>
      <c r="BX260" s="136"/>
      <c r="BY260" s="136"/>
      <c r="BZ260" s="136"/>
      <c r="CA260" s="136"/>
      <c r="CB260" s="136"/>
      <c r="CC260" s="136"/>
      <c r="CD260" s="136"/>
      <c r="CE260" s="136"/>
      <c r="CF260" s="136"/>
      <c r="CG260" s="136"/>
      <c r="CH260" s="136"/>
      <c r="CI260" s="136"/>
      <c r="CJ260" s="136"/>
      <c r="CK260" s="136"/>
      <c r="CL260" s="136"/>
      <c r="CM260" s="136"/>
      <c r="CN260" s="136"/>
      <c r="CO260" s="136"/>
      <c r="CP260" s="136"/>
      <c r="CQ260" s="136"/>
      <c r="CR260" s="136"/>
      <c r="CS260" s="136"/>
      <c r="CT260" s="136"/>
    </row>
    <row r="261" spans="1:98">
      <c r="A261" s="136"/>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6"/>
      <c r="AL261" s="136"/>
      <c r="AM261" s="136"/>
      <c r="AN261" s="136"/>
      <c r="AO261" s="136"/>
      <c r="AP261" s="136"/>
      <c r="AQ261" s="136"/>
      <c r="AR261" s="136"/>
      <c r="AS261" s="136"/>
      <c r="AT261" s="136"/>
      <c r="AU261" s="136"/>
      <c r="AV261" s="136"/>
      <c r="AW261" s="136"/>
      <c r="AX261" s="136"/>
      <c r="AY261" s="136"/>
      <c r="AZ261" s="136"/>
      <c r="BA261" s="136"/>
      <c r="BB261" s="136"/>
      <c r="BC261" s="136"/>
      <c r="BD261" s="136"/>
      <c r="BE261" s="136"/>
      <c r="BF261" s="136"/>
      <c r="BG261" s="136"/>
      <c r="BH261" s="136"/>
      <c r="BI261" s="136"/>
      <c r="BJ261" s="136"/>
      <c r="BK261" s="136"/>
      <c r="BL261" s="136"/>
      <c r="BM261" s="136"/>
      <c r="BN261" s="136"/>
      <c r="BO261" s="136"/>
      <c r="BP261" s="136"/>
      <c r="BQ261" s="136"/>
      <c r="BR261" s="136"/>
      <c r="BS261" s="136"/>
      <c r="BT261" s="136"/>
      <c r="BU261" s="136"/>
      <c r="BV261" s="136"/>
      <c r="BW261" s="136"/>
      <c r="BX261" s="136"/>
      <c r="BY261" s="136"/>
      <c r="BZ261" s="136"/>
      <c r="CA261" s="136"/>
      <c r="CB261" s="136"/>
      <c r="CC261" s="136"/>
      <c r="CD261" s="136"/>
      <c r="CE261" s="136"/>
      <c r="CF261" s="136"/>
      <c r="CG261" s="136"/>
      <c r="CH261" s="136"/>
      <c r="CI261" s="136"/>
      <c r="CJ261" s="136"/>
      <c r="CK261" s="136"/>
      <c r="CL261" s="136"/>
      <c r="CM261" s="136"/>
      <c r="CN261" s="136"/>
      <c r="CO261" s="136"/>
      <c r="CP261" s="136"/>
      <c r="CQ261" s="136"/>
      <c r="CR261" s="136"/>
      <c r="CS261" s="136"/>
      <c r="CT261" s="136"/>
    </row>
    <row r="262" spans="1:98">
      <c r="A262" s="136"/>
      <c r="B262" s="136"/>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6"/>
      <c r="AL262" s="136"/>
      <c r="AM262" s="136"/>
      <c r="AN262" s="136"/>
      <c r="AO262" s="136"/>
      <c r="AP262" s="136"/>
      <c r="AQ262" s="136"/>
      <c r="AR262" s="136"/>
      <c r="AS262" s="136"/>
      <c r="AT262" s="136"/>
      <c r="AU262" s="136"/>
      <c r="AV262" s="136"/>
      <c r="AW262" s="136"/>
      <c r="AX262" s="136"/>
      <c r="AY262" s="136"/>
      <c r="AZ262" s="136"/>
      <c r="BA262" s="136"/>
      <c r="BB262" s="136"/>
      <c r="BC262" s="136"/>
      <c r="BD262" s="136"/>
      <c r="BE262" s="136"/>
      <c r="BF262" s="136"/>
      <c r="BG262" s="136"/>
      <c r="BH262" s="136"/>
      <c r="BI262" s="136"/>
      <c r="BJ262" s="136"/>
      <c r="BK262" s="136"/>
      <c r="BL262" s="136"/>
      <c r="BM262" s="136"/>
      <c r="BN262" s="136"/>
      <c r="BO262" s="136"/>
      <c r="BP262" s="136"/>
      <c r="BQ262" s="136"/>
      <c r="BR262" s="136"/>
      <c r="BS262" s="136"/>
      <c r="BT262" s="136"/>
      <c r="BU262" s="136"/>
      <c r="BV262" s="136"/>
      <c r="BW262" s="136"/>
      <c r="BX262" s="136"/>
      <c r="BY262" s="136"/>
      <c r="BZ262" s="136"/>
      <c r="CA262" s="136"/>
      <c r="CB262" s="136"/>
      <c r="CC262" s="136"/>
      <c r="CD262" s="136"/>
      <c r="CE262" s="136"/>
      <c r="CF262" s="136"/>
      <c r="CG262" s="136"/>
      <c r="CH262" s="136"/>
      <c r="CI262" s="136"/>
      <c r="CJ262" s="136"/>
      <c r="CK262" s="136"/>
      <c r="CL262" s="136"/>
      <c r="CM262" s="136"/>
      <c r="CN262" s="136"/>
      <c r="CO262" s="136"/>
      <c r="CP262" s="136"/>
      <c r="CQ262" s="136"/>
      <c r="CR262" s="136"/>
      <c r="CS262" s="136"/>
      <c r="CT262" s="136"/>
    </row>
    <row r="263" spans="1:98">
      <c r="A263" s="136"/>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6"/>
      <c r="AL263" s="136"/>
      <c r="AM263" s="136"/>
      <c r="AN263" s="136"/>
      <c r="AO263" s="136"/>
      <c r="AP263" s="136"/>
      <c r="AQ263" s="136"/>
      <c r="AR263" s="136"/>
      <c r="AS263" s="136"/>
      <c r="AT263" s="136"/>
      <c r="AU263" s="136"/>
      <c r="AV263" s="136"/>
      <c r="AW263" s="136"/>
      <c r="AX263" s="136"/>
      <c r="AY263" s="136"/>
      <c r="AZ263" s="136"/>
      <c r="BA263" s="136"/>
      <c r="BB263" s="136"/>
      <c r="BC263" s="136"/>
      <c r="BD263" s="136"/>
      <c r="BE263" s="136"/>
      <c r="BF263" s="136"/>
      <c r="BG263" s="136"/>
      <c r="BH263" s="136"/>
      <c r="BI263" s="136"/>
      <c r="BJ263" s="136"/>
      <c r="BK263" s="136"/>
      <c r="BL263" s="136"/>
      <c r="BM263" s="136"/>
      <c r="BN263" s="136"/>
      <c r="BO263" s="136"/>
      <c r="BP263" s="136"/>
      <c r="BQ263" s="136"/>
      <c r="BR263" s="136"/>
      <c r="BS263" s="136"/>
      <c r="BT263" s="136"/>
      <c r="BU263" s="136"/>
      <c r="BV263" s="136"/>
      <c r="BW263" s="136"/>
      <c r="BX263" s="136"/>
      <c r="BY263" s="136"/>
      <c r="BZ263" s="136"/>
      <c r="CA263" s="136"/>
      <c r="CB263" s="136"/>
      <c r="CC263" s="136"/>
      <c r="CD263" s="136"/>
      <c r="CE263" s="136"/>
      <c r="CF263" s="136"/>
      <c r="CG263" s="136"/>
      <c r="CH263" s="136"/>
      <c r="CI263" s="136"/>
      <c r="CJ263" s="136"/>
      <c r="CK263" s="136"/>
      <c r="CL263" s="136"/>
      <c r="CM263" s="136"/>
      <c r="CN263" s="136"/>
      <c r="CO263" s="136"/>
      <c r="CP263" s="136"/>
      <c r="CQ263" s="136"/>
      <c r="CR263" s="136"/>
      <c r="CS263" s="136"/>
      <c r="CT263" s="136"/>
    </row>
    <row r="264" spans="1:98">
      <c r="A264" s="136"/>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6"/>
      <c r="AL264" s="136"/>
      <c r="AM264" s="136"/>
      <c r="AN264" s="136"/>
      <c r="AO264" s="136"/>
      <c r="AP264" s="136"/>
      <c r="AQ264" s="136"/>
      <c r="AR264" s="136"/>
      <c r="AS264" s="136"/>
      <c r="AT264" s="136"/>
      <c r="AU264" s="136"/>
      <c r="AV264" s="136"/>
      <c r="AW264" s="136"/>
      <c r="AX264" s="136"/>
      <c r="AY264" s="136"/>
      <c r="AZ264" s="136"/>
      <c r="BA264" s="136"/>
      <c r="BB264" s="136"/>
      <c r="BC264" s="136"/>
      <c r="BD264" s="136"/>
      <c r="BE264" s="136"/>
      <c r="BF264" s="136"/>
      <c r="BG264" s="136"/>
      <c r="BH264" s="136"/>
      <c r="BI264" s="136"/>
      <c r="BJ264" s="136"/>
      <c r="BK264" s="136"/>
      <c r="BL264" s="136"/>
      <c r="BM264" s="136"/>
      <c r="BN264" s="136"/>
      <c r="BO264" s="136"/>
      <c r="BP264" s="136"/>
      <c r="BQ264" s="136"/>
      <c r="BR264" s="136"/>
      <c r="BS264" s="136"/>
      <c r="BT264" s="136"/>
      <c r="BU264" s="136"/>
      <c r="BV264" s="136"/>
      <c r="BW264" s="136"/>
      <c r="BX264" s="136"/>
      <c r="BY264" s="136"/>
      <c r="BZ264" s="136"/>
      <c r="CA264" s="136"/>
      <c r="CB264" s="136"/>
      <c r="CC264" s="136"/>
      <c r="CD264" s="136"/>
      <c r="CE264" s="136"/>
      <c r="CF264" s="136"/>
      <c r="CG264" s="136"/>
      <c r="CH264" s="136"/>
      <c r="CI264" s="136"/>
      <c r="CJ264" s="136"/>
      <c r="CK264" s="136"/>
      <c r="CL264" s="136"/>
      <c r="CM264" s="136"/>
      <c r="CN264" s="136"/>
      <c r="CO264" s="136"/>
      <c r="CP264" s="136"/>
      <c r="CQ264" s="136"/>
      <c r="CR264" s="136"/>
      <c r="CS264" s="136"/>
      <c r="CT264" s="136"/>
    </row>
    <row r="265" spans="1:98">
      <c r="A265" s="136"/>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6"/>
      <c r="AL265" s="136"/>
      <c r="AM265" s="136"/>
      <c r="AN265" s="136"/>
      <c r="AO265" s="136"/>
      <c r="AP265" s="136"/>
      <c r="AQ265" s="136"/>
      <c r="AR265" s="136"/>
      <c r="AS265" s="136"/>
      <c r="AT265" s="136"/>
      <c r="AU265" s="136"/>
      <c r="AV265" s="136"/>
      <c r="AW265" s="136"/>
      <c r="AX265" s="136"/>
      <c r="AY265" s="136"/>
      <c r="AZ265" s="136"/>
      <c r="BA265" s="136"/>
      <c r="BB265" s="136"/>
      <c r="BC265" s="136"/>
      <c r="BD265" s="136"/>
      <c r="BE265" s="136"/>
      <c r="BF265" s="136"/>
      <c r="BG265" s="136"/>
      <c r="BH265" s="136"/>
      <c r="BI265" s="136"/>
      <c r="BJ265" s="136"/>
      <c r="BK265" s="136"/>
      <c r="BL265" s="136"/>
      <c r="BM265" s="136"/>
      <c r="BN265" s="136"/>
      <c r="BO265" s="136"/>
      <c r="BP265" s="136"/>
      <c r="BQ265" s="136"/>
      <c r="BR265" s="136"/>
      <c r="BS265" s="136"/>
      <c r="BT265" s="136"/>
      <c r="BU265" s="136"/>
      <c r="BV265" s="136"/>
      <c r="BW265" s="136"/>
      <c r="BX265" s="136"/>
      <c r="BY265" s="136"/>
      <c r="BZ265" s="136"/>
      <c r="CA265" s="136"/>
      <c r="CB265" s="136"/>
      <c r="CC265" s="136"/>
      <c r="CD265" s="136"/>
      <c r="CE265" s="136"/>
      <c r="CF265" s="136"/>
      <c r="CG265" s="136"/>
      <c r="CH265" s="136"/>
      <c r="CI265" s="136"/>
      <c r="CJ265" s="136"/>
      <c r="CK265" s="136"/>
      <c r="CL265" s="136"/>
      <c r="CM265" s="136"/>
      <c r="CN265" s="136"/>
      <c r="CO265" s="136"/>
      <c r="CP265" s="136"/>
      <c r="CQ265" s="136"/>
      <c r="CR265" s="136"/>
      <c r="CS265" s="136"/>
      <c r="CT265" s="136"/>
    </row>
    <row r="266" spans="1:98">
      <c r="A266" s="136"/>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c r="AA266" s="136"/>
      <c r="AB266" s="136"/>
      <c r="AC266" s="136"/>
      <c r="AD266" s="136"/>
      <c r="AE266" s="136"/>
      <c r="AF266" s="136"/>
      <c r="AG266" s="136"/>
      <c r="AH266" s="136"/>
      <c r="AI266" s="136"/>
      <c r="AJ266" s="136"/>
      <c r="AK266" s="136"/>
      <c r="AL266" s="136"/>
      <c r="AM266" s="136"/>
      <c r="AN266" s="136"/>
      <c r="AO266" s="136"/>
      <c r="AP266" s="136"/>
      <c r="AQ266" s="136"/>
      <c r="AR266" s="136"/>
      <c r="AS266" s="136"/>
      <c r="AT266" s="136"/>
      <c r="AU266" s="136"/>
      <c r="AV266" s="136"/>
      <c r="AW266" s="136"/>
      <c r="AX266" s="136"/>
      <c r="AY266" s="136"/>
      <c r="AZ266" s="136"/>
      <c r="BA266" s="136"/>
      <c r="BB266" s="136"/>
      <c r="BC266" s="136"/>
      <c r="BD266" s="136"/>
      <c r="BE266" s="136"/>
      <c r="BF266" s="136"/>
      <c r="BG266" s="136"/>
      <c r="BH266" s="136"/>
      <c r="BI266" s="136"/>
      <c r="BJ266" s="136"/>
      <c r="BK266" s="136"/>
      <c r="BL266" s="136"/>
      <c r="BM266" s="136"/>
      <c r="BN266" s="136"/>
      <c r="BO266" s="136"/>
      <c r="BP266" s="136"/>
      <c r="BQ266" s="136"/>
      <c r="BR266" s="136"/>
      <c r="BS266" s="136"/>
      <c r="BT266" s="136"/>
      <c r="BU266" s="136"/>
      <c r="BV266" s="136"/>
      <c r="BW266" s="136"/>
      <c r="BX266" s="136"/>
      <c r="BY266" s="136"/>
      <c r="BZ266" s="136"/>
      <c r="CA266" s="136"/>
      <c r="CB266" s="136"/>
      <c r="CC266" s="136"/>
      <c r="CD266" s="136"/>
      <c r="CE266" s="136"/>
      <c r="CF266" s="136"/>
      <c r="CG266" s="136"/>
      <c r="CH266" s="136"/>
      <c r="CI266" s="136"/>
      <c r="CJ266" s="136"/>
      <c r="CK266" s="136"/>
      <c r="CL266" s="136"/>
      <c r="CM266" s="136"/>
      <c r="CN266" s="136"/>
      <c r="CO266" s="136"/>
      <c r="CP266" s="136"/>
      <c r="CQ266" s="136"/>
      <c r="CR266" s="136"/>
      <c r="CS266" s="136"/>
      <c r="CT266" s="136"/>
    </row>
    <row r="267" spans="1:98">
      <c r="A267" s="136"/>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c r="AA267" s="136"/>
      <c r="AB267" s="136"/>
      <c r="AC267" s="136"/>
      <c r="AD267" s="136"/>
      <c r="AE267" s="136"/>
      <c r="AF267" s="136"/>
      <c r="AG267" s="136"/>
      <c r="AH267" s="136"/>
      <c r="AI267" s="136"/>
      <c r="AJ267" s="136"/>
      <c r="AK267" s="136"/>
      <c r="AL267" s="136"/>
      <c r="AM267" s="136"/>
      <c r="AN267" s="136"/>
      <c r="AO267" s="136"/>
      <c r="AP267" s="136"/>
      <c r="AQ267" s="136"/>
      <c r="AR267" s="136"/>
      <c r="AS267" s="136"/>
      <c r="AT267" s="136"/>
      <c r="AU267" s="136"/>
      <c r="AV267" s="136"/>
      <c r="AW267" s="136"/>
      <c r="AX267" s="136"/>
      <c r="AY267" s="136"/>
      <c r="AZ267" s="136"/>
      <c r="BA267" s="136"/>
      <c r="BB267" s="136"/>
      <c r="BC267" s="136"/>
      <c r="BD267" s="136"/>
      <c r="BE267" s="136"/>
      <c r="BF267" s="136"/>
      <c r="BG267" s="136"/>
      <c r="BH267" s="136"/>
      <c r="BI267" s="136"/>
      <c r="BJ267" s="136"/>
      <c r="BK267" s="136"/>
      <c r="BL267" s="136"/>
      <c r="BM267" s="136"/>
      <c r="BN267" s="136"/>
      <c r="BO267" s="136"/>
      <c r="BP267" s="136"/>
      <c r="BQ267" s="136"/>
      <c r="BR267" s="136"/>
      <c r="BS267" s="136"/>
      <c r="BT267" s="136"/>
      <c r="BU267" s="136"/>
      <c r="BV267" s="136"/>
      <c r="BW267" s="136"/>
      <c r="BX267" s="136"/>
      <c r="BY267" s="136"/>
      <c r="BZ267" s="136"/>
      <c r="CA267" s="136"/>
      <c r="CB267" s="136"/>
      <c r="CC267" s="136"/>
      <c r="CD267" s="136"/>
      <c r="CE267" s="136"/>
      <c r="CF267" s="136"/>
      <c r="CG267" s="136"/>
      <c r="CH267" s="136"/>
      <c r="CI267" s="136"/>
      <c r="CJ267" s="136"/>
      <c r="CK267" s="136"/>
      <c r="CL267" s="136"/>
      <c r="CM267" s="136"/>
      <c r="CN267" s="136"/>
      <c r="CO267" s="136"/>
      <c r="CP267" s="136"/>
      <c r="CQ267" s="136"/>
      <c r="CR267" s="136"/>
      <c r="CS267" s="136"/>
      <c r="CT267" s="136"/>
    </row>
    <row r="268" spans="1:98">
      <c r="A268" s="136"/>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6"/>
      <c r="AL268" s="136"/>
      <c r="AM268" s="136"/>
      <c r="AN268" s="136"/>
      <c r="AO268" s="136"/>
      <c r="AP268" s="136"/>
      <c r="AQ268" s="136"/>
      <c r="AR268" s="136"/>
      <c r="AS268" s="136"/>
      <c r="AT268" s="136"/>
      <c r="AU268" s="136"/>
      <c r="AV268" s="136"/>
      <c r="AW268" s="136"/>
      <c r="AX268" s="136"/>
      <c r="AY268" s="136"/>
      <c r="AZ268" s="136"/>
      <c r="BA268" s="136"/>
      <c r="BB268" s="136"/>
      <c r="BC268" s="136"/>
      <c r="BD268" s="136"/>
      <c r="BE268" s="136"/>
      <c r="BF268" s="136"/>
      <c r="BG268" s="136"/>
      <c r="BH268" s="136"/>
      <c r="BI268" s="136"/>
      <c r="BJ268" s="136"/>
      <c r="BK268" s="136"/>
      <c r="BL268" s="136"/>
      <c r="BM268" s="136"/>
      <c r="BN268" s="136"/>
      <c r="BO268" s="136"/>
      <c r="BP268" s="136"/>
      <c r="BQ268" s="136"/>
      <c r="BR268" s="136"/>
      <c r="BS268" s="136"/>
      <c r="BT268" s="136"/>
      <c r="BU268" s="136"/>
      <c r="BV268" s="136"/>
      <c r="BW268" s="136"/>
      <c r="BX268" s="136"/>
      <c r="BY268" s="136"/>
      <c r="BZ268" s="136"/>
      <c r="CA268" s="136"/>
      <c r="CB268" s="136"/>
      <c r="CC268" s="136"/>
      <c r="CD268" s="136"/>
      <c r="CE268" s="136"/>
      <c r="CF268" s="136"/>
      <c r="CG268" s="136"/>
      <c r="CH268" s="136"/>
      <c r="CI268" s="136"/>
      <c r="CJ268" s="136"/>
      <c r="CK268" s="136"/>
      <c r="CL268" s="136"/>
      <c r="CM268" s="136"/>
      <c r="CN268" s="136"/>
      <c r="CO268" s="136"/>
      <c r="CP268" s="136"/>
      <c r="CQ268" s="136"/>
      <c r="CR268" s="136"/>
      <c r="CS268" s="136"/>
      <c r="CT268" s="136"/>
    </row>
    <row r="269" spans="1:98">
      <c r="A269" s="136"/>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6"/>
      <c r="AL269" s="136"/>
      <c r="AM269" s="136"/>
      <c r="AN269" s="136"/>
      <c r="AO269" s="136"/>
      <c r="AP269" s="136"/>
      <c r="AQ269" s="136"/>
      <c r="AR269" s="136"/>
      <c r="AS269" s="136"/>
      <c r="AT269" s="136"/>
      <c r="AU269" s="136"/>
      <c r="AV269" s="136"/>
      <c r="AW269" s="136"/>
      <c r="AX269" s="136"/>
      <c r="AY269" s="136"/>
      <c r="AZ269" s="136"/>
      <c r="BA269" s="136"/>
      <c r="BB269" s="136"/>
      <c r="BC269" s="136"/>
      <c r="BD269" s="136"/>
      <c r="BE269" s="136"/>
      <c r="BF269" s="136"/>
      <c r="BG269" s="136"/>
      <c r="BH269" s="136"/>
      <c r="BI269" s="136"/>
      <c r="BJ269" s="136"/>
      <c r="BK269" s="136"/>
      <c r="BL269" s="136"/>
      <c r="BM269" s="136"/>
      <c r="BN269" s="136"/>
      <c r="BO269" s="136"/>
      <c r="BP269" s="136"/>
      <c r="BQ269" s="136"/>
      <c r="BR269" s="136"/>
      <c r="BS269" s="136"/>
      <c r="BT269" s="136"/>
      <c r="BU269" s="136"/>
      <c r="BV269" s="136"/>
      <c r="BW269" s="136"/>
      <c r="BX269" s="136"/>
      <c r="BY269" s="136"/>
      <c r="BZ269" s="136"/>
      <c r="CA269" s="136"/>
      <c r="CB269" s="136"/>
      <c r="CC269" s="136"/>
      <c r="CD269" s="136"/>
      <c r="CE269" s="136"/>
      <c r="CF269" s="136"/>
      <c r="CG269" s="136"/>
      <c r="CH269" s="136"/>
      <c r="CI269" s="136"/>
      <c r="CJ269" s="136"/>
      <c r="CK269" s="136"/>
      <c r="CL269" s="136"/>
      <c r="CM269" s="136"/>
      <c r="CN269" s="136"/>
      <c r="CO269" s="136"/>
      <c r="CP269" s="136"/>
      <c r="CQ269" s="136"/>
      <c r="CR269" s="136"/>
      <c r="CS269" s="136"/>
      <c r="CT269" s="136"/>
    </row>
    <row r="270" spans="1:98">
      <c r="A270" s="136"/>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6"/>
      <c r="AL270" s="136"/>
      <c r="AM270" s="136"/>
      <c r="AN270" s="136"/>
      <c r="AO270" s="136"/>
      <c r="AP270" s="136"/>
      <c r="AQ270" s="136"/>
      <c r="AR270" s="136"/>
      <c r="AS270" s="136"/>
      <c r="AT270" s="136"/>
      <c r="AU270" s="136"/>
      <c r="AV270" s="136"/>
      <c r="AW270" s="136"/>
      <c r="AX270" s="136"/>
      <c r="AY270" s="136"/>
      <c r="AZ270" s="136"/>
      <c r="BA270" s="136"/>
      <c r="BB270" s="136"/>
      <c r="BC270" s="136"/>
      <c r="BD270" s="136"/>
      <c r="BE270" s="136"/>
      <c r="BF270" s="136"/>
      <c r="BG270" s="136"/>
      <c r="BH270" s="136"/>
      <c r="BI270" s="136"/>
      <c r="BJ270" s="136"/>
      <c r="BK270" s="136"/>
      <c r="BL270" s="136"/>
      <c r="BM270" s="136"/>
      <c r="BN270" s="136"/>
      <c r="BO270" s="136"/>
      <c r="BP270" s="136"/>
      <c r="BQ270" s="136"/>
      <c r="BR270" s="136"/>
      <c r="BS270" s="136"/>
      <c r="BT270" s="136"/>
      <c r="BU270" s="136"/>
      <c r="BV270" s="136"/>
      <c r="BW270" s="136"/>
      <c r="BX270" s="136"/>
      <c r="BY270" s="136"/>
      <c r="BZ270" s="136"/>
      <c r="CA270" s="136"/>
      <c r="CB270" s="136"/>
      <c r="CC270" s="136"/>
      <c r="CD270" s="136"/>
      <c r="CE270" s="136"/>
      <c r="CF270" s="136"/>
      <c r="CG270" s="136"/>
      <c r="CH270" s="136"/>
      <c r="CI270" s="136"/>
      <c r="CJ270" s="136"/>
      <c r="CK270" s="136"/>
      <c r="CL270" s="136"/>
      <c r="CM270" s="136"/>
      <c r="CN270" s="136"/>
      <c r="CO270" s="136"/>
      <c r="CP270" s="136"/>
      <c r="CQ270" s="136"/>
      <c r="CR270" s="136"/>
      <c r="CS270" s="136"/>
      <c r="CT270" s="136"/>
    </row>
    <row r="271" spans="1:98">
      <c r="A271" s="136"/>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6"/>
      <c r="AL271" s="136"/>
      <c r="AM271" s="136"/>
      <c r="AN271" s="136"/>
      <c r="AO271" s="136"/>
      <c r="AP271" s="136"/>
      <c r="AQ271" s="136"/>
      <c r="AR271" s="136"/>
      <c r="AS271" s="136"/>
      <c r="AT271" s="136"/>
      <c r="AU271" s="136"/>
      <c r="AV271" s="136"/>
      <c r="AW271" s="136"/>
      <c r="AX271" s="136"/>
      <c r="AY271" s="136"/>
      <c r="AZ271" s="136"/>
      <c r="BA271" s="136"/>
      <c r="BB271" s="136"/>
      <c r="BC271" s="136"/>
      <c r="BD271" s="136"/>
      <c r="BE271" s="136"/>
      <c r="BF271" s="136"/>
      <c r="BG271" s="136"/>
      <c r="BH271" s="136"/>
      <c r="BI271" s="136"/>
      <c r="BJ271" s="136"/>
      <c r="BK271" s="136"/>
      <c r="BL271" s="136"/>
      <c r="BM271" s="136"/>
      <c r="BN271" s="136"/>
      <c r="BO271" s="136"/>
      <c r="BP271" s="136"/>
      <c r="BQ271" s="136"/>
      <c r="BR271" s="136"/>
      <c r="BS271" s="136"/>
      <c r="BT271" s="136"/>
      <c r="BU271" s="136"/>
      <c r="BV271" s="136"/>
      <c r="BW271" s="136"/>
      <c r="BX271" s="136"/>
      <c r="BY271" s="136"/>
      <c r="BZ271" s="136"/>
      <c r="CA271" s="136"/>
      <c r="CB271" s="136"/>
      <c r="CC271" s="136"/>
      <c r="CD271" s="136"/>
      <c r="CE271" s="136"/>
      <c r="CF271" s="136"/>
      <c r="CG271" s="136"/>
      <c r="CH271" s="136"/>
      <c r="CI271" s="136"/>
      <c r="CJ271" s="136"/>
      <c r="CK271" s="136"/>
      <c r="CL271" s="136"/>
      <c r="CM271" s="136"/>
      <c r="CN271" s="136"/>
      <c r="CO271" s="136"/>
      <c r="CP271" s="136"/>
      <c r="CQ271" s="136"/>
      <c r="CR271" s="136"/>
      <c r="CS271" s="136"/>
      <c r="CT271" s="136"/>
    </row>
    <row r="272" spans="1:98">
      <c r="A272" s="136"/>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6"/>
      <c r="AL272" s="136"/>
      <c r="AM272" s="136"/>
      <c r="AN272" s="136"/>
      <c r="AO272" s="136"/>
      <c r="AP272" s="136"/>
      <c r="AQ272" s="136"/>
      <c r="AR272" s="136"/>
      <c r="AS272" s="136"/>
      <c r="AT272" s="136"/>
      <c r="AU272" s="136"/>
      <c r="AV272" s="136"/>
      <c r="AW272" s="136"/>
      <c r="AX272" s="136"/>
      <c r="AY272" s="136"/>
      <c r="AZ272" s="136"/>
      <c r="BA272" s="136"/>
      <c r="BB272" s="136"/>
      <c r="BC272" s="136"/>
      <c r="BD272" s="136"/>
      <c r="BE272" s="136"/>
      <c r="BF272" s="136"/>
      <c r="BG272" s="136"/>
      <c r="BH272" s="136"/>
      <c r="BI272" s="136"/>
      <c r="BJ272" s="136"/>
      <c r="BK272" s="136"/>
      <c r="BL272" s="136"/>
      <c r="BM272" s="136"/>
      <c r="BN272" s="136"/>
      <c r="BO272" s="136"/>
      <c r="BP272" s="136"/>
      <c r="BQ272" s="136"/>
      <c r="BR272" s="136"/>
      <c r="BS272" s="136"/>
      <c r="BT272" s="136"/>
      <c r="BU272" s="136"/>
      <c r="BV272" s="136"/>
      <c r="BW272" s="136"/>
      <c r="BX272" s="136"/>
      <c r="BY272" s="136"/>
      <c r="BZ272" s="136"/>
      <c r="CA272" s="136"/>
      <c r="CB272" s="136"/>
      <c r="CC272" s="136"/>
      <c r="CD272" s="136"/>
      <c r="CE272" s="136"/>
      <c r="CF272" s="136"/>
      <c r="CG272" s="136"/>
      <c r="CH272" s="136"/>
      <c r="CI272" s="136"/>
      <c r="CJ272" s="136"/>
      <c r="CK272" s="136"/>
      <c r="CL272" s="136"/>
      <c r="CM272" s="136"/>
      <c r="CN272" s="136"/>
      <c r="CO272" s="136"/>
      <c r="CP272" s="136"/>
      <c r="CQ272" s="136"/>
      <c r="CR272" s="136"/>
      <c r="CS272" s="136"/>
      <c r="CT272" s="136"/>
    </row>
    <row r="273" spans="1:98">
      <c r="A273" s="136"/>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6"/>
      <c r="AL273" s="136"/>
      <c r="AM273" s="136"/>
      <c r="AN273" s="136"/>
      <c r="AO273" s="136"/>
      <c r="AP273" s="136"/>
      <c r="AQ273" s="136"/>
      <c r="AR273" s="136"/>
      <c r="AS273" s="136"/>
      <c r="AT273" s="136"/>
      <c r="AU273" s="136"/>
      <c r="AV273" s="136"/>
      <c r="AW273" s="136"/>
      <c r="AX273" s="136"/>
      <c r="AY273" s="136"/>
      <c r="AZ273" s="136"/>
      <c r="BA273" s="136"/>
      <c r="BB273" s="136"/>
      <c r="BC273" s="136"/>
      <c r="BD273" s="136"/>
      <c r="BE273" s="136"/>
      <c r="BF273" s="136"/>
      <c r="BG273" s="136"/>
      <c r="BH273" s="136"/>
      <c r="BI273" s="136"/>
      <c r="BJ273" s="136"/>
      <c r="BK273" s="136"/>
      <c r="BL273" s="136"/>
      <c r="BM273" s="136"/>
      <c r="BN273" s="136"/>
      <c r="BO273" s="136"/>
      <c r="BP273" s="136"/>
      <c r="BQ273" s="136"/>
      <c r="BR273" s="136"/>
      <c r="BS273" s="136"/>
      <c r="BT273" s="136"/>
      <c r="BU273" s="136"/>
      <c r="BV273" s="136"/>
      <c r="BW273" s="136"/>
      <c r="BX273" s="136"/>
      <c r="BY273" s="136"/>
      <c r="BZ273" s="136"/>
      <c r="CA273" s="136"/>
      <c r="CB273" s="136"/>
      <c r="CC273" s="136"/>
      <c r="CD273" s="136"/>
      <c r="CE273" s="136"/>
      <c r="CF273" s="136"/>
      <c r="CG273" s="136"/>
      <c r="CH273" s="136"/>
      <c r="CI273" s="136"/>
      <c r="CJ273" s="136"/>
      <c r="CK273" s="136"/>
      <c r="CL273" s="136"/>
      <c r="CM273" s="136"/>
      <c r="CN273" s="136"/>
      <c r="CO273" s="136"/>
      <c r="CP273" s="136"/>
      <c r="CQ273" s="136"/>
      <c r="CR273" s="136"/>
      <c r="CS273" s="136"/>
      <c r="CT273" s="136"/>
    </row>
    <row r="274" spans="1:98">
      <c r="A274" s="136"/>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6"/>
      <c r="AL274" s="136"/>
      <c r="AM274" s="136"/>
      <c r="AN274" s="136"/>
      <c r="AO274" s="136"/>
      <c r="AP274" s="136"/>
      <c r="AQ274" s="136"/>
      <c r="AR274" s="136"/>
      <c r="AS274" s="136"/>
      <c r="AT274" s="136"/>
      <c r="AU274" s="136"/>
      <c r="AV274" s="136"/>
      <c r="AW274" s="136"/>
      <c r="AX274" s="136"/>
      <c r="AY274" s="136"/>
      <c r="AZ274" s="136"/>
      <c r="BA274" s="136"/>
      <c r="BB274" s="136"/>
      <c r="BC274" s="136"/>
      <c r="BD274" s="136"/>
      <c r="BE274" s="136"/>
      <c r="BF274" s="136"/>
      <c r="BG274" s="136"/>
      <c r="BH274" s="136"/>
      <c r="BI274" s="136"/>
      <c r="BJ274" s="136"/>
      <c r="BK274" s="136"/>
      <c r="BL274" s="136"/>
      <c r="BM274" s="136"/>
      <c r="BN274" s="136"/>
      <c r="BO274" s="136"/>
      <c r="BP274" s="136"/>
      <c r="BQ274" s="136"/>
      <c r="BR274" s="136"/>
      <c r="BS274" s="136"/>
      <c r="BT274" s="136"/>
      <c r="BU274" s="136"/>
      <c r="BV274" s="136"/>
      <c r="BW274" s="136"/>
      <c r="BX274" s="136"/>
      <c r="BY274" s="136"/>
      <c r="BZ274" s="136"/>
      <c r="CA274" s="136"/>
      <c r="CB274" s="136"/>
      <c r="CC274" s="136"/>
      <c r="CD274" s="136"/>
      <c r="CE274" s="136"/>
      <c r="CF274" s="136"/>
      <c r="CG274" s="136"/>
      <c r="CH274" s="136"/>
      <c r="CI274" s="136"/>
      <c r="CJ274" s="136"/>
      <c r="CK274" s="136"/>
      <c r="CL274" s="136"/>
      <c r="CM274" s="136"/>
      <c r="CN274" s="136"/>
      <c r="CO274" s="136"/>
      <c r="CP274" s="136"/>
      <c r="CQ274" s="136"/>
      <c r="CR274" s="136"/>
      <c r="CS274" s="136"/>
      <c r="CT274" s="136"/>
    </row>
    <row r="275" spans="1:98">
      <c r="A275" s="136"/>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6"/>
      <c r="AL275" s="136"/>
      <c r="AM275" s="136"/>
      <c r="AN275" s="136"/>
      <c r="AO275" s="136"/>
      <c r="AP275" s="136"/>
      <c r="AQ275" s="136"/>
      <c r="AR275" s="136"/>
      <c r="AS275" s="136"/>
      <c r="AT275" s="136"/>
      <c r="AU275" s="136"/>
      <c r="AV275" s="136"/>
      <c r="AW275" s="136"/>
      <c r="AX275" s="136"/>
      <c r="AY275" s="136"/>
      <c r="AZ275" s="136"/>
      <c r="BA275" s="136"/>
      <c r="BB275" s="136"/>
      <c r="BC275" s="136"/>
      <c r="BD275" s="136"/>
      <c r="BE275" s="136"/>
      <c r="BF275" s="136"/>
      <c r="BG275" s="136"/>
      <c r="BH275" s="136"/>
      <c r="BI275" s="136"/>
      <c r="BJ275" s="136"/>
      <c r="BK275" s="136"/>
      <c r="BL275" s="136"/>
      <c r="BM275" s="136"/>
      <c r="BN275" s="136"/>
      <c r="BO275" s="136"/>
      <c r="BP275" s="136"/>
      <c r="BQ275" s="136"/>
      <c r="BR275" s="136"/>
      <c r="BS275" s="136"/>
      <c r="BT275" s="136"/>
      <c r="BU275" s="136"/>
      <c r="BV275" s="136"/>
      <c r="BW275" s="136"/>
      <c r="BX275" s="136"/>
      <c r="BY275" s="136"/>
      <c r="BZ275" s="136"/>
      <c r="CA275" s="136"/>
      <c r="CB275" s="136"/>
      <c r="CC275" s="136"/>
      <c r="CD275" s="136"/>
      <c r="CE275" s="136"/>
      <c r="CF275" s="136"/>
      <c r="CG275" s="136"/>
      <c r="CH275" s="136"/>
      <c r="CI275" s="136"/>
      <c r="CJ275" s="136"/>
      <c r="CK275" s="136"/>
      <c r="CL275" s="136"/>
      <c r="CM275" s="136"/>
      <c r="CN275" s="136"/>
      <c r="CO275" s="136"/>
      <c r="CP275" s="136"/>
      <c r="CQ275" s="136"/>
      <c r="CR275" s="136"/>
      <c r="CS275" s="136"/>
      <c r="CT275" s="136"/>
    </row>
    <row r="276" spans="1:98">
      <c r="A276" s="136"/>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6"/>
      <c r="AL276" s="136"/>
      <c r="AM276" s="136"/>
      <c r="AN276" s="136"/>
      <c r="AO276" s="136"/>
      <c r="AP276" s="136"/>
      <c r="AQ276" s="136"/>
      <c r="AR276" s="136"/>
      <c r="AS276" s="136"/>
      <c r="AT276" s="136"/>
      <c r="AU276" s="136"/>
      <c r="AV276" s="136"/>
      <c r="AW276" s="136"/>
      <c r="AX276" s="136"/>
      <c r="AY276" s="136"/>
      <c r="AZ276" s="136"/>
      <c r="BA276" s="136"/>
      <c r="BB276" s="136"/>
      <c r="BC276" s="136"/>
      <c r="BD276" s="136"/>
      <c r="BE276" s="136"/>
      <c r="BF276" s="136"/>
      <c r="BG276" s="136"/>
      <c r="BH276" s="136"/>
      <c r="BI276" s="136"/>
      <c r="BJ276" s="136"/>
      <c r="BK276" s="136"/>
      <c r="BL276" s="136"/>
      <c r="BM276" s="136"/>
      <c r="BN276" s="136"/>
      <c r="BO276" s="136"/>
      <c r="BP276" s="136"/>
      <c r="BQ276" s="136"/>
      <c r="BR276" s="136"/>
      <c r="BS276" s="136"/>
      <c r="BT276" s="136"/>
      <c r="BU276" s="136"/>
      <c r="BV276" s="136"/>
      <c r="BW276" s="136"/>
      <c r="BX276" s="136"/>
      <c r="BY276" s="136"/>
      <c r="BZ276" s="136"/>
      <c r="CA276" s="136"/>
      <c r="CB276" s="136"/>
      <c r="CC276" s="136"/>
      <c r="CD276" s="136"/>
      <c r="CE276" s="136"/>
      <c r="CF276" s="136"/>
      <c r="CG276" s="136"/>
      <c r="CH276" s="136"/>
      <c r="CI276" s="136"/>
      <c r="CJ276" s="136"/>
      <c r="CK276" s="136"/>
      <c r="CL276" s="136"/>
      <c r="CM276" s="136"/>
      <c r="CN276" s="136"/>
      <c r="CO276" s="136"/>
      <c r="CP276" s="136"/>
      <c r="CQ276" s="136"/>
      <c r="CR276" s="136"/>
      <c r="CS276" s="136"/>
      <c r="CT276" s="136"/>
    </row>
    <row r="277" spans="1:98">
      <c r="A277" s="136"/>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6"/>
      <c r="AL277" s="136"/>
      <c r="AM277" s="136"/>
      <c r="AN277" s="136"/>
      <c r="AO277" s="136"/>
      <c r="AP277" s="136"/>
      <c r="AQ277" s="136"/>
      <c r="AR277" s="136"/>
      <c r="AS277" s="136"/>
      <c r="AT277" s="136"/>
      <c r="AU277" s="136"/>
      <c r="AV277" s="136"/>
      <c r="AW277" s="136"/>
      <c r="AX277" s="136"/>
      <c r="AY277" s="136"/>
      <c r="AZ277" s="136"/>
      <c r="BA277" s="136"/>
      <c r="BB277" s="136"/>
      <c r="BC277" s="136"/>
      <c r="BD277" s="136"/>
      <c r="BE277" s="136"/>
      <c r="BF277" s="136"/>
      <c r="BG277" s="136"/>
      <c r="BH277" s="136"/>
      <c r="BI277" s="136"/>
      <c r="BJ277" s="136"/>
      <c r="BK277" s="136"/>
      <c r="BL277" s="136"/>
      <c r="BM277" s="136"/>
      <c r="BN277" s="136"/>
      <c r="BO277" s="136"/>
      <c r="BP277" s="136"/>
      <c r="BQ277" s="136"/>
      <c r="BR277" s="136"/>
      <c r="BS277" s="136"/>
      <c r="BT277" s="136"/>
      <c r="BU277" s="136"/>
      <c r="BV277" s="136"/>
      <c r="BW277" s="136"/>
      <c r="BX277" s="136"/>
      <c r="BY277" s="136"/>
      <c r="BZ277" s="136"/>
      <c r="CA277" s="136"/>
      <c r="CB277" s="136"/>
      <c r="CC277" s="136"/>
      <c r="CD277" s="136"/>
      <c r="CE277" s="136"/>
      <c r="CF277" s="136"/>
      <c r="CG277" s="136"/>
      <c r="CH277" s="136"/>
      <c r="CI277" s="136"/>
      <c r="CJ277" s="136"/>
      <c r="CK277" s="136"/>
      <c r="CL277" s="136"/>
      <c r="CM277" s="136"/>
      <c r="CN277" s="136"/>
      <c r="CO277" s="136"/>
      <c r="CP277" s="136"/>
      <c r="CQ277" s="136"/>
      <c r="CR277" s="136"/>
      <c r="CS277" s="136"/>
      <c r="CT277" s="136"/>
    </row>
    <row r="278" spans="1:98">
      <c r="A278" s="136"/>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6"/>
      <c r="AL278" s="136"/>
      <c r="AM278" s="136"/>
      <c r="AN278" s="136"/>
      <c r="AO278" s="136"/>
      <c r="AP278" s="136"/>
      <c r="AQ278" s="136"/>
      <c r="AR278" s="136"/>
      <c r="AS278" s="136"/>
      <c r="AT278" s="136"/>
      <c r="AU278" s="136"/>
      <c r="AV278" s="136"/>
      <c r="AW278" s="136"/>
      <c r="AX278" s="136"/>
      <c r="AY278" s="136"/>
      <c r="AZ278" s="136"/>
      <c r="BA278" s="136"/>
      <c r="BB278" s="136"/>
      <c r="BC278" s="136"/>
      <c r="BD278" s="136"/>
      <c r="BE278" s="136"/>
      <c r="BF278" s="136"/>
      <c r="BG278" s="136"/>
      <c r="BH278" s="136"/>
      <c r="BI278" s="136"/>
      <c r="BJ278" s="136"/>
      <c r="BK278" s="136"/>
      <c r="BL278" s="136"/>
      <c r="BM278" s="136"/>
      <c r="BN278" s="136"/>
      <c r="BO278" s="136"/>
      <c r="BP278" s="136"/>
      <c r="BQ278" s="136"/>
      <c r="BR278" s="136"/>
      <c r="BS278" s="136"/>
      <c r="BT278" s="136"/>
      <c r="BU278" s="136"/>
      <c r="BV278" s="136"/>
      <c r="BW278" s="136"/>
      <c r="BX278" s="136"/>
      <c r="BY278" s="136"/>
      <c r="BZ278" s="136"/>
      <c r="CA278" s="136"/>
      <c r="CB278" s="136"/>
      <c r="CC278" s="136"/>
      <c r="CD278" s="136"/>
      <c r="CE278" s="136"/>
      <c r="CF278" s="136"/>
      <c r="CG278" s="136"/>
      <c r="CH278" s="136"/>
      <c r="CI278" s="136"/>
      <c r="CJ278" s="136"/>
      <c r="CK278" s="136"/>
      <c r="CL278" s="136"/>
      <c r="CM278" s="136"/>
      <c r="CN278" s="136"/>
      <c r="CO278" s="136"/>
      <c r="CP278" s="136"/>
      <c r="CQ278" s="136"/>
      <c r="CR278" s="136"/>
      <c r="CS278" s="136"/>
      <c r="CT278" s="136"/>
    </row>
    <row r="279" spans="1:98">
      <c r="A279" s="136"/>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6"/>
      <c r="AL279" s="136"/>
      <c r="AM279" s="136"/>
      <c r="AN279" s="136"/>
      <c r="AO279" s="136"/>
      <c r="AP279" s="136"/>
      <c r="AQ279" s="136"/>
      <c r="AR279" s="136"/>
      <c r="AS279" s="136"/>
      <c r="AT279" s="136"/>
      <c r="AU279" s="136"/>
      <c r="AV279" s="136"/>
      <c r="AW279" s="136"/>
      <c r="AX279" s="136"/>
      <c r="AY279" s="136"/>
      <c r="AZ279" s="136"/>
      <c r="BA279" s="136"/>
      <c r="BB279" s="136"/>
      <c r="BC279" s="136"/>
      <c r="BD279" s="136"/>
      <c r="BE279" s="136"/>
      <c r="BF279" s="136"/>
      <c r="BG279" s="136"/>
      <c r="BH279" s="136"/>
      <c r="BI279" s="136"/>
      <c r="BJ279" s="136"/>
      <c r="BK279" s="136"/>
      <c r="BL279" s="136"/>
      <c r="BM279" s="136"/>
      <c r="BN279" s="136"/>
      <c r="BO279" s="136"/>
      <c r="BP279" s="136"/>
      <c r="BQ279" s="136"/>
      <c r="BR279" s="136"/>
      <c r="BS279" s="136"/>
      <c r="BT279" s="136"/>
      <c r="BU279" s="136"/>
      <c r="BV279" s="136"/>
      <c r="BW279" s="136"/>
      <c r="BX279" s="136"/>
      <c r="BY279" s="136"/>
      <c r="BZ279" s="136"/>
      <c r="CA279" s="136"/>
      <c r="CB279" s="136"/>
      <c r="CC279" s="136"/>
      <c r="CD279" s="136"/>
      <c r="CE279" s="136"/>
      <c r="CF279" s="136"/>
      <c r="CG279" s="136"/>
      <c r="CH279" s="136"/>
      <c r="CI279" s="136"/>
      <c r="CJ279" s="136"/>
      <c r="CK279" s="136"/>
      <c r="CL279" s="136"/>
      <c r="CM279" s="136"/>
      <c r="CN279" s="136"/>
      <c r="CO279" s="136"/>
      <c r="CP279" s="136"/>
      <c r="CQ279" s="136"/>
      <c r="CR279" s="136"/>
      <c r="CS279" s="136"/>
      <c r="CT279" s="136"/>
    </row>
    <row r="280" spans="1:98">
      <c r="A280" s="136"/>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6"/>
      <c r="AL280" s="136"/>
      <c r="AM280" s="136"/>
      <c r="AN280" s="136"/>
      <c r="AO280" s="136"/>
      <c r="AP280" s="136"/>
      <c r="AQ280" s="136"/>
      <c r="AR280" s="136"/>
      <c r="AS280" s="136"/>
      <c r="AT280" s="136"/>
      <c r="AU280" s="136"/>
      <c r="AV280" s="136"/>
      <c r="AW280" s="136"/>
      <c r="AX280" s="136"/>
      <c r="AY280" s="136"/>
      <c r="AZ280" s="136"/>
      <c r="BA280" s="136"/>
      <c r="BB280" s="136"/>
      <c r="BC280" s="136"/>
      <c r="BD280" s="136"/>
      <c r="BE280" s="136"/>
      <c r="BF280" s="136"/>
      <c r="BG280" s="136"/>
      <c r="BH280" s="136"/>
      <c r="BI280" s="136"/>
      <c r="BJ280" s="136"/>
      <c r="BK280" s="136"/>
      <c r="BL280" s="136"/>
      <c r="BM280" s="136"/>
      <c r="BN280" s="136"/>
      <c r="BO280" s="136"/>
      <c r="BP280" s="136"/>
      <c r="BQ280" s="136"/>
      <c r="BR280" s="136"/>
      <c r="BS280" s="136"/>
      <c r="BT280" s="136"/>
      <c r="BU280" s="136"/>
      <c r="BV280" s="136"/>
      <c r="BW280" s="136"/>
      <c r="BX280" s="136"/>
      <c r="BY280" s="136"/>
      <c r="BZ280" s="136"/>
      <c r="CA280" s="136"/>
      <c r="CB280" s="136"/>
      <c r="CC280" s="136"/>
      <c r="CD280" s="136"/>
      <c r="CE280" s="136"/>
      <c r="CF280" s="136"/>
      <c r="CG280" s="136"/>
      <c r="CH280" s="136"/>
      <c r="CI280" s="136"/>
      <c r="CJ280" s="136"/>
      <c r="CK280" s="136"/>
      <c r="CL280" s="136"/>
      <c r="CM280" s="136"/>
      <c r="CN280" s="136"/>
      <c r="CO280" s="136"/>
      <c r="CP280" s="136"/>
      <c r="CQ280" s="136"/>
      <c r="CR280" s="136"/>
      <c r="CS280" s="136"/>
      <c r="CT280" s="136"/>
    </row>
    <row r="281" spans="1:98">
      <c r="A281" s="136"/>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6"/>
      <c r="AL281" s="136"/>
      <c r="AM281" s="136"/>
      <c r="AN281" s="136"/>
      <c r="AO281" s="136"/>
      <c r="AP281" s="136"/>
      <c r="AQ281" s="136"/>
      <c r="AR281" s="136"/>
      <c r="AS281" s="136"/>
      <c r="AT281" s="136"/>
      <c r="AU281" s="136"/>
      <c r="AV281" s="136"/>
      <c r="AW281" s="136"/>
      <c r="AX281" s="136"/>
      <c r="AY281" s="136"/>
      <c r="AZ281" s="136"/>
      <c r="BA281" s="136"/>
      <c r="BB281" s="136"/>
      <c r="BC281" s="136"/>
      <c r="BD281" s="136"/>
      <c r="BE281" s="136"/>
      <c r="BF281" s="136"/>
      <c r="BG281" s="136"/>
      <c r="BH281" s="136"/>
      <c r="BI281" s="136"/>
      <c r="BJ281" s="136"/>
      <c r="BK281" s="136"/>
      <c r="BL281" s="136"/>
      <c r="BM281" s="136"/>
      <c r="BN281" s="136"/>
      <c r="BO281" s="136"/>
      <c r="BP281" s="136"/>
      <c r="BQ281" s="136"/>
      <c r="BR281" s="136"/>
      <c r="BS281" s="136"/>
      <c r="BT281" s="136"/>
      <c r="BU281" s="136"/>
      <c r="BV281" s="136"/>
      <c r="BW281" s="136"/>
      <c r="BX281" s="136"/>
      <c r="BY281" s="136"/>
      <c r="BZ281" s="136"/>
      <c r="CA281" s="136"/>
      <c r="CB281" s="136"/>
      <c r="CC281" s="136"/>
      <c r="CD281" s="136"/>
      <c r="CE281" s="136"/>
      <c r="CF281" s="136"/>
      <c r="CG281" s="136"/>
      <c r="CH281" s="136"/>
      <c r="CI281" s="136"/>
      <c r="CJ281" s="136"/>
      <c r="CK281" s="136"/>
      <c r="CL281" s="136"/>
      <c r="CM281" s="136"/>
      <c r="CN281" s="136"/>
      <c r="CO281" s="136"/>
      <c r="CP281" s="136"/>
      <c r="CQ281" s="136"/>
      <c r="CR281" s="136"/>
      <c r="CS281" s="136"/>
      <c r="CT281" s="136"/>
    </row>
    <row r="282" spans="1:98">
      <c r="A282" s="136"/>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6"/>
      <c r="AL282" s="136"/>
      <c r="AM282" s="136"/>
      <c r="AN282" s="136"/>
      <c r="AO282" s="136"/>
      <c r="AP282" s="136"/>
      <c r="AQ282" s="136"/>
      <c r="AR282" s="136"/>
      <c r="AS282" s="136"/>
      <c r="AT282" s="136"/>
      <c r="AU282" s="136"/>
      <c r="AV282" s="136"/>
      <c r="AW282" s="136"/>
      <c r="AX282" s="136"/>
      <c r="AY282" s="136"/>
      <c r="AZ282" s="136"/>
      <c r="BA282" s="136"/>
      <c r="BB282" s="136"/>
      <c r="BC282" s="136"/>
      <c r="BD282" s="136"/>
      <c r="BE282" s="136"/>
      <c r="BF282" s="136"/>
      <c r="BG282" s="136"/>
      <c r="BH282" s="136"/>
      <c r="BI282" s="136"/>
      <c r="BJ282" s="136"/>
      <c r="BK282" s="136"/>
      <c r="BL282" s="136"/>
      <c r="BM282" s="136"/>
      <c r="BN282" s="136"/>
      <c r="BO282" s="136"/>
      <c r="BP282" s="136"/>
      <c r="BQ282" s="136"/>
      <c r="BR282" s="136"/>
      <c r="BS282" s="136"/>
      <c r="BT282" s="136"/>
      <c r="BU282" s="136"/>
      <c r="BV282" s="136"/>
      <c r="BW282" s="136"/>
      <c r="BX282" s="136"/>
      <c r="BY282" s="136"/>
      <c r="BZ282" s="136"/>
      <c r="CA282" s="136"/>
      <c r="CB282" s="136"/>
      <c r="CC282" s="136"/>
      <c r="CD282" s="136"/>
      <c r="CE282" s="136"/>
      <c r="CF282" s="136"/>
      <c r="CG282" s="136"/>
      <c r="CH282" s="136"/>
      <c r="CI282" s="136"/>
      <c r="CJ282" s="136"/>
      <c r="CK282" s="136"/>
      <c r="CL282" s="136"/>
      <c r="CM282" s="136"/>
      <c r="CN282" s="136"/>
      <c r="CO282" s="136"/>
      <c r="CP282" s="136"/>
      <c r="CQ282" s="136"/>
      <c r="CR282" s="136"/>
      <c r="CS282" s="136"/>
      <c r="CT282" s="136"/>
    </row>
    <row r="283" spans="1:98">
      <c r="A283" s="136"/>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6"/>
      <c r="AL283" s="136"/>
      <c r="AM283" s="136"/>
      <c r="AN283" s="136"/>
      <c r="AO283" s="136"/>
      <c r="AP283" s="136"/>
      <c r="AQ283" s="136"/>
      <c r="AR283" s="136"/>
      <c r="AS283" s="136"/>
      <c r="AT283" s="136"/>
      <c r="AU283" s="136"/>
      <c r="AV283" s="136"/>
      <c r="AW283" s="136"/>
      <c r="AX283" s="136"/>
      <c r="AY283" s="136"/>
      <c r="AZ283" s="136"/>
      <c r="BA283" s="136"/>
      <c r="BB283" s="136"/>
      <c r="BC283" s="136"/>
      <c r="BD283" s="136"/>
      <c r="BE283" s="136"/>
      <c r="BF283" s="136"/>
      <c r="BG283" s="136"/>
      <c r="BH283" s="136"/>
      <c r="BI283" s="136"/>
      <c r="BJ283" s="136"/>
      <c r="BK283" s="136"/>
      <c r="BL283" s="136"/>
      <c r="BM283" s="136"/>
      <c r="BN283" s="136"/>
      <c r="BO283" s="136"/>
      <c r="BP283" s="136"/>
      <c r="BQ283" s="136"/>
      <c r="BR283" s="136"/>
      <c r="BS283" s="136"/>
      <c r="BT283" s="136"/>
      <c r="BU283" s="136"/>
      <c r="BV283" s="136"/>
      <c r="BW283" s="136"/>
      <c r="BX283" s="136"/>
      <c r="BY283" s="136"/>
      <c r="BZ283" s="136"/>
      <c r="CA283" s="136"/>
      <c r="CB283" s="136"/>
      <c r="CC283" s="136"/>
      <c r="CD283" s="136"/>
      <c r="CE283" s="136"/>
      <c r="CF283" s="136"/>
      <c r="CG283" s="136"/>
      <c r="CH283" s="136"/>
      <c r="CI283" s="136"/>
      <c r="CJ283" s="136"/>
      <c r="CK283" s="136"/>
      <c r="CL283" s="136"/>
      <c r="CM283" s="136"/>
      <c r="CN283" s="136"/>
      <c r="CO283" s="136"/>
      <c r="CP283" s="136"/>
      <c r="CQ283" s="136"/>
      <c r="CR283" s="136"/>
      <c r="CS283" s="136"/>
      <c r="CT283" s="136"/>
    </row>
    <row r="284" spans="1:98">
      <c r="A284" s="136"/>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6"/>
      <c r="AL284" s="136"/>
      <c r="AM284" s="136"/>
      <c r="AN284" s="136"/>
      <c r="AO284" s="136"/>
      <c r="AP284" s="136"/>
      <c r="AQ284" s="136"/>
      <c r="AR284" s="136"/>
      <c r="AS284" s="136"/>
      <c r="AT284" s="136"/>
      <c r="AU284" s="136"/>
      <c r="AV284" s="136"/>
      <c r="AW284" s="136"/>
      <c r="AX284" s="136"/>
      <c r="AY284" s="136"/>
      <c r="AZ284" s="136"/>
      <c r="BA284" s="136"/>
      <c r="BB284" s="136"/>
      <c r="BC284" s="136"/>
      <c r="BD284" s="136"/>
      <c r="BE284" s="136"/>
      <c r="BF284" s="136"/>
      <c r="BG284" s="136"/>
      <c r="BH284" s="136"/>
      <c r="BI284" s="136"/>
      <c r="BJ284" s="136"/>
      <c r="BK284" s="136"/>
      <c r="BL284" s="136"/>
      <c r="BM284" s="136"/>
      <c r="BN284" s="136"/>
      <c r="BO284" s="136"/>
      <c r="BP284" s="136"/>
      <c r="BQ284" s="136"/>
      <c r="BR284" s="136"/>
      <c r="BS284" s="136"/>
      <c r="BT284" s="136"/>
      <c r="BU284" s="136"/>
      <c r="BV284" s="136"/>
      <c r="BW284" s="136"/>
      <c r="BX284" s="136"/>
      <c r="BY284" s="136"/>
      <c r="BZ284" s="136"/>
      <c r="CA284" s="136"/>
      <c r="CB284" s="136"/>
      <c r="CC284" s="136"/>
      <c r="CD284" s="136"/>
      <c r="CE284" s="136"/>
      <c r="CF284" s="136"/>
      <c r="CG284" s="136"/>
      <c r="CH284" s="136"/>
      <c r="CI284" s="136"/>
      <c r="CJ284" s="136"/>
      <c r="CK284" s="136"/>
      <c r="CL284" s="136"/>
      <c r="CM284" s="136"/>
      <c r="CN284" s="136"/>
      <c r="CO284" s="136"/>
      <c r="CP284" s="136"/>
      <c r="CQ284" s="136"/>
      <c r="CR284" s="136"/>
      <c r="CS284" s="136"/>
      <c r="CT284" s="136"/>
    </row>
    <row r="285" spans="1:98">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6"/>
      <c r="AL285" s="136"/>
      <c r="AM285" s="136"/>
      <c r="AN285" s="136"/>
      <c r="AO285" s="136"/>
      <c r="AP285" s="136"/>
      <c r="AQ285" s="136"/>
      <c r="AR285" s="136"/>
      <c r="AS285" s="136"/>
      <c r="AT285" s="136"/>
      <c r="AU285" s="136"/>
      <c r="AV285" s="136"/>
      <c r="AW285" s="136"/>
      <c r="AX285" s="136"/>
      <c r="AY285" s="136"/>
      <c r="AZ285" s="136"/>
      <c r="BA285" s="136"/>
      <c r="BB285" s="136"/>
      <c r="BC285" s="136"/>
      <c r="BD285" s="136"/>
      <c r="BE285" s="136"/>
      <c r="BF285" s="136"/>
      <c r="BG285" s="136"/>
      <c r="BH285" s="136"/>
      <c r="BI285" s="136"/>
      <c r="BJ285" s="136"/>
      <c r="BK285" s="136"/>
      <c r="BL285" s="136"/>
      <c r="BM285" s="136"/>
      <c r="BN285" s="136"/>
      <c r="BO285" s="136"/>
      <c r="BP285" s="136"/>
      <c r="BQ285" s="136"/>
      <c r="BR285" s="136"/>
      <c r="BS285" s="136"/>
      <c r="BT285" s="136"/>
      <c r="BU285" s="136"/>
      <c r="BV285" s="136"/>
      <c r="BW285" s="136"/>
      <c r="BX285" s="136"/>
      <c r="BY285" s="136"/>
      <c r="BZ285" s="136"/>
      <c r="CA285" s="136"/>
      <c r="CB285" s="136"/>
      <c r="CC285" s="136"/>
      <c r="CD285" s="136"/>
      <c r="CE285" s="136"/>
      <c r="CF285" s="136"/>
      <c r="CG285" s="136"/>
      <c r="CH285" s="136"/>
      <c r="CI285" s="136"/>
      <c r="CJ285" s="136"/>
      <c r="CK285" s="136"/>
      <c r="CL285" s="136"/>
      <c r="CM285" s="136"/>
      <c r="CN285" s="136"/>
      <c r="CO285" s="136"/>
      <c r="CP285" s="136"/>
      <c r="CQ285" s="136"/>
      <c r="CR285" s="136"/>
      <c r="CS285" s="136"/>
      <c r="CT285" s="136"/>
    </row>
  </sheetData>
  <mergeCells count="5">
    <mergeCell ref="B4:C5"/>
    <mergeCell ref="M2:O2"/>
    <mergeCell ref="M3:O3"/>
    <mergeCell ref="K3:L3"/>
    <mergeCell ref="E1:I1"/>
  </mergeCells>
  <phoneticPr fontId="2"/>
  <hyperlinks>
    <hyperlink ref="M3:N3" location="操作の説明!A1" display="操作の説明シートへ"/>
    <hyperlink ref="M3:O3" location="入力の説明!A1" display="入力の説明シートへ"/>
    <hyperlink ref="M2:O2" location="購入者価格と生産者価格!A1" display="生産者価格と購入者価格について"/>
  </hyperlinks>
  <pageMargins left="0.78740157480314965" right="0.27" top="0.78740157480314965" bottom="0.78740157480314965" header="0.51181102362204722" footer="0.51181102362204722"/>
  <pageSetup paperSize="9" scale="68" orientation="landscape" r:id="rId1"/>
  <headerFooter alignWithMargins="0">
    <oddFooter>&amp;R&amp;F  &amp;A</oddFooter>
  </headerFooter>
  <ignoredErrors>
    <ignoredError sqref="B6:B4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G99"/>
  <sheetViews>
    <sheetView zoomScaleNormal="100" workbookViewId="0">
      <pane ySplit="2" topLeftCell="A3" activePane="bottomLeft" state="frozen"/>
      <selection pane="bottomLeft"/>
    </sheetView>
  </sheetViews>
  <sheetFormatPr defaultRowHeight="12"/>
  <cols>
    <col min="1" max="1" width="1.25" style="1" customWidth="1"/>
    <col min="2" max="2" width="3.75" style="1" customWidth="1"/>
    <col min="3" max="3" width="23" style="1" customWidth="1"/>
    <col min="4" max="4" width="12.125" style="1" customWidth="1"/>
    <col min="5" max="5" width="10.75" style="1" customWidth="1"/>
    <col min="6" max="6" width="11" style="1" customWidth="1"/>
    <col min="7" max="7" width="9" style="1"/>
    <col min="8" max="8" width="3.375" style="1" customWidth="1"/>
    <col min="9" max="9" width="9.375" style="1" customWidth="1"/>
    <col min="10" max="10" width="11.75" style="1" customWidth="1"/>
    <col min="11" max="11" width="7.25" style="1" customWidth="1"/>
    <col min="12" max="12" width="5.25" style="1" customWidth="1"/>
    <col min="13" max="14" width="3.125" style="1" customWidth="1"/>
    <col min="15" max="15" width="9" style="82"/>
    <col min="16" max="21" width="9" style="1"/>
    <col min="22" max="111" width="9" style="137"/>
    <col min="112" max="16384" width="9" style="1"/>
  </cols>
  <sheetData>
    <row r="1" spans="1:21" ht="8.25" customHeight="1" thickBot="1">
      <c r="A1" s="137"/>
      <c r="B1" s="137"/>
      <c r="C1" s="137"/>
      <c r="D1" s="137"/>
      <c r="E1" s="137"/>
      <c r="F1" s="137"/>
      <c r="G1" s="137"/>
      <c r="H1" s="137"/>
      <c r="I1" s="137"/>
      <c r="J1" s="137"/>
      <c r="K1" s="137"/>
      <c r="L1" s="137"/>
      <c r="M1" s="137"/>
      <c r="N1" s="137"/>
      <c r="O1" s="137"/>
      <c r="P1" s="137"/>
      <c r="Q1" s="137"/>
      <c r="R1" s="137"/>
      <c r="S1" s="137"/>
      <c r="T1" s="137"/>
      <c r="U1" s="137"/>
    </row>
    <row r="2" spans="1:21" ht="15.75" thickTop="1" thickBot="1">
      <c r="A2" s="137"/>
      <c r="B2" s="167" t="s">
        <v>69</v>
      </c>
      <c r="C2" s="137"/>
      <c r="D2" s="137"/>
      <c r="E2" s="552" t="s">
        <v>365</v>
      </c>
      <c r="F2" s="137"/>
      <c r="G2" s="137"/>
      <c r="H2" s="167"/>
      <c r="I2" s="137"/>
      <c r="J2" s="666" t="s">
        <v>191</v>
      </c>
      <c r="K2" s="668"/>
      <c r="L2" s="137"/>
      <c r="M2" s="137"/>
      <c r="N2" s="137"/>
      <c r="O2" s="137"/>
      <c r="P2" s="137"/>
      <c r="Q2" s="137"/>
      <c r="R2" s="137"/>
      <c r="S2" s="137"/>
      <c r="T2" s="137"/>
      <c r="U2" s="137"/>
    </row>
    <row r="3" spans="1:21" ht="12.75" thickTop="1">
      <c r="A3" s="137"/>
      <c r="B3" s="137"/>
      <c r="C3" s="137"/>
      <c r="D3" s="137"/>
      <c r="E3" s="137"/>
      <c r="F3" s="137"/>
      <c r="G3" s="137"/>
      <c r="H3" s="137"/>
      <c r="I3" s="137"/>
      <c r="J3" s="137"/>
      <c r="K3" s="137"/>
      <c r="L3" s="137"/>
      <c r="M3" s="137"/>
      <c r="N3" s="137"/>
      <c r="O3" s="137"/>
      <c r="P3" s="137"/>
      <c r="Q3" s="137"/>
      <c r="R3" s="137"/>
      <c r="S3" s="137"/>
      <c r="T3" s="137"/>
      <c r="U3" s="137"/>
    </row>
    <row r="4" spans="1:21" ht="16.5" customHeight="1">
      <c r="A4" s="137"/>
      <c r="B4" s="137" t="s">
        <v>133</v>
      </c>
      <c r="C4" s="137"/>
      <c r="D4" s="137"/>
      <c r="E4" s="137"/>
      <c r="F4" s="137"/>
      <c r="G4" s="137" t="s">
        <v>317</v>
      </c>
      <c r="H4" s="137"/>
      <c r="I4" s="137"/>
      <c r="J4" s="137"/>
      <c r="K4" s="137"/>
      <c r="L4" s="137"/>
      <c r="M4" s="137"/>
      <c r="N4" s="137"/>
      <c r="O4" s="137"/>
      <c r="P4" s="137"/>
      <c r="Q4" s="137"/>
      <c r="R4" s="137"/>
      <c r="S4" s="137"/>
      <c r="T4" s="137"/>
      <c r="U4" s="137"/>
    </row>
    <row r="5" spans="1:21" ht="27.75" customHeight="1" thickBot="1">
      <c r="A5" s="137"/>
      <c r="B5" s="137" t="s">
        <v>125</v>
      </c>
      <c r="C5" s="702" t="s">
        <v>219</v>
      </c>
      <c r="D5" s="702"/>
      <c r="E5" s="702"/>
      <c r="F5" s="137"/>
      <c r="G5" s="137" t="s">
        <v>70</v>
      </c>
      <c r="H5" s="137"/>
      <c r="I5" s="137"/>
      <c r="J5" s="137"/>
      <c r="K5" s="137"/>
      <c r="L5" s="137"/>
      <c r="M5" s="137"/>
      <c r="N5" s="137"/>
      <c r="O5" s="137"/>
      <c r="P5" s="137"/>
      <c r="Q5" s="137"/>
      <c r="R5" s="137"/>
      <c r="S5" s="137"/>
      <c r="T5" s="137"/>
      <c r="U5" s="137"/>
    </row>
    <row r="6" spans="1:21" ht="15" thickTop="1" thickBot="1">
      <c r="A6" s="137"/>
      <c r="B6" s="700" t="s">
        <v>71</v>
      </c>
      <c r="C6" s="701"/>
      <c r="D6" s="562" t="s">
        <v>90</v>
      </c>
      <c r="E6" s="83" t="s">
        <v>91</v>
      </c>
      <c r="F6" s="137"/>
      <c r="G6" s="598" t="s">
        <v>387</v>
      </c>
      <c r="H6" s="102"/>
      <c r="I6" s="1" t="s">
        <v>158</v>
      </c>
      <c r="J6" s="101">
        <f>IF(H6="",O6,VLOOKUP(H6,M6:O10,3,FALSE))</f>
        <v>0.60099999999999998</v>
      </c>
      <c r="K6" s="137"/>
      <c r="L6" s="32" t="s">
        <v>157</v>
      </c>
      <c r="M6" s="103">
        <v>27</v>
      </c>
      <c r="N6" s="104" t="s">
        <v>158</v>
      </c>
      <c r="O6" s="665">
        <v>0.60099999999999998</v>
      </c>
      <c r="P6" s="137"/>
      <c r="Q6" s="137"/>
      <c r="R6" s="137"/>
      <c r="S6" s="137"/>
      <c r="T6" s="137"/>
      <c r="U6" s="137"/>
    </row>
    <row r="7" spans="1:21" ht="13.5" thickTop="1" thickBot="1">
      <c r="A7" s="137"/>
      <c r="B7" s="40" t="s">
        <v>21</v>
      </c>
      <c r="C7" s="41" t="s">
        <v>389</v>
      </c>
      <c r="D7" s="42">
        <f>県内自給率!E4</f>
        <v>0.52387484980652244</v>
      </c>
      <c r="E7" s="84"/>
      <c r="F7" s="137"/>
      <c r="G7" s="137"/>
      <c r="H7" s="171" t="s">
        <v>68</v>
      </c>
      <c r="I7" s="137"/>
      <c r="J7" s="137"/>
      <c r="K7" s="137"/>
      <c r="L7" s="32" t="s">
        <v>157</v>
      </c>
      <c r="M7" s="103">
        <v>28</v>
      </c>
      <c r="N7" s="104" t="s">
        <v>158</v>
      </c>
      <c r="O7" s="665">
        <v>0.64300000000000002</v>
      </c>
      <c r="P7" s="137"/>
      <c r="Q7" s="137"/>
      <c r="R7" s="137"/>
      <c r="S7" s="137"/>
      <c r="T7" s="137"/>
      <c r="U7" s="137"/>
    </row>
    <row r="8" spans="1:21" ht="13.5" thickTop="1" thickBot="1">
      <c r="A8" s="137"/>
      <c r="B8" s="32" t="s">
        <v>22</v>
      </c>
      <c r="C8" s="33" t="s">
        <v>3</v>
      </c>
      <c r="D8" s="42">
        <f>県内自給率!E5</f>
        <v>0.1242930110875794</v>
      </c>
      <c r="E8" s="84"/>
      <c r="F8" s="137"/>
      <c r="G8" s="137"/>
      <c r="H8" s="30" t="s">
        <v>159</v>
      </c>
      <c r="I8" s="30"/>
      <c r="J8" s="30"/>
      <c r="K8" s="137"/>
      <c r="L8" s="32" t="s">
        <v>157</v>
      </c>
      <c r="M8" s="103">
        <v>29</v>
      </c>
      <c r="N8" s="104" t="s">
        <v>158</v>
      </c>
      <c r="O8" s="665">
        <v>0.63900000000000001</v>
      </c>
      <c r="P8" s="137"/>
      <c r="Q8" s="137"/>
      <c r="R8" s="137"/>
      <c r="S8" s="137"/>
      <c r="T8" s="137"/>
      <c r="U8" s="137"/>
    </row>
    <row r="9" spans="1:21" ht="13.5" thickTop="1" thickBot="1">
      <c r="A9" s="137"/>
      <c r="B9" s="32" t="s">
        <v>221</v>
      </c>
      <c r="C9" s="33" t="s">
        <v>260</v>
      </c>
      <c r="D9" s="42">
        <f>県内自給率!E6</f>
        <v>0.16580188138559238</v>
      </c>
      <c r="E9" s="84"/>
      <c r="F9" s="137"/>
      <c r="G9" s="137"/>
      <c r="H9" s="30" t="s">
        <v>220</v>
      </c>
      <c r="I9" s="30"/>
      <c r="J9" s="30"/>
      <c r="K9" s="157"/>
      <c r="L9" s="32" t="s">
        <v>157</v>
      </c>
      <c r="M9" s="103">
        <v>30</v>
      </c>
      <c r="N9" s="104" t="s">
        <v>158</v>
      </c>
      <c r="O9" s="665">
        <v>0.63600000000000001</v>
      </c>
      <c r="P9" s="137"/>
      <c r="Q9" s="137"/>
      <c r="R9" s="137"/>
      <c r="S9" s="137"/>
      <c r="T9" s="137"/>
      <c r="U9" s="137"/>
    </row>
    <row r="10" spans="1:21" ht="13.5" thickTop="1" thickBot="1">
      <c r="A10" s="137"/>
      <c r="B10" s="32" t="s">
        <v>222</v>
      </c>
      <c r="C10" s="33" t="s">
        <v>4</v>
      </c>
      <c r="D10" s="42">
        <f>県内自給率!E7</f>
        <v>0.13099333605985519</v>
      </c>
      <c r="E10" s="84"/>
      <c r="F10" s="137"/>
      <c r="G10" s="137"/>
      <c r="H10" s="30" t="s">
        <v>386</v>
      </c>
      <c r="I10" s="30"/>
      <c r="J10" s="30"/>
      <c r="K10" s="157"/>
      <c r="L10" s="32" t="s">
        <v>384</v>
      </c>
      <c r="M10" s="103" t="s">
        <v>385</v>
      </c>
      <c r="N10" s="104" t="s">
        <v>158</v>
      </c>
      <c r="O10" s="665">
        <v>0.65400000000000003</v>
      </c>
      <c r="P10" s="137"/>
      <c r="Q10" s="137"/>
      <c r="R10" s="137"/>
      <c r="S10" s="137"/>
      <c r="T10" s="137"/>
      <c r="U10" s="137"/>
    </row>
    <row r="11" spans="1:21" ht="13.5" thickTop="1" thickBot="1">
      <c r="A11" s="137"/>
      <c r="B11" s="32" t="s">
        <v>223</v>
      </c>
      <c r="C11" s="33" t="s">
        <v>5</v>
      </c>
      <c r="D11" s="42">
        <f>県内自給率!E8</f>
        <v>0.29483092918414999</v>
      </c>
      <c r="E11" s="84"/>
      <c r="F11" s="137"/>
      <c r="G11" s="137"/>
      <c r="H11" s="137"/>
      <c r="I11" s="137"/>
      <c r="J11" s="137"/>
      <c r="K11" s="170"/>
      <c r="L11" s="172"/>
      <c r="M11" s="173"/>
      <c r="N11" s="173"/>
      <c r="O11" s="137"/>
      <c r="P11" s="137"/>
      <c r="Q11" s="137"/>
      <c r="R11" s="137"/>
      <c r="S11" s="137"/>
      <c r="T11" s="137"/>
      <c r="U11" s="137"/>
    </row>
    <row r="12" spans="1:21" ht="13.5" thickTop="1" thickBot="1">
      <c r="A12" s="137"/>
      <c r="B12" s="32" t="s">
        <v>224</v>
      </c>
      <c r="C12" s="33" t="s">
        <v>6</v>
      </c>
      <c r="D12" s="42">
        <f>県内自給率!E9</f>
        <v>0.1664255293688911</v>
      </c>
      <c r="E12" s="84"/>
      <c r="F12" s="137"/>
      <c r="G12" s="137"/>
      <c r="H12" s="137"/>
      <c r="I12" s="157"/>
      <c r="J12" s="137"/>
      <c r="K12" s="137"/>
      <c r="L12" s="137"/>
      <c r="M12" s="137"/>
      <c r="N12" s="137"/>
      <c r="O12" s="137"/>
      <c r="P12" s="137"/>
      <c r="Q12" s="137"/>
      <c r="R12" s="137"/>
      <c r="S12" s="137"/>
      <c r="T12" s="137"/>
      <c r="U12" s="137"/>
    </row>
    <row r="13" spans="1:21" ht="13.5" thickTop="1" thickBot="1">
      <c r="A13" s="137"/>
      <c r="B13" s="32" t="s">
        <v>225</v>
      </c>
      <c r="C13" s="33" t="s">
        <v>7</v>
      </c>
      <c r="D13" s="42">
        <f>県内自給率!E10</f>
        <v>4.5470612354546303E-2</v>
      </c>
      <c r="E13" s="84"/>
      <c r="F13" s="137"/>
      <c r="G13" s="137"/>
      <c r="H13" s="137"/>
      <c r="I13" s="137"/>
      <c r="J13" s="137"/>
      <c r="K13" s="137"/>
      <c r="L13" s="137"/>
      <c r="M13" s="137"/>
      <c r="N13" s="137"/>
      <c r="O13" s="137"/>
      <c r="P13" s="137"/>
      <c r="Q13" s="137"/>
      <c r="R13" s="137"/>
      <c r="S13" s="137"/>
      <c r="T13" s="137"/>
      <c r="U13" s="137"/>
    </row>
    <row r="14" spans="1:21" ht="13.5" thickTop="1" thickBot="1">
      <c r="A14" s="137"/>
      <c r="B14" s="32" t="s">
        <v>226</v>
      </c>
      <c r="C14" s="33" t="s">
        <v>390</v>
      </c>
      <c r="D14" s="42">
        <f>県内自給率!E11</f>
        <v>0.11026130463390638</v>
      </c>
      <c r="E14" s="84"/>
      <c r="F14" s="137"/>
      <c r="G14" s="137"/>
      <c r="H14" s="137"/>
      <c r="I14" s="137"/>
      <c r="J14" s="137"/>
      <c r="K14" s="137"/>
      <c r="L14" s="137"/>
      <c r="M14" s="137"/>
      <c r="N14" s="137"/>
      <c r="O14" s="137"/>
      <c r="P14" s="137"/>
      <c r="Q14" s="137"/>
      <c r="R14" s="137"/>
      <c r="S14" s="137"/>
      <c r="T14" s="137"/>
      <c r="U14" s="137"/>
    </row>
    <row r="15" spans="1:21" ht="13.5" thickTop="1" thickBot="1">
      <c r="A15" s="137"/>
      <c r="B15" s="32" t="s">
        <v>227</v>
      </c>
      <c r="C15" s="33" t="s">
        <v>8</v>
      </c>
      <c r="D15" s="42">
        <f>県内自給率!E12</f>
        <v>0.37495024017409306</v>
      </c>
      <c r="E15" s="84"/>
      <c r="F15" s="137"/>
      <c r="G15" s="137"/>
      <c r="H15" s="137"/>
      <c r="I15" s="137"/>
      <c r="J15" s="137"/>
      <c r="K15" s="137"/>
      <c r="L15" s="137"/>
      <c r="M15" s="137"/>
      <c r="N15" s="137"/>
      <c r="O15" s="137"/>
      <c r="P15" s="137"/>
      <c r="Q15" s="137"/>
      <c r="R15" s="137"/>
      <c r="S15" s="137"/>
      <c r="T15" s="137"/>
      <c r="U15" s="137"/>
    </row>
    <row r="16" spans="1:21" ht="13.5" thickTop="1" thickBot="1">
      <c r="A16" s="137"/>
      <c r="B16" s="32" t="s">
        <v>228</v>
      </c>
      <c r="C16" s="33" t="s">
        <v>9</v>
      </c>
      <c r="D16" s="42">
        <f>県内自給率!E13</f>
        <v>0.2559410047344709</v>
      </c>
      <c r="E16" s="84"/>
      <c r="F16" s="137"/>
      <c r="G16" s="137"/>
      <c r="H16" s="137"/>
      <c r="I16" s="137"/>
      <c r="J16" s="137"/>
      <c r="K16" s="137"/>
      <c r="L16" s="137"/>
      <c r="M16" s="137"/>
      <c r="N16" s="137"/>
      <c r="O16" s="137"/>
      <c r="P16" s="137"/>
      <c r="Q16" s="137"/>
      <c r="R16" s="137"/>
      <c r="S16" s="137"/>
      <c r="T16" s="137"/>
      <c r="U16" s="137"/>
    </row>
    <row r="17" spans="1:21" ht="13.5" thickTop="1" thickBot="1">
      <c r="A17" s="137"/>
      <c r="B17" s="32" t="s">
        <v>229</v>
      </c>
      <c r="C17" s="33" t="s">
        <v>10</v>
      </c>
      <c r="D17" s="42">
        <f>県内自給率!E14</f>
        <v>0.31797519132600638</v>
      </c>
      <c r="E17" s="84"/>
      <c r="F17" s="137"/>
      <c r="G17" s="137"/>
      <c r="H17" s="137"/>
      <c r="I17" s="137"/>
      <c r="J17" s="137"/>
      <c r="K17" s="137"/>
      <c r="L17" s="137"/>
      <c r="M17" s="137"/>
      <c r="N17" s="137"/>
      <c r="O17" s="137"/>
      <c r="P17" s="137"/>
      <c r="Q17" s="137"/>
      <c r="R17" s="137"/>
      <c r="S17" s="137"/>
      <c r="T17" s="137"/>
      <c r="U17" s="137"/>
    </row>
    <row r="18" spans="1:21" ht="13.5" thickTop="1" thickBot="1">
      <c r="A18" s="137"/>
      <c r="B18" s="32" t="s">
        <v>230</v>
      </c>
      <c r="C18" s="33" t="s">
        <v>11</v>
      </c>
      <c r="D18" s="42">
        <f>県内自給率!E15</f>
        <v>0.31579062175073258</v>
      </c>
      <c r="E18" s="84"/>
      <c r="F18" s="137"/>
      <c r="G18" s="137"/>
      <c r="H18" s="137"/>
      <c r="I18" s="137"/>
      <c r="J18" s="137"/>
      <c r="K18" s="137"/>
      <c r="L18" s="137"/>
      <c r="M18" s="137"/>
      <c r="N18" s="137"/>
      <c r="O18" s="137"/>
      <c r="P18" s="137"/>
      <c r="Q18" s="137"/>
      <c r="R18" s="137"/>
      <c r="S18" s="137"/>
      <c r="T18" s="137"/>
      <c r="U18" s="137"/>
    </row>
    <row r="19" spans="1:21" ht="13.5" thickTop="1" thickBot="1">
      <c r="A19" s="137"/>
      <c r="B19" s="32" t="s">
        <v>231</v>
      </c>
      <c r="C19" s="33" t="s">
        <v>261</v>
      </c>
      <c r="D19" s="42">
        <f>県内自給率!E16</f>
        <v>0.30235391064454875</v>
      </c>
      <c r="E19" s="84"/>
      <c r="F19" s="137"/>
      <c r="G19" s="137"/>
      <c r="H19" s="137"/>
      <c r="I19" s="137"/>
      <c r="J19" s="137"/>
      <c r="K19" s="137"/>
      <c r="L19" s="137"/>
      <c r="M19" s="137"/>
      <c r="N19" s="137"/>
      <c r="O19" s="137"/>
      <c r="P19" s="137"/>
      <c r="Q19" s="137"/>
      <c r="R19" s="137"/>
      <c r="S19" s="137"/>
      <c r="T19" s="137"/>
      <c r="U19" s="137"/>
    </row>
    <row r="20" spans="1:21" ht="13.5" thickTop="1" thickBot="1">
      <c r="A20" s="137"/>
      <c r="B20" s="32" t="s">
        <v>232</v>
      </c>
      <c r="C20" s="33" t="s">
        <v>262</v>
      </c>
      <c r="D20" s="42">
        <f>県内自給率!E17</f>
        <v>0.31612611328379203</v>
      </c>
      <c r="E20" s="84"/>
      <c r="F20" s="137"/>
      <c r="G20" s="137"/>
      <c r="H20" s="137"/>
      <c r="I20" s="137"/>
      <c r="J20" s="137"/>
      <c r="K20" s="137"/>
      <c r="L20" s="137"/>
      <c r="M20" s="137"/>
      <c r="N20" s="137"/>
      <c r="O20" s="137"/>
      <c r="P20" s="137"/>
      <c r="Q20" s="137"/>
      <c r="R20" s="137"/>
      <c r="S20" s="137"/>
      <c r="T20" s="137"/>
      <c r="U20" s="137"/>
    </row>
    <row r="21" spans="1:21" ht="13.5" thickTop="1" thickBot="1">
      <c r="A21" s="137"/>
      <c r="B21" s="32" t="s">
        <v>233</v>
      </c>
      <c r="C21" s="33" t="s">
        <v>263</v>
      </c>
      <c r="D21" s="42">
        <f>県内自給率!E18</f>
        <v>4.7714350693654817E-2</v>
      </c>
      <c r="E21" s="84"/>
      <c r="F21" s="137"/>
      <c r="G21" s="137"/>
      <c r="H21" s="137"/>
      <c r="I21" s="137"/>
      <c r="J21" s="137"/>
      <c r="K21" s="137"/>
      <c r="L21" s="137"/>
      <c r="M21" s="137"/>
      <c r="N21" s="137"/>
      <c r="O21" s="137"/>
      <c r="P21" s="137"/>
      <c r="Q21" s="137"/>
      <c r="R21" s="137"/>
      <c r="S21" s="137"/>
      <c r="T21" s="137"/>
      <c r="U21" s="137"/>
    </row>
    <row r="22" spans="1:21" ht="13.5" thickTop="1" thickBot="1">
      <c r="A22" s="137"/>
      <c r="B22" s="32" t="s">
        <v>234</v>
      </c>
      <c r="C22" s="33" t="s">
        <v>264</v>
      </c>
      <c r="D22" s="42">
        <f>県内自給率!E19</f>
        <v>0.30867157618313634</v>
      </c>
      <c r="E22" s="84"/>
      <c r="F22" s="137"/>
      <c r="G22" s="137"/>
      <c r="H22" s="137"/>
      <c r="I22" s="137"/>
      <c r="J22" s="137"/>
      <c r="K22" s="137"/>
      <c r="L22" s="137"/>
      <c r="M22" s="137"/>
      <c r="N22" s="137"/>
      <c r="O22" s="137"/>
      <c r="P22" s="137"/>
      <c r="Q22" s="137"/>
      <c r="R22" s="137"/>
      <c r="S22" s="137"/>
      <c r="T22" s="137"/>
      <c r="U22" s="137"/>
    </row>
    <row r="23" spans="1:21" ht="13.5" thickTop="1" thickBot="1">
      <c r="A23" s="137"/>
      <c r="B23" s="32" t="s">
        <v>235</v>
      </c>
      <c r="C23" s="33" t="s">
        <v>12</v>
      </c>
      <c r="D23" s="42">
        <f>県内自給率!E20</f>
        <v>8.3329366628268953E-2</v>
      </c>
      <c r="E23" s="84"/>
      <c r="F23" s="137"/>
      <c r="G23" s="137"/>
      <c r="H23" s="137"/>
      <c r="I23" s="137"/>
      <c r="J23" s="137"/>
      <c r="K23" s="137"/>
      <c r="L23" s="137"/>
      <c r="M23" s="137"/>
      <c r="N23" s="137"/>
      <c r="O23" s="137"/>
      <c r="P23" s="137"/>
      <c r="Q23" s="137"/>
      <c r="R23" s="137"/>
      <c r="S23" s="137"/>
      <c r="T23" s="137"/>
      <c r="U23" s="137"/>
    </row>
    <row r="24" spans="1:21" ht="13.5" thickTop="1" thickBot="1">
      <c r="A24" s="137"/>
      <c r="B24" s="32" t="s">
        <v>236</v>
      </c>
      <c r="C24" s="33" t="s">
        <v>391</v>
      </c>
      <c r="D24" s="42">
        <f>県内自給率!E21</f>
        <v>2.2337098729976468E-3</v>
      </c>
      <c r="E24" s="84"/>
      <c r="F24" s="137"/>
      <c r="G24" s="137"/>
      <c r="H24" s="137"/>
      <c r="I24" s="137"/>
      <c r="J24" s="137"/>
      <c r="K24" s="137"/>
      <c r="L24" s="174"/>
      <c r="M24" s="174"/>
      <c r="N24" s="174"/>
      <c r="O24" s="137"/>
      <c r="P24" s="137"/>
      <c r="Q24" s="137"/>
      <c r="R24" s="137"/>
      <c r="S24" s="137"/>
      <c r="T24" s="137"/>
      <c r="U24" s="137"/>
    </row>
    <row r="25" spans="1:21" ht="13.5" thickTop="1" thickBot="1">
      <c r="A25" s="137"/>
      <c r="B25" s="32" t="s">
        <v>0</v>
      </c>
      <c r="C25" s="33" t="s">
        <v>265</v>
      </c>
      <c r="D25" s="42">
        <f>県内自給率!E22</f>
        <v>0.10124843945068662</v>
      </c>
      <c r="E25" s="84"/>
      <c r="F25" s="137"/>
      <c r="G25" s="137"/>
      <c r="H25" s="137"/>
      <c r="I25" s="137"/>
      <c r="J25" s="175"/>
      <c r="K25" s="137"/>
      <c r="L25" s="137"/>
      <c r="M25" s="137"/>
      <c r="N25" s="137"/>
      <c r="O25" s="137"/>
      <c r="P25" s="137"/>
      <c r="Q25" s="137"/>
      <c r="R25" s="137"/>
      <c r="S25" s="137"/>
      <c r="T25" s="137"/>
      <c r="U25" s="137"/>
    </row>
    <row r="26" spans="1:21" ht="13.5" thickTop="1" thickBot="1">
      <c r="A26" s="137"/>
      <c r="B26" s="32" t="s">
        <v>1</v>
      </c>
      <c r="C26" s="33" t="s">
        <v>108</v>
      </c>
      <c r="D26" s="42">
        <f>県内自給率!E23</f>
        <v>0.38316454974295466</v>
      </c>
      <c r="E26" s="84"/>
      <c r="F26" s="137"/>
      <c r="G26" s="137"/>
      <c r="H26" s="137"/>
      <c r="I26" s="137"/>
      <c r="J26" s="137"/>
      <c r="K26" s="137"/>
      <c r="L26" s="137"/>
      <c r="M26" s="137"/>
      <c r="N26" s="137"/>
      <c r="O26" s="137"/>
      <c r="P26" s="137"/>
      <c r="Q26" s="137"/>
      <c r="R26" s="137"/>
      <c r="S26" s="137"/>
      <c r="T26" s="137"/>
      <c r="U26" s="137"/>
    </row>
    <row r="27" spans="1:21" ht="13.5" thickTop="1" thickBot="1">
      <c r="A27" s="137"/>
      <c r="B27" s="32" t="s">
        <v>237</v>
      </c>
      <c r="C27" s="33" t="s">
        <v>266</v>
      </c>
      <c r="D27" s="42">
        <f>県内自給率!E24</f>
        <v>1</v>
      </c>
      <c r="E27" s="84"/>
      <c r="F27" s="137"/>
      <c r="G27" s="137"/>
      <c r="H27" s="137"/>
      <c r="I27" s="137"/>
      <c r="J27" s="137"/>
      <c r="K27" s="137"/>
      <c r="L27" s="137"/>
      <c r="M27" s="137"/>
      <c r="N27" s="137"/>
      <c r="O27" s="137"/>
      <c r="P27" s="137"/>
      <c r="Q27" s="137"/>
      <c r="R27" s="137"/>
      <c r="S27" s="137"/>
      <c r="T27" s="137"/>
      <c r="U27" s="137"/>
    </row>
    <row r="28" spans="1:21" ht="13.5" thickTop="1" thickBot="1">
      <c r="A28" s="137"/>
      <c r="B28" s="32" t="s">
        <v>238</v>
      </c>
      <c r="C28" s="33" t="s">
        <v>267</v>
      </c>
      <c r="D28" s="42">
        <f>県内自給率!E25</f>
        <v>0.972865727310402</v>
      </c>
      <c r="E28" s="84"/>
      <c r="F28" s="137"/>
      <c r="G28" s="137"/>
      <c r="H28" s="137"/>
      <c r="I28" s="157"/>
      <c r="J28" s="137"/>
      <c r="K28" s="137"/>
      <c r="L28" s="137"/>
      <c r="M28" s="137"/>
      <c r="N28" s="137"/>
      <c r="O28" s="137"/>
      <c r="P28" s="137"/>
      <c r="Q28" s="137"/>
      <c r="R28" s="137"/>
      <c r="S28" s="137"/>
      <c r="T28" s="137"/>
      <c r="U28" s="137"/>
    </row>
    <row r="29" spans="1:21" ht="13.5" thickTop="1" thickBot="1">
      <c r="A29" s="137"/>
      <c r="B29" s="32" t="s">
        <v>239</v>
      </c>
      <c r="C29" s="33" t="s">
        <v>268</v>
      </c>
      <c r="D29" s="42">
        <f>県内自給率!E26</f>
        <v>0.99985234403839052</v>
      </c>
      <c r="E29" s="84"/>
      <c r="F29" s="137"/>
      <c r="G29" s="137"/>
      <c r="H29" s="137"/>
      <c r="I29" s="157"/>
      <c r="J29" s="137"/>
      <c r="K29" s="137"/>
      <c r="L29" s="137"/>
      <c r="M29" s="137"/>
      <c r="N29" s="137"/>
      <c r="O29" s="137"/>
      <c r="P29" s="137"/>
      <c r="Q29" s="137"/>
      <c r="R29" s="137"/>
      <c r="S29" s="137"/>
      <c r="T29" s="137"/>
      <c r="U29" s="137"/>
    </row>
    <row r="30" spans="1:21" ht="13.5" thickTop="1" thickBot="1">
      <c r="A30" s="137"/>
      <c r="B30" s="32" t="s">
        <v>240</v>
      </c>
      <c r="C30" s="33" t="s">
        <v>269</v>
      </c>
      <c r="D30" s="42">
        <f>県内自給率!E27</f>
        <v>0.97324754486962406</v>
      </c>
      <c r="E30" s="84"/>
      <c r="F30" s="137"/>
      <c r="G30" s="176"/>
      <c r="H30" s="137"/>
      <c r="I30" s="157"/>
      <c r="J30" s="176"/>
      <c r="K30" s="137"/>
      <c r="L30" s="137"/>
      <c r="M30" s="137"/>
      <c r="N30" s="137"/>
      <c r="O30" s="137"/>
      <c r="P30" s="137"/>
      <c r="Q30" s="137"/>
      <c r="R30" s="137"/>
      <c r="S30" s="137"/>
      <c r="T30" s="137"/>
      <c r="U30" s="137"/>
    </row>
    <row r="31" spans="1:21" ht="13.5" thickTop="1" thickBot="1">
      <c r="A31" s="137"/>
      <c r="B31" s="32" t="s">
        <v>241</v>
      </c>
      <c r="C31" s="33" t="s">
        <v>270</v>
      </c>
      <c r="D31" s="42">
        <f>県内自給率!E28</f>
        <v>0.60829284164340036</v>
      </c>
      <c r="E31" s="84"/>
      <c r="F31" s="137"/>
      <c r="G31" s="170"/>
      <c r="H31" s="137"/>
      <c r="I31" s="157"/>
      <c r="J31" s="176"/>
      <c r="K31" s="137"/>
      <c r="L31" s="137"/>
      <c r="M31" s="137"/>
      <c r="N31" s="137"/>
      <c r="O31" s="137"/>
      <c r="P31" s="137"/>
      <c r="Q31" s="137"/>
      <c r="R31" s="137"/>
      <c r="S31" s="137"/>
      <c r="T31" s="137"/>
      <c r="U31" s="137"/>
    </row>
    <row r="32" spans="1:21" ht="13.5" thickTop="1" thickBot="1">
      <c r="A32" s="137"/>
      <c r="B32" s="32" t="s">
        <v>242</v>
      </c>
      <c r="C32" s="33" t="s">
        <v>271</v>
      </c>
      <c r="D32" s="42">
        <f>県内自給率!E29</f>
        <v>0.96762352379145855</v>
      </c>
      <c r="E32" s="84"/>
      <c r="F32" s="137"/>
      <c r="G32" s="157"/>
      <c r="H32" s="137"/>
      <c r="I32" s="157"/>
      <c r="J32" s="176"/>
      <c r="K32" s="137"/>
      <c r="L32" s="137"/>
      <c r="M32" s="137"/>
      <c r="N32" s="137"/>
      <c r="O32" s="137"/>
      <c r="P32" s="137"/>
      <c r="Q32" s="137"/>
      <c r="R32" s="137"/>
      <c r="S32" s="137"/>
      <c r="T32" s="137"/>
      <c r="U32" s="137"/>
    </row>
    <row r="33" spans="1:21" ht="13.5" thickTop="1" thickBot="1">
      <c r="A33" s="137"/>
      <c r="B33" s="32" t="s">
        <v>2</v>
      </c>
      <c r="C33" s="33" t="s">
        <v>272</v>
      </c>
      <c r="D33" s="42">
        <f>県内自給率!E30</f>
        <v>0.98805866355801097</v>
      </c>
      <c r="E33" s="84"/>
      <c r="F33" s="137"/>
      <c r="G33" s="157"/>
      <c r="H33" s="137"/>
      <c r="I33" s="157"/>
      <c r="J33" s="176"/>
      <c r="K33" s="137"/>
      <c r="L33" s="137"/>
      <c r="M33" s="137"/>
      <c r="N33" s="137"/>
      <c r="O33" s="137"/>
      <c r="P33" s="137"/>
      <c r="Q33" s="137"/>
      <c r="R33" s="137"/>
      <c r="S33" s="137"/>
      <c r="T33" s="137"/>
      <c r="U33" s="137"/>
    </row>
    <row r="34" spans="1:21" ht="13.5" thickTop="1" thickBot="1">
      <c r="A34" s="137"/>
      <c r="B34" s="32" t="s">
        <v>243</v>
      </c>
      <c r="C34" s="33" t="s">
        <v>273</v>
      </c>
      <c r="D34" s="42">
        <f>県内自給率!E31</f>
        <v>0.60291170677400019</v>
      </c>
      <c r="E34" s="84"/>
      <c r="F34" s="137"/>
      <c r="G34" s="157"/>
      <c r="H34" s="137"/>
      <c r="I34" s="157"/>
      <c r="J34" s="157"/>
      <c r="K34" s="137"/>
      <c r="L34" s="137"/>
      <c r="M34" s="137"/>
      <c r="N34" s="137"/>
      <c r="O34" s="137"/>
      <c r="P34" s="137"/>
      <c r="Q34" s="137"/>
      <c r="R34" s="137"/>
      <c r="S34" s="137"/>
      <c r="T34" s="137"/>
      <c r="U34" s="137"/>
    </row>
    <row r="35" spans="1:21" ht="13.5" thickTop="1" thickBot="1">
      <c r="A35" s="137"/>
      <c r="B35" s="32" t="s">
        <v>244</v>
      </c>
      <c r="C35" s="33" t="s">
        <v>274</v>
      </c>
      <c r="D35" s="42">
        <f>県内自給率!E32</f>
        <v>0.72744121192755162</v>
      </c>
      <c r="E35" s="84"/>
      <c r="F35" s="137"/>
      <c r="G35" s="157"/>
      <c r="H35" s="137"/>
      <c r="I35" s="137"/>
      <c r="J35" s="157"/>
      <c r="K35" s="137"/>
      <c r="L35" s="137"/>
      <c r="M35" s="137"/>
      <c r="N35" s="137"/>
      <c r="O35" s="137"/>
      <c r="P35" s="137"/>
      <c r="Q35" s="137"/>
      <c r="R35" s="137"/>
      <c r="S35" s="137"/>
      <c r="T35" s="137"/>
      <c r="U35" s="137"/>
    </row>
    <row r="36" spans="1:21" ht="13.5" thickTop="1" thickBot="1">
      <c r="A36" s="137"/>
      <c r="B36" s="32" t="s">
        <v>245</v>
      </c>
      <c r="C36" s="33" t="s">
        <v>275</v>
      </c>
      <c r="D36" s="42">
        <f>県内自給率!E33</f>
        <v>1</v>
      </c>
      <c r="E36" s="84"/>
      <c r="F36" s="137"/>
      <c r="G36" s="137"/>
      <c r="H36" s="137"/>
      <c r="I36" s="137"/>
      <c r="J36" s="157"/>
      <c r="K36" s="137"/>
      <c r="L36" s="137"/>
      <c r="M36" s="137"/>
      <c r="N36" s="137"/>
      <c r="O36" s="137"/>
      <c r="P36" s="137"/>
      <c r="Q36" s="137"/>
      <c r="R36" s="137"/>
      <c r="S36" s="137"/>
      <c r="T36" s="137"/>
      <c r="U36" s="137"/>
    </row>
    <row r="37" spans="1:21" ht="13.5" thickTop="1" thickBot="1">
      <c r="A37" s="137"/>
      <c r="B37" s="32" t="s">
        <v>246</v>
      </c>
      <c r="C37" s="33" t="s">
        <v>276</v>
      </c>
      <c r="D37" s="42">
        <f>県内自給率!E34</f>
        <v>0.90318891730985473</v>
      </c>
      <c r="E37" s="84"/>
      <c r="F37" s="137"/>
      <c r="G37" s="137"/>
      <c r="H37" s="137"/>
      <c r="I37" s="137"/>
      <c r="J37" s="137"/>
      <c r="K37" s="137"/>
      <c r="L37" s="137"/>
      <c r="M37" s="137"/>
      <c r="N37" s="137"/>
      <c r="O37" s="137"/>
      <c r="P37" s="137"/>
      <c r="Q37" s="137"/>
      <c r="R37" s="137"/>
      <c r="S37" s="137"/>
      <c r="T37" s="137"/>
      <c r="U37" s="137"/>
    </row>
    <row r="38" spans="1:21" ht="13.5" thickTop="1" thickBot="1">
      <c r="A38" s="137"/>
      <c r="B38" s="32" t="s">
        <v>247</v>
      </c>
      <c r="C38" s="33" t="s">
        <v>277</v>
      </c>
      <c r="D38" s="42">
        <f>県内自給率!E35</f>
        <v>0.98663513996850571</v>
      </c>
      <c r="E38" s="84"/>
      <c r="F38" s="137"/>
      <c r="G38" s="137"/>
      <c r="H38" s="137"/>
      <c r="I38" s="137"/>
      <c r="J38" s="137"/>
      <c r="K38" s="137"/>
      <c r="L38" s="137"/>
      <c r="M38" s="137"/>
      <c r="N38" s="137"/>
      <c r="O38" s="137"/>
      <c r="P38" s="137"/>
      <c r="Q38" s="137"/>
      <c r="R38" s="137"/>
      <c r="S38" s="137"/>
      <c r="T38" s="137"/>
      <c r="U38" s="137"/>
    </row>
    <row r="39" spans="1:21" ht="13.5" thickTop="1" thickBot="1">
      <c r="A39" s="137"/>
      <c r="B39" s="32" t="s">
        <v>248</v>
      </c>
      <c r="C39" s="33" t="s">
        <v>392</v>
      </c>
      <c r="D39" s="42">
        <f>県内自給率!E36</f>
        <v>0.91706325519867071</v>
      </c>
      <c r="E39" s="84"/>
      <c r="F39" s="137"/>
      <c r="G39" s="137"/>
      <c r="H39" s="137"/>
      <c r="I39" s="137"/>
      <c r="J39" s="137"/>
      <c r="K39" s="137"/>
      <c r="L39" s="137"/>
      <c r="M39" s="137"/>
      <c r="N39" s="137"/>
      <c r="O39" s="137"/>
      <c r="P39" s="137"/>
      <c r="Q39" s="137"/>
      <c r="R39" s="137"/>
      <c r="S39" s="137"/>
      <c r="T39" s="137"/>
      <c r="U39" s="137"/>
    </row>
    <row r="40" spans="1:21" ht="13.5" thickTop="1" thickBot="1">
      <c r="A40" s="137"/>
      <c r="B40" s="32" t="s">
        <v>249</v>
      </c>
      <c r="C40" s="33" t="s">
        <v>278</v>
      </c>
      <c r="D40" s="42">
        <f>県内自給率!E37</f>
        <v>0.64776047130982162</v>
      </c>
      <c r="E40" s="84"/>
      <c r="F40" s="137"/>
      <c r="G40" s="137"/>
      <c r="H40" s="137"/>
      <c r="I40" s="137"/>
      <c r="J40" s="137"/>
      <c r="K40" s="137"/>
      <c r="L40" s="137"/>
      <c r="M40" s="137"/>
      <c r="N40" s="137"/>
      <c r="O40" s="137"/>
      <c r="P40" s="137"/>
      <c r="Q40" s="137"/>
      <c r="R40" s="137"/>
      <c r="S40" s="137"/>
      <c r="T40" s="137"/>
      <c r="U40" s="137"/>
    </row>
    <row r="41" spans="1:21" ht="13.5" thickTop="1" thickBot="1">
      <c r="A41" s="137"/>
      <c r="B41" s="32" t="s">
        <v>250</v>
      </c>
      <c r="C41" s="33" t="s">
        <v>279</v>
      </c>
      <c r="D41" s="42">
        <f>県内自給率!E38</f>
        <v>0.83456437932016692</v>
      </c>
      <c r="E41" s="84"/>
      <c r="F41" s="137"/>
      <c r="G41" s="137"/>
      <c r="H41" s="137"/>
      <c r="I41" s="137"/>
      <c r="J41" s="137"/>
      <c r="K41" s="137"/>
      <c r="L41" s="137"/>
      <c r="M41" s="137"/>
      <c r="N41" s="137"/>
      <c r="O41" s="137"/>
      <c r="P41" s="137"/>
      <c r="Q41" s="137"/>
      <c r="R41" s="137"/>
      <c r="S41" s="137"/>
      <c r="T41" s="137"/>
      <c r="U41" s="137"/>
    </row>
    <row r="42" spans="1:21" ht="12.75" thickTop="1">
      <c r="A42" s="137"/>
      <c r="B42" s="137"/>
      <c r="C42" s="137"/>
      <c r="D42" s="137"/>
      <c r="E42" s="31">
        <v>1</v>
      </c>
      <c r="F42" s="137"/>
      <c r="G42" s="137"/>
      <c r="H42" s="137"/>
      <c r="I42" s="137"/>
      <c r="J42" s="137"/>
      <c r="K42" s="137"/>
      <c r="L42" s="137"/>
      <c r="M42" s="137"/>
      <c r="N42" s="137"/>
      <c r="O42" s="137"/>
      <c r="P42" s="137"/>
      <c r="Q42" s="137"/>
      <c r="R42" s="137"/>
      <c r="S42" s="137"/>
      <c r="T42" s="137"/>
      <c r="U42" s="137"/>
    </row>
    <row r="43" spans="1:21">
      <c r="A43" s="137"/>
      <c r="B43" s="137"/>
      <c r="C43" s="137"/>
      <c r="D43" s="137"/>
      <c r="E43" s="30" t="s">
        <v>67</v>
      </c>
      <c r="F43" s="137"/>
      <c r="G43" s="137"/>
      <c r="H43" s="137"/>
      <c r="I43" s="137"/>
      <c r="J43" s="137"/>
      <c r="K43" s="137"/>
      <c r="L43" s="137"/>
      <c r="M43" s="137"/>
      <c r="N43" s="137"/>
      <c r="O43" s="137"/>
      <c r="P43" s="137"/>
      <c r="Q43" s="137"/>
      <c r="R43" s="137"/>
      <c r="S43" s="137"/>
      <c r="T43" s="137"/>
      <c r="U43" s="137"/>
    </row>
    <row r="44" spans="1:21">
      <c r="A44" s="137"/>
      <c r="B44" s="137"/>
      <c r="C44" s="137"/>
      <c r="D44" s="137"/>
      <c r="E44" s="137"/>
      <c r="F44" s="137"/>
      <c r="G44" s="137"/>
      <c r="H44" s="137"/>
      <c r="I44" s="137"/>
      <c r="J44" s="137"/>
      <c r="K44" s="137"/>
      <c r="L44" s="137"/>
      <c r="M44" s="137"/>
      <c r="N44" s="137"/>
      <c r="O44" s="137"/>
      <c r="P44" s="137"/>
      <c r="Q44" s="137"/>
      <c r="R44" s="137"/>
      <c r="S44" s="137"/>
      <c r="T44" s="137"/>
      <c r="U44" s="137"/>
    </row>
    <row r="45" spans="1:21">
      <c r="A45" s="137"/>
      <c r="B45" s="137"/>
      <c r="C45" s="137"/>
      <c r="D45" s="137"/>
      <c r="E45" s="137"/>
      <c r="F45" s="137"/>
      <c r="G45" s="137"/>
      <c r="H45" s="137"/>
      <c r="I45" s="137"/>
      <c r="J45" s="137"/>
      <c r="K45" s="137"/>
      <c r="L45" s="137"/>
      <c r="M45" s="137"/>
      <c r="N45" s="137"/>
      <c r="O45" s="137"/>
      <c r="P45" s="137"/>
      <c r="Q45" s="137"/>
      <c r="R45" s="137"/>
      <c r="S45" s="137"/>
      <c r="T45" s="137"/>
      <c r="U45" s="137"/>
    </row>
    <row r="46" spans="1:21">
      <c r="A46" s="137"/>
      <c r="B46" s="137"/>
      <c r="C46" s="137"/>
      <c r="D46" s="137"/>
      <c r="E46" s="137"/>
      <c r="F46" s="137"/>
      <c r="G46" s="137"/>
      <c r="H46" s="137"/>
      <c r="I46" s="137"/>
      <c r="J46" s="137"/>
      <c r="K46" s="137"/>
      <c r="L46" s="137"/>
      <c r="M46" s="137"/>
      <c r="N46" s="137"/>
      <c r="O46" s="137"/>
      <c r="P46" s="137"/>
      <c r="Q46" s="137"/>
      <c r="R46" s="137"/>
      <c r="S46" s="137"/>
      <c r="T46" s="137"/>
      <c r="U46" s="137"/>
    </row>
    <row r="47" spans="1:21">
      <c r="A47" s="137"/>
      <c r="B47" s="137"/>
      <c r="C47" s="137"/>
      <c r="D47" s="137"/>
      <c r="E47" s="137"/>
      <c r="F47" s="137"/>
      <c r="G47" s="137"/>
      <c r="H47" s="137"/>
      <c r="I47" s="137"/>
      <c r="J47" s="137"/>
      <c r="K47" s="137"/>
      <c r="L47" s="137"/>
      <c r="M47" s="137"/>
      <c r="N47" s="137"/>
      <c r="O47" s="137"/>
      <c r="P47" s="137"/>
      <c r="Q47" s="137"/>
      <c r="R47" s="137"/>
      <c r="S47" s="137"/>
      <c r="T47" s="137"/>
      <c r="U47" s="137"/>
    </row>
    <row r="48" spans="1:21">
      <c r="A48" s="137"/>
      <c r="B48" s="137"/>
      <c r="C48" s="137"/>
      <c r="D48" s="137"/>
      <c r="E48" s="137"/>
      <c r="F48" s="137"/>
      <c r="G48" s="137"/>
      <c r="H48" s="137"/>
      <c r="I48" s="137"/>
      <c r="J48" s="137"/>
      <c r="K48" s="137"/>
      <c r="L48" s="137"/>
      <c r="M48" s="137"/>
      <c r="N48" s="137"/>
      <c r="O48" s="137"/>
      <c r="P48" s="137"/>
      <c r="Q48" s="137"/>
      <c r="R48" s="137"/>
      <c r="S48" s="137"/>
      <c r="T48" s="137"/>
      <c r="U48" s="137"/>
    </row>
    <row r="49" spans="1:21">
      <c r="A49" s="137"/>
      <c r="B49" s="137"/>
      <c r="C49" s="137"/>
      <c r="D49" s="137"/>
      <c r="E49" s="137"/>
      <c r="F49" s="137"/>
      <c r="G49" s="137"/>
      <c r="H49" s="137"/>
      <c r="I49" s="137"/>
      <c r="J49" s="137"/>
      <c r="K49" s="137"/>
      <c r="L49" s="137"/>
      <c r="M49" s="137"/>
      <c r="N49" s="137"/>
      <c r="O49" s="137"/>
      <c r="P49" s="137"/>
      <c r="Q49" s="137"/>
      <c r="R49" s="137"/>
      <c r="S49" s="137"/>
      <c r="T49" s="137"/>
      <c r="U49" s="137"/>
    </row>
    <row r="50" spans="1:21">
      <c r="A50" s="137"/>
      <c r="B50" s="137"/>
      <c r="C50" s="137"/>
      <c r="D50" s="137"/>
      <c r="E50" s="137"/>
      <c r="F50" s="137"/>
      <c r="G50" s="137"/>
      <c r="H50" s="137"/>
      <c r="I50" s="137"/>
      <c r="J50" s="137"/>
      <c r="K50" s="137"/>
      <c r="L50" s="137"/>
      <c r="M50" s="137"/>
      <c r="N50" s="137"/>
      <c r="O50" s="137"/>
      <c r="P50" s="137"/>
      <c r="Q50" s="137"/>
      <c r="R50" s="137"/>
      <c r="S50" s="137"/>
      <c r="T50" s="137"/>
      <c r="U50" s="137"/>
    </row>
    <row r="51" spans="1:21" s="137" customFormat="1"/>
    <row r="52" spans="1:21" s="137" customFormat="1"/>
    <row r="53" spans="1:21" s="137" customFormat="1"/>
    <row r="54" spans="1:21" s="137" customFormat="1"/>
    <row r="55" spans="1:21" s="137" customFormat="1"/>
    <row r="56" spans="1:21" s="137" customFormat="1"/>
    <row r="57" spans="1:21" s="137" customFormat="1"/>
    <row r="58" spans="1:21" s="137" customFormat="1"/>
    <row r="59" spans="1:21" s="137" customFormat="1"/>
    <row r="60" spans="1:21" s="137" customFormat="1"/>
    <row r="61" spans="1:21" s="137" customFormat="1"/>
    <row r="62" spans="1:21" s="137" customFormat="1"/>
    <row r="63" spans="1:21" s="137" customFormat="1"/>
    <row r="64" spans="1:21" s="137" customFormat="1"/>
    <row r="65" s="137" customFormat="1"/>
    <row r="66" s="137" customFormat="1"/>
    <row r="67" s="137" customFormat="1"/>
    <row r="68" s="137" customFormat="1"/>
    <row r="69" s="137" customFormat="1"/>
    <row r="70" s="137" customFormat="1"/>
    <row r="71" s="137" customFormat="1"/>
    <row r="72" s="137" customFormat="1"/>
    <row r="73" s="137" customFormat="1"/>
    <row r="74" s="137" customFormat="1"/>
    <row r="75" s="137" customFormat="1"/>
    <row r="76" s="137" customFormat="1"/>
    <row r="77" s="137" customFormat="1"/>
    <row r="78" s="137" customFormat="1"/>
    <row r="79" s="137" customFormat="1"/>
    <row r="80" s="137" customFormat="1"/>
    <row r="81" s="137" customFormat="1"/>
    <row r="82" s="137" customFormat="1"/>
    <row r="83" s="137" customFormat="1"/>
    <row r="84" s="137" customFormat="1"/>
    <row r="85" s="137" customFormat="1"/>
    <row r="86" s="137" customFormat="1"/>
    <row r="87" s="137" customFormat="1"/>
    <row r="88" s="137" customFormat="1"/>
    <row r="89" s="137" customFormat="1"/>
    <row r="90" s="137" customFormat="1"/>
    <row r="91" s="137" customFormat="1"/>
    <row r="92" s="137" customFormat="1"/>
    <row r="93" s="137" customFormat="1"/>
    <row r="94" s="137" customFormat="1"/>
    <row r="95" s="137" customFormat="1"/>
    <row r="96" s="137" customFormat="1"/>
    <row r="97" s="137" customFormat="1"/>
    <row r="98" s="137" customFormat="1"/>
    <row r="99" s="137" customFormat="1"/>
  </sheetData>
  <mergeCells count="3">
    <mergeCell ref="B6:C6"/>
    <mergeCell ref="C5:E5"/>
    <mergeCell ref="J2:K2"/>
  </mergeCells>
  <phoneticPr fontId="2"/>
  <dataValidations count="1">
    <dataValidation type="list" allowBlank="1" showInputMessage="1" showErrorMessage="1" sqref="H6">
      <formula1>$M$6:$M$10</formula1>
    </dataValidation>
  </dataValidations>
  <hyperlinks>
    <hyperlink ref="J2:K2" location="入力の説明!A1" display="入力の説明シートへ"/>
  </hyperlinks>
  <pageMargins left="0.78740157480314965" right="0.78740157480314965" top="0.78740157480314965" bottom="0.78740157480314965" header="0.51181102362204722" footer="0.51181102362204722"/>
  <pageSetup paperSize="9" scale="86" orientation="landscape" r:id="rId1"/>
  <headerFooter alignWithMargins="0">
    <oddFooter>&amp;R&amp;F  &amp;A</oddFooter>
  </headerFooter>
  <ignoredErrors>
    <ignoredError sqref="B7:B4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99"/>
    <pageSetUpPr fitToPage="1"/>
  </sheetPr>
  <dimension ref="A1:FT544"/>
  <sheetViews>
    <sheetView zoomScaleNormal="100" workbookViewId="0">
      <pane xSplit="4" ySplit="6" topLeftCell="E7" activePane="bottomRight" state="frozen"/>
      <selection activeCell="A17" sqref="A17:IV18"/>
      <selection pane="topRight" activeCell="A17" sqref="A17:IV18"/>
      <selection pane="bottomLeft" activeCell="A17" sqref="A17:IV18"/>
      <selection pane="bottomRight"/>
    </sheetView>
  </sheetViews>
  <sheetFormatPr defaultRowHeight="12"/>
  <cols>
    <col min="1" max="1" width="1.75" style="1" customWidth="1"/>
    <col min="2" max="2" width="3" style="1" customWidth="1"/>
    <col min="3" max="3" width="28.5" style="1" customWidth="1"/>
    <col min="4" max="4" width="0.875" style="1" customWidth="1"/>
    <col min="5" max="5" width="13.625" style="1" customWidth="1"/>
    <col min="6" max="9" width="11.75" style="1" customWidth="1"/>
    <col min="10" max="17" width="10.875" style="1" customWidth="1"/>
    <col min="18" max="19" width="12.125" style="1" customWidth="1"/>
    <col min="20" max="21" width="10.375" style="1" customWidth="1"/>
    <col min="22" max="22" width="9" style="1"/>
    <col min="23" max="23" width="9" style="1" hidden="1" customWidth="1"/>
    <col min="24" max="24" width="9.75" style="1" hidden="1" customWidth="1"/>
    <col min="25" max="34" width="9" style="1"/>
    <col min="35" max="176" width="9" style="137"/>
    <col min="177" max="16384" width="9" style="1"/>
  </cols>
  <sheetData>
    <row r="1" spans="1:34" ht="12.75" thickBot="1">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row>
    <row r="2" spans="1:34" ht="20.25" customHeight="1" thickTop="1" thickBot="1">
      <c r="A2" s="137"/>
      <c r="B2" s="167" t="s">
        <v>184</v>
      </c>
      <c r="C2" s="137"/>
      <c r="D2" s="137"/>
      <c r="E2" s="137"/>
      <c r="F2" s="137"/>
      <c r="G2" s="137"/>
      <c r="H2" s="137"/>
      <c r="I2" s="137"/>
      <c r="J2" s="137"/>
      <c r="K2" s="137"/>
      <c r="L2" s="137"/>
      <c r="M2" s="137"/>
      <c r="N2" s="137"/>
      <c r="O2" s="137"/>
      <c r="P2" s="714" t="s">
        <v>371</v>
      </c>
      <c r="Q2" s="715"/>
      <c r="R2" s="666" t="s">
        <v>191</v>
      </c>
      <c r="S2" s="668"/>
      <c r="T2" s="137"/>
      <c r="U2" s="137" t="s">
        <v>328</v>
      </c>
      <c r="V2" s="137"/>
      <c r="W2" s="137"/>
      <c r="X2" s="137"/>
      <c r="Y2" s="137"/>
      <c r="Z2" s="137"/>
      <c r="AA2" s="137"/>
      <c r="AB2" s="137"/>
      <c r="AC2" s="137"/>
      <c r="AD2" s="137"/>
      <c r="AE2" s="137"/>
      <c r="AF2" s="137"/>
      <c r="AG2" s="137"/>
      <c r="AH2" s="137"/>
    </row>
    <row r="3" spans="1:34" ht="19.5" customHeight="1" thickBot="1">
      <c r="A3" s="137"/>
      <c r="B3" s="722" t="s">
        <v>71</v>
      </c>
      <c r="C3" s="723"/>
      <c r="D3" s="183"/>
      <c r="E3" s="732" t="s">
        <v>329</v>
      </c>
      <c r="F3" s="728"/>
      <c r="G3" s="719"/>
      <c r="H3" s="719"/>
      <c r="I3" s="719"/>
      <c r="J3" s="729"/>
      <c r="K3" s="730"/>
      <c r="L3" s="730"/>
      <c r="M3" s="731"/>
      <c r="N3" s="719"/>
      <c r="O3" s="720"/>
      <c r="P3" s="720"/>
      <c r="Q3" s="721"/>
      <c r="R3" s="716" t="s">
        <v>134</v>
      </c>
      <c r="S3" s="716" t="s">
        <v>82</v>
      </c>
      <c r="T3" s="440"/>
      <c r="U3" s="441"/>
      <c r="V3" s="137"/>
      <c r="W3" s="137"/>
      <c r="X3" s="137"/>
      <c r="Y3" s="137"/>
      <c r="Z3" s="137"/>
      <c r="AA3" s="137"/>
      <c r="AB3" s="137"/>
      <c r="AC3" s="137"/>
      <c r="AD3" s="137"/>
      <c r="AE3" s="137"/>
      <c r="AF3" s="137"/>
      <c r="AG3" s="137"/>
      <c r="AH3" s="137"/>
    </row>
    <row r="4" spans="1:34" ht="19.5" customHeight="1" thickTop="1" thickBot="1">
      <c r="A4" s="137"/>
      <c r="B4" s="724"/>
      <c r="C4" s="725"/>
      <c r="D4" s="236"/>
      <c r="E4" s="733"/>
      <c r="F4" s="708" t="s">
        <v>327</v>
      </c>
      <c r="G4" s="709"/>
      <c r="H4" s="709"/>
      <c r="I4" s="710"/>
      <c r="J4" s="735" t="s">
        <v>72</v>
      </c>
      <c r="K4" s="736"/>
      <c r="L4" s="736"/>
      <c r="M4" s="736"/>
      <c r="N4" s="706"/>
      <c r="O4" s="706"/>
      <c r="P4" s="706"/>
      <c r="Q4" s="707"/>
      <c r="R4" s="717"/>
      <c r="S4" s="717"/>
      <c r="T4" s="442" t="s">
        <v>308</v>
      </c>
      <c r="U4" s="443" t="s">
        <v>309</v>
      </c>
      <c r="V4" s="137"/>
      <c r="W4" s="137"/>
      <c r="X4" s="137"/>
      <c r="Y4" s="137"/>
      <c r="Z4" s="137"/>
      <c r="AA4" s="137"/>
      <c r="AB4" s="137"/>
      <c r="AC4" s="137"/>
      <c r="AD4" s="137"/>
      <c r="AE4" s="137"/>
      <c r="AF4" s="137"/>
      <c r="AG4" s="137"/>
      <c r="AH4" s="137"/>
    </row>
    <row r="5" spans="1:34" ht="19.5" customHeight="1" thickTop="1">
      <c r="A5" s="137"/>
      <c r="B5" s="724"/>
      <c r="C5" s="725"/>
      <c r="D5" s="236"/>
      <c r="E5" s="733"/>
      <c r="F5" s="461"/>
      <c r="G5" s="462"/>
      <c r="H5" s="462"/>
      <c r="I5" s="463"/>
      <c r="J5" s="711"/>
      <c r="K5" s="712"/>
      <c r="L5" s="712"/>
      <c r="M5" s="713"/>
      <c r="N5" s="703" t="s">
        <v>81</v>
      </c>
      <c r="O5" s="704"/>
      <c r="P5" s="704"/>
      <c r="Q5" s="705"/>
      <c r="R5" s="717"/>
      <c r="S5" s="717"/>
      <c r="T5" s="442"/>
      <c r="U5" s="443"/>
      <c r="V5" s="137"/>
      <c r="W5" s="137"/>
      <c r="X5" s="137"/>
      <c r="Y5" s="137"/>
      <c r="Z5" s="137"/>
      <c r="AA5" s="137"/>
      <c r="AB5" s="137"/>
      <c r="AC5" s="137"/>
      <c r="AD5" s="137"/>
      <c r="AE5" s="137"/>
      <c r="AF5" s="137"/>
      <c r="AG5" s="137"/>
      <c r="AH5" s="137"/>
    </row>
    <row r="6" spans="1:34" ht="36.75" customHeight="1">
      <c r="A6" s="137"/>
      <c r="B6" s="726"/>
      <c r="C6" s="727"/>
      <c r="D6" s="126"/>
      <c r="E6" s="734"/>
      <c r="F6" s="464" t="s">
        <v>85</v>
      </c>
      <c r="G6" s="465" t="s">
        <v>205</v>
      </c>
      <c r="H6" s="465" t="s">
        <v>206</v>
      </c>
      <c r="I6" s="396" t="s">
        <v>86</v>
      </c>
      <c r="J6" s="466" t="s">
        <v>79</v>
      </c>
      <c r="K6" s="395" t="s">
        <v>204</v>
      </c>
      <c r="L6" s="395" t="s">
        <v>203</v>
      </c>
      <c r="M6" s="467" t="s">
        <v>80</v>
      </c>
      <c r="N6" s="469" t="s">
        <v>77</v>
      </c>
      <c r="O6" s="470" t="s">
        <v>204</v>
      </c>
      <c r="P6" s="470" t="s">
        <v>203</v>
      </c>
      <c r="Q6" s="471" t="s">
        <v>78</v>
      </c>
      <c r="R6" s="718"/>
      <c r="S6" s="718"/>
      <c r="T6" s="444"/>
      <c r="U6" s="445"/>
      <c r="V6" s="137"/>
      <c r="W6" s="177" t="s">
        <v>207</v>
      </c>
      <c r="X6" s="137"/>
      <c r="Y6" s="137"/>
      <c r="Z6" s="137"/>
      <c r="AA6" s="137"/>
      <c r="AB6" s="137"/>
      <c r="AC6" s="137"/>
      <c r="AD6" s="137"/>
      <c r="AE6" s="137"/>
      <c r="AF6" s="137"/>
      <c r="AG6" s="137"/>
      <c r="AH6" s="137"/>
    </row>
    <row r="7" spans="1:34">
      <c r="A7" s="137"/>
      <c r="B7" s="193" t="s">
        <v>21</v>
      </c>
      <c r="C7" s="119" t="s">
        <v>389</v>
      </c>
      <c r="D7" s="157"/>
      <c r="E7" s="453">
        <f>最終需要額入力!L6</f>
        <v>0</v>
      </c>
      <c r="F7" s="397">
        <f>計算シート!F7</f>
        <v>0</v>
      </c>
      <c r="G7" s="398">
        <f>計算シート!L7</f>
        <v>8.6592004455836395</v>
      </c>
      <c r="H7" s="398">
        <f>計算シート!V7</f>
        <v>25.968868805244565</v>
      </c>
      <c r="I7" s="399">
        <f>F7+G7+H7</f>
        <v>34.628069250828204</v>
      </c>
      <c r="J7" s="397">
        <f>計算シート!G7</f>
        <v>0</v>
      </c>
      <c r="K7" s="398">
        <f>計算シート!M7</f>
        <v>4.279135860288795</v>
      </c>
      <c r="L7" s="398">
        <f>計算シート!W7</f>
        <v>12.833092206836788</v>
      </c>
      <c r="M7" s="399">
        <f>J7+K7+L7</f>
        <v>17.112228067125585</v>
      </c>
      <c r="N7" s="397">
        <f>計算シート!H7</f>
        <v>0</v>
      </c>
      <c r="O7" s="398">
        <f>計算シート!N7</f>
        <v>1.208351469675754</v>
      </c>
      <c r="P7" s="398">
        <f>計算シート!X7</f>
        <v>3.6238358245463966</v>
      </c>
      <c r="Q7" s="399">
        <f>N7+O7+P7</f>
        <v>4.8321872942221509</v>
      </c>
      <c r="R7" s="570"/>
      <c r="S7" s="570"/>
      <c r="T7" s="406">
        <f>'計算シート（雇用誘発数）'!G9</f>
        <v>9</v>
      </c>
      <c r="U7" s="407">
        <f>'計算シート（雇用誘発数）'!O9</f>
        <v>4</v>
      </c>
      <c r="V7" s="137"/>
      <c r="W7" s="178">
        <f>K7+L7</f>
        <v>17.112228067125585</v>
      </c>
      <c r="X7" s="178">
        <f>O7+P7</f>
        <v>4.8321872942221509</v>
      </c>
      <c r="Y7" s="137"/>
      <c r="Z7" s="137"/>
      <c r="AA7" s="137"/>
      <c r="AB7" s="137"/>
      <c r="AC7" s="137"/>
      <c r="AD7" s="137"/>
      <c r="AE7" s="137"/>
      <c r="AF7" s="137"/>
      <c r="AG7" s="137"/>
      <c r="AH7" s="137"/>
    </row>
    <row r="8" spans="1:34">
      <c r="A8" s="137"/>
      <c r="B8" s="193" t="s">
        <v>22</v>
      </c>
      <c r="C8" s="119" t="s">
        <v>3</v>
      </c>
      <c r="D8" s="157"/>
      <c r="E8" s="454">
        <f>最終需要額入力!L7</f>
        <v>0</v>
      </c>
      <c r="F8" s="397">
        <f>計算シート!F8</f>
        <v>0</v>
      </c>
      <c r="G8" s="398">
        <f>計算シート!L8</f>
        <v>18.415898506414209</v>
      </c>
      <c r="H8" s="398">
        <f>計算シート!V8</f>
        <v>2.2576436021513184</v>
      </c>
      <c r="I8" s="399">
        <f t="shared" ref="I8:I41" si="0">F8+G8+H8</f>
        <v>20.673542108565528</v>
      </c>
      <c r="J8" s="397">
        <f>計算シート!G8</f>
        <v>0</v>
      </c>
      <c r="K8" s="398">
        <f>計算シート!M8</f>
        <v>7.6536745062115434</v>
      </c>
      <c r="L8" s="398">
        <f>計算シート!W8</f>
        <v>0.93828000169955417</v>
      </c>
      <c r="M8" s="399">
        <f t="shared" ref="M8:M38" si="1">J8+K8+L8</f>
        <v>8.5919545079110975</v>
      </c>
      <c r="N8" s="397">
        <f>計算シート!H8</f>
        <v>0</v>
      </c>
      <c r="O8" s="398">
        <f>計算シート!N8</f>
        <v>3.9679150958050573</v>
      </c>
      <c r="P8" s="398">
        <f>計算シート!X8</f>
        <v>0.48643502932011856</v>
      </c>
      <c r="Q8" s="399">
        <f t="shared" ref="Q8:Q38" si="2">N8+O8+P8</f>
        <v>4.4543501251251758</v>
      </c>
      <c r="R8" s="571"/>
      <c r="S8" s="571"/>
      <c r="T8" s="408">
        <f>'計算シート（雇用誘発数）'!G10</f>
        <v>1</v>
      </c>
      <c r="U8" s="409">
        <f>'計算シート（雇用誘発数）'!O10</f>
        <v>1</v>
      </c>
      <c r="V8" s="137"/>
      <c r="W8" s="178">
        <f t="shared" ref="W8:W38" si="3">K8+L8</f>
        <v>8.5919545079110975</v>
      </c>
      <c r="X8" s="178">
        <f t="shared" ref="X8:X38" si="4">O8+P8</f>
        <v>4.4543501251251758</v>
      </c>
      <c r="Y8" s="137"/>
      <c r="Z8" s="137"/>
      <c r="AA8" s="137"/>
      <c r="AB8" s="137"/>
      <c r="AC8" s="137"/>
      <c r="AD8" s="137"/>
      <c r="AE8" s="137"/>
      <c r="AF8" s="137"/>
      <c r="AG8" s="137"/>
      <c r="AH8" s="137"/>
    </row>
    <row r="9" spans="1:34">
      <c r="A9" s="137"/>
      <c r="B9" s="193" t="s">
        <v>221</v>
      </c>
      <c r="C9" s="119" t="s">
        <v>260</v>
      </c>
      <c r="D9" s="157"/>
      <c r="E9" s="454">
        <f>最終需要額入力!L8</f>
        <v>8.0000000000000002E-3</v>
      </c>
      <c r="F9" s="397">
        <f>計算シート!F9</f>
        <v>1.3264150510847389E-3</v>
      </c>
      <c r="G9" s="398">
        <f>計算シート!L9</f>
        <v>0.46406333285411805</v>
      </c>
      <c r="H9" s="398">
        <f>計算シート!V9</f>
        <v>54.192899481400055</v>
      </c>
      <c r="I9" s="399">
        <f t="shared" si="0"/>
        <v>54.658289229305261</v>
      </c>
      <c r="J9" s="397">
        <f>計算シート!G9</f>
        <v>4.5925375561842494E-4</v>
      </c>
      <c r="K9" s="398">
        <f>計算シート!M9</f>
        <v>0.16067582185814736</v>
      </c>
      <c r="L9" s="398">
        <f>計算シート!W9</f>
        <v>18.763578258804575</v>
      </c>
      <c r="M9" s="399">
        <f t="shared" si="1"/>
        <v>18.924713334418342</v>
      </c>
      <c r="N9" s="397">
        <f>計算シート!H9</f>
        <v>2.2620469851786749E-4</v>
      </c>
      <c r="O9" s="398">
        <f>計算シート!N9</f>
        <v>7.9140617573372415E-2</v>
      </c>
      <c r="P9" s="398">
        <f>計算シート!X9</f>
        <v>9.2419702859780362</v>
      </c>
      <c r="Q9" s="399">
        <f t="shared" si="2"/>
        <v>9.3213371082499261</v>
      </c>
      <c r="R9" s="571"/>
      <c r="S9" s="571"/>
      <c r="T9" s="408">
        <f>'計算シート（雇用誘発数）'!G11</f>
        <v>3</v>
      </c>
      <c r="U9" s="409">
        <f>'計算シート（雇用誘発数）'!O11</f>
        <v>2</v>
      </c>
      <c r="V9" s="137"/>
      <c r="W9" s="178">
        <f t="shared" si="3"/>
        <v>18.924254080662724</v>
      </c>
      <c r="X9" s="178">
        <f t="shared" si="4"/>
        <v>9.3211109035514088</v>
      </c>
      <c r="Y9" s="137"/>
      <c r="Z9" s="137"/>
      <c r="AA9" s="137"/>
      <c r="AB9" s="137"/>
      <c r="AC9" s="137"/>
      <c r="AD9" s="137"/>
      <c r="AE9" s="137"/>
      <c r="AF9" s="137"/>
      <c r="AG9" s="137"/>
      <c r="AH9" s="137"/>
    </row>
    <row r="10" spans="1:34">
      <c r="A10" s="137"/>
      <c r="B10" s="193" t="s">
        <v>222</v>
      </c>
      <c r="C10" s="119" t="s">
        <v>4</v>
      </c>
      <c r="D10" s="157"/>
      <c r="E10" s="454">
        <f>最終需要額入力!L9</f>
        <v>0</v>
      </c>
      <c r="F10" s="397">
        <f>計算シート!F10</f>
        <v>0</v>
      </c>
      <c r="G10" s="398">
        <f>計算シート!L10</f>
        <v>5.0778307556089901</v>
      </c>
      <c r="H10" s="398">
        <f>計算シート!V10</f>
        <v>7.5670974482797702</v>
      </c>
      <c r="I10" s="399">
        <f t="shared" si="0"/>
        <v>12.64492820388876</v>
      </c>
      <c r="J10" s="397">
        <f>計算シート!G10</f>
        <v>0</v>
      </c>
      <c r="K10" s="398">
        <f>計算シート!M10</f>
        <v>2.1974334000656475</v>
      </c>
      <c r="L10" s="398">
        <f>計算シート!W10</f>
        <v>3.2746646106772932</v>
      </c>
      <c r="M10" s="399">
        <f t="shared" si="1"/>
        <v>5.4720980107429407</v>
      </c>
      <c r="N10" s="397">
        <f>計算シート!H10</f>
        <v>0</v>
      </c>
      <c r="O10" s="398">
        <f>計算シート!N10</f>
        <v>1.5550682316300131</v>
      </c>
      <c r="P10" s="398">
        <f>計算シート!X10</f>
        <v>2.3173976081164471</v>
      </c>
      <c r="Q10" s="399">
        <f t="shared" si="2"/>
        <v>3.87246583974646</v>
      </c>
      <c r="R10" s="571"/>
      <c r="S10" s="571"/>
      <c r="T10" s="408">
        <f>'計算シート（雇用誘発数）'!G12</f>
        <v>1</v>
      </c>
      <c r="U10" s="409">
        <f>'計算シート（雇用誘発数）'!O12</f>
        <v>1</v>
      </c>
      <c r="V10" s="137"/>
      <c r="W10" s="178">
        <f t="shared" si="3"/>
        <v>5.4720980107429407</v>
      </c>
      <c r="X10" s="178">
        <f t="shared" si="4"/>
        <v>3.87246583974646</v>
      </c>
      <c r="Y10" s="137"/>
      <c r="Z10" s="137"/>
      <c r="AA10" s="137"/>
      <c r="AB10" s="137"/>
      <c r="AC10" s="137"/>
      <c r="AD10" s="137"/>
      <c r="AE10" s="137"/>
      <c r="AF10" s="137"/>
      <c r="AG10" s="137"/>
      <c r="AH10" s="137"/>
    </row>
    <row r="11" spans="1:34" ht="13.5" customHeight="1">
      <c r="A11" s="137"/>
      <c r="B11" s="193" t="s">
        <v>223</v>
      </c>
      <c r="C11" s="119" t="s">
        <v>5</v>
      </c>
      <c r="D11" s="157"/>
      <c r="E11" s="454">
        <f>最終需要額入力!L10</f>
        <v>0</v>
      </c>
      <c r="F11" s="397">
        <f>計算シート!F11</f>
        <v>0</v>
      </c>
      <c r="G11" s="398">
        <f>計算シート!L11</f>
        <v>158.28751064815773</v>
      </c>
      <c r="H11" s="398">
        <f>計算シート!V11</f>
        <v>6.1513277768516259</v>
      </c>
      <c r="I11" s="399">
        <f t="shared" si="0"/>
        <v>164.43883842500935</v>
      </c>
      <c r="J11" s="397">
        <f>計算シート!G11</f>
        <v>0</v>
      </c>
      <c r="K11" s="398">
        <f>計算シート!M11</f>
        <v>59.447013001137613</v>
      </c>
      <c r="L11" s="398">
        <f>計算シート!W11</f>
        <v>2.3102142476521004</v>
      </c>
      <c r="M11" s="399">
        <f t="shared" si="1"/>
        <v>61.757227248789711</v>
      </c>
      <c r="N11" s="397">
        <f>計算シート!H11</f>
        <v>0</v>
      </c>
      <c r="O11" s="398">
        <f>計算シート!N11</f>
        <v>28.360962547819774</v>
      </c>
      <c r="P11" s="398">
        <f>計算シート!X11</f>
        <v>1.1021562976401695</v>
      </c>
      <c r="Q11" s="399">
        <f t="shared" si="2"/>
        <v>29.463118845459945</v>
      </c>
      <c r="R11" s="571"/>
      <c r="S11" s="571"/>
      <c r="T11" s="408">
        <f>'計算シート（雇用誘発数）'!G13</f>
        <v>7</v>
      </c>
      <c r="U11" s="409">
        <f>'計算シート（雇用誘発数）'!O13</f>
        <v>6</v>
      </c>
      <c r="V11" s="137"/>
      <c r="W11" s="178">
        <f t="shared" si="3"/>
        <v>61.757227248789711</v>
      </c>
      <c r="X11" s="178">
        <f t="shared" si="4"/>
        <v>29.463118845459945</v>
      </c>
      <c r="Y11" s="137"/>
      <c r="Z11" s="137"/>
      <c r="AA11" s="137"/>
      <c r="AB11" s="137"/>
      <c r="AC11" s="137"/>
      <c r="AD11" s="137"/>
      <c r="AE11" s="137"/>
      <c r="AF11" s="137"/>
      <c r="AG11" s="137"/>
      <c r="AH11" s="137"/>
    </row>
    <row r="12" spans="1:34">
      <c r="A12" s="137"/>
      <c r="B12" s="194" t="s">
        <v>224</v>
      </c>
      <c r="C12" s="122" t="s">
        <v>6</v>
      </c>
      <c r="D12" s="434"/>
      <c r="E12" s="455">
        <f>最終需要額入力!L11</f>
        <v>0</v>
      </c>
      <c r="F12" s="400">
        <f>計算シート!F12</f>
        <v>0</v>
      </c>
      <c r="G12" s="401">
        <f>計算シート!L12</f>
        <v>14.951136123894649</v>
      </c>
      <c r="H12" s="401">
        <f>計算シート!V12</f>
        <v>6.9269046149387519</v>
      </c>
      <c r="I12" s="402">
        <f t="shared" si="0"/>
        <v>21.878040738833402</v>
      </c>
      <c r="J12" s="400">
        <f>計算シート!G12</f>
        <v>0</v>
      </c>
      <c r="K12" s="401">
        <f>計算シート!M12</f>
        <v>7.1327027030025789</v>
      </c>
      <c r="L12" s="401">
        <f>計算シート!W12</f>
        <v>3.304601794873125</v>
      </c>
      <c r="M12" s="402">
        <f t="shared" si="1"/>
        <v>10.437304497875704</v>
      </c>
      <c r="N12" s="400">
        <f>計算シート!H12</f>
        <v>0</v>
      </c>
      <c r="O12" s="401">
        <f>計算シート!N12</f>
        <v>2.3884735246187097</v>
      </c>
      <c r="P12" s="401">
        <f>計算シート!X12</f>
        <v>1.1065866930272186</v>
      </c>
      <c r="Q12" s="402">
        <f t="shared" si="2"/>
        <v>3.4950602176459284</v>
      </c>
      <c r="R12" s="571"/>
      <c r="S12" s="571"/>
      <c r="T12" s="410">
        <f>'計算シート（雇用誘発数）'!G14</f>
        <v>0</v>
      </c>
      <c r="U12" s="411">
        <f>'計算シート（雇用誘発数）'!O14</f>
        <v>0</v>
      </c>
      <c r="V12" s="137"/>
      <c r="W12" s="178">
        <f t="shared" si="3"/>
        <v>10.437304497875704</v>
      </c>
      <c r="X12" s="178">
        <f t="shared" si="4"/>
        <v>3.4950602176459284</v>
      </c>
      <c r="Y12" s="137"/>
      <c r="Z12" s="137"/>
      <c r="AA12" s="137"/>
      <c r="AB12" s="137"/>
      <c r="AC12" s="137"/>
      <c r="AD12" s="137"/>
      <c r="AE12" s="137"/>
      <c r="AF12" s="137"/>
      <c r="AG12" s="137"/>
      <c r="AH12" s="137"/>
    </row>
    <row r="13" spans="1:34" ht="13.5" customHeight="1">
      <c r="A13" s="137"/>
      <c r="B13" s="193" t="s">
        <v>225</v>
      </c>
      <c r="C13" s="119" t="s">
        <v>7</v>
      </c>
      <c r="D13" s="157"/>
      <c r="E13" s="454">
        <f>最終需要額入力!L12</f>
        <v>0</v>
      </c>
      <c r="F13" s="397">
        <f>計算シート!F13</f>
        <v>0</v>
      </c>
      <c r="G13" s="398">
        <f>計算シート!L13</f>
        <v>8.8630842313775382</v>
      </c>
      <c r="H13" s="398">
        <f>計算シート!V13</f>
        <v>3.3599990542157983</v>
      </c>
      <c r="I13" s="399">
        <f t="shared" si="0"/>
        <v>12.223083285593336</v>
      </c>
      <c r="J13" s="397">
        <f>計算シート!G13</f>
        <v>0</v>
      </c>
      <c r="K13" s="398">
        <f>計算シート!M13</f>
        <v>2.2360299285111784</v>
      </c>
      <c r="L13" s="398">
        <f>計算シート!W13</f>
        <v>0.84767991016013022</v>
      </c>
      <c r="M13" s="399">
        <f t="shared" si="1"/>
        <v>3.0837098386713087</v>
      </c>
      <c r="N13" s="397">
        <f>計算シート!H13</f>
        <v>0</v>
      </c>
      <c r="O13" s="398">
        <f>計算シート!N13</f>
        <v>0.92298041275154286</v>
      </c>
      <c r="P13" s="398">
        <f>計算シート!X13</f>
        <v>0.3499022724985304</v>
      </c>
      <c r="Q13" s="399">
        <f t="shared" si="2"/>
        <v>1.2728826852500732</v>
      </c>
      <c r="R13" s="571"/>
      <c r="S13" s="571"/>
      <c r="T13" s="408">
        <f>'計算シート（雇用誘発数）'!G15</f>
        <v>0</v>
      </c>
      <c r="U13" s="409">
        <f>'計算シート（雇用誘発数）'!O15</f>
        <v>0</v>
      </c>
      <c r="V13" s="137"/>
      <c r="W13" s="178">
        <f t="shared" si="3"/>
        <v>3.0837098386713087</v>
      </c>
      <c r="X13" s="178">
        <f t="shared" si="4"/>
        <v>1.2728826852500732</v>
      </c>
      <c r="Y13" s="137"/>
      <c r="Z13" s="137"/>
      <c r="AA13" s="137"/>
      <c r="AB13" s="137"/>
      <c r="AC13" s="137"/>
      <c r="AD13" s="137"/>
      <c r="AE13" s="137"/>
      <c r="AF13" s="137"/>
      <c r="AG13" s="137"/>
      <c r="AH13" s="137"/>
    </row>
    <row r="14" spans="1:34" ht="13.5" customHeight="1">
      <c r="A14" s="137"/>
      <c r="B14" s="193" t="s">
        <v>226</v>
      </c>
      <c r="C14" s="119" t="s">
        <v>390</v>
      </c>
      <c r="D14" s="157"/>
      <c r="E14" s="454">
        <f>最終需要額入力!L13</f>
        <v>0</v>
      </c>
      <c r="F14" s="397">
        <f>計算シート!F14</f>
        <v>0</v>
      </c>
      <c r="G14" s="398">
        <f>計算シート!L14</f>
        <v>18.480437828951352</v>
      </c>
      <c r="H14" s="398">
        <f>計算シート!V14</f>
        <v>2.3930527724583057</v>
      </c>
      <c r="I14" s="399">
        <f t="shared" si="0"/>
        <v>20.873490601409657</v>
      </c>
      <c r="J14" s="397">
        <f>計算シート!G14</f>
        <v>0</v>
      </c>
      <c r="K14" s="398">
        <f>計算シート!M14</f>
        <v>6.3369514286324407</v>
      </c>
      <c r="L14" s="398">
        <f>計算シート!W14</f>
        <v>0.82057899956599578</v>
      </c>
      <c r="M14" s="399">
        <f t="shared" si="1"/>
        <v>7.1575304281984362</v>
      </c>
      <c r="N14" s="397">
        <f>計算シート!H14</f>
        <v>0</v>
      </c>
      <c r="O14" s="398">
        <f>計算シート!N14</f>
        <v>4.5674092813653093</v>
      </c>
      <c r="P14" s="398">
        <f>計算シート!X14</f>
        <v>0.59143898780363813</v>
      </c>
      <c r="Q14" s="399">
        <f t="shared" si="2"/>
        <v>5.1588482691689475</v>
      </c>
      <c r="R14" s="571"/>
      <c r="S14" s="571"/>
      <c r="T14" s="408">
        <f>'計算シート（雇用誘発数）'!G16</f>
        <v>1</v>
      </c>
      <c r="U14" s="409">
        <f>'計算シート（雇用誘発数）'!O16</f>
        <v>1</v>
      </c>
      <c r="V14" s="137"/>
      <c r="W14" s="178">
        <f t="shared" si="3"/>
        <v>7.1575304281984362</v>
      </c>
      <c r="X14" s="178">
        <f t="shared" si="4"/>
        <v>5.1588482691689475</v>
      </c>
      <c r="Y14" s="137"/>
      <c r="Z14" s="137"/>
      <c r="AA14" s="137"/>
      <c r="AB14" s="137"/>
      <c r="AC14" s="137"/>
      <c r="AD14" s="137"/>
      <c r="AE14" s="137"/>
      <c r="AF14" s="137"/>
      <c r="AG14" s="137"/>
      <c r="AH14" s="137"/>
    </row>
    <row r="15" spans="1:34">
      <c r="A15" s="137"/>
      <c r="B15" s="193" t="s">
        <v>227</v>
      </c>
      <c r="C15" s="119" t="s">
        <v>8</v>
      </c>
      <c r="D15" s="157"/>
      <c r="E15" s="454">
        <f>最終需要額入力!L14</f>
        <v>0</v>
      </c>
      <c r="F15" s="397">
        <f>計算シート!F15</f>
        <v>0</v>
      </c>
      <c r="G15" s="398">
        <f>計算シート!L15</f>
        <v>212.10268649272501</v>
      </c>
      <c r="H15" s="398">
        <f>計算シート!V15</f>
        <v>1.8206726895290237</v>
      </c>
      <c r="I15" s="399">
        <f t="shared" si="0"/>
        <v>213.92335918225405</v>
      </c>
      <c r="J15" s="397">
        <f>計算シート!G15</f>
        <v>0</v>
      </c>
      <c r="K15" s="398">
        <f>計算シート!M15</f>
        <v>98.682598857792271</v>
      </c>
      <c r="L15" s="398">
        <f>計算シート!W15</f>
        <v>0.84708362559232808</v>
      </c>
      <c r="M15" s="399">
        <f t="shared" si="1"/>
        <v>99.529682483384605</v>
      </c>
      <c r="N15" s="397">
        <f>計算シート!H15</f>
        <v>0</v>
      </c>
      <c r="O15" s="398">
        <f>計算シート!N15</f>
        <v>45.529737673882757</v>
      </c>
      <c r="P15" s="398">
        <f>計算シート!X15</f>
        <v>0.39082366807787827</v>
      </c>
      <c r="Q15" s="399">
        <f t="shared" si="2"/>
        <v>45.920561341960635</v>
      </c>
      <c r="R15" s="571"/>
      <c r="S15" s="571"/>
      <c r="T15" s="408">
        <f>'計算シート（雇用誘発数）'!G17</f>
        <v>9</v>
      </c>
      <c r="U15" s="409">
        <f>'計算シート（雇用誘発数）'!O17</f>
        <v>8</v>
      </c>
      <c r="V15" s="137"/>
      <c r="W15" s="178">
        <f t="shared" si="3"/>
        <v>99.529682483384605</v>
      </c>
      <c r="X15" s="178">
        <f t="shared" si="4"/>
        <v>45.920561341960635</v>
      </c>
      <c r="Y15" s="137"/>
      <c r="Z15" s="137"/>
      <c r="AA15" s="137"/>
      <c r="AB15" s="137"/>
      <c r="AC15" s="137"/>
      <c r="AD15" s="137"/>
      <c r="AE15" s="137"/>
      <c r="AF15" s="137"/>
      <c r="AG15" s="137"/>
      <c r="AH15" s="137"/>
    </row>
    <row r="16" spans="1:34">
      <c r="A16" s="137"/>
      <c r="B16" s="197" t="s">
        <v>228</v>
      </c>
      <c r="C16" s="124" t="s">
        <v>9</v>
      </c>
      <c r="D16" s="435"/>
      <c r="E16" s="456">
        <f>最終需要額入力!L15</f>
        <v>0</v>
      </c>
      <c r="F16" s="403">
        <f>計算シート!F16</f>
        <v>0</v>
      </c>
      <c r="G16" s="404">
        <f>計算シート!L16</f>
        <v>86.96974862239054</v>
      </c>
      <c r="H16" s="404">
        <f>計算シート!V16</f>
        <v>0.4120493333541157</v>
      </c>
      <c r="I16" s="405">
        <f t="shared" si="0"/>
        <v>87.381797955744659</v>
      </c>
      <c r="J16" s="403">
        <f>計算シート!G16</f>
        <v>0</v>
      </c>
      <c r="K16" s="404">
        <f>計算シート!M16</f>
        <v>30.890148386018858</v>
      </c>
      <c r="L16" s="404">
        <f>計算シート!W16</f>
        <v>0.14635278647214423</v>
      </c>
      <c r="M16" s="405">
        <f t="shared" si="1"/>
        <v>31.036501172491</v>
      </c>
      <c r="N16" s="403">
        <f>計算シート!H16</f>
        <v>0</v>
      </c>
      <c r="O16" s="404">
        <f>計算シート!N16</f>
        <v>10.769385726389444</v>
      </c>
      <c r="P16" s="404">
        <f>計算シート!X16</f>
        <v>5.1023698233958699E-2</v>
      </c>
      <c r="Q16" s="405">
        <f t="shared" si="2"/>
        <v>10.820409424623403</v>
      </c>
      <c r="R16" s="571"/>
      <c r="S16" s="571"/>
      <c r="T16" s="412">
        <f>'計算シート（雇用誘発数）'!G18</f>
        <v>2</v>
      </c>
      <c r="U16" s="413">
        <f>'計算シート（雇用誘発数）'!O18</f>
        <v>2</v>
      </c>
      <c r="V16" s="137"/>
      <c r="W16" s="178">
        <f t="shared" si="3"/>
        <v>31.036501172491</v>
      </c>
      <c r="X16" s="178">
        <f t="shared" si="4"/>
        <v>10.820409424623403</v>
      </c>
      <c r="Y16" s="137"/>
      <c r="Z16" s="137"/>
      <c r="AA16" s="137"/>
      <c r="AB16" s="137"/>
      <c r="AC16" s="137"/>
      <c r="AD16" s="137"/>
      <c r="AE16" s="137"/>
      <c r="AF16" s="137"/>
      <c r="AG16" s="137"/>
      <c r="AH16" s="137"/>
    </row>
    <row r="17" spans="1:34">
      <c r="A17" s="137"/>
      <c r="B17" s="193" t="s">
        <v>229</v>
      </c>
      <c r="C17" s="119" t="s">
        <v>10</v>
      </c>
      <c r="D17" s="157"/>
      <c r="E17" s="454">
        <f>最終需要額入力!L16</f>
        <v>0</v>
      </c>
      <c r="F17" s="397">
        <f>計算シート!F17</f>
        <v>0</v>
      </c>
      <c r="G17" s="398">
        <f>計算シート!L17</f>
        <v>47.288891849950637</v>
      </c>
      <c r="H17" s="398">
        <f>計算シート!V17</f>
        <v>0.76224335951999123</v>
      </c>
      <c r="I17" s="399">
        <f t="shared" si="0"/>
        <v>48.05113520947063</v>
      </c>
      <c r="J17" s="397">
        <f>計算シート!G17</f>
        <v>0</v>
      </c>
      <c r="K17" s="398">
        <f>計算シート!M17</f>
        <v>10.26853070447134</v>
      </c>
      <c r="L17" s="398">
        <f>計算シート!W17</f>
        <v>0.16551708097424123</v>
      </c>
      <c r="M17" s="399">
        <f t="shared" si="1"/>
        <v>10.434047785445582</v>
      </c>
      <c r="N17" s="397">
        <f>計算シート!H17</f>
        <v>0</v>
      </c>
      <c r="O17" s="398">
        <f>計算シート!N17</f>
        <v>5.8703044589355979</v>
      </c>
      <c r="P17" s="398">
        <f>計算シート!X17</f>
        <v>9.4622656973699537E-2</v>
      </c>
      <c r="Q17" s="399">
        <f t="shared" si="2"/>
        <v>5.9649271159092976</v>
      </c>
      <c r="R17" s="571"/>
      <c r="S17" s="571"/>
      <c r="T17" s="408">
        <f>'計算シート（雇用誘発数）'!G19</f>
        <v>1</v>
      </c>
      <c r="U17" s="409">
        <f>'計算シート（雇用誘発数）'!O19</f>
        <v>1</v>
      </c>
      <c r="V17" s="137"/>
      <c r="W17" s="178">
        <f t="shared" si="3"/>
        <v>10.434047785445582</v>
      </c>
      <c r="X17" s="178">
        <f t="shared" si="4"/>
        <v>5.9649271159092976</v>
      </c>
      <c r="Y17" s="137"/>
      <c r="Z17" s="137"/>
      <c r="AA17" s="137"/>
      <c r="AB17" s="137"/>
      <c r="AC17" s="137"/>
      <c r="AD17" s="137"/>
      <c r="AE17" s="137"/>
      <c r="AF17" s="137"/>
      <c r="AG17" s="137"/>
      <c r="AH17" s="137"/>
    </row>
    <row r="18" spans="1:34">
      <c r="A18" s="137"/>
      <c r="B18" s="193" t="s">
        <v>230</v>
      </c>
      <c r="C18" s="119" t="s">
        <v>11</v>
      </c>
      <c r="D18" s="157"/>
      <c r="E18" s="454">
        <f>最終需要額入力!L17</f>
        <v>0</v>
      </c>
      <c r="F18" s="397">
        <f>計算シート!F18</f>
        <v>0</v>
      </c>
      <c r="G18" s="398">
        <f>計算シート!L18</f>
        <v>307.55718333482514</v>
      </c>
      <c r="H18" s="398">
        <f>計算シート!V18</f>
        <v>2.7850609731827123</v>
      </c>
      <c r="I18" s="399">
        <f t="shared" si="0"/>
        <v>310.34224430800788</v>
      </c>
      <c r="J18" s="397">
        <f>計算シート!G18</f>
        <v>0</v>
      </c>
      <c r="K18" s="398">
        <f>計算シート!M18</f>
        <v>140.25827655802888</v>
      </c>
      <c r="L18" s="398">
        <f>計算シート!W18</f>
        <v>1.2700982886241778</v>
      </c>
      <c r="M18" s="399">
        <f t="shared" si="1"/>
        <v>141.52837484665307</v>
      </c>
      <c r="N18" s="397">
        <f>計算シート!H18</f>
        <v>0</v>
      </c>
      <c r="O18" s="398">
        <f>計算シート!N18</f>
        <v>88.468314551390066</v>
      </c>
      <c r="P18" s="398">
        <f>計算シート!X18</f>
        <v>0.80111817759786874</v>
      </c>
      <c r="Q18" s="399">
        <f t="shared" si="2"/>
        <v>89.269432728987937</v>
      </c>
      <c r="R18" s="571"/>
      <c r="S18" s="571"/>
      <c r="T18" s="408">
        <f>'計算シート（雇用誘発数）'!G20</f>
        <v>25</v>
      </c>
      <c r="U18" s="409">
        <f>'計算シート（雇用誘発数）'!O20</f>
        <v>24</v>
      </c>
      <c r="V18" s="137"/>
      <c r="W18" s="178">
        <f t="shared" si="3"/>
        <v>141.52837484665307</v>
      </c>
      <c r="X18" s="178">
        <f t="shared" si="4"/>
        <v>89.269432728987937</v>
      </c>
      <c r="Y18" s="137"/>
      <c r="Z18" s="137"/>
      <c r="AA18" s="137"/>
      <c r="AB18" s="137"/>
      <c r="AC18" s="137"/>
      <c r="AD18" s="137"/>
      <c r="AE18" s="137"/>
      <c r="AF18" s="137"/>
      <c r="AG18" s="137"/>
      <c r="AH18" s="137"/>
    </row>
    <row r="19" spans="1:34">
      <c r="A19" s="137"/>
      <c r="B19" s="193" t="s">
        <v>231</v>
      </c>
      <c r="C19" s="119" t="s">
        <v>261</v>
      </c>
      <c r="D19" s="157"/>
      <c r="E19" s="454">
        <f>最終需要額入力!L18</f>
        <v>0</v>
      </c>
      <c r="F19" s="397">
        <f>計算シート!F19</f>
        <v>0</v>
      </c>
      <c r="G19" s="398">
        <f>計算シート!L19</f>
        <v>23.10797843733458</v>
      </c>
      <c r="H19" s="398">
        <f>計算シート!V19</f>
        <v>0.52964522375813639</v>
      </c>
      <c r="I19" s="399">
        <f t="shared" si="0"/>
        <v>23.637623661092718</v>
      </c>
      <c r="J19" s="397">
        <f>計算シート!G19</f>
        <v>0</v>
      </c>
      <c r="K19" s="398">
        <f>計算シート!M19</f>
        <v>10.350562906467703</v>
      </c>
      <c r="L19" s="398">
        <f>計算シート!W19</f>
        <v>0.23723954137682224</v>
      </c>
      <c r="M19" s="399">
        <f t="shared" si="1"/>
        <v>10.587802447844524</v>
      </c>
      <c r="N19" s="397">
        <f>計算シート!H19</f>
        <v>0</v>
      </c>
      <c r="O19" s="398">
        <f>計算シート!N19</f>
        <v>5.2057088399377367</v>
      </c>
      <c r="P19" s="398">
        <f>計算シート!X19</f>
        <v>0.11931718003050731</v>
      </c>
      <c r="Q19" s="399">
        <f t="shared" si="2"/>
        <v>5.3250260199682442</v>
      </c>
      <c r="R19" s="571"/>
      <c r="S19" s="571"/>
      <c r="T19" s="408">
        <f>'計算シート（雇用誘発数）'!G21</f>
        <v>1</v>
      </c>
      <c r="U19" s="409">
        <f>'計算シート（雇用誘発数）'!O21</f>
        <v>1</v>
      </c>
      <c r="V19" s="137"/>
      <c r="W19" s="178">
        <f t="shared" si="3"/>
        <v>10.587802447844524</v>
      </c>
      <c r="X19" s="178">
        <f t="shared" si="4"/>
        <v>5.3250260199682442</v>
      </c>
      <c r="Y19" s="137"/>
      <c r="Z19" s="137"/>
      <c r="AA19" s="137"/>
      <c r="AB19" s="137"/>
      <c r="AC19" s="137"/>
      <c r="AD19" s="137"/>
      <c r="AE19" s="137"/>
      <c r="AF19" s="137"/>
      <c r="AG19" s="137"/>
      <c r="AH19" s="137"/>
    </row>
    <row r="20" spans="1:34">
      <c r="A20" s="137"/>
      <c r="B20" s="193" t="s">
        <v>232</v>
      </c>
      <c r="C20" s="119" t="s">
        <v>262</v>
      </c>
      <c r="D20" s="157"/>
      <c r="E20" s="454">
        <f>最終需要額入力!L19</f>
        <v>0</v>
      </c>
      <c r="F20" s="397">
        <f>計算シート!F20</f>
        <v>0</v>
      </c>
      <c r="G20" s="398">
        <f>計算シート!L20</f>
        <v>3.4738718743347006</v>
      </c>
      <c r="H20" s="398">
        <f>計算シート!V20</f>
        <v>0.53865126611733016</v>
      </c>
      <c r="I20" s="399">
        <f t="shared" si="0"/>
        <v>4.0125231404520303</v>
      </c>
      <c r="J20" s="397">
        <f>計算シート!G20</f>
        <v>0</v>
      </c>
      <c r="K20" s="398">
        <f>計算シート!M20</f>
        <v>1.6214697338529982</v>
      </c>
      <c r="L20" s="398">
        <f>計算シート!W20</f>
        <v>0.25142168643687196</v>
      </c>
      <c r="M20" s="399">
        <f t="shared" si="1"/>
        <v>1.8728914202898701</v>
      </c>
      <c r="N20" s="397">
        <f>計算シート!H20</f>
        <v>0</v>
      </c>
      <c r="O20" s="398">
        <f>計算シート!N20</f>
        <v>0.78527591275047304</v>
      </c>
      <c r="P20" s="398">
        <f>計算シート!X20</f>
        <v>0.12176323133261598</v>
      </c>
      <c r="Q20" s="399">
        <f t="shared" si="2"/>
        <v>0.90703914408308906</v>
      </c>
      <c r="R20" s="571"/>
      <c r="S20" s="571"/>
      <c r="T20" s="408">
        <f>'計算シート（雇用誘発数）'!G22</f>
        <v>0</v>
      </c>
      <c r="U20" s="409">
        <f>'計算シート（雇用誘発数）'!O22</f>
        <v>0</v>
      </c>
      <c r="V20" s="137"/>
      <c r="W20" s="178">
        <f>K20+L20</f>
        <v>1.8728914202898701</v>
      </c>
      <c r="X20" s="178">
        <f>O20+P20</f>
        <v>0.90703914408308906</v>
      </c>
      <c r="Y20" s="137"/>
      <c r="Z20" s="137"/>
      <c r="AA20" s="137"/>
      <c r="AB20" s="137"/>
      <c r="AC20" s="137"/>
      <c r="AD20" s="137"/>
      <c r="AE20" s="137"/>
      <c r="AF20" s="137"/>
      <c r="AG20" s="137"/>
      <c r="AH20" s="137"/>
    </row>
    <row r="21" spans="1:34">
      <c r="A21" s="137"/>
      <c r="B21" s="193" t="s">
        <v>233</v>
      </c>
      <c r="C21" s="119" t="s">
        <v>263</v>
      </c>
      <c r="D21" s="157"/>
      <c r="E21" s="454">
        <f>最終需要額入力!L20</f>
        <v>0</v>
      </c>
      <c r="F21" s="397">
        <f>計算シート!F21</f>
        <v>0</v>
      </c>
      <c r="G21" s="398">
        <f>計算シート!L21</f>
        <v>0.28529427586725531</v>
      </c>
      <c r="H21" s="398">
        <f>計算シート!V21</f>
        <v>0.17362196863089557</v>
      </c>
      <c r="I21" s="399">
        <f t="shared" si="0"/>
        <v>0.45891624449815088</v>
      </c>
      <c r="J21" s="397">
        <f>計算シート!G21</f>
        <v>0</v>
      </c>
      <c r="K21" s="398">
        <f>計算シート!M21</f>
        <v>9.3445339762822641E-2</v>
      </c>
      <c r="L21" s="398">
        <f>計算シート!W21</f>
        <v>5.6868171643770095E-2</v>
      </c>
      <c r="M21" s="399">
        <f t="shared" si="1"/>
        <v>0.15031351140659274</v>
      </c>
      <c r="N21" s="397">
        <f>計算シート!H21</f>
        <v>0</v>
      </c>
      <c r="O21" s="398">
        <f>計算シート!N21</f>
        <v>3.7778769658740594E-2</v>
      </c>
      <c r="P21" s="398">
        <f>計算シート!X21</f>
        <v>2.2991082946422776E-2</v>
      </c>
      <c r="Q21" s="399">
        <f t="shared" si="2"/>
        <v>6.076985260516337E-2</v>
      </c>
      <c r="R21" s="571"/>
      <c r="S21" s="571"/>
      <c r="T21" s="408">
        <f>'計算シート（雇用誘発数）'!G23</f>
        <v>0</v>
      </c>
      <c r="U21" s="409">
        <f>'計算シート（雇用誘発数）'!O23</f>
        <v>0</v>
      </c>
      <c r="V21" s="137"/>
      <c r="W21" s="178">
        <f>K21+L21</f>
        <v>0.15031351140659274</v>
      </c>
      <c r="X21" s="178">
        <f>O21+P21</f>
        <v>6.076985260516337E-2</v>
      </c>
      <c r="Y21" s="137"/>
      <c r="Z21" s="137"/>
      <c r="AA21" s="137"/>
      <c r="AB21" s="137"/>
      <c r="AC21" s="137"/>
      <c r="AD21" s="137"/>
      <c r="AE21" s="137"/>
      <c r="AF21" s="137"/>
      <c r="AG21" s="137"/>
      <c r="AH21" s="137"/>
    </row>
    <row r="22" spans="1:34">
      <c r="A22" s="137"/>
      <c r="B22" s="194" t="s">
        <v>234</v>
      </c>
      <c r="C22" s="122" t="s">
        <v>264</v>
      </c>
      <c r="D22" s="434"/>
      <c r="E22" s="455">
        <f>最終需要額入力!L21</f>
        <v>0</v>
      </c>
      <c r="F22" s="400">
        <f>計算シート!F22</f>
        <v>0</v>
      </c>
      <c r="G22" s="401">
        <f>計算シート!L22</f>
        <v>4.6171832364098861</v>
      </c>
      <c r="H22" s="401">
        <f>計算シート!V22</f>
        <v>1.2204601387634875</v>
      </c>
      <c r="I22" s="402">
        <f t="shared" si="0"/>
        <v>5.8376433751733732</v>
      </c>
      <c r="J22" s="400">
        <f>計算シート!G22</f>
        <v>0</v>
      </c>
      <c r="K22" s="401">
        <f>計算シート!M22</f>
        <v>1.9978399215263483</v>
      </c>
      <c r="L22" s="401">
        <f>計算シート!W22</f>
        <v>0.52808906708003678</v>
      </c>
      <c r="M22" s="402">
        <f t="shared" si="1"/>
        <v>2.5259289886063852</v>
      </c>
      <c r="N22" s="400">
        <f>計算シート!H22</f>
        <v>0</v>
      </c>
      <c r="O22" s="401">
        <f>計算シート!N22</f>
        <v>1.1554760075438268</v>
      </c>
      <c r="P22" s="401">
        <f>計算シート!X22</f>
        <v>0.30542699656887284</v>
      </c>
      <c r="Q22" s="402">
        <f t="shared" si="2"/>
        <v>1.4609030041126996</v>
      </c>
      <c r="R22" s="571"/>
      <c r="S22" s="571"/>
      <c r="T22" s="410">
        <f>'計算シート（雇用誘発数）'!G24</f>
        <v>0</v>
      </c>
      <c r="U22" s="411">
        <f>'計算シート（雇用誘発数）'!O24</f>
        <v>0</v>
      </c>
      <c r="V22" s="137"/>
      <c r="W22" s="178">
        <f t="shared" si="3"/>
        <v>2.5259289886063852</v>
      </c>
      <c r="X22" s="178">
        <f t="shared" si="4"/>
        <v>1.4609030041126996</v>
      </c>
      <c r="Y22" s="137"/>
      <c r="Z22" s="137"/>
      <c r="AA22" s="137"/>
      <c r="AB22" s="137"/>
      <c r="AC22" s="137"/>
      <c r="AD22" s="137"/>
      <c r="AE22" s="137"/>
      <c r="AF22" s="137"/>
      <c r="AG22" s="137"/>
      <c r="AH22" s="137"/>
    </row>
    <row r="23" spans="1:34">
      <c r="A23" s="137"/>
      <c r="B23" s="193" t="s">
        <v>235</v>
      </c>
      <c r="C23" s="119" t="s">
        <v>12</v>
      </c>
      <c r="D23" s="157"/>
      <c r="E23" s="454">
        <f>最終需要額入力!L22</f>
        <v>8.2000000000000011</v>
      </c>
      <c r="F23" s="397">
        <f>計算シート!F23</f>
        <v>0.68330080635180546</v>
      </c>
      <c r="G23" s="398">
        <f>計算シート!L23</f>
        <v>7.402891980439982</v>
      </c>
      <c r="H23" s="398">
        <f>計算シート!V23</f>
        <v>2.1231385692483342</v>
      </c>
      <c r="I23" s="399">
        <f t="shared" si="0"/>
        <v>10.209331356040122</v>
      </c>
      <c r="J23" s="397">
        <f>計算シート!G23</f>
        <v>0.32126096252166209</v>
      </c>
      <c r="K23" s="398">
        <f>計算シート!M23</f>
        <v>3.4805464606104484</v>
      </c>
      <c r="L23" s="398">
        <f>計算シート!W23</f>
        <v>0.9982156233142313</v>
      </c>
      <c r="M23" s="399">
        <f t="shared" si="1"/>
        <v>4.8000230464463414</v>
      </c>
      <c r="N23" s="397">
        <f>計算シート!H23</f>
        <v>0.19593881437854271</v>
      </c>
      <c r="O23" s="398">
        <f>計算シート!N23</f>
        <v>2.122804282003171</v>
      </c>
      <c r="P23" s="398">
        <f>計算シート!X23</f>
        <v>0.60881715659162994</v>
      </c>
      <c r="Q23" s="399">
        <f t="shared" si="2"/>
        <v>2.9275602529733438</v>
      </c>
      <c r="R23" s="571"/>
      <c r="S23" s="571"/>
      <c r="T23" s="408">
        <f>'計算シート（雇用誘発数）'!G25</f>
        <v>1</v>
      </c>
      <c r="U23" s="409">
        <f>'計算シート（雇用誘発数）'!O25</f>
        <v>1</v>
      </c>
      <c r="V23" s="137"/>
      <c r="W23" s="178">
        <f t="shared" si="3"/>
        <v>4.4787620839246793</v>
      </c>
      <c r="X23" s="178">
        <f t="shared" si="4"/>
        <v>2.731621438594801</v>
      </c>
      <c r="Y23" s="137"/>
      <c r="Z23" s="137"/>
      <c r="AA23" s="137"/>
      <c r="AB23" s="137"/>
      <c r="AC23" s="137"/>
      <c r="AD23" s="137"/>
      <c r="AE23" s="137"/>
      <c r="AF23" s="137"/>
      <c r="AG23" s="137"/>
      <c r="AH23" s="137"/>
    </row>
    <row r="24" spans="1:34" ht="13.5" customHeight="1">
      <c r="A24" s="137"/>
      <c r="B24" s="193" t="s">
        <v>236</v>
      </c>
      <c r="C24" s="119" t="s">
        <v>391</v>
      </c>
      <c r="D24" s="157"/>
      <c r="E24" s="454">
        <f>最終需要額入力!L23</f>
        <v>0</v>
      </c>
      <c r="F24" s="397">
        <f>計算シート!F24</f>
        <v>0</v>
      </c>
      <c r="G24" s="398">
        <f>計算シート!L24</f>
        <v>4.1310285111250081E-2</v>
      </c>
      <c r="H24" s="398">
        <f>計算シート!V24</f>
        <v>4.8449026082842364E-2</v>
      </c>
      <c r="I24" s="399">
        <f t="shared" si="0"/>
        <v>8.9759311194092445E-2</v>
      </c>
      <c r="J24" s="397">
        <f>計算シート!G24</f>
        <v>0</v>
      </c>
      <c r="K24" s="398">
        <f>計算シート!M24</f>
        <v>2.5221732557214629E-2</v>
      </c>
      <c r="L24" s="398">
        <f>計算シート!W24</f>
        <v>2.9580245578750212E-2</v>
      </c>
      <c r="M24" s="399">
        <f t="shared" si="1"/>
        <v>5.4801978135964838E-2</v>
      </c>
      <c r="N24" s="397">
        <f>計算シート!H24</f>
        <v>0</v>
      </c>
      <c r="O24" s="398">
        <f>計算シート!N24</f>
        <v>1.403324677090571E-2</v>
      </c>
      <c r="P24" s="398">
        <f>計算シート!X24</f>
        <v>1.645830177641202E-2</v>
      </c>
      <c r="Q24" s="399">
        <f t="shared" si="2"/>
        <v>3.049154854731773E-2</v>
      </c>
      <c r="R24" s="571"/>
      <c r="S24" s="571"/>
      <c r="T24" s="408">
        <f>'計算シート（雇用誘発数）'!G26</f>
        <v>0</v>
      </c>
      <c r="U24" s="409">
        <f>'計算シート（雇用誘発数）'!O26</f>
        <v>0</v>
      </c>
      <c r="V24" s="137"/>
      <c r="W24" s="178">
        <f t="shared" si="3"/>
        <v>5.4801978135964838E-2</v>
      </c>
      <c r="X24" s="178">
        <f t="shared" si="4"/>
        <v>3.049154854731773E-2</v>
      </c>
      <c r="Y24" s="137"/>
      <c r="Z24" s="137"/>
      <c r="AA24" s="137"/>
      <c r="AB24" s="137"/>
      <c r="AC24" s="137"/>
      <c r="AD24" s="137"/>
      <c r="AE24" s="137"/>
      <c r="AF24" s="137"/>
      <c r="AG24" s="137"/>
      <c r="AH24" s="137"/>
    </row>
    <row r="25" spans="1:34">
      <c r="A25" s="137"/>
      <c r="B25" s="193" t="s">
        <v>0</v>
      </c>
      <c r="C25" s="119" t="s">
        <v>265</v>
      </c>
      <c r="D25" s="157"/>
      <c r="E25" s="454">
        <f>最終需要額入力!L24</f>
        <v>0</v>
      </c>
      <c r="F25" s="397">
        <f>計算シート!F25</f>
        <v>0</v>
      </c>
      <c r="G25" s="398">
        <f>計算シート!L25</f>
        <v>3.2888579611354398</v>
      </c>
      <c r="H25" s="398">
        <f>計算シート!V25</f>
        <v>7.3843941693697355</v>
      </c>
      <c r="I25" s="399">
        <f t="shared" si="0"/>
        <v>10.673252130505176</v>
      </c>
      <c r="J25" s="397">
        <f>計算シート!G25</f>
        <v>0</v>
      </c>
      <c r="K25" s="398">
        <f>計算シート!M25</f>
        <v>1.238342774144342</v>
      </c>
      <c r="L25" s="398">
        <f>計算シート!W25</f>
        <v>2.7804214317348084</v>
      </c>
      <c r="M25" s="399">
        <f t="shared" si="1"/>
        <v>4.0187642058791502</v>
      </c>
      <c r="N25" s="397">
        <f>計算シート!H25</f>
        <v>0</v>
      </c>
      <c r="O25" s="398">
        <f>計算シート!N25</f>
        <v>0.7568288973548063</v>
      </c>
      <c r="P25" s="398">
        <f>計算シート!X25</f>
        <v>1.6992898333949078</v>
      </c>
      <c r="Q25" s="399">
        <f t="shared" si="2"/>
        <v>2.4561187307497141</v>
      </c>
      <c r="R25" s="571"/>
      <c r="S25" s="571"/>
      <c r="T25" s="408">
        <f>'計算シート（雇用誘発数）'!G27</f>
        <v>0</v>
      </c>
      <c r="U25" s="409">
        <f>'計算シート（雇用誘発数）'!O27</f>
        <v>0</v>
      </c>
      <c r="V25" s="137"/>
      <c r="W25" s="178">
        <f t="shared" si="3"/>
        <v>4.0187642058791502</v>
      </c>
      <c r="X25" s="178">
        <f t="shared" si="4"/>
        <v>2.4561187307497141</v>
      </c>
      <c r="Y25" s="137"/>
      <c r="Z25" s="137"/>
      <c r="AA25" s="137"/>
      <c r="AB25" s="137"/>
      <c r="AC25" s="137"/>
      <c r="AD25" s="137"/>
      <c r="AE25" s="137"/>
      <c r="AF25" s="137"/>
      <c r="AG25" s="137"/>
      <c r="AH25" s="137"/>
    </row>
    <row r="26" spans="1:34" ht="13.5" customHeight="1">
      <c r="A26" s="137"/>
      <c r="B26" s="193" t="s">
        <v>1</v>
      </c>
      <c r="C26" s="119" t="s">
        <v>108</v>
      </c>
      <c r="D26" s="157"/>
      <c r="E26" s="454">
        <f>最終需要額入力!L25</f>
        <v>0</v>
      </c>
      <c r="F26" s="397">
        <f>計算シート!F26</f>
        <v>0</v>
      </c>
      <c r="G26" s="398">
        <f>計算シート!L26</f>
        <v>23.785956020637002</v>
      </c>
      <c r="H26" s="398">
        <f>計算シート!V26</f>
        <v>20.390397122614559</v>
      </c>
      <c r="I26" s="399">
        <f t="shared" si="0"/>
        <v>44.176353143251561</v>
      </c>
      <c r="J26" s="397">
        <f>計算シート!G26</f>
        <v>0</v>
      </c>
      <c r="K26" s="398">
        <f>計算シート!M26</f>
        <v>14.440148417998447</v>
      </c>
      <c r="L26" s="398">
        <f>計算シート!W26</f>
        <v>12.378748220043057</v>
      </c>
      <c r="M26" s="399">
        <f t="shared" si="1"/>
        <v>26.818896638041505</v>
      </c>
      <c r="N26" s="397">
        <f>計算シート!H26</f>
        <v>0</v>
      </c>
      <c r="O26" s="398">
        <f>計算シート!N26</f>
        <v>4.6854816343790464</v>
      </c>
      <c r="P26" s="398">
        <f>計算シート!X26</f>
        <v>4.0166067385651907</v>
      </c>
      <c r="Q26" s="399">
        <f t="shared" si="2"/>
        <v>8.7020883729442371</v>
      </c>
      <c r="R26" s="571"/>
      <c r="S26" s="571"/>
      <c r="T26" s="412">
        <f>'計算シート（雇用誘発数）'!G28</f>
        <v>4</v>
      </c>
      <c r="U26" s="413">
        <f>'計算シート（雇用誘発数）'!O28</f>
        <v>3</v>
      </c>
      <c r="V26" s="137"/>
      <c r="W26" s="178">
        <f t="shared" si="3"/>
        <v>26.818896638041505</v>
      </c>
      <c r="X26" s="178">
        <f t="shared" si="4"/>
        <v>8.7020883729442371</v>
      </c>
      <c r="Y26" s="137"/>
      <c r="Z26" s="137"/>
      <c r="AA26" s="137"/>
      <c r="AB26" s="137"/>
      <c r="AC26" s="137"/>
      <c r="AD26" s="137"/>
      <c r="AE26" s="137"/>
      <c r="AF26" s="137"/>
      <c r="AG26" s="137"/>
      <c r="AH26" s="137"/>
    </row>
    <row r="27" spans="1:34" ht="13.5" customHeight="1">
      <c r="A27" s="137"/>
      <c r="B27" s="194" t="s">
        <v>237</v>
      </c>
      <c r="C27" s="122" t="s">
        <v>266</v>
      </c>
      <c r="D27" s="434"/>
      <c r="E27" s="455">
        <f>最終需要額入力!L26</f>
        <v>10000</v>
      </c>
      <c r="F27" s="400">
        <f>計算シート!F27</f>
        <v>10000</v>
      </c>
      <c r="G27" s="401">
        <f>計算シート!L27</f>
        <v>25.184762784767372</v>
      </c>
      <c r="H27" s="401">
        <f>計算シート!V27</f>
        <v>17.77837834968722</v>
      </c>
      <c r="I27" s="402">
        <f t="shared" si="0"/>
        <v>10042.963141134454</v>
      </c>
      <c r="J27" s="400">
        <f>計算シート!G27</f>
        <v>4670.8306228655065</v>
      </c>
      <c r="K27" s="401">
        <f>計算シート!M27</f>
        <v>11.763376124469502</v>
      </c>
      <c r="L27" s="401">
        <f>計算シート!W27</f>
        <v>8.3039794020608202</v>
      </c>
      <c r="M27" s="402">
        <f t="shared" si="1"/>
        <v>4690.8979783920367</v>
      </c>
      <c r="N27" s="400">
        <f>計算シート!H27</f>
        <v>3573.0742126090963</v>
      </c>
      <c r="O27" s="401">
        <f>計算シート!N27</f>
        <v>8.9987026456929549</v>
      </c>
      <c r="P27" s="401">
        <f>計算シート!X27</f>
        <v>6.3523465223275268</v>
      </c>
      <c r="Q27" s="402">
        <f t="shared" si="2"/>
        <v>3588.4252617771167</v>
      </c>
      <c r="R27" s="571"/>
      <c r="S27" s="571"/>
      <c r="T27" s="408">
        <f>'計算シート（雇用誘発数）'!G29</f>
        <v>828</v>
      </c>
      <c r="U27" s="409">
        <f>'計算シート（雇用誘発数）'!O29</f>
        <v>654</v>
      </c>
      <c r="V27" s="137"/>
      <c r="W27" s="178">
        <f t="shared" si="3"/>
        <v>20.067355526530321</v>
      </c>
      <c r="X27" s="178">
        <f t="shared" si="4"/>
        <v>15.351049168020481</v>
      </c>
      <c r="Y27" s="137"/>
      <c r="Z27" s="137"/>
      <c r="AA27" s="137"/>
      <c r="AB27" s="137"/>
      <c r="AC27" s="137"/>
      <c r="AD27" s="137"/>
      <c r="AE27" s="137"/>
      <c r="AF27" s="137"/>
      <c r="AG27" s="137"/>
      <c r="AH27" s="137"/>
    </row>
    <row r="28" spans="1:34">
      <c r="A28" s="137"/>
      <c r="B28" s="193" t="s">
        <v>238</v>
      </c>
      <c r="C28" s="119" t="s">
        <v>267</v>
      </c>
      <c r="D28" s="157"/>
      <c r="E28" s="454">
        <f>最終需要額入力!L27</f>
        <v>0</v>
      </c>
      <c r="F28" s="397">
        <f>計算シート!F28</f>
        <v>0</v>
      </c>
      <c r="G28" s="398">
        <f>計算シート!L28</f>
        <v>93.668805412635606</v>
      </c>
      <c r="H28" s="398">
        <f>計算シート!V28</f>
        <v>131.26357413454573</v>
      </c>
      <c r="I28" s="399">
        <f t="shared" si="0"/>
        <v>224.93237954718134</v>
      </c>
      <c r="J28" s="397">
        <f>計算シート!G28</f>
        <v>0</v>
      </c>
      <c r="K28" s="398">
        <f>計算シート!M28</f>
        <v>41.312762864191086</v>
      </c>
      <c r="L28" s="398">
        <f>計算シート!W28</f>
        <v>57.89399028884305</v>
      </c>
      <c r="M28" s="399">
        <f t="shared" si="1"/>
        <v>99.206753153034128</v>
      </c>
      <c r="N28" s="397">
        <f>計算シート!H28</f>
        <v>0</v>
      </c>
      <c r="O28" s="398">
        <f>計算シート!N28</f>
        <v>10.391052056025632</v>
      </c>
      <c r="P28" s="398">
        <f>計算シート!X28</f>
        <v>14.561588843622106</v>
      </c>
      <c r="Q28" s="399">
        <f t="shared" si="2"/>
        <v>24.95264089964774</v>
      </c>
      <c r="R28" s="571"/>
      <c r="S28" s="571"/>
      <c r="T28" s="408">
        <f>'計算シート（雇用誘発数）'!G30</f>
        <v>1</v>
      </c>
      <c r="U28" s="409">
        <f>'計算シート（雇用誘発数）'!O30</f>
        <v>1</v>
      </c>
      <c r="V28" s="137"/>
      <c r="W28" s="178">
        <f t="shared" si="3"/>
        <v>99.206753153034128</v>
      </c>
      <c r="X28" s="178">
        <f t="shared" si="4"/>
        <v>24.95264089964774</v>
      </c>
      <c r="Y28" s="137"/>
      <c r="Z28" s="137"/>
      <c r="AA28" s="137"/>
      <c r="AB28" s="137"/>
      <c r="AC28" s="137"/>
      <c r="AD28" s="137"/>
      <c r="AE28" s="137"/>
      <c r="AF28" s="137"/>
      <c r="AG28" s="137"/>
      <c r="AH28" s="137"/>
    </row>
    <row r="29" spans="1:34">
      <c r="A29" s="137"/>
      <c r="B29" s="193" t="s">
        <v>239</v>
      </c>
      <c r="C29" s="119" t="s">
        <v>268</v>
      </c>
      <c r="D29" s="157"/>
      <c r="E29" s="454">
        <f>最終需要額入力!L28</f>
        <v>0</v>
      </c>
      <c r="F29" s="397">
        <f>計算シート!F29</f>
        <v>0</v>
      </c>
      <c r="G29" s="398">
        <f>計算シート!L29</f>
        <v>13.695961472680674</v>
      </c>
      <c r="H29" s="398">
        <f>計算シート!V29</f>
        <v>28.089820973685903</v>
      </c>
      <c r="I29" s="399">
        <f t="shared" si="0"/>
        <v>41.785782446366575</v>
      </c>
      <c r="J29" s="397">
        <f>計算シート!G29</f>
        <v>0</v>
      </c>
      <c r="K29" s="398">
        <f>計算シート!M29</f>
        <v>6.1181978926749219</v>
      </c>
      <c r="L29" s="398">
        <f>計算シート!W29</f>
        <v>12.548157632425305</v>
      </c>
      <c r="M29" s="399">
        <f t="shared" si="1"/>
        <v>18.666355525100226</v>
      </c>
      <c r="N29" s="397">
        <f>計算シート!H29</f>
        <v>0</v>
      </c>
      <c r="O29" s="398">
        <f>計算シート!N29</f>
        <v>1.7926615910785297</v>
      </c>
      <c r="P29" s="398">
        <f>計算シート!X29</f>
        <v>3.6766709120964598</v>
      </c>
      <c r="Q29" s="399">
        <f t="shared" si="2"/>
        <v>5.4693325031749893</v>
      </c>
      <c r="R29" s="571"/>
      <c r="S29" s="571"/>
      <c r="T29" s="408">
        <f>'計算シート（雇用誘発数）'!G31</f>
        <v>3</v>
      </c>
      <c r="U29" s="409">
        <f>'計算シート（雇用誘発数）'!O31</f>
        <v>3</v>
      </c>
      <c r="V29" s="137"/>
      <c r="W29" s="178">
        <f t="shared" si="3"/>
        <v>18.666355525100226</v>
      </c>
      <c r="X29" s="178">
        <f t="shared" si="4"/>
        <v>5.4693325031749893</v>
      </c>
      <c r="Y29" s="137"/>
      <c r="Z29" s="137"/>
      <c r="AA29" s="137"/>
      <c r="AB29" s="137"/>
      <c r="AC29" s="137"/>
      <c r="AD29" s="137"/>
      <c r="AE29" s="137"/>
      <c r="AF29" s="137"/>
      <c r="AG29" s="137"/>
      <c r="AH29" s="137"/>
    </row>
    <row r="30" spans="1:34">
      <c r="A30" s="137"/>
      <c r="B30" s="193" t="s">
        <v>240</v>
      </c>
      <c r="C30" s="119" t="s">
        <v>269</v>
      </c>
      <c r="D30" s="157"/>
      <c r="E30" s="454">
        <f>最終需要額入力!L29</f>
        <v>0</v>
      </c>
      <c r="F30" s="397">
        <f>計算シート!F30</f>
        <v>0</v>
      </c>
      <c r="G30" s="398">
        <f>計算シート!L30</f>
        <v>53.892610046383169</v>
      </c>
      <c r="H30" s="398">
        <f>計算シート!V30</f>
        <v>17.890498423881652</v>
      </c>
      <c r="I30" s="399">
        <f t="shared" si="0"/>
        <v>71.783108470264821</v>
      </c>
      <c r="J30" s="397">
        <f>計算シート!G30</f>
        <v>0</v>
      </c>
      <c r="K30" s="398">
        <f>計算シート!M30</f>
        <v>36.103354810719942</v>
      </c>
      <c r="L30" s="398">
        <f>計算シート!W30</f>
        <v>11.98507572340845</v>
      </c>
      <c r="M30" s="399">
        <f t="shared" si="1"/>
        <v>48.088430534128392</v>
      </c>
      <c r="N30" s="397">
        <f>計算シート!H30</f>
        <v>0</v>
      </c>
      <c r="O30" s="398">
        <f>計算シート!N30</f>
        <v>25.818123999004222</v>
      </c>
      <c r="P30" s="398">
        <f>計算シート!X30</f>
        <v>8.5707318000413864</v>
      </c>
      <c r="Q30" s="399">
        <f t="shared" si="2"/>
        <v>34.388855799045608</v>
      </c>
      <c r="R30" s="571"/>
      <c r="S30" s="571"/>
      <c r="T30" s="408">
        <f>'計算シート（雇用誘発数）'!G32</f>
        <v>4</v>
      </c>
      <c r="U30" s="409">
        <f>'計算シート（雇用誘発数）'!O32</f>
        <v>4</v>
      </c>
      <c r="V30" s="137"/>
      <c r="W30" s="178">
        <f t="shared" si="3"/>
        <v>48.088430534128392</v>
      </c>
      <c r="X30" s="178">
        <f t="shared" si="4"/>
        <v>34.388855799045608</v>
      </c>
      <c r="Y30" s="137"/>
      <c r="Z30" s="137"/>
      <c r="AA30" s="137"/>
      <c r="AB30" s="137"/>
      <c r="AC30" s="137"/>
      <c r="AD30" s="137"/>
      <c r="AE30" s="137"/>
      <c r="AF30" s="137"/>
      <c r="AG30" s="137"/>
      <c r="AH30" s="137"/>
    </row>
    <row r="31" spans="1:34">
      <c r="A31" s="137"/>
      <c r="B31" s="193" t="s">
        <v>241</v>
      </c>
      <c r="C31" s="119" t="s">
        <v>270</v>
      </c>
      <c r="D31" s="157"/>
      <c r="E31" s="454">
        <f>最終需要額入力!L30</f>
        <v>1.7</v>
      </c>
      <c r="F31" s="397">
        <f>計算シート!F31</f>
        <v>1.0340978307937805</v>
      </c>
      <c r="G31" s="398">
        <f>計算シート!L31</f>
        <v>387.82235962238218</v>
      </c>
      <c r="H31" s="398">
        <f>計算シート!V31</f>
        <v>316.4074372526004</v>
      </c>
      <c r="I31" s="399">
        <f t="shared" si="0"/>
        <v>705.26389470577635</v>
      </c>
      <c r="J31" s="397">
        <f>計算シート!G31</f>
        <v>0.74050935264976236</v>
      </c>
      <c r="K31" s="398">
        <f>計算シート!M31</f>
        <v>277.71655245290242</v>
      </c>
      <c r="L31" s="398">
        <f>計算シート!W31</f>
        <v>226.57688620586421</v>
      </c>
      <c r="M31" s="399">
        <f t="shared" si="1"/>
        <v>505.03394801141644</v>
      </c>
      <c r="N31" s="397">
        <f>計算シート!H31</f>
        <v>0.39740157091490774</v>
      </c>
      <c r="O31" s="398">
        <f>計算シート!N31</f>
        <v>149.03929817893194</v>
      </c>
      <c r="P31" s="398">
        <f>計算シート!X31</f>
        <v>121.59469720270471</v>
      </c>
      <c r="Q31" s="399">
        <f t="shared" si="2"/>
        <v>271.03139695255152</v>
      </c>
      <c r="R31" s="571"/>
      <c r="S31" s="571"/>
      <c r="T31" s="408">
        <f>'計算シート（雇用誘発数）'!G33</f>
        <v>100</v>
      </c>
      <c r="U31" s="409">
        <f>'計算シート（雇用誘発数）'!O33</f>
        <v>90</v>
      </c>
      <c r="V31" s="137"/>
      <c r="W31" s="178">
        <f t="shared" si="3"/>
        <v>504.2934386587666</v>
      </c>
      <c r="X31" s="178">
        <f t="shared" si="4"/>
        <v>270.63399538163662</v>
      </c>
      <c r="Y31" s="137"/>
      <c r="Z31" s="137"/>
      <c r="AA31" s="137"/>
      <c r="AB31" s="137"/>
      <c r="AC31" s="137"/>
      <c r="AD31" s="137"/>
      <c r="AE31" s="137"/>
      <c r="AF31" s="137"/>
      <c r="AG31" s="137"/>
      <c r="AH31" s="137"/>
    </row>
    <row r="32" spans="1:34">
      <c r="A32" s="137"/>
      <c r="B32" s="194" t="s">
        <v>242</v>
      </c>
      <c r="C32" s="122" t="s">
        <v>271</v>
      </c>
      <c r="D32" s="434"/>
      <c r="E32" s="455">
        <f>最終需要額入力!L31</f>
        <v>0</v>
      </c>
      <c r="F32" s="400">
        <f>計算シート!F32</f>
        <v>0</v>
      </c>
      <c r="G32" s="401">
        <f>計算シート!L32</f>
        <v>171.01647801028292</v>
      </c>
      <c r="H32" s="401">
        <f>計算シート!V32</f>
        <v>212.02988361081793</v>
      </c>
      <c r="I32" s="402">
        <f t="shared" si="0"/>
        <v>383.04636162110086</v>
      </c>
      <c r="J32" s="400">
        <f>計算シート!G32</f>
        <v>0</v>
      </c>
      <c r="K32" s="401">
        <f>計算シート!M32</f>
        <v>116.65857414209225</v>
      </c>
      <c r="L32" s="401">
        <f>計算シート!W32</f>
        <v>144.63579290917519</v>
      </c>
      <c r="M32" s="402">
        <f t="shared" si="1"/>
        <v>261.29436705126744</v>
      </c>
      <c r="N32" s="400">
        <f>計算シート!H32</f>
        <v>0</v>
      </c>
      <c r="O32" s="401">
        <f>計算シート!N32</f>
        <v>56.109975646013048</v>
      </c>
      <c r="P32" s="401">
        <f>計算シート!X32</f>
        <v>69.566346728966252</v>
      </c>
      <c r="Q32" s="402">
        <f t="shared" si="2"/>
        <v>125.67632237497929</v>
      </c>
      <c r="R32" s="571"/>
      <c r="S32" s="571"/>
      <c r="T32" s="410">
        <f>'計算シート（雇用誘発数）'!G34</f>
        <v>20</v>
      </c>
      <c r="U32" s="411">
        <f>'計算シート（雇用誘発数）'!O34</f>
        <v>19</v>
      </c>
      <c r="V32" s="137"/>
      <c r="W32" s="178">
        <f t="shared" si="3"/>
        <v>261.29436705126744</v>
      </c>
      <c r="X32" s="178">
        <f t="shared" si="4"/>
        <v>125.67632237497929</v>
      </c>
      <c r="Y32" s="137"/>
      <c r="Z32" s="137"/>
      <c r="AA32" s="137"/>
      <c r="AB32" s="137"/>
      <c r="AC32" s="137"/>
      <c r="AD32" s="137"/>
      <c r="AE32" s="137"/>
      <c r="AF32" s="137"/>
      <c r="AG32" s="137"/>
      <c r="AH32" s="137"/>
    </row>
    <row r="33" spans="1:34">
      <c r="A33" s="137"/>
      <c r="B33" s="193" t="s">
        <v>2</v>
      </c>
      <c r="C33" s="119" t="s">
        <v>272</v>
      </c>
      <c r="D33" s="157"/>
      <c r="E33" s="454">
        <f>最終需要額入力!L32</f>
        <v>0</v>
      </c>
      <c r="F33" s="397">
        <f>計算シート!F33</f>
        <v>0</v>
      </c>
      <c r="G33" s="398">
        <f>計算シート!L33</f>
        <v>61.251990893895574</v>
      </c>
      <c r="H33" s="398">
        <f>計算シート!V33</f>
        <v>575.469631043709</v>
      </c>
      <c r="I33" s="399">
        <f t="shared" si="0"/>
        <v>636.7216219376046</v>
      </c>
      <c r="J33" s="397">
        <f>計算シート!G33</f>
        <v>0</v>
      </c>
      <c r="K33" s="398">
        <f>計算シート!M33</f>
        <v>53.228966996092382</v>
      </c>
      <c r="L33" s="398">
        <f>計算シート!W33</f>
        <v>500.09238150546093</v>
      </c>
      <c r="M33" s="399">
        <f t="shared" si="1"/>
        <v>553.3213485015533</v>
      </c>
      <c r="N33" s="397">
        <f>計算シート!H33</f>
        <v>0</v>
      </c>
      <c r="O33" s="398">
        <f>計算シート!N33</f>
        <v>1.8456526121070507</v>
      </c>
      <c r="P33" s="398">
        <f>計算シート!X33</f>
        <v>17.340122536816246</v>
      </c>
      <c r="Q33" s="399">
        <f t="shared" si="2"/>
        <v>19.185775148923298</v>
      </c>
      <c r="R33" s="571"/>
      <c r="S33" s="571"/>
      <c r="T33" s="408">
        <f>'計算シート（雇用誘発数）'!G35</f>
        <v>6</v>
      </c>
      <c r="U33" s="409">
        <f>'計算シート（雇用誘発数）'!O35</f>
        <v>5</v>
      </c>
      <c r="V33" s="137"/>
      <c r="W33" s="178">
        <f t="shared" si="3"/>
        <v>553.3213485015533</v>
      </c>
      <c r="X33" s="178">
        <f t="shared" si="4"/>
        <v>19.185775148923298</v>
      </c>
      <c r="Y33" s="137"/>
      <c r="Z33" s="137"/>
      <c r="AA33" s="137"/>
      <c r="AB33" s="137"/>
      <c r="AC33" s="137"/>
      <c r="AD33" s="137"/>
      <c r="AE33" s="137"/>
      <c r="AF33" s="137"/>
      <c r="AG33" s="137"/>
      <c r="AH33" s="137"/>
    </row>
    <row r="34" spans="1:34">
      <c r="A34" s="137"/>
      <c r="B34" s="193" t="s">
        <v>243</v>
      </c>
      <c r="C34" s="119" t="s">
        <v>273</v>
      </c>
      <c r="D34" s="157"/>
      <c r="E34" s="454">
        <f>最終需要額入力!L33</f>
        <v>0.1</v>
      </c>
      <c r="F34" s="397">
        <f>計算シート!F34</f>
        <v>6.0291170677400023E-2</v>
      </c>
      <c r="G34" s="398">
        <f>計算シート!L34</f>
        <v>371.34325891507757</v>
      </c>
      <c r="H34" s="398">
        <f>計算シート!V34</f>
        <v>106.28832104592739</v>
      </c>
      <c r="I34" s="399">
        <f t="shared" si="0"/>
        <v>477.69187113168232</v>
      </c>
      <c r="J34" s="397">
        <f>計算シート!G34</f>
        <v>3.123536413768379E-2</v>
      </c>
      <c r="K34" s="398">
        <f>計算シート!M34</f>
        <v>192.38375672533604</v>
      </c>
      <c r="L34" s="398">
        <f>計算シート!W34</f>
        <v>55.065349936836725</v>
      </c>
      <c r="M34" s="399">
        <f t="shared" si="1"/>
        <v>247.48034202631044</v>
      </c>
      <c r="N34" s="397">
        <f>計算シート!H34</f>
        <v>1.8016286941906809E-2</v>
      </c>
      <c r="O34" s="398">
        <f>計算シート!N34</f>
        <v>110.96528117448952</v>
      </c>
      <c r="P34" s="398">
        <f>計算シート!X34</f>
        <v>31.761215929660874</v>
      </c>
      <c r="Q34" s="399">
        <f t="shared" si="2"/>
        <v>142.74451339109228</v>
      </c>
      <c r="R34" s="571"/>
      <c r="S34" s="571"/>
      <c r="T34" s="408">
        <f>'計算シート（雇用誘発数）'!G36</f>
        <v>37</v>
      </c>
      <c r="U34" s="409">
        <f>'計算シート（雇用誘発数）'!O36</f>
        <v>36</v>
      </c>
      <c r="V34" s="137"/>
      <c r="W34" s="178">
        <f t="shared" si="3"/>
        <v>247.44910666217277</v>
      </c>
      <c r="X34" s="178">
        <f t="shared" si="4"/>
        <v>142.72649710415038</v>
      </c>
      <c r="Y34" s="137"/>
      <c r="Z34" s="137"/>
      <c r="AA34" s="137"/>
      <c r="AB34" s="137"/>
      <c r="AC34" s="137"/>
      <c r="AD34" s="137"/>
      <c r="AE34" s="137"/>
      <c r="AF34" s="137"/>
      <c r="AG34" s="137"/>
      <c r="AH34" s="137"/>
    </row>
    <row r="35" spans="1:34" ht="13.5" customHeight="1">
      <c r="A35" s="137"/>
      <c r="B35" s="193" t="s">
        <v>244</v>
      </c>
      <c r="C35" s="119" t="s">
        <v>274</v>
      </c>
      <c r="D35" s="157"/>
      <c r="E35" s="454">
        <f>最終需要額入力!L34</f>
        <v>0</v>
      </c>
      <c r="F35" s="397">
        <f>計算シート!F35</f>
        <v>0</v>
      </c>
      <c r="G35" s="398">
        <f>計算シート!L35</f>
        <v>136.60068545581444</v>
      </c>
      <c r="H35" s="398">
        <f>計算シート!V35</f>
        <v>107.72732591094379</v>
      </c>
      <c r="I35" s="399">
        <f t="shared" si="0"/>
        <v>244.32801136675823</v>
      </c>
      <c r="J35" s="397">
        <f>計算シート!G35</f>
        <v>0</v>
      </c>
      <c r="K35" s="398">
        <f>計算シート!M35</f>
        <v>76.887553284943166</v>
      </c>
      <c r="L35" s="398">
        <f>計算シート!W35</f>
        <v>60.635790249393409</v>
      </c>
      <c r="M35" s="399">
        <f t="shared" si="1"/>
        <v>137.52334353433656</v>
      </c>
      <c r="N35" s="397">
        <f>計算シート!H35</f>
        <v>0</v>
      </c>
      <c r="O35" s="398">
        <f>計算シート!N35</f>
        <v>29.747104225796871</v>
      </c>
      <c r="P35" s="398">
        <f>計算シート!X35</f>
        <v>23.459442982632773</v>
      </c>
      <c r="Q35" s="399">
        <f t="shared" si="2"/>
        <v>53.20654720842964</v>
      </c>
      <c r="R35" s="571"/>
      <c r="S35" s="571"/>
      <c r="T35" s="408">
        <f>'計算シート（雇用誘発数）'!G37</f>
        <v>7</v>
      </c>
      <c r="U35" s="409">
        <f>'計算シート（雇用誘発数）'!O37</f>
        <v>7</v>
      </c>
      <c r="V35" s="137"/>
      <c r="W35" s="178">
        <f t="shared" si="3"/>
        <v>137.52334353433656</v>
      </c>
      <c r="X35" s="178">
        <f t="shared" si="4"/>
        <v>53.20654720842964</v>
      </c>
      <c r="Y35" s="137"/>
      <c r="Z35" s="137"/>
      <c r="AA35" s="137"/>
      <c r="AB35" s="137"/>
      <c r="AC35" s="137"/>
      <c r="AD35" s="137"/>
      <c r="AE35" s="137"/>
      <c r="AF35" s="137"/>
      <c r="AG35" s="137"/>
      <c r="AH35" s="137"/>
    </row>
    <row r="36" spans="1:34" ht="13.5" customHeight="1">
      <c r="A36" s="137"/>
      <c r="B36" s="193" t="s">
        <v>245</v>
      </c>
      <c r="C36" s="119" t="s">
        <v>275</v>
      </c>
      <c r="D36" s="157"/>
      <c r="E36" s="454">
        <f>最終需要額入力!L35</f>
        <v>0</v>
      </c>
      <c r="F36" s="397">
        <f>計算シート!F36</f>
        <v>0</v>
      </c>
      <c r="G36" s="398">
        <f>計算シート!L36</f>
        <v>40.258043037278661</v>
      </c>
      <c r="H36" s="398">
        <f>計算シート!V36</f>
        <v>2.6707005710969418</v>
      </c>
      <c r="I36" s="399">
        <f t="shared" si="0"/>
        <v>42.928743608375605</v>
      </c>
      <c r="J36" s="397">
        <f>計算シート!G36</f>
        <v>0</v>
      </c>
      <c r="K36" s="398">
        <f>計算シート!M36</f>
        <v>27.793691994163755</v>
      </c>
      <c r="L36" s="398">
        <f>計算シート!W36</f>
        <v>1.8438210971400288</v>
      </c>
      <c r="M36" s="399">
        <f t="shared" si="1"/>
        <v>29.637513091303784</v>
      </c>
      <c r="N36" s="397">
        <f>計算シート!H36</f>
        <v>0</v>
      </c>
      <c r="O36" s="398">
        <f>計算シート!N36</f>
        <v>16.240751228300311</v>
      </c>
      <c r="P36" s="398">
        <f>計算シート!X36</f>
        <v>1.0774041733797348</v>
      </c>
      <c r="Q36" s="399">
        <f t="shared" si="2"/>
        <v>17.318155401680045</v>
      </c>
      <c r="R36" s="571"/>
      <c r="S36" s="571"/>
      <c r="T36" s="412">
        <f>'計算シート（雇用誘発数）'!G38</f>
        <v>2</v>
      </c>
      <c r="U36" s="413">
        <f>'計算シート（雇用誘発数）'!O38</f>
        <v>2</v>
      </c>
      <c r="V36" s="137"/>
      <c r="W36" s="178">
        <f t="shared" si="3"/>
        <v>29.637513091303784</v>
      </c>
      <c r="X36" s="178">
        <f t="shared" si="4"/>
        <v>17.318155401680045</v>
      </c>
      <c r="Y36" s="137"/>
      <c r="Z36" s="137"/>
      <c r="AA36" s="137"/>
      <c r="AB36" s="137"/>
      <c r="AC36" s="137"/>
      <c r="AD36" s="137"/>
      <c r="AE36" s="137"/>
      <c r="AF36" s="137"/>
      <c r="AG36" s="137"/>
      <c r="AH36" s="137"/>
    </row>
    <row r="37" spans="1:34" ht="13.5" customHeight="1">
      <c r="A37" s="137"/>
      <c r="B37" s="194" t="s">
        <v>246</v>
      </c>
      <c r="C37" s="122" t="s">
        <v>276</v>
      </c>
      <c r="D37" s="434"/>
      <c r="E37" s="455">
        <f>最終需要額入力!L36</f>
        <v>0</v>
      </c>
      <c r="F37" s="400">
        <f>計算シート!F37</f>
        <v>0</v>
      </c>
      <c r="G37" s="401">
        <f>計算シート!L37</f>
        <v>2.0777683676152856</v>
      </c>
      <c r="H37" s="401">
        <f>計算シート!V37</f>
        <v>54.981170321508735</v>
      </c>
      <c r="I37" s="402">
        <f t="shared" si="0"/>
        <v>57.05893868912402</v>
      </c>
      <c r="J37" s="400">
        <f>計算シート!G37</f>
        <v>0</v>
      </c>
      <c r="K37" s="401">
        <f>計算シート!M37</f>
        <v>1.6053896075312835</v>
      </c>
      <c r="L37" s="401">
        <f>計算シート!W37</f>
        <v>42.481250951646359</v>
      </c>
      <c r="M37" s="402">
        <f t="shared" si="1"/>
        <v>44.086640559177646</v>
      </c>
      <c r="N37" s="400">
        <f>計算シート!H37</f>
        <v>0</v>
      </c>
      <c r="O37" s="401">
        <f>計算シート!N37</f>
        <v>1.028496331288854</v>
      </c>
      <c r="P37" s="401">
        <f>計算シート!X37</f>
        <v>27.215705488163263</v>
      </c>
      <c r="Q37" s="402">
        <f t="shared" si="2"/>
        <v>28.244201819452115</v>
      </c>
      <c r="R37" s="571"/>
      <c r="S37" s="571"/>
      <c r="T37" s="408">
        <f>'計算シート（雇用誘発数）'!G39</f>
        <v>5</v>
      </c>
      <c r="U37" s="409">
        <f>'計算シート（雇用誘発数）'!O39</f>
        <v>5</v>
      </c>
      <c r="V37" s="137"/>
      <c r="W37" s="178">
        <f t="shared" si="3"/>
        <v>44.086640559177646</v>
      </c>
      <c r="X37" s="178">
        <f t="shared" si="4"/>
        <v>28.244201819452115</v>
      </c>
      <c r="Y37" s="137"/>
      <c r="Z37" s="137"/>
      <c r="AA37" s="137"/>
      <c r="AB37" s="137"/>
      <c r="AC37" s="137"/>
      <c r="AD37" s="137"/>
      <c r="AE37" s="137"/>
      <c r="AF37" s="137"/>
      <c r="AG37" s="137"/>
      <c r="AH37" s="137"/>
    </row>
    <row r="38" spans="1:34" ht="13.5" customHeight="1">
      <c r="A38" s="137"/>
      <c r="B38" s="193" t="s">
        <v>247</v>
      </c>
      <c r="C38" s="119" t="s">
        <v>277</v>
      </c>
      <c r="D38" s="157"/>
      <c r="E38" s="454">
        <f>最終需要額入力!L37</f>
        <v>0</v>
      </c>
      <c r="F38" s="397">
        <f>計算シート!F38</f>
        <v>0</v>
      </c>
      <c r="G38" s="398">
        <f>計算シート!L38</f>
        <v>1.0574028076697655</v>
      </c>
      <c r="H38" s="398">
        <f>計算シート!V38</f>
        <v>149.83879126283708</v>
      </c>
      <c r="I38" s="399">
        <f t="shared" si="0"/>
        <v>150.89619407050685</v>
      </c>
      <c r="J38" s="397">
        <f>計算シート!G38</f>
        <v>0</v>
      </c>
      <c r="K38" s="398">
        <f>計算シート!M38</f>
        <v>0.67240940980506336</v>
      </c>
      <c r="L38" s="398">
        <f>計算シート!W38</f>
        <v>95.283474252334543</v>
      </c>
      <c r="M38" s="399">
        <f t="shared" si="1"/>
        <v>95.955883662139613</v>
      </c>
      <c r="N38" s="397">
        <f>計算シート!H38</f>
        <v>0</v>
      </c>
      <c r="O38" s="398">
        <f>計算シート!N38</f>
        <v>0.56290365414927068</v>
      </c>
      <c r="P38" s="398">
        <f>計算シート!X38</f>
        <v>79.766010193442099</v>
      </c>
      <c r="Q38" s="399">
        <f t="shared" si="2"/>
        <v>80.328913847591366</v>
      </c>
      <c r="R38" s="571"/>
      <c r="S38" s="571"/>
      <c r="T38" s="408">
        <f>'計算シート（雇用誘発数）'!G40</f>
        <v>21</v>
      </c>
      <c r="U38" s="409">
        <f>'計算シート（雇用誘発数）'!O40</f>
        <v>19</v>
      </c>
      <c r="V38" s="137"/>
      <c r="W38" s="178">
        <f t="shared" si="3"/>
        <v>95.955883662139613</v>
      </c>
      <c r="X38" s="178">
        <f t="shared" si="4"/>
        <v>80.328913847591366</v>
      </c>
      <c r="Y38" s="137"/>
      <c r="Z38" s="137"/>
      <c r="AA38" s="137"/>
      <c r="AB38" s="137"/>
      <c r="AC38" s="137"/>
      <c r="AD38" s="137"/>
      <c r="AE38" s="137"/>
      <c r="AF38" s="137"/>
      <c r="AG38" s="137"/>
      <c r="AH38" s="137"/>
    </row>
    <row r="39" spans="1:34" ht="13.5" customHeight="1">
      <c r="A39" s="137"/>
      <c r="B39" s="193" t="s">
        <v>248</v>
      </c>
      <c r="C39" s="119" t="s">
        <v>392</v>
      </c>
      <c r="D39" s="157"/>
      <c r="E39" s="454">
        <f>最終需要額入力!L38</f>
        <v>0</v>
      </c>
      <c r="F39" s="397">
        <f>計算シート!F39</f>
        <v>0</v>
      </c>
      <c r="G39" s="398">
        <f>計算シート!L39</f>
        <v>15.300550581613839</v>
      </c>
      <c r="H39" s="398">
        <f>計算シート!V39</f>
        <v>51.753733301532286</v>
      </c>
      <c r="I39" s="399">
        <f t="shared" si="0"/>
        <v>67.054283883146127</v>
      </c>
      <c r="J39" s="397">
        <f>計算シート!G39</f>
        <v>0</v>
      </c>
      <c r="K39" s="398">
        <f>計算シート!M39</f>
        <v>9.3452448676870734</v>
      </c>
      <c r="L39" s="398">
        <f>計算シート!W39</f>
        <v>31.610059255055685</v>
      </c>
      <c r="M39" s="399">
        <f>J39+K39+L39</f>
        <v>40.95530412274276</v>
      </c>
      <c r="N39" s="397">
        <f>計算シート!H39</f>
        <v>0</v>
      </c>
      <c r="O39" s="398">
        <f>計算シート!N39</f>
        <v>7.5032109703985821</v>
      </c>
      <c r="P39" s="398">
        <f>計算シート!X39</f>
        <v>25.379425230211627</v>
      </c>
      <c r="Q39" s="399">
        <f>N39+O39+P39</f>
        <v>32.882636200610207</v>
      </c>
      <c r="R39" s="571"/>
      <c r="S39" s="571"/>
      <c r="T39" s="408">
        <f>'計算シート（雇用誘発数）'!G41</f>
        <v>9</v>
      </c>
      <c r="U39" s="409">
        <f>'計算シート（雇用誘発数）'!O41</f>
        <v>8</v>
      </c>
      <c r="V39" s="137"/>
      <c r="W39" s="178">
        <f>K39+L39</f>
        <v>40.95530412274276</v>
      </c>
      <c r="X39" s="178">
        <f>O39+P39</f>
        <v>32.882636200610207</v>
      </c>
      <c r="Y39" s="137"/>
      <c r="Z39" s="137"/>
      <c r="AA39" s="137"/>
      <c r="AB39" s="137"/>
      <c r="AC39" s="137"/>
      <c r="AD39" s="137"/>
      <c r="AE39" s="137"/>
      <c r="AF39" s="137"/>
      <c r="AG39" s="137"/>
      <c r="AH39" s="137"/>
    </row>
    <row r="40" spans="1:34" ht="13.5" customHeight="1">
      <c r="A40" s="137"/>
      <c r="B40" s="193" t="s">
        <v>249</v>
      </c>
      <c r="C40" s="119" t="s">
        <v>278</v>
      </c>
      <c r="D40" s="157"/>
      <c r="E40" s="454">
        <f>最終需要額入力!L39</f>
        <v>0</v>
      </c>
      <c r="F40" s="397">
        <f>計算シート!F40</f>
        <v>0</v>
      </c>
      <c r="G40" s="398">
        <f>計算シート!L40</f>
        <v>718.27074821046062</v>
      </c>
      <c r="H40" s="398">
        <f>計算シート!V40</f>
        <v>119.44631386893496</v>
      </c>
      <c r="I40" s="399">
        <f>F40+G40+H40</f>
        <v>837.71706207939565</v>
      </c>
      <c r="J40" s="397">
        <f>計算シート!G40</f>
        <v>0</v>
      </c>
      <c r="K40" s="398">
        <f>計算シート!M40</f>
        <v>469.97505974564274</v>
      </c>
      <c r="L40" s="398">
        <f>計算シート!W40</f>
        <v>78.155470812102251</v>
      </c>
      <c r="M40" s="399">
        <f>J40+K40+L40</f>
        <v>548.13053055774503</v>
      </c>
      <c r="N40" s="397">
        <f>計算シート!H40</f>
        <v>0</v>
      </c>
      <c r="O40" s="398">
        <f>計算シート!N40</f>
        <v>284.38137250605149</v>
      </c>
      <c r="P40" s="398">
        <f>計算シート!X40</f>
        <v>47.29178622889328</v>
      </c>
      <c r="Q40" s="399">
        <f>N40+O40+P40</f>
        <v>331.67315873494476</v>
      </c>
      <c r="R40" s="571"/>
      <c r="S40" s="571"/>
      <c r="T40" s="408">
        <f>'計算シート（雇用誘発数）'!G42</f>
        <v>84</v>
      </c>
      <c r="U40" s="409">
        <f>'計算シート（雇用誘発数）'!O42</f>
        <v>71</v>
      </c>
      <c r="V40" s="137"/>
      <c r="W40" s="178">
        <f>K40+L40</f>
        <v>548.13053055774503</v>
      </c>
      <c r="X40" s="178">
        <f>O40+P40</f>
        <v>331.67315873494476</v>
      </c>
      <c r="Y40" s="137"/>
      <c r="Z40" s="137"/>
      <c r="AA40" s="137"/>
      <c r="AB40" s="137"/>
      <c r="AC40" s="137"/>
      <c r="AD40" s="137"/>
      <c r="AE40" s="137"/>
      <c r="AF40" s="137"/>
      <c r="AG40" s="137"/>
      <c r="AH40" s="137"/>
    </row>
    <row r="41" spans="1:34" ht="13.5" customHeight="1">
      <c r="A41" s="137"/>
      <c r="B41" s="197" t="s">
        <v>250</v>
      </c>
      <c r="C41" s="124" t="s">
        <v>279</v>
      </c>
      <c r="D41" s="435"/>
      <c r="E41" s="456">
        <f>最終需要額入力!L40</f>
        <v>0.1</v>
      </c>
      <c r="F41" s="403">
        <f>計算シート!F41</f>
        <v>8.3456437932016694E-2</v>
      </c>
      <c r="G41" s="404">
        <f>計算シート!L41</f>
        <v>4.8300042284685851</v>
      </c>
      <c r="H41" s="404">
        <f>計算シート!V41</f>
        <v>314.33166980366519</v>
      </c>
      <c r="I41" s="405">
        <f t="shared" si="0"/>
        <v>319.24513047006582</v>
      </c>
      <c r="J41" s="403">
        <f>計算シート!G41</f>
        <v>4.43755401871729E-2</v>
      </c>
      <c r="K41" s="404">
        <f>計算シート!M41</f>
        <v>2.5682146525258895</v>
      </c>
      <c r="L41" s="404">
        <f>計算シート!W41</f>
        <v>167.13674811805669</v>
      </c>
      <c r="M41" s="405">
        <f>J41+K41+L41</f>
        <v>169.74933831076976</v>
      </c>
      <c r="N41" s="403">
        <f>計算シート!H41</f>
        <v>2.4533757148498023E-2</v>
      </c>
      <c r="O41" s="404">
        <f>計算シート!N41</f>
        <v>1.419880283699563</v>
      </c>
      <c r="P41" s="404">
        <f>計算シート!X41</f>
        <v>92.404337426034687</v>
      </c>
      <c r="Q41" s="405">
        <f>N41+O41+P41</f>
        <v>93.848751466882746</v>
      </c>
      <c r="R41" s="571"/>
      <c r="S41" s="571"/>
      <c r="T41" s="408">
        <f>'計算シート（雇用誘発数）'!G43</f>
        <v>49</v>
      </c>
      <c r="U41" s="409">
        <f>'計算シート（雇用誘発数）'!O43</f>
        <v>39</v>
      </c>
      <c r="V41" s="137"/>
      <c r="W41" s="178">
        <f>K41+L41</f>
        <v>169.70496277058257</v>
      </c>
      <c r="X41" s="178">
        <f>O41+P41</f>
        <v>93.824217709734256</v>
      </c>
      <c r="Y41" s="137"/>
      <c r="Z41" s="137"/>
      <c r="AA41" s="137"/>
      <c r="AB41" s="137"/>
      <c r="AC41" s="137"/>
      <c r="AD41" s="137"/>
      <c r="AE41" s="137"/>
      <c r="AF41" s="137"/>
      <c r="AG41" s="137"/>
      <c r="AH41" s="137"/>
    </row>
    <row r="42" spans="1:34">
      <c r="A42" s="137"/>
      <c r="B42" s="193" t="s">
        <v>251</v>
      </c>
      <c r="C42" s="119" t="s">
        <v>13</v>
      </c>
      <c r="D42" s="157"/>
      <c r="E42" s="457"/>
      <c r="F42" s="397"/>
      <c r="G42" s="398">
        <f>計算シート!L42</f>
        <v>12.802136871500378</v>
      </c>
      <c r="H42" s="398">
        <f>計算シート!V42</f>
        <v>3.6572178566943316</v>
      </c>
      <c r="I42" s="399">
        <f>F42+G42+H42</f>
        <v>16.459354728194711</v>
      </c>
      <c r="J42" s="397">
        <f>計算シート!G42</f>
        <v>0</v>
      </c>
      <c r="K42" s="398">
        <f>計算シート!M42</f>
        <v>0</v>
      </c>
      <c r="L42" s="398">
        <f>計算シート!W42</f>
        <v>0</v>
      </c>
      <c r="M42" s="399">
        <f>J42+K42+L42</f>
        <v>0</v>
      </c>
      <c r="N42" s="397">
        <f>計算シート!H42</f>
        <v>0</v>
      </c>
      <c r="O42" s="398">
        <f>計算シート!N42</f>
        <v>0</v>
      </c>
      <c r="P42" s="398">
        <f>計算シート!X42</f>
        <v>0</v>
      </c>
      <c r="Q42" s="399">
        <f>N42+O42+P42</f>
        <v>0</v>
      </c>
      <c r="R42" s="571"/>
      <c r="S42" s="571"/>
      <c r="T42" s="410">
        <f>'計算シート（雇用誘発数）'!G44</f>
        <v>0</v>
      </c>
      <c r="U42" s="411">
        <f>'計算シート（雇用誘発数）'!O44</f>
        <v>0</v>
      </c>
      <c r="V42" s="137"/>
      <c r="W42" s="178">
        <f>K42+L42</f>
        <v>0</v>
      </c>
      <c r="X42" s="178">
        <f>O42+P42</f>
        <v>0</v>
      </c>
      <c r="Y42" s="137"/>
      <c r="Z42" s="137"/>
      <c r="AA42" s="137"/>
      <c r="AB42" s="137"/>
      <c r="AC42" s="137"/>
      <c r="AD42" s="137"/>
      <c r="AE42" s="137"/>
      <c r="AF42" s="137"/>
      <c r="AG42" s="137"/>
      <c r="AH42" s="137"/>
    </row>
    <row r="43" spans="1:34">
      <c r="A43" s="137"/>
      <c r="B43" s="186" t="s">
        <v>252</v>
      </c>
      <c r="C43" s="126" t="s">
        <v>14</v>
      </c>
      <c r="D43" s="157"/>
      <c r="E43" s="458"/>
      <c r="F43" s="397"/>
      <c r="G43" s="398">
        <f>計算シート!L43</f>
        <v>162.87174411386198</v>
      </c>
      <c r="H43" s="398">
        <f>計算シート!V43</f>
        <v>9.8529698184595134</v>
      </c>
      <c r="I43" s="399">
        <f>F43+G43+H43</f>
        <v>172.72471393232149</v>
      </c>
      <c r="J43" s="397">
        <f>計算シート!G43</f>
        <v>0</v>
      </c>
      <c r="K43" s="398">
        <f>計算シート!M43</f>
        <v>72.131742139613451</v>
      </c>
      <c r="L43" s="398">
        <f>計算シート!W43</f>
        <v>4.3636290758798779</v>
      </c>
      <c r="M43" s="399">
        <f>J43+K43+L43</f>
        <v>76.495371215493321</v>
      </c>
      <c r="N43" s="397">
        <f>計算シート!H43</f>
        <v>0</v>
      </c>
      <c r="O43" s="398">
        <f>計算シート!N43</f>
        <v>3.0341943960373872</v>
      </c>
      <c r="P43" s="398">
        <f>計算シート!X43</f>
        <v>0.18355440331378473</v>
      </c>
      <c r="Q43" s="399">
        <f>N43+O43+P43</f>
        <v>3.2177487993511718</v>
      </c>
      <c r="R43" s="572"/>
      <c r="S43" s="572"/>
      <c r="T43" s="414">
        <f>'計算シート（雇用誘発数）'!G45</f>
        <v>0</v>
      </c>
      <c r="U43" s="415">
        <f>'計算シート（雇用誘発数）'!O45</f>
        <v>0</v>
      </c>
      <c r="V43" s="137"/>
      <c r="W43" s="178">
        <f>K43+L43</f>
        <v>76.495371215493321</v>
      </c>
      <c r="X43" s="178">
        <f>O43+P43</f>
        <v>3.2177487993511718</v>
      </c>
      <c r="Y43" s="137"/>
      <c r="Z43" s="137"/>
      <c r="AA43" s="137"/>
      <c r="AB43" s="137"/>
      <c r="AC43" s="137"/>
      <c r="AD43" s="137"/>
      <c r="AE43" s="137"/>
      <c r="AF43" s="137"/>
      <c r="AG43" s="137"/>
      <c r="AH43" s="137"/>
    </row>
    <row r="44" spans="1:34" ht="12.75" thickBot="1">
      <c r="A44" s="137"/>
      <c r="B44" s="240"/>
      <c r="C44" s="436" t="s">
        <v>47</v>
      </c>
      <c r="D44" s="437"/>
      <c r="E44" s="416">
        <f t="shared" ref="E44:Q44" si="5">SUM(E7:E43)</f>
        <v>10010.108000000002</v>
      </c>
      <c r="F44" s="559">
        <f t="shared" si="5"/>
        <v>10001.862472660807</v>
      </c>
      <c r="G44" s="560">
        <f t="shared" si="5"/>
        <v>3225.066327076393</v>
      </c>
      <c r="H44" s="560">
        <f t="shared" si="5"/>
        <v>2366.4840149462393</v>
      </c>
      <c r="I44" s="561">
        <f t="shared" si="5"/>
        <v>15593.412814683437</v>
      </c>
      <c r="J44" s="431">
        <f t="shared" si="5"/>
        <v>4671.9684633387578</v>
      </c>
      <c r="K44" s="432">
        <f t="shared" si="5"/>
        <v>1799.0555961533307</v>
      </c>
      <c r="L44" s="432">
        <f t="shared" si="5"/>
        <v>1561.3941832148246</v>
      </c>
      <c r="M44" s="433">
        <f t="shared" si="5"/>
        <v>8032.4182427069127</v>
      </c>
      <c r="N44" s="428">
        <f t="shared" si="5"/>
        <v>3573.7103292431789</v>
      </c>
      <c r="O44" s="429">
        <f t="shared" si="5"/>
        <v>917.33009268130115</v>
      </c>
      <c r="P44" s="429">
        <f t="shared" si="5"/>
        <v>597.2693683233274</v>
      </c>
      <c r="Q44" s="430">
        <f t="shared" si="5"/>
        <v>5088.3097902478085</v>
      </c>
      <c r="R44" s="417">
        <f>I44/E44</f>
        <v>1.5577666908971846</v>
      </c>
      <c r="S44" s="81">
        <f>I44/F44</f>
        <v>1.5590509124982104</v>
      </c>
      <c r="T44" s="556">
        <f>SUM(T7:T43)</f>
        <v>1241</v>
      </c>
      <c r="U44" s="557">
        <f>SUM(U7:U43)</f>
        <v>1018</v>
      </c>
      <c r="V44" s="137"/>
      <c r="W44" s="137"/>
      <c r="X44" s="137"/>
      <c r="Y44" s="137"/>
      <c r="Z44" s="137"/>
      <c r="AA44" s="137"/>
      <c r="AB44" s="137"/>
      <c r="AC44" s="137"/>
      <c r="AD44" s="137"/>
      <c r="AE44" s="137"/>
      <c r="AF44" s="137"/>
      <c r="AG44" s="137"/>
      <c r="AH44" s="137"/>
    </row>
    <row r="45" spans="1:34" s="137" customFormat="1"/>
    <row r="46" spans="1:34" s="137" customFormat="1"/>
    <row r="47" spans="1:34" s="137" customFormat="1"/>
    <row r="48" spans="1:34" s="137" customFormat="1"/>
    <row r="49" s="137" customFormat="1"/>
    <row r="50" s="137" customFormat="1"/>
    <row r="51" s="137" customFormat="1"/>
    <row r="52" s="137" customFormat="1"/>
    <row r="53" s="137" customFormat="1"/>
    <row r="54" s="137" customFormat="1"/>
    <row r="55" s="137" customFormat="1"/>
    <row r="56" s="137" customFormat="1"/>
    <row r="57" s="137" customFormat="1"/>
    <row r="58" s="137" customFormat="1"/>
    <row r="59" s="137" customFormat="1"/>
    <row r="60" s="137" customFormat="1"/>
    <row r="61" s="137" customFormat="1"/>
    <row r="62" s="137" customFormat="1"/>
    <row r="63" s="137" customFormat="1"/>
    <row r="64" s="137" customFormat="1"/>
    <row r="65" s="137" customFormat="1"/>
    <row r="66" s="137" customFormat="1"/>
    <row r="67" s="137" customFormat="1"/>
    <row r="68" s="137" customFormat="1"/>
    <row r="69" s="137" customFormat="1"/>
    <row r="70" s="137" customFormat="1"/>
    <row r="71" s="137" customFormat="1"/>
    <row r="72" s="137" customFormat="1"/>
    <row r="73" s="137" customFormat="1"/>
    <row r="74" s="137" customFormat="1"/>
    <row r="75" s="137" customFormat="1"/>
    <row r="76" s="137" customFormat="1"/>
    <row r="77" s="137" customFormat="1"/>
    <row r="78" s="137" customFormat="1"/>
    <row r="79" s="137" customFormat="1"/>
    <row r="80" s="137" customFormat="1"/>
    <row r="81" s="137" customFormat="1"/>
    <row r="82" s="137" customFormat="1"/>
    <row r="83" s="137" customFormat="1"/>
    <row r="84" s="137" customFormat="1"/>
    <row r="85" s="137" customFormat="1"/>
    <row r="86" s="137" customFormat="1"/>
    <row r="87" s="137" customFormat="1"/>
    <row r="88" s="137" customFormat="1"/>
    <row r="89" s="137" customFormat="1"/>
    <row r="90" s="137" customFormat="1"/>
    <row r="91" s="137" customFormat="1"/>
    <row r="92" s="137" customFormat="1"/>
    <row r="93" s="137" customFormat="1"/>
    <row r="94" s="137" customFormat="1"/>
    <row r="95" s="137" customFormat="1"/>
    <row r="96" s="137" customFormat="1"/>
    <row r="97" s="137" customFormat="1"/>
    <row r="98" s="137" customFormat="1"/>
    <row r="99" s="137" customFormat="1"/>
    <row r="100" s="137" customFormat="1"/>
    <row r="101" s="137" customFormat="1"/>
    <row r="102" s="137" customFormat="1"/>
    <row r="103" s="137" customFormat="1"/>
    <row r="104" s="137" customFormat="1"/>
    <row r="105" s="137" customFormat="1"/>
    <row r="106" s="137" customFormat="1"/>
    <row r="107" s="137" customFormat="1"/>
    <row r="108" s="137" customFormat="1"/>
    <row r="109" s="137" customFormat="1"/>
    <row r="110" s="137" customFormat="1"/>
    <row r="111" s="137" customFormat="1"/>
    <row r="112" s="137" customFormat="1"/>
    <row r="113" s="137" customFormat="1"/>
    <row r="114" s="137" customFormat="1"/>
    <row r="115" s="137" customFormat="1"/>
    <row r="116" s="137" customFormat="1"/>
    <row r="117" s="137" customFormat="1"/>
    <row r="118" s="137" customFormat="1"/>
    <row r="119" s="137" customFormat="1"/>
    <row r="120" s="137" customFormat="1"/>
    <row r="121" s="137" customFormat="1"/>
    <row r="122" s="137" customFormat="1"/>
    <row r="123" s="137" customFormat="1"/>
    <row r="124" s="137" customFormat="1"/>
    <row r="125" s="137" customFormat="1"/>
    <row r="126" s="137" customFormat="1"/>
    <row r="127" s="137" customFormat="1"/>
    <row r="128" s="137" customFormat="1"/>
    <row r="129" s="137" customFormat="1"/>
    <row r="130" s="137" customFormat="1"/>
    <row r="131" s="137" customFormat="1"/>
    <row r="132" s="137" customFormat="1"/>
    <row r="133" s="137" customFormat="1"/>
    <row r="134" s="137" customFormat="1"/>
    <row r="135" s="137" customFormat="1"/>
    <row r="136" s="137" customFormat="1"/>
    <row r="137" s="137" customFormat="1"/>
    <row r="138" s="137" customFormat="1"/>
    <row r="139" s="137" customFormat="1"/>
    <row r="140" s="137" customFormat="1"/>
    <row r="141" s="137" customFormat="1"/>
    <row r="142" s="137" customFormat="1"/>
    <row r="143" s="137" customFormat="1"/>
    <row r="144" s="137" customFormat="1"/>
    <row r="145" s="137" customFormat="1"/>
    <row r="146" s="137" customFormat="1"/>
    <row r="147" s="137" customFormat="1"/>
    <row r="148" s="137" customFormat="1"/>
    <row r="149" s="137" customFormat="1"/>
    <row r="150" s="137" customFormat="1"/>
    <row r="151" s="137" customFormat="1"/>
    <row r="152" s="137" customFormat="1"/>
    <row r="153" s="137" customFormat="1"/>
    <row r="154" s="137" customFormat="1"/>
    <row r="155" s="137" customFormat="1"/>
    <row r="156" s="137" customFormat="1"/>
    <row r="157" s="137" customFormat="1"/>
    <row r="158" s="137" customFormat="1"/>
    <row r="159" s="137" customFormat="1"/>
    <row r="160" s="137" customFormat="1"/>
    <row r="161" s="137" customFormat="1"/>
    <row r="162" s="137" customFormat="1"/>
    <row r="163" s="137" customFormat="1"/>
    <row r="164" s="137" customFormat="1"/>
    <row r="165" s="137" customFormat="1"/>
    <row r="166" s="137" customFormat="1"/>
    <row r="167" s="137" customFormat="1"/>
    <row r="168" s="137" customFormat="1"/>
    <row r="169" s="137" customFormat="1"/>
    <row r="170" s="137" customFormat="1"/>
    <row r="171" s="137" customFormat="1"/>
    <row r="172" s="137" customFormat="1"/>
    <row r="173" s="137" customFormat="1"/>
    <row r="174" s="137" customFormat="1"/>
    <row r="175" s="137" customFormat="1"/>
    <row r="176" s="137" customFormat="1"/>
    <row r="177" s="137" customFormat="1"/>
    <row r="178" s="137" customFormat="1"/>
    <row r="179" s="137" customFormat="1"/>
    <row r="180" s="137" customFormat="1"/>
    <row r="181" s="137" customFormat="1"/>
    <row r="182" s="137" customFormat="1"/>
    <row r="183" s="137" customFormat="1"/>
    <row r="184" s="137" customFormat="1"/>
    <row r="185" s="137" customFormat="1"/>
    <row r="186" s="137" customFormat="1"/>
    <row r="187" s="137" customFormat="1"/>
    <row r="188" s="137" customFormat="1"/>
    <row r="189" s="137" customFormat="1"/>
    <row r="190" s="137" customFormat="1"/>
    <row r="191" s="137" customFormat="1"/>
    <row r="192" s="137" customFormat="1"/>
    <row r="193" s="137" customFormat="1"/>
    <row r="194" s="137" customFormat="1"/>
    <row r="195" s="137" customFormat="1"/>
    <row r="196" s="137" customFormat="1"/>
    <row r="197" s="137" customFormat="1"/>
    <row r="198" s="137" customFormat="1"/>
    <row r="199" s="137" customFormat="1"/>
    <row r="200" s="137" customFormat="1"/>
    <row r="201" s="137" customFormat="1"/>
    <row r="202" s="137" customFormat="1"/>
    <row r="203" s="137" customFormat="1"/>
    <row r="204" s="137" customFormat="1"/>
    <row r="205" s="137" customFormat="1"/>
    <row r="206" s="137" customFormat="1"/>
    <row r="207" s="137" customFormat="1"/>
    <row r="208" s="137" customFormat="1"/>
    <row r="209" s="137" customFormat="1"/>
    <row r="210" s="137" customFormat="1"/>
    <row r="211" s="137" customFormat="1"/>
    <row r="212" s="137" customFormat="1"/>
    <row r="213" s="137" customFormat="1"/>
    <row r="214" s="137" customFormat="1"/>
    <row r="215" s="137" customFormat="1"/>
    <row r="216" s="137" customFormat="1"/>
    <row r="217" s="137" customFormat="1"/>
    <row r="218" s="137" customFormat="1"/>
    <row r="219" s="137" customFormat="1"/>
    <row r="220" s="137" customFormat="1"/>
    <row r="221" s="137" customFormat="1"/>
    <row r="222" s="137" customFormat="1"/>
    <row r="223" s="137" customFormat="1"/>
    <row r="224" s="137" customFormat="1"/>
    <row r="225" s="137" customFormat="1"/>
    <row r="226" s="137" customFormat="1"/>
    <row r="227" s="137" customFormat="1"/>
    <row r="228" s="137" customFormat="1"/>
    <row r="229" s="137" customFormat="1"/>
    <row r="230" s="137" customFormat="1"/>
    <row r="231" s="137" customFormat="1"/>
    <row r="232" s="137" customFormat="1"/>
    <row r="233" s="137" customFormat="1"/>
    <row r="234" s="137" customFormat="1"/>
    <row r="235" s="137" customFormat="1"/>
    <row r="236" s="137" customFormat="1"/>
    <row r="237" s="137" customFormat="1"/>
    <row r="238" s="137" customFormat="1"/>
    <row r="239" s="137" customFormat="1"/>
    <row r="240" s="137" customFormat="1"/>
    <row r="241" s="137" customFormat="1"/>
    <row r="242" s="137" customFormat="1"/>
    <row r="243" s="137" customFormat="1"/>
    <row r="244" s="137" customFormat="1"/>
    <row r="245" s="137" customFormat="1"/>
    <row r="246" s="137" customFormat="1"/>
    <row r="247" s="137" customFormat="1"/>
    <row r="248" s="137" customFormat="1"/>
    <row r="249" s="137" customFormat="1"/>
    <row r="250" s="137" customFormat="1"/>
    <row r="251" s="137" customFormat="1"/>
    <row r="252" s="137" customFormat="1"/>
    <row r="253" s="137" customFormat="1"/>
    <row r="254" s="137" customFormat="1"/>
    <row r="255" s="137" customFormat="1"/>
    <row r="256" s="137" customFormat="1"/>
    <row r="257" s="137" customFormat="1"/>
    <row r="258" s="137" customFormat="1"/>
    <row r="259" s="137" customFormat="1"/>
    <row r="260" s="137" customFormat="1"/>
    <row r="261" s="137" customFormat="1"/>
    <row r="262" s="137" customFormat="1"/>
    <row r="263" s="137" customFormat="1"/>
    <row r="264" s="137" customFormat="1"/>
    <row r="265" s="137" customFormat="1"/>
    <row r="266" s="137" customFormat="1"/>
    <row r="267" s="137" customFormat="1"/>
    <row r="268" s="137" customFormat="1"/>
    <row r="269" s="137" customFormat="1"/>
    <row r="270" s="137" customFormat="1"/>
    <row r="271" s="137" customFormat="1"/>
    <row r="272" s="137" customFormat="1"/>
    <row r="273" s="137" customFormat="1"/>
    <row r="274" s="137" customFormat="1"/>
    <row r="275" s="137" customFormat="1"/>
    <row r="276" s="137" customFormat="1"/>
    <row r="277" s="137" customFormat="1"/>
    <row r="278" s="137" customFormat="1"/>
    <row r="279" s="137" customFormat="1"/>
    <row r="280" s="137" customFormat="1"/>
    <row r="281" s="137" customFormat="1"/>
    <row r="282" s="137" customFormat="1"/>
    <row r="283" s="137" customFormat="1"/>
    <row r="284" s="137" customFormat="1"/>
    <row r="285" s="137" customFormat="1"/>
    <row r="286" s="137" customFormat="1"/>
    <row r="287" s="137" customFormat="1"/>
    <row r="288" s="137" customFormat="1"/>
    <row r="289" s="137" customFormat="1"/>
    <row r="290" s="137" customFormat="1"/>
    <row r="291" s="137" customFormat="1"/>
    <row r="292" s="137" customFormat="1"/>
    <row r="293" s="137" customFormat="1"/>
    <row r="294" s="137" customFormat="1"/>
    <row r="295" s="137" customFormat="1"/>
    <row r="296" s="137" customFormat="1"/>
    <row r="297" s="137" customFormat="1"/>
    <row r="298" s="137" customFormat="1"/>
    <row r="299" s="137" customFormat="1"/>
    <row r="300" s="137" customFormat="1"/>
    <row r="301" s="137" customFormat="1"/>
    <row r="302" s="137" customFormat="1"/>
    <row r="303" s="137" customFormat="1"/>
    <row r="304" s="137" customFormat="1"/>
    <row r="305" s="137" customFormat="1"/>
    <row r="306" s="137" customFormat="1"/>
    <row r="307" s="137" customFormat="1"/>
    <row r="308" s="137" customFormat="1"/>
    <row r="309" s="137" customFormat="1"/>
    <row r="310" s="137" customFormat="1"/>
    <row r="311" s="137" customFormat="1"/>
    <row r="312" s="137" customFormat="1"/>
    <row r="313" s="137" customFormat="1"/>
    <row r="314" s="137" customFormat="1"/>
    <row r="315" s="137" customFormat="1"/>
    <row r="316" s="137" customFormat="1"/>
    <row r="317" s="137" customFormat="1"/>
    <row r="318" s="137" customFormat="1"/>
    <row r="319" s="137" customFormat="1"/>
    <row r="320" s="137" customFormat="1"/>
    <row r="321" s="137" customFormat="1"/>
    <row r="322" s="137" customFormat="1"/>
    <row r="323" s="137" customFormat="1"/>
    <row r="324" s="137" customFormat="1"/>
    <row r="325" s="137" customFormat="1"/>
    <row r="326" s="137" customFormat="1"/>
    <row r="327" s="137" customFormat="1"/>
    <row r="328" s="137" customFormat="1"/>
    <row r="329" s="137" customFormat="1"/>
    <row r="330" s="137" customFormat="1"/>
    <row r="331" s="137" customFormat="1"/>
    <row r="332" s="137" customFormat="1"/>
    <row r="333" s="137" customFormat="1"/>
    <row r="334" s="137" customFormat="1"/>
    <row r="335" s="137" customFormat="1"/>
    <row r="336" s="137" customFormat="1"/>
    <row r="337" s="137" customFormat="1"/>
    <row r="338" s="137" customFormat="1"/>
    <row r="339" s="137" customFormat="1"/>
    <row r="340" s="137" customFormat="1"/>
    <row r="341" s="137" customFormat="1"/>
    <row r="342" s="137" customFormat="1"/>
    <row r="343" s="137" customFormat="1"/>
    <row r="344" s="137" customFormat="1"/>
    <row r="345" s="137" customFormat="1"/>
    <row r="346" s="137" customFormat="1"/>
    <row r="347" s="137" customFormat="1"/>
    <row r="348" s="137" customFormat="1"/>
    <row r="349" s="137" customFormat="1"/>
    <row r="350" s="137" customFormat="1"/>
    <row r="351" s="137" customFormat="1"/>
    <row r="352" s="137" customFormat="1"/>
    <row r="353" s="137" customFormat="1"/>
    <row r="354" s="137" customFormat="1"/>
    <row r="355" s="137" customFormat="1"/>
    <row r="356" s="137" customFormat="1"/>
    <row r="357" s="137" customFormat="1"/>
    <row r="358" s="137" customFormat="1"/>
    <row r="359" s="137" customFormat="1"/>
    <row r="360" s="137" customFormat="1"/>
    <row r="361" s="137" customFormat="1"/>
    <row r="362" s="137" customFormat="1"/>
    <row r="363" s="137" customFormat="1"/>
    <row r="364" s="137" customFormat="1"/>
    <row r="365" s="137" customFormat="1"/>
    <row r="366" s="137" customFormat="1"/>
    <row r="367" s="137" customFormat="1"/>
    <row r="368" s="137" customFormat="1"/>
    <row r="369" s="137" customFormat="1"/>
    <row r="370" s="137" customFormat="1"/>
    <row r="371" s="137" customFormat="1"/>
    <row r="372" s="137" customFormat="1"/>
    <row r="373" s="137" customFormat="1"/>
    <row r="374" s="137" customFormat="1"/>
    <row r="375" s="137" customFormat="1"/>
    <row r="376" s="137" customFormat="1"/>
    <row r="377" s="137" customFormat="1"/>
    <row r="378" s="137" customFormat="1"/>
    <row r="379" s="137" customFormat="1"/>
    <row r="380" s="137" customFormat="1"/>
    <row r="381" s="137" customFormat="1"/>
    <row r="382" s="137" customFormat="1"/>
    <row r="383" s="137" customFormat="1"/>
    <row r="384" s="137" customFormat="1"/>
    <row r="385" s="137" customFormat="1"/>
    <row r="386" s="137" customFormat="1"/>
    <row r="387" s="137" customFormat="1"/>
    <row r="388" s="137" customFormat="1"/>
    <row r="389" s="137" customFormat="1"/>
    <row r="390" s="137" customFormat="1"/>
    <row r="391" s="137" customFormat="1"/>
    <row r="392" s="137" customFormat="1"/>
    <row r="393" s="137" customFormat="1"/>
    <row r="394" s="137" customFormat="1"/>
    <row r="395" s="137" customFormat="1"/>
    <row r="396" s="137" customFormat="1"/>
    <row r="397" s="137" customFormat="1"/>
    <row r="398" s="137" customFormat="1"/>
    <row r="399" s="137" customFormat="1"/>
    <row r="400" s="137" customFormat="1"/>
    <row r="401" s="137" customFormat="1"/>
    <row r="402" s="137" customFormat="1"/>
    <row r="403" s="137" customFormat="1"/>
    <row r="404" s="137" customFormat="1"/>
    <row r="405" s="137" customFormat="1"/>
    <row r="406" s="137" customFormat="1"/>
    <row r="407" s="137" customFormat="1"/>
    <row r="408" s="137" customFormat="1"/>
    <row r="409" s="137" customFormat="1"/>
    <row r="410" s="137" customFormat="1"/>
    <row r="411" s="137" customFormat="1"/>
    <row r="412" s="137" customFormat="1"/>
    <row r="413" s="137" customFormat="1"/>
    <row r="414" s="137" customFormat="1"/>
    <row r="415" s="137" customFormat="1"/>
    <row r="416" s="137" customFormat="1"/>
    <row r="417" s="137" customFormat="1"/>
    <row r="418" s="137" customFormat="1"/>
    <row r="419" s="137" customFormat="1"/>
    <row r="420" s="137" customFormat="1"/>
    <row r="421" s="137" customFormat="1"/>
    <row r="422" s="137" customFormat="1"/>
    <row r="423" s="137" customFormat="1"/>
    <row r="424" s="137" customFormat="1"/>
    <row r="425" s="137" customFormat="1"/>
    <row r="426" s="137" customFormat="1"/>
    <row r="427" s="137" customFormat="1"/>
    <row r="428" s="137" customFormat="1"/>
    <row r="429" s="137" customFormat="1"/>
    <row r="430" s="137" customFormat="1"/>
    <row r="431" s="137" customFormat="1"/>
    <row r="432" s="137" customFormat="1"/>
    <row r="433" s="137" customFormat="1"/>
    <row r="434" s="137" customFormat="1"/>
    <row r="435" s="137" customFormat="1"/>
    <row r="436" s="137" customFormat="1"/>
    <row r="437" s="137" customFormat="1"/>
    <row r="438" s="137" customFormat="1"/>
    <row r="439" s="137" customFormat="1"/>
    <row r="440" s="137" customFormat="1"/>
    <row r="441" s="137" customFormat="1"/>
    <row r="442" s="137" customFormat="1"/>
    <row r="443" s="137" customFormat="1"/>
    <row r="444" s="137" customFormat="1"/>
    <row r="445" s="137" customFormat="1"/>
    <row r="446" s="137" customFormat="1"/>
    <row r="447" s="137" customFormat="1"/>
    <row r="448" s="137" customFormat="1"/>
    <row r="449" s="137" customFormat="1"/>
    <row r="450" s="137" customFormat="1"/>
    <row r="451" s="137" customFormat="1"/>
    <row r="452" s="137" customFormat="1"/>
    <row r="453" s="137" customFormat="1"/>
    <row r="454" s="137" customFormat="1"/>
    <row r="455" s="137" customFormat="1"/>
    <row r="456" s="137" customFormat="1"/>
    <row r="457" s="137" customFormat="1"/>
    <row r="458" s="137" customFormat="1"/>
    <row r="459" s="137" customFormat="1"/>
    <row r="460" s="137" customFormat="1"/>
    <row r="461" s="137" customFormat="1"/>
    <row r="462" s="137" customFormat="1"/>
    <row r="463" s="137" customFormat="1"/>
    <row r="464" s="137" customFormat="1"/>
    <row r="465" s="137" customFormat="1"/>
    <row r="466" s="137" customFormat="1"/>
    <row r="467" s="137" customFormat="1"/>
    <row r="468" s="137" customFormat="1"/>
    <row r="469" s="137" customFormat="1"/>
    <row r="470" s="137" customFormat="1"/>
    <row r="471" s="137" customFormat="1"/>
    <row r="472" s="137" customFormat="1"/>
    <row r="473" s="137" customFormat="1"/>
    <row r="474" s="137" customFormat="1"/>
    <row r="475" s="137" customFormat="1"/>
    <row r="476" s="137" customFormat="1"/>
    <row r="477" s="137" customFormat="1"/>
    <row r="478" s="137" customFormat="1"/>
    <row r="479" s="137" customFormat="1"/>
    <row r="480" s="137" customFormat="1"/>
    <row r="481" s="137" customFormat="1"/>
    <row r="482" s="137" customFormat="1"/>
    <row r="483" s="137" customFormat="1"/>
    <row r="484" s="137" customFormat="1"/>
    <row r="485" s="137" customFormat="1"/>
    <row r="486" s="137" customFormat="1"/>
    <row r="487" s="137" customFormat="1"/>
    <row r="488" s="137" customFormat="1"/>
    <row r="489" s="137" customFormat="1"/>
    <row r="490" s="137" customFormat="1"/>
    <row r="491" s="137" customFormat="1"/>
    <row r="492" s="137" customFormat="1"/>
    <row r="493" s="137" customFormat="1"/>
    <row r="494" s="137" customFormat="1"/>
    <row r="495" s="137" customFormat="1"/>
    <row r="496" s="137" customFormat="1"/>
    <row r="497" s="137" customFormat="1"/>
    <row r="498" s="137" customFormat="1"/>
    <row r="499" s="137" customFormat="1"/>
    <row r="500" s="137" customFormat="1"/>
    <row r="501" s="137" customFormat="1"/>
    <row r="502" s="137" customFormat="1"/>
    <row r="503" s="137" customFormat="1"/>
    <row r="504" s="137" customFormat="1"/>
    <row r="505" s="137" customFormat="1"/>
    <row r="506" s="137" customFormat="1"/>
    <row r="507" s="137" customFormat="1"/>
    <row r="508" s="137" customFormat="1"/>
    <row r="509" s="137" customFormat="1"/>
    <row r="510" s="137" customFormat="1"/>
    <row r="511" s="137" customFormat="1"/>
    <row r="512" s="137" customFormat="1"/>
    <row r="513" s="137" customFormat="1"/>
    <row r="514" s="137" customFormat="1"/>
    <row r="515" s="137" customFormat="1"/>
    <row r="516" s="137" customFormat="1"/>
    <row r="517" s="137" customFormat="1"/>
    <row r="518" s="137" customFormat="1"/>
    <row r="519" s="137" customFormat="1"/>
    <row r="520" s="137" customFormat="1"/>
    <row r="521" s="137" customFormat="1"/>
    <row r="522" s="137" customFormat="1"/>
    <row r="523" s="137" customFormat="1"/>
    <row r="524" s="137" customFormat="1"/>
    <row r="525" s="137" customFormat="1"/>
    <row r="526" s="137" customFormat="1"/>
    <row r="527" s="137" customFormat="1"/>
    <row r="528" s="137" customFormat="1"/>
    <row r="529" s="137" customFormat="1"/>
    <row r="530" s="137" customFormat="1"/>
    <row r="531" s="137" customFormat="1"/>
    <row r="532" s="137" customFormat="1"/>
    <row r="533" s="137" customFormat="1"/>
    <row r="534" s="137" customFormat="1"/>
    <row r="535" s="137" customFormat="1"/>
    <row r="536" s="137" customFormat="1"/>
    <row r="537" s="137" customFormat="1"/>
    <row r="538" s="137" customFormat="1"/>
    <row r="539" s="137" customFormat="1"/>
    <row r="540" s="137" customFormat="1"/>
    <row r="541" s="137" customFormat="1"/>
    <row r="542" s="137" customFormat="1"/>
    <row r="543" s="137" customFormat="1"/>
    <row r="544" s="137" customFormat="1"/>
  </sheetData>
  <mergeCells count="14">
    <mergeCell ref="R2:S2"/>
    <mergeCell ref="R3:R6"/>
    <mergeCell ref="S3:S6"/>
    <mergeCell ref="N3:Q3"/>
    <mergeCell ref="B3:C6"/>
    <mergeCell ref="F3:I3"/>
    <mergeCell ref="J3:M3"/>
    <mergeCell ref="E3:E6"/>
    <mergeCell ref="J4:M4"/>
    <mergeCell ref="N5:Q5"/>
    <mergeCell ref="N4:Q4"/>
    <mergeCell ref="F4:I4"/>
    <mergeCell ref="J5:M5"/>
    <mergeCell ref="P2:Q2"/>
  </mergeCells>
  <phoneticPr fontId="2"/>
  <hyperlinks>
    <hyperlink ref="R2:S2" location="入力の説明!A1" display="入力の説明シートへ"/>
  </hyperlinks>
  <pageMargins left="0.53" right="0.27559055118110237" top="0.78740157480314965" bottom="0.78740157480314965" header="0.51181102362204722" footer="0.51181102362204722"/>
  <pageSetup paperSize="9" scale="63" orientation="landscape" r:id="rId1"/>
  <headerFooter alignWithMargins="0">
    <oddFooter>&amp;R&amp;F  &amp;A</oddFooter>
  </headerFooter>
  <ignoredErrors>
    <ignoredError sqref="B7:B4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99"/>
    <pageSetUpPr fitToPage="1"/>
  </sheetPr>
  <dimension ref="A1:V34"/>
  <sheetViews>
    <sheetView zoomScale="80" zoomScaleNormal="80" workbookViewId="0"/>
  </sheetViews>
  <sheetFormatPr defaultRowHeight="13.5"/>
  <cols>
    <col min="1" max="16384" width="9" style="136"/>
  </cols>
  <sheetData>
    <row r="1" spans="1:22" ht="18" customHeight="1" thickTop="1" thickBot="1">
      <c r="M1" s="737" t="s">
        <v>191</v>
      </c>
      <c r="N1" s="738"/>
    </row>
    <row r="2" spans="1:22" ht="15" thickTop="1">
      <c r="A2" s="167" t="s">
        <v>89</v>
      </c>
      <c r="J2" s="136" t="s">
        <v>373</v>
      </c>
      <c r="M2" s="167" t="s">
        <v>107</v>
      </c>
      <c r="V2" s="136" t="s">
        <v>373</v>
      </c>
    </row>
    <row r="34" spans="1:22" ht="14.25">
      <c r="A34" s="167" t="s">
        <v>106</v>
      </c>
      <c r="J34" s="136" t="s">
        <v>373</v>
      </c>
      <c r="M34" s="136" t="s">
        <v>318</v>
      </c>
      <c r="V34" s="136" t="s">
        <v>328</v>
      </c>
    </row>
  </sheetData>
  <mergeCells count="1">
    <mergeCell ref="M1:N1"/>
  </mergeCells>
  <phoneticPr fontId="2"/>
  <hyperlinks>
    <hyperlink ref="M1:N1" location="入力の説明!A1" display="入力の説明シートへ"/>
  </hyperlinks>
  <pageMargins left="0.78740157480314965" right="0.78740157480314965" top="0.78740157480314965" bottom="0.78740157480314965" header="0.51181102362204722" footer="0.51181102362204722"/>
  <pageSetup paperSize="9" scale="60" orientation="landscape" r:id="rId1"/>
  <headerFooter alignWithMargins="0">
    <oddFooter>&amp;R&amp;F  &amp;A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99"/>
    <pageSetUpPr fitToPage="1"/>
  </sheetPr>
  <dimension ref="A1:AD51"/>
  <sheetViews>
    <sheetView showGridLines="0" zoomScaleNormal="100" workbookViewId="0"/>
  </sheetViews>
  <sheetFormatPr defaultRowHeight="12"/>
  <cols>
    <col min="1" max="1" width="3.75" style="1" customWidth="1"/>
    <col min="2" max="2" width="2.75" style="1" customWidth="1"/>
    <col min="3" max="3" width="15.25" style="1" customWidth="1"/>
    <col min="4" max="4" width="11.375" style="1" customWidth="1"/>
    <col min="5" max="5" width="7.125" style="1" customWidth="1"/>
    <col min="6" max="6" width="5" style="1" customWidth="1"/>
    <col min="7" max="7" width="8.625" style="1" customWidth="1"/>
    <col min="8" max="8" width="7.125" style="1" customWidth="1"/>
    <col min="9" max="10" width="6.125" style="1" customWidth="1"/>
    <col min="11" max="11" width="9" style="1"/>
    <col min="12" max="12" width="3" style="1" customWidth="1"/>
    <col min="13" max="13" width="16.625" style="1" customWidth="1"/>
    <col min="14" max="14" width="4.875" style="1" customWidth="1"/>
    <col min="15" max="15" width="9.25" style="1" customWidth="1"/>
    <col min="16" max="16" width="8" style="1" customWidth="1"/>
    <col min="17" max="17" width="5.75" style="1" customWidth="1"/>
    <col min="18" max="18" width="12.375" style="1" customWidth="1"/>
    <col min="19" max="19" width="7" style="1" customWidth="1"/>
    <col min="20" max="20" width="9.875" style="1" customWidth="1"/>
    <col min="21" max="21" width="3.75" style="1" customWidth="1"/>
    <col min="22" max="22" width="5.375" style="1" customWidth="1"/>
    <col min="23" max="23" width="6.125" style="1" customWidth="1"/>
    <col min="24" max="24" width="5.25" style="1" customWidth="1"/>
    <col min="25" max="25" width="6.875" style="1" customWidth="1"/>
    <col min="26" max="26" width="5" style="1" customWidth="1"/>
    <col min="27" max="27" width="2.5" style="1" customWidth="1"/>
    <col min="28" max="28" width="7" style="1" customWidth="1"/>
    <col min="29" max="29" width="4.25" style="1" customWidth="1"/>
    <col min="30" max="30" width="3.75" style="1" customWidth="1"/>
    <col min="31" max="16384" width="9" style="1"/>
  </cols>
  <sheetData>
    <row r="1" spans="1:30" ht="15" thickTop="1" thickBot="1">
      <c r="T1" s="666" t="s">
        <v>191</v>
      </c>
      <c r="U1" s="667"/>
      <c r="V1" s="667"/>
      <c r="W1" s="668"/>
    </row>
    <row r="2" spans="1:30" ht="12.75" customHeight="1" thickTop="1">
      <c r="A2" s="3" t="s">
        <v>190</v>
      </c>
      <c r="M2" s="3" t="s">
        <v>185</v>
      </c>
    </row>
    <row r="3" spans="1:30" ht="12.75" customHeight="1">
      <c r="M3" s="105"/>
      <c r="N3" s="106"/>
      <c r="O3" s="106"/>
      <c r="P3" s="106"/>
      <c r="Q3" s="106"/>
      <c r="R3" s="106"/>
      <c r="S3" s="106"/>
      <c r="T3" s="106"/>
      <c r="U3" s="106"/>
      <c r="V3" s="106"/>
      <c r="W3" s="106"/>
      <c r="X3" s="106"/>
      <c r="Y3" s="106"/>
      <c r="Z3" s="106"/>
      <c r="AA3" s="6"/>
    </row>
    <row r="4" spans="1:30" ht="12.75" customHeight="1">
      <c r="A4" s="3" t="s">
        <v>169</v>
      </c>
      <c r="M4" s="50"/>
      <c r="N4" s="340" t="s">
        <v>126</v>
      </c>
      <c r="O4" s="340"/>
      <c r="P4" s="340"/>
      <c r="Q4" s="340"/>
      <c r="R4" s="341">
        <f>分析結果部門別集計表!E44</f>
        <v>10010.108000000002</v>
      </c>
      <c r="S4" s="340" t="s">
        <v>311</v>
      </c>
      <c r="T4" s="340"/>
      <c r="U4" s="340"/>
      <c r="V4" s="340"/>
      <c r="W4" s="2"/>
      <c r="X4" s="2"/>
      <c r="Y4" s="2"/>
      <c r="Z4" s="2"/>
      <c r="AA4" s="86"/>
    </row>
    <row r="5" spans="1:30" ht="12.75" customHeight="1" thickBot="1">
      <c r="A5" s="3"/>
      <c r="M5" s="50"/>
      <c r="N5" s="2"/>
      <c r="O5" s="2"/>
      <c r="P5" s="2"/>
      <c r="Q5" s="2"/>
      <c r="R5" s="2"/>
      <c r="S5" s="2"/>
      <c r="T5" s="2"/>
      <c r="U5" s="2"/>
      <c r="V5" s="2"/>
      <c r="W5" s="2"/>
      <c r="X5" s="2"/>
      <c r="Y5" s="2"/>
      <c r="Z5" s="2"/>
      <c r="AA5" s="86"/>
    </row>
    <row r="6" spans="1:30" ht="17.25" customHeight="1" thickBot="1">
      <c r="C6" s="558" t="s">
        <v>168</v>
      </c>
      <c r="D6" s="342">
        <f>最終需要額入力!L41</f>
        <v>10010.108000000002</v>
      </c>
      <c r="E6" s="343" t="s">
        <v>311</v>
      </c>
      <c r="M6" s="50"/>
      <c r="N6" s="2"/>
      <c r="O6" s="2"/>
      <c r="P6" s="2"/>
      <c r="Q6" s="2" t="s">
        <v>138</v>
      </c>
      <c r="R6" s="2"/>
      <c r="S6" s="2"/>
      <c r="T6" s="2"/>
      <c r="U6" s="2"/>
      <c r="V6" s="2"/>
      <c r="W6" s="2"/>
      <c r="X6" s="99" t="s">
        <v>42</v>
      </c>
      <c r="Y6" s="99"/>
      <c r="Z6" s="99"/>
      <c r="AA6" s="86"/>
    </row>
    <row r="7" spans="1:30" ht="12.75" customHeight="1" thickBot="1">
      <c r="C7" s="115"/>
      <c r="D7" s="2"/>
      <c r="E7" s="2"/>
      <c r="L7" s="29"/>
      <c r="M7" s="50"/>
      <c r="N7" s="2"/>
      <c r="O7" s="2"/>
      <c r="P7" s="2"/>
      <c r="Q7" s="2"/>
      <c r="R7" s="2"/>
      <c r="S7" s="2"/>
      <c r="T7" s="2"/>
      <c r="U7" s="2"/>
      <c r="V7" s="2"/>
      <c r="W7" s="2"/>
      <c r="X7" s="773">
        <f>R4-R8</f>
        <v>8.2455273391951778</v>
      </c>
      <c r="Y7" s="773"/>
      <c r="Z7" s="99" t="str">
        <f>S4</f>
        <v>百万円</v>
      </c>
      <c r="AA7" s="86"/>
    </row>
    <row r="8" spans="1:30" ht="12.75" customHeight="1" thickTop="1" thickBot="1">
      <c r="L8" s="26"/>
      <c r="M8" s="300" t="s">
        <v>338</v>
      </c>
      <c r="N8" s="566" t="s">
        <v>137</v>
      </c>
      <c r="O8" s="567"/>
      <c r="P8" s="567"/>
      <c r="Q8" s="567"/>
      <c r="R8" s="568">
        <f>分析結果部門別集計表!F44</f>
        <v>10001.862472660807</v>
      </c>
      <c r="S8" s="569" t="str">
        <f>S4</f>
        <v>百万円</v>
      </c>
      <c r="T8" s="113"/>
      <c r="U8" s="113"/>
      <c r="V8" s="113"/>
      <c r="W8" s="5"/>
      <c r="X8" s="99" t="s">
        <v>41</v>
      </c>
      <c r="Y8" s="99"/>
      <c r="Z8" s="99"/>
      <c r="AA8" s="86"/>
    </row>
    <row r="9" spans="1:30" ht="12.75" customHeight="1" thickTop="1">
      <c r="A9" s="3" t="s">
        <v>170</v>
      </c>
      <c r="L9" s="26"/>
      <c r="M9" s="50"/>
      <c r="N9" s="113"/>
      <c r="O9" s="113"/>
      <c r="P9" s="113"/>
      <c r="Q9" s="113"/>
      <c r="R9" s="113"/>
      <c r="S9" s="113"/>
      <c r="T9" s="113"/>
      <c r="U9" s="113"/>
      <c r="V9" s="113"/>
      <c r="W9" s="5"/>
      <c r="X9" s="34"/>
      <c r="Y9" s="5"/>
      <c r="Z9" s="5"/>
      <c r="AA9" s="89"/>
      <c r="AB9" s="82"/>
      <c r="AC9" s="82"/>
      <c r="AD9" s="82"/>
    </row>
    <row r="10" spans="1:30" ht="12.75" customHeight="1" thickBot="1">
      <c r="A10" s="3"/>
      <c r="K10" s="29" t="s">
        <v>371</v>
      </c>
      <c r="L10" s="112"/>
      <c r="M10" s="50"/>
      <c r="N10" s="113"/>
      <c r="O10" s="113"/>
      <c r="P10" s="113"/>
      <c r="Q10" s="113"/>
      <c r="R10" s="113"/>
      <c r="S10" s="113"/>
      <c r="T10" s="113"/>
      <c r="U10" s="113"/>
      <c r="V10" s="113"/>
      <c r="W10" s="5"/>
      <c r="X10" s="5"/>
      <c r="Y10" s="5"/>
      <c r="Z10" s="5"/>
      <c r="AA10" s="89"/>
      <c r="AB10" s="82"/>
      <c r="AC10" s="82"/>
      <c r="AD10" s="82"/>
    </row>
    <row r="11" spans="1:30" ht="12.75" customHeight="1">
      <c r="A11" s="108"/>
      <c r="B11" s="109"/>
      <c r="C11" s="109"/>
      <c r="D11" s="743" t="s">
        <v>136</v>
      </c>
      <c r="E11" s="744"/>
      <c r="F11" s="743" t="s">
        <v>146</v>
      </c>
      <c r="G11" s="744"/>
      <c r="H11" s="743" t="s">
        <v>147</v>
      </c>
      <c r="I11" s="744"/>
      <c r="J11" s="747" t="s">
        <v>330</v>
      </c>
      <c r="K11" s="748"/>
      <c r="L11" s="112"/>
      <c r="M11" s="50"/>
      <c r="N11" s="113"/>
      <c r="O11" s="113"/>
      <c r="P11" s="113" t="s">
        <v>139</v>
      </c>
      <c r="Q11" s="113"/>
      <c r="R11" s="113" t="s">
        <v>142</v>
      </c>
      <c r="S11" s="113"/>
      <c r="T11" s="113"/>
      <c r="U11" s="113"/>
      <c r="V11" s="113"/>
      <c r="W11" s="5"/>
      <c r="X11" s="5"/>
      <c r="Y11" s="5"/>
      <c r="Z11" s="5"/>
      <c r="AA11" s="89"/>
      <c r="AB11" s="82"/>
      <c r="AC11" s="82"/>
      <c r="AD11" s="82"/>
    </row>
    <row r="12" spans="1:30" ht="12.75" customHeight="1" thickBot="1">
      <c r="A12" s="110"/>
      <c r="B12" s="111"/>
      <c r="C12" s="111"/>
      <c r="D12" s="745"/>
      <c r="E12" s="746"/>
      <c r="F12" s="745"/>
      <c r="G12" s="746"/>
      <c r="H12" s="745"/>
      <c r="I12" s="746"/>
      <c r="J12" s="749"/>
      <c r="K12" s="750"/>
      <c r="L12" s="112"/>
      <c r="M12" s="50"/>
      <c r="N12" s="113"/>
      <c r="O12" s="113"/>
      <c r="P12" s="113"/>
      <c r="Q12" s="113"/>
      <c r="R12" s="113" t="s">
        <v>143</v>
      </c>
      <c r="S12" s="113"/>
      <c r="T12" s="113"/>
      <c r="U12" s="113"/>
      <c r="V12" s="113"/>
      <c r="W12" s="5"/>
      <c r="X12" s="5"/>
      <c r="Y12" s="5"/>
      <c r="Z12" s="5"/>
      <c r="AA12" s="89"/>
      <c r="AB12" s="82"/>
      <c r="AC12" s="82"/>
      <c r="AD12" s="82"/>
    </row>
    <row r="13" spans="1:30" ht="12.75" customHeight="1" thickTop="1">
      <c r="A13" s="783" t="s">
        <v>144</v>
      </c>
      <c r="B13" s="784"/>
      <c r="C13" s="785"/>
      <c r="D13" s="761">
        <f>分析結果部門別集計表!F44</f>
        <v>10001.862472660807</v>
      </c>
      <c r="E13" s="762"/>
      <c r="F13" s="761">
        <f>分析結果部門別集計表!G44</f>
        <v>3225.066327076393</v>
      </c>
      <c r="G13" s="762"/>
      <c r="H13" s="761">
        <f>分析結果部門別集計表!H44</f>
        <v>2366.4840149462393</v>
      </c>
      <c r="I13" s="762"/>
      <c r="J13" s="761">
        <f>SUM(D13:I14)</f>
        <v>15593.412814683439</v>
      </c>
      <c r="K13" s="765"/>
      <c r="L13" s="112"/>
      <c r="M13" s="50"/>
      <c r="N13" s="92" t="s">
        <v>140</v>
      </c>
      <c r="O13" s="93"/>
      <c r="P13" s="93"/>
      <c r="Q13" s="92" t="s">
        <v>141</v>
      </c>
      <c r="R13" s="93"/>
      <c r="S13" s="93"/>
      <c r="T13" s="298">
        <f>分析結果部門別集計表!J44</f>
        <v>4671.9684633387578</v>
      </c>
      <c r="U13" s="93" t="str">
        <f>S4</f>
        <v>百万円</v>
      </c>
      <c r="V13" s="98"/>
      <c r="W13" s="5"/>
      <c r="X13" s="5"/>
      <c r="Y13" s="5"/>
      <c r="Z13" s="5"/>
      <c r="AA13" s="89"/>
      <c r="AB13" s="82"/>
      <c r="AC13" s="82"/>
      <c r="AD13" s="82"/>
    </row>
    <row r="14" spans="1:30" ht="12.75" customHeight="1">
      <c r="A14" s="786"/>
      <c r="B14" s="787"/>
      <c r="C14" s="788"/>
      <c r="D14" s="763"/>
      <c r="E14" s="764"/>
      <c r="F14" s="763"/>
      <c r="G14" s="764"/>
      <c r="H14" s="763"/>
      <c r="I14" s="764"/>
      <c r="J14" s="763"/>
      <c r="K14" s="766"/>
      <c r="L14" s="112"/>
      <c r="M14" s="50"/>
      <c r="N14" s="739">
        <f>R8-T13</f>
        <v>5329.894009322049</v>
      </c>
      <c r="O14" s="740"/>
      <c r="P14" s="95" t="str">
        <f>S4</f>
        <v>百万円</v>
      </c>
      <c r="Q14" s="94"/>
      <c r="R14" s="96" t="s">
        <v>81</v>
      </c>
      <c r="S14" s="97"/>
      <c r="T14" s="299">
        <f>分析結果部門別集計表!N44</f>
        <v>3573.7103292431789</v>
      </c>
      <c r="U14" s="97" t="str">
        <f>S4</f>
        <v>百万円</v>
      </c>
      <c r="V14" s="98"/>
      <c r="W14" s="5"/>
      <c r="X14" s="34"/>
      <c r="Y14" s="5"/>
      <c r="Z14" s="5"/>
      <c r="AA14" s="89"/>
      <c r="AB14" s="82"/>
      <c r="AC14" s="91"/>
      <c r="AD14" s="82"/>
    </row>
    <row r="15" spans="1:30" ht="12.75" customHeight="1">
      <c r="A15" s="459" t="s">
        <v>164</v>
      </c>
      <c r="B15" s="777" t="s">
        <v>165</v>
      </c>
      <c r="C15" s="778"/>
      <c r="D15" s="751">
        <f>分析結果部門別集計表!J44</f>
        <v>4671.9684633387578</v>
      </c>
      <c r="E15" s="752"/>
      <c r="F15" s="751">
        <f>分析結果部門別集計表!K44</f>
        <v>1799.0555961533307</v>
      </c>
      <c r="G15" s="752"/>
      <c r="H15" s="751">
        <f>分析結果部門別集計表!L44</f>
        <v>1561.3941832148246</v>
      </c>
      <c r="I15" s="752"/>
      <c r="J15" s="751">
        <f>SUM(D15:I16)</f>
        <v>8032.4182427069136</v>
      </c>
      <c r="K15" s="767"/>
      <c r="L15" s="112"/>
      <c r="M15" s="50"/>
      <c r="N15" s="2"/>
      <c r="O15" s="2"/>
      <c r="P15" s="2"/>
      <c r="Q15" s="2"/>
      <c r="R15" s="2"/>
      <c r="S15" s="2"/>
      <c r="T15" s="2"/>
      <c r="U15" s="2"/>
      <c r="V15" s="2"/>
      <c r="W15" s="2"/>
      <c r="X15" s="2"/>
      <c r="Y15" s="2"/>
      <c r="Z15" s="2"/>
      <c r="AA15" s="86"/>
      <c r="AB15" s="82"/>
      <c r="AC15" s="91"/>
      <c r="AD15" s="82"/>
    </row>
    <row r="16" spans="1:30" ht="12.75" customHeight="1">
      <c r="A16" s="459"/>
      <c r="B16" s="779"/>
      <c r="C16" s="780"/>
      <c r="D16" s="753"/>
      <c r="E16" s="754"/>
      <c r="F16" s="753"/>
      <c r="G16" s="754"/>
      <c r="H16" s="753"/>
      <c r="I16" s="754"/>
      <c r="J16" s="753"/>
      <c r="K16" s="768"/>
      <c r="M16" s="50"/>
      <c r="N16" s="2"/>
      <c r="O16" s="2" t="s">
        <v>148</v>
      </c>
      <c r="P16" s="2"/>
      <c r="Q16" s="2"/>
      <c r="R16" s="2"/>
      <c r="S16" s="2"/>
      <c r="T16" s="2"/>
      <c r="U16" s="2"/>
      <c r="V16" s="2"/>
      <c r="W16" s="2"/>
      <c r="X16" s="99" t="s">
        <v>41</v>
      </c>
      <c r="Y16" s="99"/>
      <c r="Z16" s="2"/>
      <c r="AA16" s="89"/>
    </row>
    <row r="17" spans="1:27" ht="12.75" customHeight="1" thickBot="1">
      <c r="A17" s="459" t="s">
        <v>166</v>
      </c>
      <c r="B17" s="775"/>
      <c r="C17" s="781" t="s">
        <v>167</v>
      </c>
      <c r="D17" s="757">
        <f>分析結果部門別集計表!N44</f>
        <v>3573.7103292431789</v>
      </c>
      <c r="E17" s="758"/>
      <c r="F17" s="757">
        <f>分析結果部門別集計表!O44</f>
        <v>917.33009268130115</v>
      </c>
      <c r="G17" s="758"/>
      <c r="H17" s="757">
        <f>分析結果部門別集計表!P44</f>
        <v>597.2693683233274</v>
      </c>
      <c r="I17" s="758"/>
      <c r="J17" s="757">
        <f>SUM(D17:I18)</f>
        <v>5088.3097902478075</v>
      </c>
      <c r="K17" s="769"/>
      <c r="M17" s="50"/>
      <c r="N17" s="2"/>
      <c r="O17" s="2"/>
      <c r="P17" s="2"/>
      <c r="Q17" s="2"/>
      <c r="R17" s="2"/>
      <c r="S17" s="2"/>
      <c r="T17" s="2"/>
      <c r="U17" s="2"/>
      <c r="V17" s="2"/>
      <c r="W17" s="2"/>
      <c r="X17" s="2"/>
      <c r="Y17" s="2"/>
      <c r="Z17" s="2"/>
      <c r="AA17" s="86"/>
    </row>
    <row r="18" spans="1:27" ht="12.75" customHeight="1" thickTop="1" thickBot="1">
      <c r="A18" s="460"/>
      <c r="B18" s="776"/>
      <c r="C18" s="782"/>
      <c r="D18" s="759"/>
      <c r="E18" s="760"/>
      <c r="F18" s="759"/>
      <c r="G18" s="760"/>
      <c r="H18" s="759"/>
      <c r="I18" s="760"/>
      <c r="J18" s="759"/>
      <c r="K18" s="770"/>
      <c r="M18" s="300" t="s">
        <v>339</v>
      </c>
      <c r="N18" s="771" t="s">
        <v>144</v>
      </c>
      <c r="O18" s="772"/>
      <c r="P18" s="772"/>
      <c r="Q18" s="772"/>
      <c r="R18" s="568">
        <f>分析結果部門別集計表!G44</f>
        <v>3225.066327076393</v>
      </c>
      <c r="S18" s="569" t="str">
        <f>S4</f>
        <v>百万円</v>
      </c>
      <c r="T18" s="418"/>
      <c r="U18" s="418"/>
      <c r="V18" s="418"/>
      <c r="W18" s="2"/>
      <c r="X18" s="2"/>
      <c r="Y18" s="2"/>
      <c r="Z18" s="2"/>
      <c r="AA18" s="86"/>
    </row>
    <row r="19" spans="1:27" ht="12.75" customHeight="1">
      <c r="M19" s="50"/>
      <c r="N19" s="418"/>
      <c r="O19" s="418"/>
      <c r="P19" s="418"/>
      <c r="Q19" s="418"/>
      <c r="R19" s="418"/>
      <c r="S19" s="418"/>
      <c r="T19" s="418"/>
      <c r="U19" s="418"/>
      <c r="V19" s="418"/>
      <c r="W19" s="2"/>
      <c r="X19" s="2"/>
      <c r="Y19" s="2"/>
      <c r="Z19" s="2"/>
      <c r="AA19" s="86"/>
    </row>
    <row r="20" spans="1:27" ht="12.75" customHeight="1">
      <c r="M20" s="50"/>
      <c r="N20" s="418"/>
      <c r="O20" s="418"/>
      <c r="P20" s="418"/>
      <c r="Q20" s="418"/>
      <c r="R20" s="418" t="s">
        <v>142</v>
      </c>
      <c r="S20" s="418"/>
      <c r="T20" s="418"/>
      <c r="U20" s="418"/>
      <c r="V20" s="418"/>
      <c r="W20" s="2"/>
      <c r="X20" s="2"/>
      <c r="Y20" s="2"/>
      <c r="Z20" s="2"/>
      <c r="AA20" s="86"/>
    </row>
    <row r="21" spans="1:27" ht="12.75" customHeight="1">
      <c r="A21" s="3" t="s">
        <v>171</v>
      </c>
      <c r="M21" s="50"/>
      <c r="N21" s="418"/>
      <c r="O21" s="418"/>
      <c r="P21" s="418"/>
      <c r="Q21" s="418"/>
      <c r="R21" s="418" t="s">
        <v>143</v>
      </c>
      <c r="S21" s="418"/>
      <c r="T21" s="418"/>
      <c r="U21" s="418"/>
      <c r="V21" s="418"/>
      <c r="W21" s="2"/>
      <c r="X21" s="2"/>
      <c r="Y21" s="2"/>
      <c r="Z21" s="2"/>
      <c r="AA21" s="86"/>
    </row>
    <row r="22" spans="1:27" ht="17.25" customHeight="1" thickBot="1">
      <c r="M22" s="50"/>
      <c r="N22" s="418"/>
      <c r="O22" s="418"/>
      <c r="P22" s="418"/>
      <c r="Q22" s="419" t="s">
        <v>141</v>
      </c>
      <c r="R22" s="420"/>
      <c r="S22" s="420"/>
      <c r="T22" s="421">
        <f>分析結果部門別集計表!K44</f>
        <v>1799.0555961533307</v>
      </c>
      <c r="U22" s="420" t="str">
        <f>S4</f>
        <v>百万円</v>
      </c>
      <c r="V22" s="422"/>
      <c r="W22" s="2"/>
      <c r="X22" s="2"/>
      <c r="Y22" s="2"/>
      <c r="Z22" s="2"/>
      <c r="AA22" s="86"/>
    </row>
    <row r="23" spans="1:27" ht="16.5" customHeight="1" thickBot="1">
      <c r="C23" s="755" t="s">
        <v>369</v>
      </c>
      <c r="D23" s="756"/>
      <c r="E23" s="344"/>
      <c r="F23" s="344"/>
      <c r="G23" s="345">
        <f>J13/D6</f>
        <v>1.5577666908971848</v>
      </c>
      <c r="H23" s="343" t="s">
        <v>186</v>
      </c>
      <c r="M23" s="50"/>
      <c r="N23" s="418"/>
      <c r="O23" s="418"/>
      <c r="P23" s="418"/>
      <c r="Q23" s="423"/>
      <c r="R23" s="424" t="s">
        <v>81</v>
      </c>
      <c r="S23" s="425"/>
      <c r="T23" s="426">
        <f>分析結果部門別集計表!O44</f>
        <v>917.33009268130115</v>
      </c>
      <c r="U23" s="425" t="str">
        <f>S4</f>
        <v>百万円</v>
      </c>
      <c r="V23" s="422"/>
      <c r="W23" s="2"/>
      <c r="X23" s="2"/>
      <c r="Y23" s="2"/>
      <c r="Z23" s="2"/>
      <c r="AA23" s="86"/>
    </row>
    <row r="24" spans="1:27" ht="12.75" customHeight="1">
      <c r="M24" s="50"/>
      <c r="N24" s="2"/>
      <c r="O24" s="2"/>
      <c r="P24" s="2"/>
      <c r="Q24" s="2"/>
      <c r="R24" s="2"/>
      <c r="S24" s="2"/>
      <c r="T24" s="2"/>
      <c r="U24" s="2"/>
      <c r="V24" s="2"/>
      <c r="W24" s="2"/>
      <c r="X24" s="2"/>
      <c r="Y24" s="2"/>
      <c r="Z24" s="2"/>
      <c r="AA24" s="86"/>
    </row>
    <row r="25" spans="1:27" ht="12.75" customHeight="1">
      <c r="A25" s="3" t="s">
        <v>335</v>
      </c>
      <c r="M25" s="50"/>
      <c r="N25" s="2"/>
      <c r="O25" s="2"/>
      <c r="P25" s="2"/>
      <c r="Q25" s="2"/>
      <c r="R25" s="2"/>
      <c r="S25" s="2"/>
      <c r="T25" s="2"/>
      <c r="U25" s="2"/>
      <c r="V25" s="2"/>
      <c r="W25" s="2"/>
      <c r="X25" s="2"/>
      <c r="Y25" s="2"/>
      <c r="Z25" s="2"/>
      <c r="AA25" s="86"/>
    </row>
    <row r="26" spans="1:27" ht="12.75" customHeight="1" thickBot="1">
      <c r="M26" s="50"/>
      <c r="N26" s="2"/>
      <c r="O26" s="2"/>
      <c r="P26" s="2"/>
      <c r="Q26" s="2"/>
      <c r="R26" s="2"/>
      <c r="S26" s="2"/>
      <c r="T26" s="2"/>
      <c r="U26" s="2"/>
      <c r="V26" s="2"/>
      <c r="W26" s="2"/>
      <c r="X26" s="2"/>
      <c r="Y26" s="2"/>
      <c r="Z26" s="2"/>
      <c r="AA26" s="86"/>
    </row>
    <row r="27" spans="1:27" ht="12.75" customHeight="1">
      <c r="C27" s="438" t="s">
        <v>308</v>
      </c>
      <c r="D27" s="741">
        <f>'計算シート（雇用誘発数）'!G46</f>
        <v>1241</v>
      </c>
      <c r="E27" s="741"/>
      <c r="F27" s="741"/>
      <c r="G27" s="741"/>
      <c r="H27" s="346" t="s">
        <v>312</v>
      </c>
      <c r="M27" s="50"/>
      <c r="N27" s="2" t="s">
        <v>81</v>
      </c>
      <c r="O27" s="2"/>
      <c r="P27" s="2"/>
      <c r="Q27" s="2"/>
      <c r="R27" s="350">
        <f>T14+T23</f>
        <v>4491.0404219244801</v>
      </c>
      <c r="S27" s="330" t="str">
        <f>S4</f>
        <v>百万円</v>
      </c>
      <c r="T27" s="2"/>
      <c r="U27" s="2"/>
      <c r="V27" s="2"/>
      <c r="W27" s="2"/>
      <c r="X27" s="2"/>
      <c r="Y27" s="2"/>
      <c r="Z27" s="2"/>
      <c r="AA27" s="86"/>
    </row>
    <row r="28" spans="1:27" ht="12.75" customHeight="1" thickBot="1">
      <c r="C28" s="439" t="s">
        <v>309</v>
      </c>
      <c r="D28" s="742">
        <f>'計算シート（雇用誘発数）'!O46</f>
        <v>1018</v>
      </c>
      <c r="E28" s="742"/>
      <c r="F28" s="742"/>
      <c r="G28" s="742"/>
      <c r="H28" s="347" t="s">
        <v>312</v>
      </c>
      <c r="M28" s="50"/>
      <c r="N28" s="2" t="s">
        <v>188</v>
      </c>
      <c r="O28" s="2"/>
      <c r="P28" s="2"/>
      <c r="Q28" s="2"/>
      <c r="R28" s="2"/>
      <c r="S28" s="2"/>
      <c r="T28" s="2"/>
      <c r="U28" s="2"/>
      <c r="V28" s="2"/>
      <c r="W28" s="2"/>
      <c r="X28" s="2"/>
      <c r="Y28" s="2"/>
      <c r="Z28" s="2"/>
      <c r="AA28" s="86"/>
    </row>
    <row r="29" spans="1:27" ht="12.75" customHeight="1">
      <c r="M29" s="50"/>
      <c r="N29" s="2"/>
      <c r="O29" s="2"/>
      <c r="P29" s="2" t="s">
        <v>187</v>
      </c>
      <c r="Q29" s="2"/>
      <c r="R29" s="2"/>
      <c r="S29" s="2"/>
      <c r="T29" s="2"/>
      <c r="U29" s="2"/>
      <c r="V29" s="2"/>
      <c r="W29" s="2"/>
      <c r="X29" s="2"/>
      <c r="Y29" s="2"/>
      <c r="Z29" s="2"/>
      <c r="AA29" s="86"/>
    </row>
    <row r="30" spans="1:27" ht="12.75" customHeight="1">
      <c r="A30" s="1" t="s">
        <v>334</v>
      </c>
      <c r="M30" s="50"/>
      <c r="N30" s="2"/>
      <c r="O30" s="2"/>
      <c r="P30" s="2"/>
      <c r="Q30" s="2"/>
      <c r="R30" s="2"/>
      <c r="S30" s="2"/>
      <c r="T30" s="2"/>
      <c r="U30" s="2"/>
      <c r="V30" s="2"/>
      <c r="W30" s="2"/>
      <c r="X30" s="2"/>
      <c r="Y30" s="2"/>
      <c r="Z30" s="2"/>
      <c r="AA30" s="86"/>
    </row>
    <row r="31" spans="1:27" ht="12.75" customHeight="1">
      <c r="C31" s="143" t="s">
        <v>332</v>
      </c>
      <c r="M31" s="50"/>
      <c r="N31" s="2" t="s">
        <v>145</v>
      </c>
      <c r="O31" s="2"/>
      <c r="P31" s="2"/>
      <c r="Q31" s="2"/>
      <c r="R31" s="2"/>
      <c r="S31" s="2"/>
      <c r="T31" s="2"/>
      <c r="U31" s="2"/>
      <c r="V31" s="2"/>
      <c r="W31" s="2"/>
      <c r="X31" s="2"/>
      <c r="Y31" s="2"/>
      <c r="Z31" s="2"/>
      <c r="AA31" s="86"/>
    </row>
    <row r="32" spans="1:27" ht="12.75" customHeight="1">
      <c r="C32" s="143" t="s">
        <v>333</v>
      </c>
      <c r="M32" s="50"/>
      <c r="N32" s="2"/>
      <c r="O32" s="2" t="s">
        <v>189</v>
      </c>
      <c r="P32" s="2"/>
      <c r="Q32" s="2"/>
      <c r="R32" s="2"/>
      <c r="S32" s="2"/>
      <c r="T32" s="2"/>
      <c r="U32" s="2"/>
      <c r="V32" s="2"/>
      <c r="W32" s="2"/>
      <c r="X32" s="2"/>
      <c r="Y32" s="2"/>
      <c r="Z32" s="2"/>
      <c r="AA32" s="86"/>
    </row>
    <row r="33" spans="1:27" ht="12.75" customHeight="1">
      <c r="M33" s="50"/>
      <c r="N33" s="2"/>
      <c r="O33" s="2"/>
      <c r="P33" s="2"/>
      <c r="Q33" s="2"/>
      <c r="R33" s="2"/>
      <c r="S33" s="2"/>
      <c r="T33" s="2"/>
      <c r="U33" s="2"/>
      <c r="V33" s="2"/>
      <c r="W33" s="2"/>
      <c r="X33" s="2"/>
      <c r="Y33" s="2"/>
      <c r="Z33" s="2"/>
      <c r="AA33" s="86"/>
    </row>
    <row r="34" spans="1:27" ht="12.75" customHeight="1">
      <c r="A34" s="3" t="s">
        <v>336</v>
      </c>
      <c r="M34" s="50"/>
      <c r="N34" s="2"/>
      <c r="O34" s="2" t="s">
        <v>149</v>
      </c>
      <c r="P34" s="2"/>
      <c r="Q34" s="2"/>
      <c r="R34" s="2"/>
      <c r="S34" s="2"/>
      <c r="T34" s="2"/>
      <c r="U34" s="2"/>
      <c r="V34" s="2"/>
      <c r="W34" s="2"/>
      <c r="X34" s="99" t="s">
        <v>41</v>
      </c>
      <c r="Y34" s="99"/>
      <c r="Z34" s="2"/>
      <c r="AA34" s="86"/>
    </row>
    <row r="35" spans="1:27" ht="12.75" customHeight="1" thickBot="1">
      <c r="B35" s="1" t="s">
        <v>172</v>
      </c>
      <c r="M35" s="50"/>
      <c r="N35" s="2"/>
      <c r="O35" s="2"/>
      <c r="P35" s="2"/>
      <c r="Q35" s="2"/>
      <c r="R35" s="2"/>
      <c r="S35" s="2"/>
      <c r="T35" s="2"/>
      <c r="U35" s="2"/>
      <c r="V35" s="2"/>
      <c r="W35" s="2"/>
      <c r="X35" s="2"/>
      <c r="Y35" s="2"/>
      <c r="Z35" s="2"/>
      <c r="AA35" s="86"/>
    </row>
    <row r="36" spans="1:27" ht="12.75" customHeight="1" thickTop="1" thickBot="1">
      <c r="B36" s="1" t="s">
        <v>173</v>
      </c>
      <c r="M36" s="553" t="s">
        <v>340</v>
      </c>
      <c r="N36" s="566" t="s">
        <v>144</v>
      </c>
      <c r="O36" s="567"/>
      <c r="P36" s="567"/>
      <c r="Q36" s="567"/>
      <c r="R36" s="568">
        <f>分析結果部門別集計表!H44</f>
        <v>2366.4840149462393</v>
      </c>
      <c r="S36" s="569" t="str">
        <f>S4</f>
        <v>百万円</v>
      </c>
      <c r="T36" s="581"/>
      <c r="U36" s="581"/>
      <c r="V36" s="581"/>
      <c r="W36" s="2"/>
      <c r="X36" s="2"/>
      <c r="Y36" s="2"/>
      <c r="Z36" s="2"/>
      <c r="AA36" s="86"/>
    </row>
    <row r="37" spans="1:27" ht="12.75" customHeight="1" thickTop="1">
      <c r="B37" s="1" t="s">
        <v>217</v>
      </c>
      <c r="M37" s="50"/>
      <c r="N37" s="581"/>
      <c r="O37" s="581"/>
      <c r="P37" s="581"/>
      <c r="Q37" s="581"/>
      <c r="R37" s="581"/>
      <c r="S37" s="581"/>
      <c r="T37" s="581"/>
      <c r="U37" s="581"/>
      <c r="V37" s="581"/>
      <c r="W37" s="2"/>
      <c r="X37" s="2"/>
      <c r="Y37" s="2"/>
      <c r="Z37" s="2"/>
      <c r="AA37" s="86"/>
    </row>
    <row r="38" spans="1:27" ht="12.75" customHeight="1">
      <c r="B38" s="1" t="s">
        <v>174</v>
      </c>
      <c r="M38" s="50"/>
      <c r="N38" s="581"/>
      <c r="O38" s="581"/>
      <c r="P38" s="581"/>
      <c r="Q38" s="581"/>
      <c r="R38" s="581"/>
      <c r="S38" s="581"/>
      <c r="T38" s="581"/>
      <c r="U38" s="581"/>
      <c r="V38" s="581"/>
      <c r="W38" s="2"/>
      <c r="X38" s="2"/>
      <c r="Y38" s="2"/>
      <c r="Z38" s="2"/>
      <c r="AA38" s="86"/>
    </row>
    <row r="39" spans="1:27" ht="12.75" customHeight="1">
      <c r="B39" s="1" t="s">
        <v>175</v>
      </c>
      <c r="M39" s="50"/>
      <c r="N39" s="581"/>
      <c r="O39" s="581"/>
      <c r="P39" s="581"/>
      <c r="Q39" s="581"/>
      <c r="R39" s="581" t="s">
        <v>142</v>
      </c>
      <c r="S39" s="581"/>
      <c r="T39" s="581"/>
      <c r="U39" s="581"/>
      <c r="V39" s="581"/>
      <c r="W39" s="2"/>
      <c r="X39" s="2"/>
      <c r="Y39" s="2"/>
      <c r="Z39" s="2"/>
      <c r="AA39" s="86"/>
    </row>
    <row r="40" spans="1:27" ht="12.75" customHeight="1">
      <c r="B40" s="1" t="s">
        <v>176</v>
      </c>
      <c r="M40" s="50"/>
      <c r="N40" s="581"/>
      <c r="O40" s="581"/>
      <c r="P40" s="581"/>
      <c r="Q40" s="581"/>
      <c r="R40" s="581" t="s">
        <v>143</v>
      </c>
      <c r="S40" s="581"/>
      <c r="T40" s="581"/>
      <c r="U40" s="581"/>
      <c r="V40" s="581"/>
      <c r="W40" s="2"/>
      <c r="X40" s="2"/>
      <c r="Y40" s="2"/>
      <c r="Z40" s="2"/>
      <c r="AA40" s="86"/>
    </row>
    <row r="41" spans="1:27" ht="12.75" customHeight="1">
      <c r="M41" s="50"/>
      <c r="N41" s="581"/>
      <c r="O41" s="581"/>
      <c r="P41" s="581"/>
      <c r="Q41" s="582" t="s">
        <v>141</v>
      </c>
      <c r="R41" s="583"/>
      <c r="S41" s="583"/>
      <c r="T41" s="584">
        <f>分析結果部門別集計表!L44</f>
        <v>1561.3941832148246</v>
      </c>
      <c r="U41" s="583" t="str">
        <f>S4</f>
        <v>百万円</v>
      </c>
      <c r="V41" s="585"/>
      <c r="W41" s="2"/>
      <c r="X41" s="2"/>
      <c r="Y41" s="2"/>
      <c r="Z41" s="2"/>
      <c r="AA41" s="86"/>
    </row>
    <row r="42" spans="1:27" ht="12.75" customHeight="1">
      <c r="A42" s="3" t="s">
        <v>337</v>
      </c>
      <c r="M42" s="50"/>
      <c r="N42" s="581"/>
      <c r="O42" s="581"/>
      <c r="P42" s="581"/>
      <c r="Q42" s="586"/>
      <c r="R42" s="587" t="s">
        <v>81</v>
      </c>
      <c r="S42" s="588"/>
      <c r="T42" s="589">
        <f>分析結果部門別集計表!P44</f>
        <v>597.2693683233274</v>
      </c>
      <c r="U42" s="588" t="str">
        <f>S4</f>
        <v>百万円</v>
      </c>
      <c r="V42" s="585"/>
      <c r="W42" s="2"/>
      <c r="X42" s="2"/>
      <c r="Y42" s="2"/>
      <c r="Z42" s="2"/>
      <c r="AA42" s="86"/>
    </row>
    <row r="43" spans="1:27" ht="12.75" customHeight="1">
      <c r="B43" s="1" t="s">
        <v>382</v>
      </c>
      <c r="M43" s="50"/>
      <c r="N43" s="2"/>
      <c r="O43" s="2"/>
      <c r="P43" s="2"/>
      <c r="Q43" s="2"/>
      <c r="R43" s="2"/>
      <c r="S43" s="2"/>
      <c r="T43" s="2"/>
      <c r="U43" s="2"/>
      <c r="V43" s="2"/>
      <c r="W43" s="2"/>
      <c r="X43" s="2"/>
      <c r="Y43" s="2"/>
      <c r="Z43" s="2"/>
      <c r="AA43" s="86"/>
    </row>
    <row r="44" spans="1:27" ht="12.75" thickBot="1">
      <c r="B44" s="1" t="s">
        <v>209</v>
      </c>
      <c r="M44" s="50" t="s">
        <v>341</v>
      </c>
      <c r="N44" s="301" t="s">
        <v>366</v>
      </c>
      <c r="O44" s="301"/>
      <c r="P44" s="301"/>
      <c r="Q44" s="301"/>
      <c r="R44" s="301"/>
      <c r="S44" s="301"/>
      <c r="T44" s="301"/>
      <c r="U44" s="301"/>
      <c r="V44" s="301"/>
      <c r="Y44" s="5"/>
      <c r="Z44" s="2"/>
      <c r="AA44" s="86"/>
    </row>
    <row r="45" spans="1:27" ht="13.5" customHeight="1" thickTop="1" thickBot="1">
      <c r="C45" s="1" t="s">
        <v>331</v>
      </c>
      <c r="M45" s="50"/>
      <c r="N45" s="566" t="s">
        <v>144</v>
      </c>
      <c r="O45" s="567"/>
      <c r="P45" s="567"/>
      <c r="Q45" s="567"/>
      <c r="R45" s="568">
        <f>分析結果部門別集計表!I44</f>
        <v>15593.412814683437</v>
      </c>
      <c r="S45" s="569" t="str">
        <f>S4</f>
        <v>百万円</v>
      </c>
      <c r="T45" s="301"/>
      <c r="U45" s="301"/>
      <c r="V45" s="301"/>
      <c r="Y45" s="2"/>
      <c r="Z45" s="2"/>
      <c r="AA45" s="86"/>
    </row>
    <row r="46" spans="1:27" ht="13.5" customHeight="1" thickTop="1">
      <c r="C46" s="29" t="s">
        <v>177</v>
      </c>
      <c r="D46" s="349">
        <f>IF(その他の設定入力!H6="",27,その他の設定入力!H6)</f>
        <v>27</v>
      </c>
      <c r="E46" s="1" t="s">
        <v>208</v>
      </c>
      <c r="G46" s="348">
        <f>その他の設定入力!J6</f>
        <v>0.60099999999999998</v>
      </c>
      <c r="H46" s="1" t="s">
        <v>178</v>
      </c>
      <c r="M46" s="50"/>
      <c r="N46" s="302"/>
      <c r="O46" s="302"/>
      <c r="P46" s="302"/>
      <c r="Q46" s="301"/>
      <c r="R46" s="301"/>
      <c r="S46" s="301"/>
      <c r="T46" s="301"/>
      <c r="U46" s="301"/>
      <c r="V46" s="301"/>
      <c r="Y46" s="2"/>
      <c r="Z46" s="2"/>
      <c r="AA46" s="86"/>
    </row>
    <row r="47" spans="1:27" ht="13.5" customHeight="1">
      <c r="M47" s="50"/>
      <c r="N47" s="302"/>
      <c r="O47" s="302"/>
      <c r="P47" s="302"/>
      <c r="Q47" s="301"/>
      <c r="R47" s="302" t="s">
        <v>342</v>
      </c>
      <c r="S47" s="301"/>
      <c r="T47" s="301"/>
      <c r="U47" s="301"/>
      <c r="V47" s="301"/>
      <c r="W47" s="5"/>
      <c r="X47" s="5"/>
      <c r="Y47" s="2"/>
      <c r="Z47" s="2"/>
      <c r="AA47" s="86"/>
    </row>
    <row r="48" spans="1:27">
      <c r="M48" s="50"/>
      <c r="N48" s="302"/>
      <c r="O48" s="302"/>
      <c r="P48" s="301"/>
      <c r="Q48" s="301"/>
      <c r="R48" s="302" t="s">
        <v>343</v>
      </c>
      <c r="S48" s="301"/>
      <c r="T48" s="301"/>
      <c r="U48" s="301"/>
      <c r="V48" s="301"/>
      <c r="W48" s="5"/>
      <c r="X48" s="5"/>
      <c r="Y48" s="2"/>
      <c r="Z48" s="2"/>
      <c r="AA48" s="86"/>
    </row>
    <row r="49" spans="13:27" ht="13.5" customHeight="1">
      <c r="M49" s="50"/>
      <c r="N49" s="302"/>
      <c r="O49" s="302"/>
      <c r="P49" s="301"/>
      <c r="Q49" s="303"/>
      <c r="R49" s="306" t="s">
        <v>308</v>
      </c>
      <c r="S49" s="774">
        <f>分析結果部門別集計表!T44</f>
        <v>1241</v>
      </c>
      <c r="T49" s="774"/>
      <c r="U49" s="774"/>
      <c r="V49" s="304" t="s">
        <v>312</v>
      </c>
      <c r="W49" s="5"/>
      <c r="X49" s="5"/>
      <c r="Y49" s="2"/>
      <c r="Z49" s="2"/>
      <c r="AA49" s="86"/>
    </row>
    <row r="50" spans="13:27" ht="13.5" customHeight="1">
      <c r="M50" s="50"/>
      <c r="N50" s="302"/>
      <c r="O50" s="302"/>
      <c r="P50" s="301"/>
      <c r="Q50" s="303"/>
      <c r="R50" s="307" t="s">
        <v>309</v>
      </c>
      <c r="S50" s="774">
        <f>分析結果部門別集計表!U44</f>
        <v>1018</v>
      </c>
      <c r="T50" s="774"/>
      <c r="U50" s="774"/>
      <c r="V50" s="305" t="s">
        <v>312</v>
      </c>
      <c r="W50" s="2"/>
      <c r="X50" s="2"/>
      <c r="Y50" s="2"/>
      <c r="Z50" s="2"/>
      <c r="AA50" s="86"/>
    </row>
    <row r="51" spans="13:27">
      <c r="M51" s="107"/>
      <c r="N51" s="90"/>
      <c r="O51" s="90"/>
      <c r="P51" s="90"/>
      <c r="Q51" s="90"/>
      <c r="R51" s="7"/>
      <c r="S51" s="7"/>
      <c r="T51" s="7"/>
      <c r="U51" s="7"/>
      <c r="V51" s="7"/>
      <c r="W51" s="7"/>
      <c r="X51" s="7"/>
      <c r="Y51" s="7"/>
      <c r="Z51" s="7"/>
      <c r="AA51" s="8"/>
    </row>
  </sheetData>
  <mergeCells count="29">
    <mergeCell ref="X7:Y7"/>
    <mergeCell ref="S49:U49"/>
    <mergeCell ref="S50:U50"/>
    <mergeCell ref="B17:B18"/>
    <mergeCell ref="B15:C16"/>
    <mergeCell ref="C17:C18"/>
    <mergeCell ref="A13:C14"/>
    <mergeCell ref="D13:E14"/>
    <mergeCell ref="D15:E16"/>
    <mergeCell ref="D17:E18"/>
    <mergeCell ref="T1:W1"/>
    <mergeCell ref="F17:G18"/>
    <mergeCell ref="H13:I14"/>
    <mergeCell ref="H15:I16"/>
    <mergeCell ref="H17:I18"/>
    <mergeCell ref="J13:K14"/>
    <mergeCell ref="J15:K16"/>
    <mergeCell ref="J17:K18"/>
    <mergeCell ref="N18:Q18"/>
    <mergeCell ref="F13:G14"/>
    <mergeCell ref="N14:O14"/>
    <mergeCell ref="D27:G27"/>
    <mergeCell ref="D28:G28"/>
    <mergeCell ref="D11:E12"/>
    <mergeCell ref="F11:G12"/>
    <mergeCell ref="H11:I12"/>
    <mergeCell ref="J11:K12"/>
    <mergeCell ref="F15:G16"/>
    <mergeCell ref="C23:D23"/>
  </mergeCells>
  <phoneticPr fontId="2"/>
  <hyperlinks>
    <hyperlink ref="T1:U1" location="入力の説明!A1" display="入力の説明シートへ"/>
  </hyperlinks>
  <pageMargins left="0.52" right="0.34" top="0.78740157480314965" bottom="0.78740157480314965" header="0.51181102362204722" footer="0.51181102362204722"/>
  <pageSetup paperSize="9" scale="72" orientation="landscape" r:id="rId1"/>
  <headerFooter alignWithMargins="0">
    <oddFooter>&amp;L &amp;R&amp;F  &amp;A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CY674"/>
  <sheetViews>
    <sheetView zoomScaleNormal="100" workbookViewId="0">
      <pane xSplit="3" ySplit="6" topLeftCell="D7" activePane="bottomRight" state="frozen"/>
      <selection activeCell="X20" sqref="X20"/>
      <selection pane="topRight" activeCell="X20" sqref="X20"/>
      <selection pane="bottomLeft" activeCell="X20" sqref="X20"/>
      <selection pane="bottomRight"/>
    </sheetView>
  </sheetViews>
  <sheetFormatPr defaultRowHeight="12"/>
  <cols>
    <col min="1" max="1" width="3" style="1" customWidth="1"/>
    <col min="2" max="2" width="28.5" style="1" customWidth="1"/>
    <col min="3" max="3" width="0.875" style="1" customWidth="1"/>
    <col min="4" max="5" width="11.375" style="1" customWidth="1"/>
    <col min="6" max="8" width="10.375" style="1" customWidth="1"/>
    <col min="9" max="10" width="11.25" style="1" customWidth="1"/>
    <col min="11" max="11" width="9" style="1"/>
    <col min="12" max="12" width="11.5" style="1" customWidth="1"/>
    <col min="13" max="13" width="10" style="1" customWidth="1"/>
    <col min="14" max="14" width="10.25" style="1" customWidth="1"/>
    <col min="15" max="15" width="10" style="1" customWidth="1"/>
    <col min="16" max="16" width="11.875" style="1" customWidth="1"/>
    <col min="17" max="17" width="10" style="1" customWidth="1"/>
    <col min="18" max="18" width="11.5" style="1" customWidth="1"/>
    <col min="19" max="19" width="10" style="1" customWidth="1"/>
    <col min="20" max="20" width="10.125" style="1" customWidth="1"/>
    <col min="21" max="21" width="9" style="1"/>
    <col min="22" max="22" width="11.25" style="1" customWidth="1"/>
    <col min="23" max="24" width="10.25" style="1" customWidth="1"/>
    <col min="25" max="25" width="11" style="1" customWidth="1"/>
    <col min="26" max="26" width="9.875" style="1" customWidth="1"/>
    <col min="27" max="27" width="10.125" style="1" customWidth="1"/>
    <col min="28" max="103" width="9" style="137"/>
    <col min="104" max="16384" width="9" style="1"/>
  </cols>
  <sheetData>
    <row r="1" spans="1:27" ht="15" thickBot="1">
      <c r="A1" s="167" t="s">
        <v>110</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74" t="s">
        <v>371</v>
      </c>
    </row>
    <row r="2" spans="1:27" ht="15.75" customHeight="1" thickBot="1">
      <c r="A2" s="691" t="s">
        <v>71</v>
      </c>
      <c r="B2" s="789"/>
      <c r="C2" s="25"/>
      <c r="D2" s="446"/>
      <c r="E2" s="35"/>
      <c r="F2" s="801" t="s">
        <v>136</v>
      </c>
      <c r="G2" s="802"/>
      <c r="H2" s="803"/>
      <c r="I2" s="482"/>
      <c r="J2" s="483"/>
      <c r="K2" s="547"/>
      <c r="L2" s="801" t="s">
        <v>361</v>
      </c>
      <c r="M2" s="802"/>
      <c r="N2" s="803"/>
      <c r="O2" s="497"/>
      <c r="P2" s="503"/>
      <c r="Q2" s="503"/>
      <c r="R2" s="506"/>
      <c r="S2" s="503"/>
      <c r="T2" s="514"/>
      <c r="U2" s="808" t="s">
        <v>76</v>
      </c>
      <c r="V2" s="801" t="s">
        <v>362</v>
      </c>
      <c r="W2" s="802"/>
      <c r="X2" s="806"/>
      <c r="Y2" s="807" t="s">
        <v>363</v>
      </c>
      <c r="Z2" s="802"/>
      <c r="AA2" s="806"/>
    </row>
    <row r="3" spans="1:27" ht="9" customHeight="1" thickTop="1" thickBot="1">
      <c r="A3" s="724"/>
      <c r="B3" s="790"/>
      <c r="C3" s="534"/>
      <c r="D3" s="535"/>
      <c r="E3" s="536"/>
      <c r="F3" s="793" t="s">
        <v>367</v>
      </c>
      <c r="G3" s="804"/>
      <c r="H3" s="805"/>
      <c r="I3" s="538"/>
      <c r="J3" s="539"/>
      <c r="K3" s="540"/>
      <c r="L3" s="797" t="s">
        <v>144</v>
      </c>
      <c r="M3" s="549"/>
      <c r="N3" s="550"/>
      <c r="O3" s="541"/>
      <c r="P3" s="542"/>
      <c r="Q3" s="542"/>
      <c r="R3" s="543"/>
      <c r="S3" s="542"/>
      <c r="T3" s="544"/>
      <c r="U3" s="809"/>
      <c r="V3" s="793" t="s">
        <v>144</v>
      </c>
      <c r="W3" s="549"/>
      <c r="X3" s="551"/>
      <c r="Y3" s="799" t="s">
        <v>144</v>
      </c>
      <c r="Z3" s="549"/>
      <c r="AA3" s="551"/>
    </row>
    <row r="4" spans="1:27" ht="9.75" customHeight="1" thickTop="1" thickBot="1">
      <c r="A4" s="724"/>
      <c r="B4" s="790"/>
      <c r="C4" s="534"/>
      <c r="D4" s="535"/>
      <c r="E4" s="536"/>
      <c r="F4" s="794"/>
      <c r="G4" s="795" t="s">
        <v>72</v>
      </c>
      <c r="H4" s="468"/>
      <c r="I4" s="538"/>
      <c r="J4" s="539"/>
      <c r="K4" s="540"/>
      <c r="L4" s="798"/>
      <c r="M4" s="795" t="s">
        <v>72</v>
      </c>
      <c r="N4" s="468"/>
      <c r="O4" s="541"/>
      <c r="P4" s="542"/>
      <c r="Q4" s="542"/>
      <c r="R4" s="543"/>
      <c r="S4" s="542"/>
      <c r="T4" s="544"/>
      <c r="U4" s="809"/>
      <c r="V4" s="794"/>
      <c r="W4" s="795" t="s">
        <v>72</v>
      </c>
      <c r="X4" s="548"/>
      <c r="Y4" s="800"/>
      <c r="Z4" s="795" t="s">
        <v>72</v>
      </c>
      <c r="AA4" s="548"/>
    </row>
    <row r="5" spans="1:27" ht="60.75" customHeight="1" thickTop="1">
      <c r="A5" s="724"/>
      <c r="B5" s="790"/>
      <c r="C5" s="534"/>
      <c r="D5" s="565" t="s">
        <v>135</v>
      </c>
      <c r="E5" s="564" t="s">
        <v>115</v>
      </c>
      <c r="F5" s="794"/>
      <c r="G5" s="796"/>
      <c r="H5" s="537" t="s">
        <v>81</v>
      </c>
      <c r="I5" s="563" t="s">
        <v>44</v>
      </c>
      <c r="J5" s="564" t="s">
        <v>49</v>
      </c>
      <c r="K5" s="540" t="s">
        <v>109</v>
      </c>
      <c r="L5" s="798"/>
      <c r="M5" s="796"/>
      <c r="N5" s="537" t="s">
        <v>81</v>
      </c>
      <c r="O5" s="541" t="s">
        <v>344</v>
      </c>
      <c r="P5" s="542" t="s">
        <v>368</v>
      </c>
      <c r="Q5" s="542" t="s">
        <v>46</v>
      </c>
      <c r="R5" s="543" t="s">
        <v>345</v>
      </c>
      <c r="S5" s="542" t="s">
        <v>75</v>
      </c>
      <c r="T5" s="544" t="s">
        <v>45</v>
      </c>
      <c r="U5" s="809"/>
      <c r="V5" s="794"/>
      <c r="W5" s="796"/>
      <c r="X5" s="545" t="s">
        <v>81</v>
      </c>
      <c r="Y5" s="800"/>
      <c r="Z5" s="796"/>
      <c r="AA5" s="546" t="s">
        <v>364</v>
      </c>
    </row>
    <row r="6" spans="1:27" ht="24" customHeight="1">
      <c r="A6" s="791"/>
      <c r="B6" s="792"/>
      <c r="C6" s="12"/>
      <c r="D6" s="447" t="s">
        <v>64</v>
      </c>
      <c r="E6" s="36" t="s">
        <v>65</v>
      </c>
      <c r="F6" s="472" t="s">
        <v>66</v>
      </c>
      <c r="G6" s="475" t="s">
        <v>349</v>
      </c>
      <c r="H6" s="85" t="s">
        <v>350</v>
      </c>
      <c r="I6" s="390" t="s">
        <v>347</v>
      </c>
      <c r="J6" s="484" t="s">
        <v>348</v>
      </c>
      <c r="K6" s="493" t="s">
        <v>351</v>
      </c>
      <c r="L6" s="472" t="s">
        <v>352</v>
      </c>
      <c r="M6" s="475" t="s">
        <v>353</v>
      </c>
      <c r="N6" s="85" t="s">
        <v>354</v>
      </c>
      <c r="O6" s="498" t="s">
        <v>355</v>
      </c>
      <c r="P6" s="338" t="s">
        <v>111</v>
      </c>
      <c r="Q6" s="338" t="s">
        <v>113</v>
      </c>
      <c r="R6" s="507" t="s">
        <v>112</v>
      </c>
      <c r="S6" s="338" t="s">
        <v>346</v>
      </c>
      <c r="T6" s="391" t="s">
        <v>73</v>
      </c>
      <c r="U6" s="498" t="s">
        <v>74</v>
      </c>
      <c r="V6" s="472" t="s">
        <v>114</v>
      </c>
      <c r="W6" s="475" t="s">
        <v>356</v>
      </c>
      <c r="X6" s="427" t="s">
        <v>357</v>
      </c>
      <c r="Y6" s="37" t="s">
        <v>358</v>
      </c>
      <c r="Z6" s="475" t="s">
        <v>359</v>
      </c>
      <c r="AA6" s="481" t="s">
        <v>360</v>
      </c>
    </row>
    <row r="7" spans="1:27">
      <c r="A7" s="13" t="s">
        <v>21</v>
      </c>
      <c r="B7" s="14" t="s">
        <v>389</v>
      </c>
      <c r="C7" s="27"/>
      <c r="D7" s="449">
        <f>最終需要額入力!L6</f>
        <v>0</v>
      </c>
      <c r="E7" s="486">
        <f>IF(その他の設定入力!E7="",県内自給率!E4,その他の設定入力!E7/100)</f>
        <v>0.52387484980652244</v>
      </c>
      <c r="F7" s="386">
        <f>IF(D7="","",D7*E7)</f>
        <v>0</v>
      </c>
      <c r="G7" s="386">
        <f t="shared" ref="G7:G43" si="0">IF(F7="","",F7*I7)</f>
        <v>0</v>
      </c>
      <c r="H7" s="386">
        <f t="shared" ref="H7:H43" si="1">IF(F7="","",F7*J7)</f>
        <v>0</v>
      </c>
      <c r="I7" s="485">
        <f>粗付加価値率!D4</f>
        <v>0.49417216834046579</v>
      </c>
      <c r="J7" s="486">
        <f>雇用者所得率!D4</f>
        <v>0.13954538612072859</v>
      </c>
      <c r="K7" s="386">
        <f t="array" ref="K7:K43">MMULT('逆行列係数表(開放型）'!D4:AN40,F7:F43)</f>
        <v>8.6592004455836395</v>
      </c>
      <c r="L7" s="386">
        <f t="shared" ref="L7:L43" si="2">K7-F7</f>
        <v>8.6592004455836395</v>
      </c>
      <c r="M7" s="386">
        <f t="shared" ref="M7:M43" si="3">L7*I7</f>
        <v>4.279135860288795</v>
      </c>
      <c r="N7" s="386">
        <f t="shared" ref="N7:N43" si="4">L7*J7</f>
        <v>1.208351469675754</v>
      </c>
      <c r="O7" s="499">
        <f t="shared" ref="O7:O43" si="5">IF(H7="",N7,H7+N7)</f>
        <v>1.208351469675754</v>
      </c>
      <c r="P7" s="573"/>
      <c r="Q7" s="574"/>
      <c r="R7" s="508">
        <f>民間消費支出構成比!D4</f>
        <v>1.0979725023264997E-2</v>
      </c>
      <c r="S7" s="518">
        <f>$Q$44*R7</f>
        <v>29.635543729560386</v>
      </c>
      <c r="T7" s="515">
        <f>県内自給率!E4</f>
        <v>0.52387484980652244</v>
      </c>
      <c r="U7" s="522">
        <f>S7*T7</f>
        <v>15.525316020258074</v>
      </c>
      <c r="V7" s="386">
        <f t="array" ref="V7:V43">MMULT('逆行列係数表(開放型）'!D4:AN40,計算シート!U7:U43)</f>
        <v>25.968868805244565</v>
      </c>
      <c r="W7" s="386">
        <f t="shared" ref="W7:W43" si="6">V7*I7</f>
        <v>12.833092206836788</v>
      </c>
      <c r="X7" s="525">
        <f t="shared" ref="X7:X43" si="7">V7*J7</f>
        <v>3.6238358245463966</v>
      </c>
      <c r="Y7" s="528">
        <f t="shared" ref="Y7:Y43" si="8">IF(F7="",L7+V7,F7+L7+V7)</f>
        <v>34.628069250828204</v>
      </c>
      <c r="Z7" s="386">
        <f t="shared" ref="Z7:Z43" si="9">IF(F7="",M7+W7,G7+M7+W7)</f>
        <v>17.112228067125585</v>
      </c>
      <c r="AA7" s="529">
        <f t="shared" ref="AA7:AA43" si="10">IF(F7="",N7+X7,H7+N7+X7)</f>
        <v>4.8321872942221509</v>
      </c>
    </row>
    <row r="8" spans="1:27">
      <c r="A8" s="13" t="s">
        <v>22</v>
      </c>
      <c r="B8" s="14" t="s">
        <v>3</v>
      </c>
      <c r="C8" s="27"/>
      <c r="D8" s="450">
        <f>最終需要額入力!L7</f>
        <v>0</v>
      </c>
      <c r="E8" s="486">
        <f>IF(その他の設定入力!E8="",県内自給率!E5,その他の設定入力!E8/100)</f>
        <v>0.1242930110875794</v>
      </c>
      <c r="F8" s="386">
        <f t="shared" ref="F8:F43" si="11">IF(D8="","",D8*E8)</f>
        <v>0</v>
      </c>
      <c r="G8" s="386">
        <f t="shared" si="0"/>
        <v>0</v>
      </c>
      <c r="H8" s="386">
        <f t="shared" si="1"/>
        <v>0</v>
      </c>
      <c r="I8" s="485">
        <f>粗付加価値率!D5</f>
        <v>0.41560147084573629</v>
      </c>
      <c r="J8" s="486">
        <f>雇用者所得率!D5</f>
        <v>0.21546139029942216</v>
      </c>
      <c r="K8" s="386">
        <v>18.415898506414209</v>
      </c>
      <c r="L8" s="386">
        <f t="shared" si="2"/>
        <v>18.415898506414209</v>
      </c>
      <c r="M8" s="386">
        <f t="shared" si="3"/>
        <v>7.6536745062115434</v>
      </c>
      <c r="N8" s="386">
        <f t="shared" si="4"/>
        <v>3.9679150958050573</v>
      </c>
      <c r="O8" s="499">
        <f t="shared" si="5"/>
        <v>3.9679150958050573</v>
      </c>
      <c r="P8" s="575"/>
      <c r="Q8" s="576"/>
      <c r="R8" s="508">
        <f>民間消費支出構成比!D5</f>
        <v>-2.1891784530707804E-5</v>
      </c>
      <c r="S8" s="518">
        <f t="shared" ref="S8:S43" si="12">$Q$44*R8</f>
        <v>-5.9088450430517352E-2</v>
      </c>
      <c r="T8" s="515">
        <f>県内自給率!E5</f>
        <v>0.1242930110875794</v>
      </c>
      <c r="U8" s="522">
        <f t="shared" ref="U8:U43" si="13">S8*T8</f>
        <v>-7.3442814245081789E-3</v>
      </c>
      <c r="V8" s="386">
        <v>2.2576436021513184</v>
      </c>
      <c r="W8" s="386">
        <f t="shared" si="6"/>
        <v>0.93828000169955417</v>
      </c>
      <c r="X8" s="525">
        <f t="shared" si="7"/>
        <v>0.48643502932011856</v>
      </c>
      <c r="Y8" s="528">
        <f t="shared" si="8"/>
        <v>20.673542108565528</v>
      </c>
      <c r="Z8" s="386">
        <f t="shared" si="9"/>
        <v>8.5919545079110975</v>
      </c>
      <c r="AA8" s="529">
        <f t="shared" si="10"/>
        <v>4.4543501251251758</v>
      </c>
    </row>
    <row r="9" spans="1:27">
      <c r="A9" s="13" t="s">
        <v>221</v>
      </c>
      <c r="B9" s="14" t="s">
        <v>260</v>
      </c>
      <c r="C9" s="27"/>
      <c r="D9" s="450">
        <f>最終需要額入力!L8</f>
        <v>8.0000000000000002E-3</v>
      </c>
      <c r="E9" s="486">
        <f>IF(その他の設定入力!E9="",県内自給率!E6,その他の設定入力!E9/100)</f>
        <v>0.16580188138559238</v>
      </c>
      <c r="F9" s="386">
        <f t="shared" si="11"/>
        <v>1.3264150510847389E-3</v>
      </c>
      <c r="G9" s="386">
        <f t="shared" si="0"/>
        <v>4.5925375561842494E-4</v>
      </c>
      <c r="H9" s="386">
        <f t="shared" si="1"/>
        <v>2.2620469851786749E-4</v>
      </c>
      <c r="I9" s="485">
        <f>粗付加価値率!D6</f>
        <v>0.34623683985103182</v>
      </c>
      <c r="J9" s="486">
        <f>雇用者所得率!D6</f>
        <v>0.1705383984695272</v>
      </c>
      <c r="K9" s="386">
        <v>0.46538974790520277</v>
      </c>
      <c r="L9" s="386">
        <f t="shared" si="2"/>
        <v>0.46406333285411805</v>
      </c>
      <c r="M9" s="386">
        <f t="shared" si="3"/>
        <v>0.16067582185814736</v>
      </c>
      <c r="N9" s="386">
        <f t="shared" si="4"/>
        <v>7.9140617573372415E-2</v>
      </c>
      <c r="O9" s="499">
        <f t="shared" si="5"/>
        <v>7.9366822271890278E-2</v>
      </c>
      <c r="P9" s="575"/>
      <c r="Q9" s="576"/>
      <c r="R9" s="508">
        <f>民間消費支出構成比!D6</f>
        <v>0.10052866669479429</v>
      </c>
      <c r="S9" s="518">
        <f>$Q$44*R9</f>
        <v>271.3384617187852</v>
      </c>
      <c r="T9" s="515">
        <f>県内自給率!E6</f>
        <v>0.16580188138559238</v>
      </c>
      <c r="U9" s="522">
        <f t="shared" si="13"/>
        <v>44.988427445247119</v>
      </c>
      <c r="V9" s="386">
        <v>54.192899481400055</v>
      </c>
      <c r="W9" s="386">
        <f t="shared" si="6"/>
        <v>18.763578258804575</v>
      </c>
      <c r="X9" s="525">
        <f t="shared" si="7"/>
        <v>9.2419702859780362</v>
      </c>
      <c r="Y9" s="528">
        <f t="shared" si="8"/>
        <v>54.658289229305261</v>
      </c>
      <c r="Z9" s="386">
        <f t="shared" si="9"/>
        <v>18.924713334418342</v>
      </c>
      <c r="AA9" s="529">
        <f t="shared" si="10"/>
        <v>9.3213371082499261</v>
      </c>
    </row>
    <row r="10" spans="1:27">
      <c r="A10" s="13" t="s">
        <v>222</v>
      </c>
      <c r="B10" s="14" t="s">
        <v>4</v>
      </c>
      <c r="C10" s="27"/>
      <c r="D10" s="450">
        <f>最終需要額入力!L9</f>
        <v>0</v>
      </c>
      <c r="E10" s="486">
        <f>IF(その他の設定入力!E10="",県内自給率!E7,その他の設定入力!E10/100)</f>
        <v>0.13099333605985519</v>
      </c>
      <c r="F10" s="386">
        <f t="shared" si="11"/>
        <v>0</v>
      </c>
      <c r="G10" s="386">
        <f t="shared" si="0"/>
        <v>0</v>
      </c>
      <c r="H10" s="386">
        <f t="shared" si="1"/>
        <v>0</v>
      </c>
      <c r="I10" s="485">
        <f>粗付加価値率!D7</f>
        <v>0.43275042155321042</v>
      </c>
      <c r="J10" s="486">
        <f>雇用者所得率!D7</f>
        <v>0.30624656599912847</v>
      </c>
      <c r="K10" s="386">
        <v>5.0778307556089901</v>
      </c>
      <c r="L10" s="386">
        <f t="shared" si="2"/>
        <v>5.0778307556089901</v>
      </c>
      <c r="M10" s="386">
        <f t="shared" si="3"/>
        <v>2.1974334000656475</v>
      </c>
      <c r="N10" s="386">
        <f t="shared" si="4"/>
        <v>1.5550682316300131</v>
      </c>
      <c r="O10" s="499">
        <f t="shared" si="5"/>
        <v>1.5550682316300131</v>
      </c>
      <c r="P10" s="575"/>
      <c r="Q10" s="576"/>
      <c r="R10" s="508">
        <f>民間消費支出構成比!D7</f>
        <v>1.8638665349444625E-2</v>
      </c>
      <c r="S10" s="518">
        <f t="shared" si="12"/>
        <v>50.307906696542474</v>
      </c>
      <c r="T10" s="515">
        <f>県内自給率!E7</f>
        <v>0.13099333605985519</v>
      </c>
      <c r="U10" s="522">
        <f t="shared" si="13"/>
        <v>6.5900005283680274</v>
      </c>
      <c r="V10" s="386">
        <v>7.5670974482797702</v>
      </c>
      <c r="W10" s="386">
        <f t="shared" si="6"/>
        <v>3.2746646106772932</v>
      </c>
      <c r="X10" s="525">
        <f t="shared" si="7"/>
        <v>2.3173976081164471</v>
      </c>
      <c r="Y10" s="528">
        <f t="shared" si="8"/>
        <v>12.64492820388876</v>
      </c>
      <c r="Z10" s="386">
        <f t="shared" si="9"/>
        <v>5.4720980107429407</v>
      </c>
      <c r="AA10" s="529">
        <f t="shared" si="10"/>
        <v>3.87246583974646</v>
      </c>
    </row>
    <row r="11" spans="1:27" ht="13.5" customHeight="1">
      <c r="A11" s="13" t="s">
        <v>223</v>
      </c>
      <c r="B11" s="14" t="s">
        <v>5</v>
      </c>
      <c r="C11" s="27"/>
      <c r="D11" s="450">
        <f>最終需要額入力!L10</f>
        <v>0</v>
      </c>
      <c r="E11" s="486">
        <f>IF(その他の設定入力!E11="",県内自給率!E8,その他の設定入力!E11/100)</f>
        <v>0.29483092918414999</v>
      </c>
      <c r="F11" s="386">
        <f t="shared" si="11"/>
        <v>0</v>
      </c>
      <c r="G11" s="386">
        <f t="shared" si="0"/>
        <v>0</v>
      </c>
      <c r="H11" s="386">
        <f t="shared" si="1"/>
        <v>0</v>
      </c>
      <c r="I11" s="485">
        <f>粗付加価値率!D8</f>
        <v>0.37556350945007105</v>
      </c>
      <c r="J11" s="486">
        <f>雇用者所得率!D8</f>
        <v>0.17917372275100504</v>
      </c>
      <c r="K11" s="386">
        <v>158.28751064815773</v>
      </c>
      <c r="L11" s="386">
        <f t="shared" si="2"/>
        <v>158.28751064815773</v>
      </c>
      <c r="M11" s="386">
        <f t="shared" si="3"/>
        <v>59.447013001137613</v>
      </c>
      <c r="N11" s="386">
        <f t="shared" si="4"/>
        <v>28.360962547819774</v>
      </c>
      <c r="O11" s="499">
        <f t="shared" si="5"/>
        <v>28.360962547819774</v>
      </c>
      <c r="P11" s="575"/>
      <c r="Q11" s="576"/>
      <c r="R11" s="508">
        <f>民間消費支出構成比!D8</f>
        <v>1.4436636816886766E-3</v>
      </c>
      <c r="S11" s="518">
        <f t="shared" si="12"/>
        <v>3.8966147220270266</v>
      </c>
      <c r="T11" s="515">
        <f>県内自給率!E8</f>
        <v>0.29483092918414999</v>
      </c>
      <c r="U11" s="522">
        <f t="shared" si="13"/>
        <v>1.1488425391678665</v>
      </c>
      <c r="V11" s="386">
        <v>6.1513277768516259</v>
      </c>
      <c r="W11" s="386">
        <f t="shared" si="6"/>
        <v>2.3102142476521004</v>
      </c>
      <c r="X11" s="525">
        <f t="shared" si="7"/>
        <v>1.1021562976401695</v>
      </c>
      <c r="Y11" s="528">
        <f t="shared" si="8"/>
        <v>164.43883842500935</v>
      </c>
      <c r="Z11" s="386">
        <f t="shared" si="9"/>
        <v>61.757227248789711</v>
      </c>
      <c r="AA11" s="529">
        <f t="shared" si="10"/>
        <v>29.463118845459945</v>
      </c>
    </row>
    <row r="12" spans="1:27">
      <c r="A12" s="15" t="s">
        <v>224</v>
      </c>
      <c r="B12" s="16" t="s">
        <v>6</v>
      </c>
      <c r="C12" s="27"/>
      <c r="D12" s="451">
        <f>最終需要額入力!L11</f>
        <v>0</v>
      </c>
      <c r="E12" s="488">
        <f>IF(その他の設定入力!E12="",県内自給率!E9,その他の設定入力!E12/100)</f>
        <v>0.1664255293688911</v>
      </c>
      <c r="F12" s="494">
        <f t="shared" si="11"/>
        <v>0</v>
      </c>
      <c r="G12" s="494">
        <f t="shared" si="0"/>
        <v>0</v>
      </c>
      <c r="H12" s="494">
        <f t="shared" si="1"/>
        <v>0</v>
      </c>
      <c r="I12" s="487">
        <f>粗付加価値率!D9</f>
        <v>0.47706760502322065</v>
      </c>
      <c r="J12" s="488">
        <f>雇用者所得率!D9</f>
        <v>0.15975197502225214</v>
      </c>
      <c r="K12" s="494">
        <v>14.951136123894649</v>
      </c>
      <c r="L12" s="494">
        <f t="shared" si="2"/>
        <v>14.951136123894649</v>
      </c>
      <c r="M12" s="494">
        <f t="shared" si="3"/>
        <v>7.1327027030025789</v>
      </c>
      <c r="N12" s="494">
        <f t="shared" si="4"/>
        <v>2.3884735246187097</v>
      </c>
      <c r="O12" s="500">
        <f t="shared" si="5"/>
        <v>2.3884735246187097</v>
      </c>
      <c r="P12" s="575"/>
      <c r="Q12" s="576"/>
      <c r="R12" s="509">
        <f>民間消費支出構成比!D9</f>
        <v>5.1330264237819606E-3</v>
      </c>
      <c r="S12" s="519">
        <f t="shared" si="12"/>
        <v>13.854630122762758</v>
      </c>
      <c r="T12" s="516">
        <f>県内自給率!E9</f>
        <v>0.1664255293688911</v>
      </c>
      <c r="U12" s="523">
        <f t="shared" si="13"/>
        <v>2.3057641523909767</v>
      </c>
      <c r="V12" s="494">
        <v>6.9269046149387519</v>
      </c>
      <c r="W12" s="494">
        <f t="shared" si="6"/>
        <v>3.304601794873125</v>
      </c>
      <c r="X12" s="526">
        <f t="shared" si="7"/>
        <v>1.1065866930272186</v>
      </c>
      <c r="Y12" s="530">
        <f t="shared" si="8"/>
        <v>21.878040738833402</v>
      </c>
      <c r="Z12" s="494">
        <f t="shared" si="9"/>
        <v>10.437304497875704</v>
      </c>
      <c r="AA12" s="531">
        <f t="shared" si="10"/>
        <v>3.4950602176459284</v>
      </c>
    </row>
    <row r="13" spans="1:27" ht="13.5" customHeight="1">
      <c r="A13" s="13" t="s">
        <v>225</v>
      </c>
      <c r="B13" s="14" t="s">
        <v>7</v>
      </c>
      <c r="C13" s="27"/>
      <c r="D13" s="450">
        <f>最終需要額入力!L12</f>
        <v>0</v>
      </c>
      <c r="E13" s="486">
        <f>IF(その他の設定入力!E13="",県内自給率!E10,その他の設定入力!E13/100)</f>
        <v>4.5470612354546303E-2</v>
      </c>
      <c r="F13" s="386">
        <f t="shared" si="11"/>
        <v>0</v>
      </c>
      <c r="G13" s="386">
        <f t="shared" si="0"/>
        <v>0</v>
      </c>
      <c r="H13" s="386">
        <f t="shared" si="1"/>
        <v>0</v>
      </c>
      <c r="I13" s="485">
        <f>粗付加価値率!D10</f>
        <v>0.25228575856190921</v>
      </c>
      <c r="J13" s="486">
        <f>雇用者所得率!D10</f>
        <v>0.10413761041376104</v>
      </c>
      <c r="K13" s="386">
        <v>8.8630842313775382</v>
      </c>
      <c r="L13" s="386">
        <f t="shared" si="2"/>
        <v>8.8630842313775382</v>
      </c>
      <c r="M13" s="386">
        <f t="shared" si="3"/>
        <v>2.2360299285111784</v>
      </c>
      <c r="N13" s="386">
        <f t="shared" si="4"/>
        <v>0.92298041275154286</v>
      </c>
      <c r="O13" s="499">
        <f t="shared" si="5"/>
        <v>0.92298041275154286</v>
      </c>
      <c r="P13" s="575"/>
      <c r="Q13" s="576"/>
      <c r="R13" s="508">
        <f>民間消費支出構成比!D10</f>
        <v>1.8634286992538485E-2</v>
      </c>
      <c r="S13" s="518">
        <f t="shared" si="12"/>
        <v>50.296089006456377</v>
      </c>
      <c r="T13" s="515">
        <f>県内自給率!E10</f>
        <v>4.5470612354546303E-2</v>
      </c>
      <c r="U13" s="522">
        <f t="shared" si="13"/>
        <v>2.2869939661623357</v>
      </c>
      <c r="V13" s="386">
        <v>3.3599990542157983</v>
      </c>
      <c r="W13" s="386">
        <f t="shared" si="6"/>
        <v>0.84767991016013022</v>
      </c>
      <c r="X13" s="525">
        <f t="shared" si="7"/>
        <v>0.3499022724985304</v>
      </c>
      <c r="Y13" s="528">
        <f t="shared" si="8"/>
        <v>12.223083285593336</v>
      </c>
      <c r="Z13" s="386">
        <f t="shared" si="9"/>
        <v>3.0837098386713087</v>
      </c>
      <c r="AA13" s="529">
        <f t="shared" si="10"/>
        <v>1.2728826852500732</v>
      </c>
    </row>
    <row r="14" spans="1:27" ht="13.5" customHeight="1">
      <c r="A14" s="13" t="s">
        <v>226</v>
      </c>
      <c r="B14" s="14" t="s">
        <v>390</v>
      </c>
      <c r="C14" s="27"/>
      <c r="D14" s="450">
        <f>最終需要額入力!L13</f>
        <v>0</v>
      </c>
      <c r="E14" s="486">
        <f>IF(その他の設定入力!E14="",県内自給率!E11,その他の設定入力!E14/100)</f>
        <v>0.11026130463390638</v>
      </c>
      <c r="F14" s="386">
        <f t="shared" si="11"/>
        <v>0</v>
      </c>
      <c r="G14" s="386">
        <f t="shared" si="0"/>
        <v>0</v>
      </c>
      <c r="H14" s="386">
        <f t="shared" si="1"/>
        <v>0</v>
      </c>
      <c r="I14" s="485">
        <f>粗付加価値率!D11</f>
        <v>0.34290050307709741</v>
      </c>
      <c r="J14" s="486">
        <f>雇用者所得率!D11</f>
        <v>0.24714832644332868</v>
      </c>
      <c r="K14" s="386">
        <v>18.480437828951352</v>
      </c>
      <c r="L14" s="386">
        <f t="shared" si="2"/>
        <v>18.480437828951352</v>
      </c>
      <c r="M14" s="386">
        <f t="shared" si="3"/>
        <v>6.3369514286324407</v>
      </c>
      <c r="N14" s="386">
        <f t="shared" si="4"/>
        <v>4.5674092813653093</v>
      </c>
      <c r="O14" s="499">
        <f t="shared" si="5"/>
        <v>4.5674092813653093</v>
      </c>
      <c r="P14" s="575"/>
      <c r="Q14" s="576"/>
      <c r="R14" s="508">
        <f>民間消費支出構成比!D11</f>
        <v>3.4238751006027009E-3</v>
      </c>
      <c r="S14" s="518">
        <f t="shared" si="12"/>
        <v>9.2414336473329151</v>
      </c>
      <c r="T14" s="515">
        <f>県内自給率!E11</f>
        <v>0.11026130463390638</v>
      </c>
      <c r="U14" s="522">
        <f t="shared" si="13"/>
        <v>1.018972530642607</v>
      </c>
      <c r="V14" s="386">
        <v>2.3930527724583057</v>
      </c>
      <c r="W14" s="386">
        <f t="shared" si="6"/>
        <v>0.82057899956599578</v>
      </c>
      <c r="X14" s="525">
        <f t="shared" si="7"/>
        <v>0.59143898780363813</v>
      </c>
      <c r="Y14" s="528">
        <f t="shared" si="8"/>
        <v>20.873490601409657</v>
      </c>
      <c r="Z14" s="386">
        <f t="shared" si="9"/>
        <v>7.1575304281984362</v>
      </c>
      <c r="AA14" s="529">
        <f t="shared" si="10"/>
        <v>5.1588482691689475</v>
      </c>
    </row>
    <row r="15" spans="1:27">
      <c r="A15" s="13" t="s">
        <v>227</v>
      </c>
      <c r="B15" s="14" t="s">
        <v>8</v>
      </c>
      <c r="C15" s="27"/>
      <c r="D15" s="450">
        <f>最終需要額入力!L14</f>
        <v>0</v>
      </c>
      <c r="E15" s="486">
        <f>IF(その他の設定入力!E15="",県内自給率!E12,その他の設定入力!E15/100)</f>
        <v>0.37495024017409306</v>
      </c>
      <c r="F15" s="386">
        <f t="shared" si="11"/>
        <v>0</v>
      </c>
      <c r="G15" s="386">
        <f t="shared" si="0"/>
        <v>0</v>
      </c>
      <c r="H15" s="386">
        <f t="shared" si="1"/>
        <v>0</v>
      </c>
      <c r="I15" s="485">
        <f>粗付加価値率!D12</f>
        <v>0.46525859945285047</v>
      </c>
      <c r="J15" s="486">
        <f>雇用者所得率!D12</f>
        <v>0.21465893915230724</v>
      </c>
      <c r="K15" s="386">
        <v>212.10268649272501</v>
      </c>
      <c r="L15" s="386">
        <f t="shared" si="2"/>
        <v>212.10268649272501</v>
      </c>
      <c r="M15" s="386">
        <f t="shared" si="3"/>
        <v>98.682598857792271</v>
      </c>
      <c r="N15" s="386">
        <f t="shared" si="4"/>
        <v>45.529737673882757</v>
      </c>
      <c r="O15" s="499">
        <f t="shared" si="5"/>
        <v>45.529737673882757</v>
      </c>
      <c r="P15" s="575"/>
      <c r="Q15" s="576"/>
      <c r="R15" s="508">
        <f>民間消費支出構成比!D12</f>
        <v>7.5267935541033562E-4</v>
      </c>
      <c r="S15" s="518">
        <f t="shared" si="12"/>
        <v>2.0315683593474239</v>
      </c>
      <c r="T15" s="515">
        <f>県内自給率!E12</f>
        <v>0.37495024017409306</v>
      </c>
      <c r="U15" s="522">
        <f t="shared" si="13"/>
        <v>0.76173704426740474</v>
      </c>
      <c r="V15" s="386">
        <v>1.8206726895290237</v>
      </c>
      <c r="W15" s="386">
        <f t="shared" si="6"/>
        <v>0.84708362559232808</v>
      </c>
      <c r="X15" s="525">
        <f t="shared" si="7"/>
        <v>0.39082366807787827</v>
      </c>
      <c r="Y15" s="528">
        <f t="shared" si="8"/>
        <v>213.92335918225405</v>
      </c>
      <c r="Z15" s="386">
        <f t="shared" si="9"/>
        <v>99.529682483384605</v>
      </c>
      <c r="AA15" s="529">
        <f t="shared" si="10"/>
        <v>45.920561341960635</v>
      </c>
    </row>
    <row r="16" spans="1:27">
      <c r="A16" s="17" t="s">
        <v>228</v>
      </c>
      <c r="B16" s="18" t="s">
        <v>9</v>
      </c>
      <c r="C16" s="27"/>
      <c r="D16" s="452">
        <f>最終需要額入力!L15</f>
        <v>0</v>
      </c>
      <c r="E16" s="490">
        <f>IF(その他の設定入力!E16="",県内自給率!E13,その他の設定入力!E16/100)</f>
        <v>0.2559410047344709</v>
      </c>
      <c r="F16" s="495">
        <f t="shared" si="11"/>
        <v>0</v>
      </c>
      <c r="G16" s="495">
        <f t="shared" si="0"/>
        <v>0</v>
      </c>
      <c r="H16" s="495">
        <f t="shared" si="1"/>
        <v>0</v>
      </c>
      <c r="I16" s="489">
        <f>粗付加価値率!D13</f>
        <v>0.35518267990102165</v>
      </c>
      <c r="J16" s="490">
        <f>雇用者所得率!D13</f>
        <v>0.12382910031335706</v>
      </c>
      <c r="K16" s="495">
        <v>86.96974862239054</v>
      </c>
      <c r="L16" s="495">
        <f t="shared" si="2"/>
        <v>86.96974862239054</v>
      </c>
      <c r="M16" s="495">
        <f t="shared" si="3"/>
        <v>30.890148386018858</v>
      </c>
      <c r="N16" s="495">
        <f t="shared" si="4"/>
        <v>10.769385726389444</v>
      </c>
      <c r="O16" s="501">
        <f t="shared" si="5"/>
        <v>10.769385726389444</v>
      </c>
      <c r="P16" s="575"/>
      <c r="Q16" s="576"/>
      <c r="R16" s="510">
        <f>民間消費支出構成比!D13</f>
        <v>-1.213998960339251E-4</v>
      </c>
      <c r="S16" s="520">
        <f t="shared" si="12"/>
        <v>-0.32767231602377805</v>
      </c>
      <c r="T16" s="517">
        <f>県内自給率!E13</f>
        <v>0.2559410047344709</v>
      </c>
      <c r="U16" s="524">
        <f t="shared" si="13"/>
        <v>-8.3864781786796821E-2</v>
      </c>
      <c r="V16" s="495">
        <v>0.4120493333541157</v>
      </c>
      <c r="W16" s="495">
        <f t="shared" si="6"/>
        <v>0.14635278647214423</v>
      </c>
      <c r="X16" s="527">
        <f t="shared" si="7"/>
        <v>5.1023698233958699E-2</v>
      </c>
      <c r="Y16" s="532">
        <f t="shared" si="8"/>
        <v>87.381797955744659</v>
      </c>
      <c r="Z16" s="495">
        <f t="shared" si="9"/>
        <v>31.036501172491</v>
      </c>
      <c r="AA16" s="533">
        <f t="shared" si="10"/>
        <v>10.820409424623403</v>
      </c>
    </row>
    <row r="17" spans="1:27">
      <c r="A17" s="13" t="s">
        <v>229</v>
      </c>
      <c r="B17" s="14" t="s">
        <v>10</v>
      </c>
      <c r="C17" s="27"/>
      <c r="D17" s="450">
        <f>最終需要額入力!L16</f>
        <v>0</v>
      </c>
      <c r="E17" s="486">
        <f>IF(その他の設定入力!E17="",県内自給率!E14,その他の設定入力!E17/100)</f>
        <v>0.31797519132600638</v>
      </c>
      <c r="F17" s="386">
        <f t="shared" si="11"/>
        <v>0</v>
      </c>
      <c r="G17" s="386">
        <f t="shared" si="0"/>
        <v>0</v>
      </c>
      <c r="H17" s="386">
        <f t="shared" si="1"/>
        <v>0</v>
      </c>
      <c r="I17" s="485">
        <f>粗付加価値率!D14</f>
        <v>0.21714466765374327</v>
      </c>
      <c r="J17" s="486">
        <f>雇用者所得率!D14</f>
        <v>0.124137069601087</v>
      </c>
      <c r="K17" s="386">
        <v>47.288891849950637</v>
      </c>
      <c r="L17" s="386">
        <f t="shared" si="2"/>
        <v>47.288891849950637</v>
      </c>
      <c r="M17" s="386">
        <f t="shared" si="3"/>
        <v>10.26853070447134</v>
      </c>
      <c r="N17" s="386">
        <f t="shared" si="4"/>
        <v>5.8703044589355979</v>
      </c>
      <c r="O17" s="499">
        <f t="shared" si="5"/>
        <v>5.8703044589355979</v>
      </c>
      <c r="P17" s="575"/>
      <c r="Q17" s="576"/>
      <c r="R17" s="508">
        <f>民間消費支出構成比!D14</f>
        <v>3.5822920141158225E-6</v>
      </c>
      <c r="S17" s="518">
        <f t="shared" si="12"/>
        <v>9.669019161357385E-3</v>
      </c>
      <c r="T17" s="515">
        <f>県内自給率!E14</f>
        <v>0.31797519132600638</v>
      </c>
      <c r="U17" s="522">
        <f t="shared" si="13"/>
        <v>3.0745082177674361E-3</v>
      </c>
      <c r="V17" s="386">
        <v>0.76224335951999123</v>
      </c>
      <c r="W17" s="386">
        <f t="shared" si="6"/>
        <v>0.16551708097424123</v>
      </c>
      <c r="X17" s="525">
        <f t="shared" si="7"/>
        <v>9.4622656973699537E-2</v>
      </c>
      <c r="Y17" s="528">
        <f t="shared" si="8"/>
        <v>48.05113520947063</v>
      </c>
      <c r="Z17" s="386">
        <f t="shared" si="9"/>
        <v>10.434047785445582</v>
      </c>
      <c r="AA17" s="529">
        <f t="shared" si="10"/>
        <v>5.9649271159092976</v>
      </c>
    </row>
    <row r="18" spans="1:27">
      <c r="A18" s="13" t="s">
        <v>230</v>
      </c>
      <c r="B18" s="14" t="s">
        <v>11</v>
      </c>
      <c r="C18" s="27"/>
      <c r="D18" s="450">
        <f>最終需要額入力!L17</f>
        <v>0</v>
      </c>
      <c r="E18" s="486">
        <f>IF(その他の設定入力!E18="",県内自給率!E15,その他の設定入力!E18/100)</f>
        <v>0.31579062175073258</v>
      </c>
      <c r="F18" s="386">
        <f t="shared" si="11"/>
        <v>0</v>
      </c>
      <c r="G18" s="386">
        <f t="shared" si="0"/>
        <v>0</v>
      </c>
      <c r="H18" s="386">
        <f t="shared" si="1"/>
        <v>0</v>
      </c>
      <c r="I18" s="485">
        <f>粗付加価値率!D15</f>
        <v>0.45603967053286265</v>
      </c>
      <c r="J18" s="486">
        <f>雇用者所得率!D15</f>
        <v>0.28764834425953945</v>
      </c>
      <c r="K18" s="386">
        <v>307.55718333482514</v>
      </c>
      <c r="L18" s="386">
        <f t="shared" si="2"/>
        <v>307.55718333482514</v>
      </c>
      <c r="M18" s="386">
        <f t="shared" si="3"/>
        <v>140.25827655802888</v>
      </c>
      <c r="N18" s="386">
        <f t="shared" si="4"/>
        <v>88.468314551390066</v>
      </c>
      <c r="O18" s="499">
        <f t="shared" si="5"/>
        <v>88.468314551390066</v>
      </c>
      <c r="P18" s="575"/>
      <c r="Q18" s="576"/>
      <c r="R18" s="508">
        <f>民間消費支出構成比!D15</f>
        <v>9.8950866078799274E-4</v>
      </c>
      <c r="S18" s="518">
        <f t="shared" si="12"/>
        <v>2.6707979594593843</v>
      </c>
      <c r="T18" s="515">
        <f>県内自給率!E15</f>
        <v>0.31579062175073258</v>
      </c>
      <c r="U18" s="522">
        <f t="shared" si="13"/>
        <v>0.84341294818826684</v>
      </c>
      <c r="V18" s="386">
        <v>2.7850609731827123</v>
      </c>
      <c r="W18" s="386">
        <f t="shared" si="6"/>
        <v>1.2700982886241778</v>
      </c>
      <c r="X18" s="525">
        <f t="shared" si="7"/>
        <v>0.80111817759786874</v>
      </c>
      <c r="Y18" s="528">
        <f t="shared" si="8"/>
        <v>310.34224430800788</v>
      </c>
      <c r="Z18" s="386">
        <f t="shared" si="9"/>
        <v>141.52837484665307</v>
      </c>
      <c r="AA18" s="529">
        <f t="shared" si="10"/>
        <v>89.269432728987937</v>
      </c>
    </row>
    <row r="19" spans="1:27">
      <c r="A19" s="13" t="s">
        <v>231</v>
      </c>
      <c r="B19" s="14" t="s">
        <v>261</v>
      </c>
      <c r="C19" s="27"/>
      <c r="D19" s="450">
        <f>最終需要額入力!L18</f>
        <v>0</v>
      </c>
      <c r="E19" s="486">
        <f>IF(その他の設定入力!E19="",県内自給率!E16,その他の設定入力!E19/100)</f>
        <v>0.30235391064454875</v>
      </c>
      <c r="F19" s="386">
        <f t="shared" si="11"/>
        <v>0</v>
      </c>
      <c r="G19" s="386">
        <f t="shared" si="0"/>
        <v>0</v>
      </c>
      <c r="H19" s="386">
        <f t="shared" si="1"/>
        <v>0</v>
      </c>
      <c r="I19" s="485">
        <f>粗付加価値率!D16</f>
        <v>0.44792161004204234</v>
      </c>
      <c r="J19" s="486">
        <f>雇用者所得率!D16</f>
        <v>0.22527755312109404</v>
      </c>
      <c r="K19" s="386">
        <v>23.10797843733458</v>
      </c>
      <c r="L19" s="386">
        <f t="shared" si="2"/>
        <v>23.10797843733458</v>
      </c>
      <c r="M19" s="386">
        <f t="shared" si="3"/>
        <v>10.350562906467703</v>
      </c>
      <c r="N19" s="386">
        <f t="shared" si="4"/>
        <v>5.2057088399377367</v>
      </c>
      <c r="O19" s="499">
        <f t="shared" si="5"/>
        <v>5.2057088399377367</v>
      </c>
      <c r="P19" s="575"/>
      <c r="Q19" s="576"/>
      <c r="R19" s="508">
        <f>民間消費支出構成比!D16</f>
        <v>0</v>
      </c>
      <c r="S19" s="518">
        <f>$Q$44*R19</f>
        <v>0</v>
      </c>
      <c r="T19" s="515">
        <f>県内自給率!E16</f>
        <v>0.30235391064454875</v>
      </c>
      <c r="U19" s="522">
        <f>S19*T19</f>
        <v>0</v>
      </c>
      <c r="V19" s="386">
        <v>0.52964522375813639</v>
      </c>
      <c r="W19" s="386">
        <f t="shared" si="6"/>
        <v>0.23723954137682224</v>
      </c>
      <c r="X19" s="525">
        <f t="shared" si="7"/>
        <v>0.11931718003050731</v>
      </c>
      <c r="Y19" s="528">
        <f t="shared" si="8"/>
        <v>23.637623661092718</v>
      </c>
      <c r="Z19" s="386">
        <f t="shared" si="9"/>
        <v>10.587802447844524</v>
      </c>
      <c r="AA19" s="529">
        <f t="shared" si="10"/>
        <v>5.3250260199682442</v>
      </c>
    </row>
    <row r="20" spans="1:27">
      <c r="A20" s="13" t="s">
        <v>232</v>
      </c>
      <c r="B20" s="14" t="s">
        <v>262</v>
      </c>
      <c r="C20" s="27"/>
      <c r="D20" s="450">
        <f>最終需要額入力!L19</f>
        <v>0</v>
      </c>
      <c r="E20" s="486">
        <f>IF(その他の設定入力!E20="",県内自給率!E17,その他の設定入力!E20/100)</f>
        <v>0.31612611328379203</v>
      </c>
      <c r="F20" s="386">
        <f t="shared" si="11"/>
        <v>0</v>
      </c>
      <c r="G20" s="386">
        <f t="shared" si="0"/>
        <v>0</v>
      </c>
      <c r="H20" s="386">
        <f t="shared" si="1"/>
        <v>0</v>
      </c>
      <c r="I20" s="485">
        <f>粗付加価値率!D17</f>
        <v>0.46676152503855206</v>
      </c>
      <c r="J20" s="486">
        <f>雇用者所得率!D17</f>
        <v>0.2260520655790926</v>
      </c>
      <c r="K20" s="386">
        <v>3.4738718743347006</v>
      </c>
      <c r="L20" s="386">
        <f t="shared" si="2"/>
        <v>3.4738718743347006</v>
      </c>
      <c r="M20" s="386">
        <f t="shared" si="3"/>
        <v>1.6214697338529982</v>
      </c>
      <c r="N20" s="386">
        <f t="shared" si="4"/>
        <v>0.78527591275047304</v>
      </c>
      <c r="O20" s="499">
        <f t="shared" si="5"/>
        <v>0.78527591275047304</v>
      </c>
      <c r="P20" s="575"/>
      <c r="Q20" s="576"/>
      <c r="R20" s="508">
        <f>民間消費支出構成比!D17</f>
        <v>1.8309492516591984E-5</v>
      </c>
      <c r="S20" s="518">
        <f>$Q$44*R20</f>
        <v>4.9419431269159972E-2</v>
      </c>
      <c r="T20" s="515">
        <f>県内自給率!E17</f>
        <v>0.31612611328379203</v>
      </c>
      <c r="U20" s="522">
        <f>S20*T20</f>
        <v>1.5622772727815039E-2</v>
      </c>
      <c r="V20" s="386">
        <v>0.53865126611733016</v>
      </c>
      <c r="W20" s="386">
        <f t="shared" si="6"/>
        <v>0.25142168643687196</v>
      </c>
      <c r="X20" s="525">
        <f t="shared" si="7"/>
        <v>0.12176323133261598</v>
      </c>
      <c r="Y20" s="528">
        <f t="shared" si="8"/>
        <v>4.0125231404520303</v>
      </c>
      <c r="Z20" s="386">
        <f t="shared" si="9"/>
        <v>1.8728914202898701</v>
      </c>
      <c r="AA20" s="529">
        <f t="shared" si="10"/>
        <v>0.90703914408308906</v>
      </c>
    </row>
    <row r="21" spans="1:27">
      <c r="A21" s="13" t="s">
        <v>233</v>
      </c>
      <c r="B21" s="14" t="s">
        <v>263</v>
      </c>
      <c r="C21" s="27"/>
      <c r="D21" s="450">
        <f>最終需要額入力!L20</f>
        <v>0</v>
      </c>
      <c r="E21" s="486">
        <f>IF(その他の設定入力!E21="",県内自給率!E18,その他の設定入力!E21/100)</f>
        <v>4.7714350693654817E-2</v>
      </c>
      <c r="F21" s="386">
        <f t="shared" si="11"/>
        <v>0</v>
      </c>
      <c r="G21" s="386">
        <f t="shared" si="0"/>
        <v>0</v>
      </c>
      <c r="H21" s="386">
        <f t="shared" si="1"/>
        <v>0</v>
      </c>
      <c r="I21" s="485">
        <f>粗付加価値率!D18</f>
        <v>0.32754018452968142</v>
      </c>
      <c r="J21" s="486">
        <f>雇用者所得率!D18</f>
        <v>0.13242035629315849</v>
      </c>
      <c r="K21" s="386">
        <v>0.28529427586725531</v>
      </c>
      <c r="L21" s="386">
        <f t="shared" si="2"/>
        <v>0.28529427586725531</v>
      </c>
      <c r="M21" s="386">
        <f t="shared" si="3"/>
        <v>9.3445339762822641E-2</v>
      </c>
      <c r="N21" s="386">
        <f t="shared" si="4"/>
        <v>3.7778769658740594E-2</v>
      </c>
      <c r="O21" s="499">
        <f t="shared" si="5"/>
        <v>3.7778769658740594E-2</v>
      </c>
      <c r="P21" s="575"/>
      <c r="Q21" s="576"/>
      <c r="R21" s="508">
        <f>民間消費支出構成比!D18</f>
        <v>3.0290269141579346E-4</v>
      </c>
      <c r="S21" s="518">
        <f>$Q$44*R21</f>
        <v>0.81756928686588559</v>
      </c>
      <c r="T21" s="515">
        <f>県内自給率!E18</f>
        <v>4.7714350693654817E-2</v>
      </c>
      <c r="U21" s="522">
        <f>S21*T21</f>
        <v>3.9009787669880142E-2</v>
      </c>
      <c r="V21" s="386">
        <v>0.17362196863089557</v>
      </c>
      <c r="W21" s="386">
        <f t="shared" si="6"/>
        <v>5.6868171643770095E-2</v>
      </c>
      <c r="X21" s="525">
        <f t="shared" si="7"/>
        <v>2.2991082946422776E-2</v>
      </c>
      <c r="Y21" s="528">
        <f t="shared" si="8"/>
        <v>0.45891624449815088</v>
      </c>
      <c r="Z21" s="386">
        <f t="shared" si="9"/>
        <v>0.15031351140659274</v>
      </c>
      <c r="AA21" s="529">
        <f t="shared" si="10"/>
        <v>6.076985260516337E-2</v>
      </c>
    </row>
    <row r="22" spans="1:27">
      <c r="A22" s="15" t="s">
        <v>234</v>
      </c>
      <c r="B22" s="16" t="s">
        <v>264</v>
      </c>
      <c r="C22" s="80"/>
      <c r="D22" s="451">
        <f>最終需要額入力!L21</f>
        <v>0</v>
      </c>
      <c r="E22" s="488">
        <f>IF(その他の設定入力!E22="",県内自給率!E19,その他の設定入力!E22/100)</f>
        <v>0.30867157618313634</v>
      </c>
      <c r="F22" s="494">
        <f t="shared" si="11"/>
        <v>0</v>
      </c>
      <c r="G22" s="494">
        <f t="shared" si="0"/>
        <v>0</v>
      </c>
      <c r="H22" s="494">
        <f t="shared" si="1"/>
        <v>0</v>
      </c>
      <c r="I22" s="487">
        <f>粗付加価値率!D19</f>
        <v>0.43269669390027904</v>
      </c>
      <c r="J22" s="488">
        <f>雇用者所得率!D19</f>
        <v>0.25025561005074448</v>
      </c>
      <c r="K22" s="494">
        <v>4.6171832364098861</v>
      </c>
      <c r="L22" s="494">
        <f t="shared" si="2"/>
        <v>4.6171832364098861</v>
      </c>
      <c r="M22" s="494">
        <f t="shared" si="3"/>
        <v>1.9978399215263483</v>
      </c>
      <c r="N22" s="494">
        <f t="shared" si="4"/>
        <v>1.1554760075438268</v>
      </c>
      <c r="O22" s="500">
        <f t="shared" si="5"/>
        <v>1.1554760075438268</v>
      </c>
      <c r="P22" s="575"/>
      <c r="Q22" s="576"/>
      <c r="R22" s="511">
        <f>民間消費支出構成比!D19</f>
        <v>5.2022840693882006E-4</v>
      </c>
      <c r="S22" s="519">
        <f t="shared" si="12"/>
        <v>1.404156449321567</v>
      </c>
      <c r="T22" s="516">
        <f>県内自給率!E19</f>
        <v>0.30867157618313634</v>
      </c>
      <c r="U22" s="523">
        <f t="shared" si="13"/>
        <v>0.43342318441980432</v>
      </c>
      <c r="V22" s="494">
        <v>1.2204601387634875</v>
      </c>
      <c r="W22" s="494">
        <f t="shared" si="6"/>
        <v>0.52808906708003678</v>
      </c>
      <c r="X22" s="526">
        <f t="shared" si="7"/>
        <v>0.30542699656887284</v>
      </c>
      <c r="Y22" s="530">
        <f t="shared" si="8"/>
        <v>5.8376433751733732</v>
      </c>
      <c r="Z22" s="494">
        <f t="shared" si="9"/>
        <v>2.5259289886063852</v>
      </c>
      <c r="AA22" s="531">
        <f t="shared" si="10"/>
        <v>1.4609030041126996</v>
      </c>
    </row>
    <row r="23" spans="1:27">
      <c r="A23" s="13" t="s">
        <v>235</v>
      </c>
      <c r="B23" s="14" t="s">
        <v>12</v>
      </c>
      <c r="C23" s="27"/>
      <c r="D23" s="450">
        <f>最終需要額入力!L22</f>
        <v>8.2000000000000011</v>
      </c>
      <c r="E23" s="486">
        <f>IF(その他の設定入力!E23="",県内自給率!E20,その他の設定入力!E23/100)</f>
        <v>8.3329366628268953E-2</v>
      </c>
      <c r="F23" s="386">
        <f t="shared" si="11"/>
        <v>0.68330080635180546</v>
      </c>
      <c r="G23" s="386">
        <f t="shared" si="0"/>
        <v>0.32126096252166209</v>
      </c>
      <c r="H23" s="386">
        <f t="shared" si="1"/>
        <v>0.19593881437854271</v>
      </c>
      <c r="I23" s="485">
        <f>粗付加価値率!D20</f>
        <v>0.47016037378456876</v>
      </c>
      <c r="J23" s="486">
        <f>雇用者所得率!D20</f>
        <v>0.28675337795176159</v>
      </c>
      <c r="K23" s="386">
        <v>8.0861927867917878</v>
      </c>
      <c r="L23" s="386">
        <f t="shared" si="2"/>
        <v>7.402891980439982</v>
      </c>
      <c r="M23" s="386">
        <f t="shared" si="3"/>
        <v>3.4805464606104484</v>
      </c>
      <c r="N23" s="386">
        <f t="shared" si="4"/>
        <v>2.122804282003171</v>
      </c>
      <c r="O23" s="499">
        <f t="shared" si="5"/>
        <v>2.3187430963817137</v>
      </c>
      <c r="P23" s="575"/>
      <c r="Q23" s="576"/>
      <c r="R23" s="512">
        <f>民間消費支出構成比!D20</f>
        <v>8.7857701808420618E-3</v>
      </c>
      <c r="S23" s="518">
        <f t="shared" si="12"/>
        <v>23.713806660960174</v>
      </c>
      <c r="T23" s="515">
        <f>県内自給率!E20</f>
        <v>8.3329366628268953E-2</v>
      </c>
      <c r="U23" s="522">
        <f t="shared" si="13"/>
        <v>1.9760564894030368</v>
      </c>
      <c r="V23" s="386">
        <v>2.1231385692483342</v>
      </c>
      <c r="W23" s="386">
        <f t="shared" si="6"/>
        <v>0.9982156233142313</v>
      </c>
      <c r="X23" s="525">
        <f t="shared" si="7"/>
        <v>0.60881715659162994</v>
      </c>
      <c r="Y23" s="528">
        <f t="shared" si="8"/>
        <v>10.209331356040122</v>
      </c>
      <c r="Z23" s="386">
        <f t="shared" si="9"/>
        <v>4.8000230464463414</v>
      </c>
      <c r="AA23" s="529">
        <f t="shared" si="10"/>
        <v>2.9275602529733438</v>
      </c>
    </row>
    <row r="24" spans="1:27" ht="13.5" customHeight="1">
      <c r="A24" s="13" t="s">
        <v>236</v>
      </c>
      <c r="B24" s="14" t="s">
        <v>391</v>
      </c>
      <c r="C24" s="27"/>
      <c r="D24" s="450">
        <f>最終需要額入力!L23</f>
        <v>0</v>
      </c>
      <c r="E24" s="486">
        <f>IF(その他の設定入力!E24="",県内自給率!E21,その他の設定入力!E24/100)</f>
        <v>2.2337098729976468E-3</v>
      </c>
      <c r="F24" s="386">
        <f t="shared" si="11"/>
        <v>0</v>
      </c>
      <c r="G24" s="386">
        <f t="shared" si="0"/>
        <v>0</v>
      </c>
      <c r="H24" s="386">
        <f t="shared" si="1"/>
        <v>0</v>
      </c>
      <c r="I24" s="485">
        <f>粗付加価値率!D21</f>
        <v>0.61054365733113669</v>
      </c>
      <c r="J24" s="486">
        <f>雇用者所得率!D21</f>
        <v>0.33970345963756177</v>
      </c>
      <c r="K24" s="386">
        <v>4.1310285111250081E-2</v>
      </c>
      <c r="L24" s="386">
        <f t="shared" si="2"/>
        <v>4.1310285111250081E-2</v>
      </c>
      <c r="M24" s="386">
        <f t="shared" si="3"/>
        <v>2.5221732557214629E-2</v>
      </c>
      <c r="N24" s="386">
        <f t="shared" si="4"/>
        <v>1.403324677090571E-2</v>
      </c>
      <c r="O24" s="499">
        <f t="shared" si="5"/>
        <v>1.403324677090571E-2</v>
      </c>
      <c r="P24" s="575"/>
      <c r="Q24" s="576"/>
      <c r="R24" s="508">
        <f>民間消費支出構成比!D21</f>
        <v>7.8698975225664491E-3</v>
      </c>
      <c r="S24" s="518">
        <f t="shared" si="12"/>
        <v>21.241760762039803</v>
      </c>
      <c r="T24" s="515">
        <f>県内自給率!E21</f>
        <v>2.2337098729976468E-3</v>
      </c>
      <c r="U24" s="522">
        <f t="shared" si="13"/>
        <v>4.7447930734022328E-2</v>
      </c>
      <c r="V24" s="386">
        <v>4.8449026082842364E-2</v>
      </c>
      <c r="W24" s="386">
        <f t="shared" si="6"/>
        <v>2.9580245578750212E-2</v>
      </c>
      <c r="X24" s="525">
        <f t="shared" si="7"/>
        <v>1.645830177641202E-2</v>
      </c>
      <c r="Y24" s="528">
        <f t="shared" si="8"/>
        <v>8.9759311194092445E-2</v>
      </c>
      <c r="Z24" s="386">
        <f t="shared" si="9"/>
        <v>5.4801978135964838E-2</v>
      </c>
      <c r="AA24" s="529">
        <f t="shared" si="10"/>
        <v>3.049154854731773E-2</v>
      </c>
    </row>
    <row r="25" spans="1:27">
      <c r="A25" s="13" t="s">
        <v>0</v>
      </c>
      <c r="B25" s="14" t="s">
        <v>265</v>
      </c>
      <c r="C25" s="27"/>
      <c r="D25" s="450">
        <f>最終需要額入力!L24</f>
        <v>0</v>
      </c>
      <c r="E25" s="486">
        <f>IF(その他の設定入力!E25="",県内自給率!E22,その他の設定入力!E25/100)</f>
        <v>0.10124843945068662</v>
      </c>
      <c r="F25" s="386">
        <f t="shared" si="11"/>
        <v>0</v>
      </c>
      <c r="G25" s="386">
        <f t="shared" si="0"/>
        <v>0</v>
      </c>
      <c r="H25" s="386">
        <f t="shared" si="1"/>
        <v>0</v>
      </c>
      <c r="I25" s="485">
        <f>粗付加価値率!D22</f>
        <v>0.37652668153440672</v>
      </c>
      <c r="J25" s="486">
        <f>雇用者所得率!D22</f>
        <v>0.23011905843860767</v>
      </c>
      <c r="K25" s="386">
        <v>3.2888579611354398</v>
      </c>
      <c r="L25" s="386">
        <f t="shared" si="2"/>
        <v>3.2888579611354398</v>
      </c>
      <c r="M25" s="386">
        <f t="shared" si="3"/>
        <v>1.238342774144342</v>
      </c>
      <c r="N25" s="386">
        <f t="shared" si="4"/>
        <v>0.7568288973548063</v>
      </c>
      <c r="O25" s="499">
        <f t="shared" si="5"/>
        <v>0.7568288973548063</v>
      </c>
      <c r="P25" s="575"/>
      <c r="Q25" s="576"/>
      <c r="R25" s="508">
        <f>民間消費支出構成比!D22</f>
        <v>2.4017277792416528E-2</v>
      </c>
      <c r="S25" s="518">
        <f t="shared" si="12"/>
        <v>64.825401799589415</v>
      </c>
      <c r="T25" s="515">
        <f>県内自給率!E22</f>
        <v>0.10124843945068662</v>
      </c>
      <c r="U25" s="522">
        <f t="shared" si="13"/>
        <v>6.5634707689721603</v>
      </c>
      <c r="V25" s="386">
        <v>7.3843941693697355</v>
      </c>
      <c r="W25" s="386">
        <f t="shared" si="6"/>
        <v>2.7804214317348084</v>
      </c>
      <c r="X25" s="525">
        <f t="shared" si="7"/>
        <v>1.6992898333949078</v>
      </c>
      <c r="Y25" s="528">
        <f t="shared" si="8"/>
        <v>10.673252130505176</v>
      </c>
      <c r="Z25" s="386">
        <f t="shared" si="9"/>
        <v>4.0187642058791502</v>
      </c>
      <c r="AA25" s="529">
        <f t="shared" si="10"/>
        <v>2.4561187307497141</v>
      </c>
    </row>
    <row r="26" spans="1:27" ht="13.5" customHeight="1">
      <c r="A26" s="13" t="s">
        <v>1</v>
      </c>
      <c r="B26" s="14" t="s">
        <v>108</v>
      </c>
      <c r="C26" s="27"/>
      <c r="D26" s="450">
        <f>最終需要額入力!L25</f>
        <v>0</v>
      </c>
      <c r="E26" s="486">
        <f>IF(その他の設定入力!E26="",県内自給率!E23,その他の設定入力!E26/100)</f>
        <v>0.38316454974295466</v>
      </c>
      <c r="F26" s="386">
        <f t="shared" si="11"/>
        <v>0</v>
      </c>
      <c r="G26" s="386">
        <f t="shared" si="0"/>
        <v>0</v>
      </c>
      <c r="H26" s="386">
        <f t="shared" si="1"/>
        <v>0</v>
      </c>
      <c r="I26" s="485">
        <f>粗付加価値率!D23</f>
        <v>0.60708715703795924</v>
      </c>
      <c r="J26" s="486">
        <f>雇用者所得率!D23</f>
        <v>0.19698521389318394</v>
      </c>
      <c r="K26" s="386">
        <v>23.785956020637002</v>
      </c>
      <c r="L26" s="386">
        <f t="shared" si="2"/>
        <v>23.785956020637002</v>
      </c>
      <c r="M26" s="386">
        <f t="shared" si="3"/>
        <v>14.440148417998447</v>
      </c>
      <c r="N26" s="386">
        <f t="shared" si="4"/>
        <v>4.6854816343790464</v>
      </c>
      <c r="O26" s="499">
        <f t="shared" si="5"/>
        <v>4.6854816343790464</v>
      </c>
      <c r="P26" s="575"/>
      <c r="Q26" s="576"/>
      <c r="R26" s="508">
        <f>民間消費支出構成比!D23</f>
        <v>1.3241743413956132E-2</v>
      </c>
      <c r="S26" s="518">
        <f t="shared" si="12"/>
        <v>35.740992162226391</v>
      </c>
      <c r="T26" s="515">
        <f>県内自給率!E23</f>
        <v>0.38316454974295466</v>
      </c>
      <c r="U26" s="522">
        <f t="shared" si="13"/>
        <v>13.694681169205946</v>
      </c>
      <c r="V26" s="386">
        <v>20.390397122614559</v>
      </c>
      <c r="W26" s="386">
        <f t="shared" si="6"/>
        <v>12.378748220043057</v>
      </c>
      <c r="X26" s="525">
        <f t="shared" si="7"/>
        <v>4.0166067385651907</v>
      </c>
      <c r="Y26" s="528">
        <f t="shared" si="8"/>
        <v>44.176353143251561</v>
      </c>
      <c r="Z26" s="386">
        <f t="shared" si="9"/>
        <v>26.818896638041505</v>
      </c>
      <c r="AA26" s="529">
        <f t="shared" si="10"/>
        <v>8.7020883729442371</v>
      </c>
    </row>
    <row r="27" spans="1:27" ht="13.5" customHeight="1">
      <c r="A27" s="15" t="s">
        <v>237</v>
      </c>
      <c r="B27" s="16" t="s">
        <v>266</v>
      </c>
      <c r="C27" s="80"/>
      <c r="D27" s="451">
        <f>最終需要額入力!L26</f>
        <v>10000</v>
      </c>
      <c r="E27" s="488">
        <f>IF(その他の設定入力!E27="",県内自給率!E24,その他の設定入力!E27/100)</f>
        <v>1</v>
      </c>
      <c r="F27" s="494">
        <f t="shared" si="11"/>
        <v>10000</v>
      </c>
      <c r="G27" s="494">
        <f t="shared" si="0"/>
        <v>4670.8306228655065</v>
      </c>
      <c r="H27" s="494">
        <f t="shared" si="1"/>
        <v>3573.0742126090963</v>
      </c>
      <c r="I27" s="487">
        <f>粗付加価値率!D24</f>
        <v>0.46708306228655067</v>
      </c>
      <c r="J27" s="488">
        <f>雇用者所得率!D24</f>
        <v>0.35730742126090964</v>
      </c>
      <c r="K27" s="494">
        <v>10025.184762784767</v>
      </c>
      <c r="L27" s="494">
        <f t="shared" si="2"/>
        <v>25.184762784767372</v>
      </c>
      <c r="M27" s="494">
        <f t="shared" si="3"/>
        <v>11.763376124469502</v>
      </c>
      <c r="N27" s="494">
        <f t="shared" si="4"/>
        <v>8.9987026456929549</v>
      </c>
      <c r="O27" s="500">
        <f t="shared" si="5"/>
        <v>3582.0729152547892</v>
      </c>
      <c r="P27" s="575"/>
      <c r="Q27" s="576"/>
      <c r="R27" s="511">
        <f>民間消費支出構成比!D24</f>
        <v>0</v>
      </c>
      <c r="S27" s="519">
        <f t="shared" si="12"/>
        <v>0</v>
      </c>
      <c r="T27" s="516">
        <f>県内自給率!E24</f>
        <v>1</v>
      </c>
      <c r="U27" s="523">
        <f t="shared" si="13"/>
        <v>0</v>
      </c>
      <c r="V27" s="494">
        <v>17.77837834968722</v>
      </c>
      <c r="W27" s="494">
        <f t="shared" si="6"/>
        <v>8.3039794020608202</v>
      </c>
      <c r="X27" s="526">
        <f t="shared" si="7"/>
        <v>6.3523465223275268</v>
      </c>
      <c r="Y27" s="530">
        <f t="shared" si="8"/>
        <v>10042.963141134454</v>
      </c>
      <c r="Z27" s="494">
        <f t="shared" si="9"/>
        <v>4690.8979783920367</v>
      </c>
      <c r="AA27" s="531">
        <f t="shared" si="10"/>
        <v>3588.4252617771167</v>
      </c>
    </row>
    <row r="28" spans="1:27">
      <c r="A28" s="13" t="s">
        <v>238</v>
      </c>
      <c r="B28" s="14" t="s">
        <v>267</v>
      </c>
      <c r="C28" s="27"/>
      <c r="D28" s="450">
        <f>最終需要額入力!L27</f>
        <v>0</v>
      </c>
      <c r="E28" s="486">
        <f>IF(その他の設定入力!E28="",県内自給率!E25,その他の設定入力!E28/100)</f>
        <v>0.972865727310402</v>
      </c>
      <c r="F28" s="386">
        <f t="shared" si="11"/>
        <v>0</v>
      </c>
      <c r="G28" s="386">
        <f t="shared" si="0"/>
        <v>0</v>
      </c>
      <c r="H28" s="386">
        <f t="shared" si="1"/>
        <v>0</v>
      </c>
      <c r="I28" s="485">
        <f>粗付加価値率!D25</f>
        <v>0.44105145445378058</v>
      </c>
      <c r="J28" s="486">
        <f>雇用者所得率!D25</f>
        <v>0.11093396579843555</v>
      </c>
      <c r="K28" s="386">
        <v>93.668805412635606</v>
      </c>
      <c r="L28" s="386">
        <f t="shared" si="2"/>
        <v>93.668805412635606</v>
      </c>
      <c r="M28" s="386">
        <f t="shared" si="3"/>
        <v>41.312762864191086</v>
      </c>
      <c r="N28" s="386">
        <f t="shared" si="4"/>
        <v>10.391052056025632</v>
      </c>
      <c r="O28" s="499">
        <f t="shared" si="5"/>
        <v>10.391052056025632</v>
      </c>
      <c r="P28" s="575"/>
      <c r="Q28" s="576"/>
      <c r="R28" s="512">
        <f>民間消費支出構成比!D25</f>
        <v>3.1910659229297735E-2</v>
      </c>
      <c r="S28" s="518">
        <f t="shared" si="12"/>
        <v>86.130548353909219</v>
      </c>
      <c r="T28" s="515">
        <f>県内自給率!E25</f>
        <v>0.972865727310402</v>
      </c>
      <c r="U28" s="522">
        <f t="shared" si="13"/>
        <v>83.793458567969637</v>
      </c>
      <c r="V28" s="386">
        <v>131.26357413454573</v>
      </c>
      <c r="W28" s="386">
        <f t="shared" si="6"/>
        <v>57.89399028884305</v>
      </c>
      <c r="X28" s="525">
        <f t="shared" si="7"/>
        <v>14.561588843622106</v>
      </c>
      <c r="Y28" s="528">
        <f t="shared" si="8"/>
        <v>224.93237954718134</v>
      </c>
      <c r="Z28" s="386">
        <f t="shared" si="9"/>
        <v>99.206753153034128</v>
      </c>
      <c r="AA28" s="529">
        <f t="shared" si="10"/>
        <v>24.95264089964774</v>
      </c>
    </row>
    <row r="29" spans="1:27">
      <c r="A29" s="13" t="s">
        <v>239</v>
      </c>
      <c r="B29" s="14" t="s">
        <v>268</v>
      </c>
      <c r="C29" s="27"/>
      <c r="D29" s="450">
        <f>最終需要額入力!L28</f>
        <v>0</v>
      </c>
      <c r="E29" s="486">
        <f>IF(その他の設定入力!E29="",県内自給率!E26,その他の設定入力!E29/100)</f>
        <v>0.99985234403839052</v>
      </c>
      <c r="F29" s="386">
        <f t="shared" si="11"/>
        <v>0</v>
      </c>
      <c r="G29" s="386">
        <f t="shared" si="0"/>
        <v>0</v>
      </c>
      <c r="H29" s="386">
        <f t="shared" si="1"/>
        <v>0</v>
      </c>
      <c r="I29" s="485">
        <f>粗付加価値率!D26</f>
        <v>0.4467154719206014</v>
      </c>
      <c r="J29" s="486">
        <f>雇用者所得率!D26</f>
        <v>0.13088979511619908</v>
      </c>
      <c r="K29" s="386">
        <v>13.695961472680674</v>
      </c>
      <c r="L29" s="386">
        <f t="shared" si="2"/>
        <v>13.695961472680674</v>
      </c>
      <c r="M29" s="386">
        <f t="shared" si="3"/>
        <v>6.1181978926749219</v>
      </c>
      <c r="N29" s="386">
        <f t="shared" si="4"/>
        <v>1.7926615910785297</v>
      </c>
      <c r="O29" s="499">
        <f t="shared" si="5"/>
        <v>1.7926615910785297</v>
      </c>
      <c r="P29" s="575"/>
      <c r="Q29" s="576"/>
      <c r="R29" s="508">
        <f>民間消費支出構成比!D26</f>
        <v>7.3249911039748317E-3</v>
      </c>
      <c r="S29" s="518">
        <f t="shared" si="12"/>
        <v>19.770995514051108</v>
      </c>
      <c r="T29" s="515">
        <f>県内自給率!E26</f>
        <v>0.99985234403839052</v>
      </c>
      <c r="U29" s="522">
        <f t="shared" si="13"/>
        <v>19.768076208696506</v>
      </c>
      <c r="V29" s="386">
        <v>28.089820973685903</v>
      </c>
      <c r="W29" s="386">
        <f t="shared" si="6"/>
        <v>12.548157632425305</v>
      </c>
      <c r="X29" s="525">
        <f t="shared" si="7"/>
        <v>3.6766709120964598</v>
      </c>
      <c r="Y29" s="528">
        <f t="shared" si="8"/>
        <v>41.785782446366575</v>
      </c>
      <c r="Z29" s="386">
        <f t="shared" si="9"/>
        <v>18.666355525100226</v>
      </c>
      <c r="AA29" s="529">
        <f t="shared" si="10"/>
        <v>5.4693325031749893</v>
      </c>
    </row>
    <row r="30" spans="1:27">
      <c r="A30" s="13" t="s">
        <v>240</v>
      </c>
      <c r="B30" s="14" t="s">
        <v>269</v>
      </c>
      <c r="C30" s="27"/>
      <c r="D30" s="450">
        <f>最終需要額入力!L29</f>
        <v>0</v>
      </c>
      <c r="E30" s="486">
        <f>IF(その他の設定入力!E30="",県内自給率!E27,その他の設定入力!E30/100)</f>
        <v>0.97324754486962406</v>
      </c>
      <c r="F30" s="386">
        <f t="shared" si="11"/>
        <v>0</v>
      </c>
      <c r="G30" s="386">
        <f t="shared" si="0"/>
        <v>0</v>
      </c>
      <c r="H30" s="386">
        <f t="shared" si="1"/>
        <v>0</v>
      </c>
      <c r="I30" s="485">
        <f>粗付加価値率!D27</f>
        <v>0.6699129023375795</v>
      </c>
      <c r="J30" s="486">
        <f>雇用者所得率!D27</f>
        <v>0.47906612755967132</v>
      </c>
      <c r="K30" s="386">
        <v>53.892610046383169</v>
      </c>
      <c r="L30" s="386">
        <f t="shared" si="2"/>
        <v>53.892610046383169</v>
      </c>
      <c r="M30" s="386">
        <f t="shared" si="3"/>
        <v>36.103354810719942</v>
      </c>
      <c r="N30" s="386">
        <f t="shared" si="4"/>
        <v>25.818123999004222</v>
      </c>
      <c r="O30" s="499">
        <f t="shared" si="5"/>
        <v>25.818123999004222</v>
      </c>
      <c r="P30" s="575"/>
      <c r="Q30" s="576"/>
      <c r="R30" s="508">
        <f>民間消費支出構成比!D27</f>
        <v>2.2250013732119387E-4</v>
      </c>
      <c r="S30" s="518">
        <f t="shared" si="12"/>
        <v>0.6005535234665309</v>
      </c>
      <c r="T30" s="515">
        <f>県内自給率!E27</f>
        <v>0.97324754486962406</v>
      </c>
      <c r="U30" s="522">
        <f t="shared" si="13"/>
        <v>0.58448724227660331</v>
      </c>
      <c r="V30" s="386">
        <v>17.890498423881652</v>
      </c>
      <c r="W30" s="386">
        <f t="shared" si="6"/>
        <v>11.98507572340845</v>
      </c>
      <c r="X30" s="525">
        <f t="shared" si="7"/>
        <v>8.5707318000413864</v>
      </c>
      <c r="Y30" s="528">
        <f t="shared" si="8"/>
        <v>71.783108470264821</v>
      </c>
      <c r="Z30" s="386">
        <f t="shared" si="9"/>
        <v>48.088430534128392</v>
      </c>
      <c r="AA30" s="529">
        <f t="shared" si="10"/>
        <v>34.388855799045608</v>
      </c>
    </row>
    <row r="31" spans="1:27">
      <c r="A31" s="13" t="s">
        <v>241</v>
      </c>
      <c r="B31" s="14" t="s">
        <v>270</v>
      </c>
      <c r="C31" s="27"/>
      <c r="D31" s="450">
        <f>最終需要額入力!L30</f>
        <v>1.7</v>
      </c>
      <c r="E31" s="486">
        <f>IF(その他の設定入力!E31="",県内自給率!E28,その他の設定入力!E31/100)</f>
        <v>0.60829284164340036</v>
      </c>
      <c r="F31" s="386">
        <f t="shared" si="11"/>
        <v>1.0340978307937805</v>
      </c>
      <c r="G31" s="386">
        <f t="shared" si="0"/>
        <v>0.74050935264976236</v>
      </c>
      <c r="H31" s="386">
        <f t="shared" si="1"/>
        <v>0.39740157091490774</v>
      </c>
      <c r="I31" s="485">
        <f>粗付加価値率!D28</f>
        <v>0.71609216323502234</v>
      </c>
      <c r="J31" s="486">
        <f>雇用者所得率!D28</f>
        <v>0.3842978479220478</v>
      </c>
      <c r="K31" s="386">
        <v>388.85645745317595</v>
      </c>
      <c r="L31" s="386">
        <f t="shared" si="2"/>
        <v>387.82235962238218</v>
      </c>
      <c r="M31" s="386">
        <f t="shared" si="3"/>
        <v>277.71655245290242</v>
      </c>
      <c r="N31" s="386">
        <f t="shared" si="4"/>
        <v>149.03929817893194</v>
      </c>
      <c r="O31" s="499">
        <f t="shared" si="5"/>
        <v>149.43669974984684</v>
      </c>
      <c r="P31" s="575"/>
      <c r="Q31" s="576"/>
      <c r="R31" s="508">
        <f>民間消費支出構成比!D28</f>
        <v>0.1701656372220838</v>
      </c>
      <c r="S31" s="518">
        <f t="shared" si="12"/>
        <v>459.29667386733615</v>
      </c>
      <c r="T31" s="515">
        <f>県内自給率!E28</f>
        <v>0.60829284164340036</v>
      </c>
      <c r="U31" s="522">
        <f t="shared" si="13"/>
        <v>279.38687890412399</v>
      </c>
      <c r="V31" s="386">
        <v>316.4074372526004</v>
      </c>
      <c r="W31" s="386">
        <f t="shared" si="6"/>
        <v>226.57688620586421</v>
      </c>
      <c r="X31" s="525">
        <f t="shared" si="7"/>
        <v>121.59469720270471</v>
      </c>
      <c r="Y31" s="528">
        <f t="shared" si="8"/>
        <v>705.26389470577635</v>
      </c>
      <c r="Z31" s="386">
        <f t="shared" si="9"/>
        <v>505.03394801141644</v>
      </c>
      <c r="AA31" s="529">
        <f t="shared" si="10"/>
        <v>271.03139695255152</v>
      </c>
    </row>
    <row r="32" spans="1:27">
      <c r="A32" s="15" t="s">
        <v>242</v>
      </c>
      <c r="B32" s="16" t="s">
        <v>271</v>
      </c>
      <c r="C32" s="80"/>
      <c r="D32" s="451">
        <f>最終需要額入力!L31</f>
        <v>0</v>
      </c>
      <c r="E32" s="488">
        <f>IF(その他の設定入力!E32="",県内自給率!E29,その他の設定入力!E32/100)</f>
        <v>0.96762352379145855</v>
      </c>
      <c r="F32" s="494">
        <f t="shared" si="11"/>
        <v>0</v>
      </c>
      <c r="G32" s="494">
        <f t="shared" si="0"/>
        <v>0</v>
      </c>
      <c r="H32" s="494">
        <f t="shared" si="1"/>
        <v>0</v>
      </c>
      <c r="I32" s="487">
        <f>粗付加価値率!D29</f>
        <v>0.68214815027986819</v>
      </c>
      <c r="J32" s="488">
        <f>雇用者所得率!D29</f>
        <v>0.3280968962689037</v>
      </c>
      <c r="K32" s="494">
        <v>171.01647801028292</v>
      </c>
      <c r="L32" s="494">
        <f t="shared" si="2"/>
        <v>171.01647801028292</v>
      </c>
      <c r="M32" s="494">
        <f t="shared" si="3"/>
        <v>116.65857414209225</v>
      </c>
      <c r="N32" s="494">
        <f t="shared" si="4"/>
        <v>56.109975646013048</v>
      </c>
      <c r="O32" s="500">
        <f t="shared" si="5"/>
        <v>56.109975646013048</v>
      </c>
      <c r="P32" s="575"/>
      <c r="Q32" s="576"/>
      <c r="R32" s="511">
        <f>民間消費支出構成比!D29</f>
        <v>5.3811996538709848E-2</v>
      </c>
      <c r="S32" s="519">
        <f t="shared" si="12"/>
        <v>145.24478283552352</v>
      </c>
      <c r="T32" s="516">
        <f>県内自給率!E29</f>
        <v>0.96762352379145855</v>
      </c>
      <c r="U32" s="523">
        <f t="shared" si="13"/>
        <v>140.54226857963442</v>
      </c>
      <c r="V32" s="494">
        <v>212.02988361081793</v>
      </c>
      <c r="W32" s="494">
        <f t="shared" si="6"/>
        <v>144.63579290917519</v>
      </c>
      <c r="X32" s="526">
        <f t="shared" si="7"/>
        <v>69.566346728966252</v>
      </c>
      <c r="Y32" s="530">
        <f t="shared" si="8"/>
        <v>383.04636162110086</v>
      </c>
      <c r="Z32" s="494">
        <f t="shared" si="9"/>
        <v>261.29436705126744</v>
      </c>
      <c r="AA32" s="531">
        <f t="shared" si="10"/>
        <v>125.67632237497929</v>
      </c>
    </row>
    <row r="33" spans="1:27">
      <c r="A33" s="13" t="s">
        <v>2</v>
      </c>
      <c r="B33" s="14" t="s">
        <v>272</v>
      </c>
      <c r="C33" s="27"/>
      <c r="D33" s="450">
        <f>最終需要額入力!L32</f>
        <v>0</v>
      </c>
      <c r="E33" s="486">
        <f>IF(その他の設定入力!E33="",県内自給率!E30,その他の設定入力!E33/100)</f>
        <v>0.98805866355801097</v>
      </c>
      <c r="F33" s="386">
        <f t="shared" si="11"/>
        <v>0</v>
      </c>
      <c r="G33" s="386">
        <f t="shared" si="0"/>
        <v>0</v>
      </c>
      <c r="H33" s="386">
        <f t="shared" si="1"/>
        <v>0</v>
      </c>
      <c r="I33" s="485">
        <f>粗付加価値率!D30</f>
        <v>0.86901611228113118</v>
      </c>
      <c r="J33" s="486">
        <f>雇用者所得率!D30</f>
        <v>3.0132124444807066E-2</v>
      </c>
      <c r="K33" s="386">
        <v>61.251990893895574</v>
      </c>
      <c r="L33" s="386">
        <f t="shared" si="2"/>
        <v>61.251990893895574</v>
      </c>
      <c r="M33" s="386">
        <f t="shared" si="3"/>
        <v>53.228966996092382</v>
      </c>
      <c r="N33" s="386">
        <f t="shared" si="4"/>
        <v>1.8456526121070507</v>
      </c>
      <c r="O33" s="499">
        <f t="shared" si="5"/>
        <v>1.8456526121070507</v>
      </c>
      <c r="P33" s="575"/>
      <c r="Q33" s="576"/>
      <c r="R33" s="512">
        <f>民間消費支出構成比!D30</f>
        <v>0.20534772512516131</v>
      </c>
      <c r="S33" s="518">
        <f t="shared" si="12"/>
        <v>554.25718538648937</v>
      </c>
      <c r="T33" s="515">
        <f>県内自給率!E30</f>
        <v>0.98805866355801097</v>
      </c>
      <c r="U33" s="522">
        <f t="shared" si="13"/>
        <v>547.63861386039946</v>
      </c>
      <c r="V33" s="386">
        <v>575.469631043709</v>
      </c>
      <c r="W33" s="386">
        <f t="shared" si="6"/>
        <v>500.09238150546093</v>
      </c>
      <c r="X33" s="525">
        <f t="shared" si="7"/>
        <v>17.340122536816246</v>
      </c>
      <c r="Y33" s="528">
        <f t="shared" si="8"/>
        <v>636.7216219376046</v>
      </c>
      <c r="Z33" s="386">
        <f t="shared" si="9"/>
        <v>553.3213485015533</v>
      </c>
      <c r="AA33" s="529">
        <f t="shared" si="10"/>
        <v>19.185775148923298</v>
      </c>
    </row>
    <row r="34" spans="1:27">
      <c r="A34" s="13" t="s">
        <v>243</v>
      </c>
      <c r="B34" s="14" t="s">
        <v>273</v>
      </c>
      <c r="C34" s="27"/>
      <c r="D34" s="450">
        <f>最終需要額入力!L33</f>
        <v>0.1</v>
      </c>
      <c r="E34" s="486">
        <f>IF(その他の設定入力!E34="",県内自給率!E31,その他の設定入力!E34/100)</f>
        <v>0.60291170677400019</v>
      </c>
      <c r="F34" s="386">
        <f t="shared" si="11"/>
        <v>6.0291170677400023E-2</v>
      </c>
      <c r="G34" s="386">
        <f t="shared" si="0"/>
        <v>3.123536413768379E-2</v>
      </c>
      <c r="H34" s="386">
        <f t="shared" si="1"/>
        <v>1.8016286941906809E-2</v>
      </c>
      <c r="I34" s="485">
        <f>粗付加価値率!D31</f>
        <v>0.51807526353758926</v>
      </c>
      <c r="J34" s="486">
        <f>雇用者所得率!D31</f>
        <v>0.29882131561695091</v>
      </c>
      <c r="K34" s="386">
        <v>371.40355008575494</v>
      </c>
      <c r="L34" s="386">
        <f t="shared" si="2"/>
        <v>371.34325891507757</v>
      </c>
      <c r="M34" s="386">
        <f t="shared" si="3"/>
        <v>192.38375672533604</v>
      </c>
      <c r="N34" s="386">
        <f t="shared" si="4"/>
        <v>110.96528117448952</v>
      </c>
      <c r="O34" s="499">
        <f t="shared" si="5"/>
        <v>110.98329746143142</v>
      </c>
      <c r="P34" s="575"/>
      <c r="Q34" s="576"/>
      <c r="R34" s="508">
        <f>民間消費支出構成比!D31</f>
        <v>3.801647695113515E-2</v>
      </c>
      <c r="S34" s="518">
        <f t="shared" si="12"/>
        <v>102.61085434671169</v>
      </c>
      <c r="T34" s="515">
        <f>県内自給率!E31</f>
        <v>0.60291170677400019</v>
      </c>
      <c r="U34" s="522">
        <f t="shared" si="13"/>
        <v>61.865285327714282</v>
      </c>
      <c r="V34" s="386">
        <v>106.28832104592739</v>
      </c>
      <c r="W34" s="386">
        <f t="shared" si="6"/>
        <v>55.065349936836725</v>
      </c>
      <c r="X34" s="525">
        <f t="shared" si="7"/>
        <v>31.761215929660874</v>
      </c>
      <c r="Y34" s="528">
        <f t="shared" si="8"/>
        <v>477.69187113168232</v>
      </c>
      <c r="Z34" s="386">
        <f t="shared" si="9"/>
        <v>247.48034202631044</v>
      </c>
      <c r="AA34" s="529">
        <f t="shared" si="10"/>
        <v>142.74451339109228</v>
      </c>
    </row>
    <row r="35" spans="1:27" ht="13.5" customHeight="1">
      <c r="A35" s="13" t="s">
        <v>244</v>
      </c>
      <c r="B35" s="14" t="s">
        <v>274</v>
      </c>
      <c r="C35" s="27"/>
      <c r="D35" s="450">
        <f>最終需要額入力!L34</f>
        <v>0</v>
      </c>
      <c r="E35" s="486">
        <f>IF(その他の設定入力!E35="",県内自給率!E32,その他の設定入力!E35/100)</f>
        <v>0.72744121192755162</v>
      </c>
      <c r="F35" s="386">
        <f t="shared" si="11"/>
        <v>0</v>
      </c>
      <c r="G35" s="386">
        <f t="shared" si="0"/>
        <v>0</v>
      </c>
      <c r="H35" s="386">
        <f t="shared" si="1"/>
        <v>0</v>
      </c>
      <c r="I35" s="485">
        <f>粗付加価値率!D32</f>
        <v>0.56286359785371365</v>
      </c>
      <c r="J35" s="486">
        <f>雇用者所得率!D32</f>
        <v>0.21776687376447332</v>
      </c>
      <c r="K35" s="386">
        <v>136.60068545581444</v>
      </c>
      <c r="L35" s="386">
        <f t="shared" si="2"/>
        <v>136.60068545581444</v>
      </c>
      <c r="M35" s="386">
        <f t="shared" si="3"/>
        <v>76.887553284943166</v>
      </c>
      <c r="N35" s="386">
        <f t="shared" si="4"/>
        <v>29.747104225796871</v>
      </c>
      <c r="O35" s="499">
        <f t="shared" si="5"/>
        <v>29.747104225796871</v>
      </c>
      <c r="P35" s="575"/>
      <c r="Q35" s="576"/>
      <c r="R35" s="508">
        <f>民間消費支出構成比!D32</f>
        <v>3.1791249495493876E-2</v>
      </c>
      <c r="S35" s="518">
        <f t="shared" si="12"/>
        <v>85.808247715197311</v>
      </c>
      <c r="T35" s="515">
        <f>県内自給率!E32</f>
        <v>0.72744121192755162</v>
      </c>
      <c r="U35" s="522">
        <f t="shared" si="13"/>
        <v>62.420455711322695</v>
      </c>
      <c r="V35" s="386">
        <v>107.72732591094379</v>
      </c>
      <c r="W35" s="386">
        <f t="shared" si="6"/>
        <v>60.635790249393409</v>
      </c>
      <c r="X35" s="525">
        <f t="shared" si="7"/>
        <v>23.459442982632773</v>
      </c>
      <c r="Y35" s="528">
        <f t="shared" si="8"/>
        <v>244.32801136675823</v>
      </c>
      <c r="Z35" s="386">
        <f t="shared" si="9"/>
        <v>137.52334353433656</v>
      </c>
      <c r="AA35" s="529">
        <f t="shared" si="10"/>
        <v>53.20654720842964</v>
      </c>
    </row>
    <row r="36" spans="1:27" ht="13.5" customHeight="1">
      <c r="A36" s="13" t="s">
        <v>245</v>
      </c>
      <c r="B36" s="14" t="s">
        <v>275</v>
      </c>
      <c r="C36" s="27"/>
      <c r="D36" s="450">
        <f>最終需要額入力!L35</f>
        <v>0</v>
      </c>
      <c r="E36" s="486">
        <f>IF(その他の設定入力!E36="",県内自給率!E33,その他の設定入力!E36/100)</f>
        <v>1</v>
      </c>
      <c r="F36" s="386">
        <f t="shared" si="11"/>
        <v>0</v>
      </c>
      <c r="G36" s="386">
        <f t="shared" si="0"/>
        <v>0</v>
      </c>
      <c r="H36" s="386">
        <f t="shared" si="1"/>
        <v>0</v>
      </c>
      <c r="I36" s="485">
        <f>粗付加価値率!D33</f>
        <v>0.69038855088974382</v>
      </c>
      <c r="J36" s="486">
        <f>雇用者所得率!D33</f>
        <v>0.40341631145014906</v>
      </c>
      <c r="K36" s="386">
        <v>40.258043037278661</v>
      </c>
      <c r="L36" s="386">
        <f t="shared" si="2"/>
        <v>40.258043037278661</v>
      </c>
      <c r="M36" s="386">
        <f t="shared" si="3"/>
        <v>27.793691994163755</v>
      </c>
      <c r="N36" s="386">
        <f t="shared" si="4"/>
        <v>16.240751228300311</v>
      </c>
      <c r="O36" s="499">
        <f t="shared" si="5"/>
        <v>16.240751228300311</v>
      </c>
      <c r="P36" s="575"/>
      <c r="Q36" s="576"/>
      <c r="R36" s="508">
        <f>民間消費支出構成比!D33</f>
        <v>8.7169105676818348E-5</v>
      </c>
      <c r="S36" s="518">
        <f>$Q$44*R36</f>
        <v>0.23527946625969637</v>
      </c>
      <c r="T36" s="515">
        <f>県内自給率!E33</f>
        <v>1</v>
      </c>
      <c r="U36" s="522">
        <f t="shared" si="13"/>
        <v>0.23527946625969637</v>
      </c>
      <c r="V36" s="386">
        <v>2.6707005710969418</v>
      </c>
      <c r="W36" s="386">
        <f t="shared" si="6"/>
        <v>1.8438210971400288</v>
      </c>
      <c r="X36" s="525">
        <f t="shared" si="7"/>
        <v>1.0774041733797348</v>
      </c>
      <c r="Y36" s="528">
        <f t="shared" si="8"/>
        <v>42.928743608375605</v>
      </c>
      <c r="Z36" s="386">
        <f t="shared" si="9"/>
        <v>29.637513091303784</v>
      </c>
      <c r="AA36" s="529">
        <f t="shared" si="10"/>
        <v>17.318155401680045</v>
      </c>
    </row>
    <row r="37" spans="1:27" ht="13.5" customHeight="1">
      <c r="A37" s="15" t="s">
        <v>246</v>
      </c>
      <c r="B37" s="16" t="s">
        <v>276</v>
      </c>
      <c r="C37" s="80"/>
      <c r="D37" s="451">
        <f>最終需要額入力!L36</f>
        <v>0</v>
      </c>
      <c r="E37" s="488">
        <f>IF(その他の設定入力!E37="",県内自給率!E34,その他の設定入力!E37/100)</f>
        <v>0.90318891730985473</v>
      </c>
      <c r="F37" s="494">
        <f t="shared" si="11"/>
        <v>0</v>
      </c>
      <c r="G37" s="494">
        <f t="shared" si="0"/>
        <v>0</v>
      </c>
      <c r="H37" s="494">
        <f t="shared" si="1"/>
        <v>0</v>
      </c>
      <c r="I37" s="487">
        <f>粗付加価値率!D34</f>
        <v>0.77265090399553782</v>
      </c>
      <c r="J37" s="488">
        <f>雇用者所得率!D34</f>
        <v>0.49500047614512904</v>
      </c>
      <c r="K37" s="494">
        <v>2.0777683676152856</v>
      </c>
      <c r="L37" s="494">
        <f t="shared" si="2"/>
        <v>2.0777683676152856</v>
      </c>
      <c r="M37" s="494">
        <f t="shared" si="3"/>
        <v>1.6053896075312835</v>
      </c>
      <c r="N37" s="494">
        <f t="shared" si="4"/>
        <v>1.028496331288854</v>
      </c>
      <c r="O37" s="500">
        <f t="shared" si="5"/>
        <v>1.028496331288854</v>
      </c>
      <c r="P37" s="575"/>
      <c r="Q37" s="576"/>
      <c r="R37" s="511">
        <f>民間消費支出構成比!D34</f>
        <v>2.2282254360246431E-2</v>
      </c>
      <c r="S37" s="519">
        <f t="shared" si="12"/>
        <v>60.142373519105313</v>
      </c>
      <c r="T37" s="516">
        <f>県内自給率!E34</f>
        <v>0.90318891730985473</v>
      </c>
      <c r="U37" s="523">
        <f t="shared" si="13"/>
        <v>54.319925223165605</v>
      </c>
      <c r="V37" s="494">
        <v>54.981170321508735</v>
      </c>
      <c r="W37" s="494">
        <f t="shared" si="6"/>
        <v>42.481250951646359</v>
      </c>
      <c r="X37" s="525">
        <f t="shared" si="7"/>
        <v>27.215705488163263</v>
      </c>
      <c r="Y37" s="530">
        <f t="shared" si="8"/>
        <v>57.05893868912402</v>
      </c>
      <c r="Z37" s="494">
        <f t="shared" si="9"/>
        <v>44.086640559177646</v>
      </c>
      <c r="AA37" s="531">
        <f t="shared" si="10"/>
        <v>28.244201819452115</v>
      </c>
    </row>
    <row r="38" spans="1:27" ht="13.5" customHeight="1">
      <c r="A38" s="13" t="s">
        <v>247</v>
      </c>
      <c r="B38" s="14" t="s">
        <v>277</v>
      </c>
      <c r="C38" s="27"/>
      <c r="D38" s="450">
        <f>最終需要額入力!L37</f>
        <v>0</v>
      </c>
      <c r="E38" s="486">
        <f>IF(その他の設定入力!E38="",県内自給率!E35,その他の設定入力!E38/100)</f>
        <v>0.98663513996850571</v>
      </c>
      <c r="F38" s="386">
        <f t="shared" si="11"/>
        <v>0</v>
      </c>
      <c r="G38" s="386">
        <f t="shared" si="0"/>
        <v>0</v>
      </c>
      <c r="H38" s="386">
        <f t="shared" si="1"/>
        <v>0</v>
      </c>
      <c r="I38" s="485">
        <f>粗付加価値率!D35</f>
        <v>0.6359065863338067</v>
      </c>
      <c r="J38" s="486">
        <f>雇用者所得率!D35</f>
        <v>0.53234552628979737</v>
      </c>
      <c r="K38" s="386">
        <v>1.0574028076697655</v>
      </c>
      <c r="L38" s="386">
        <f t="shared" si="2"/>
        <v>1.0574028076697655</v>
      </c>
      <c r="M38" s="386">
        <f t="shared" si="3"/>
        <v>0.67240940980506336</v>
      </c>
      <c r="N38" s="386">
        <f t="shared" si="4"/>
        <v>0.56290365414927068</v>
      </c>
      <c r="O38" s="499">
        <f t="shared" si="5"/>
        <v>0.56290365414927068</v>
      </c>
      <c r="P38" s="575"/>
      <c r="Q38" s="576"/>
      <c r="R38" s="512">
        <f>民間消費支出構成比!D35</f>
        <v>5.5267999226224926E-2</v>
      </c>
      <c r="S38" s="518">
        <f>$Q$44*R38</f>
        <v>149.17470195688412</v>
      </c>
      <c r="T38" s="515">
        <f>県内自給率!E35</f>
        <v>0.98663513996850571</v>
      </c>
      <c r="U38" s="522">
        <f>S38*T38</f>
        <v>147.1810029449905</v>
      </c>
      <c r="V38" s="386">
        <v>149.83879126283708</v>
      </c>
      <c r="W38" s="386">
        <f t="shared" si="6"/>
        <v>95.283474252334543</v>
      </c>
      <c r="X38" s="525">
        <f t="shared" si="7"/>
        <v>79.766010193442099</v>
      </c>
      <c r="Y38" s="528">
        <f t="shared" si="8"/>
        <v>150.89619407050685</v>
      </c>
      <c r="Z38" s="386">
        <f t="shared" si="9"/>
        <v>95.955883662139613</v>
      </c>
      <c r="AA38" s="529">
        <f t="shared" si="10"/>
        <v>80.328913847591366</v>
      </c>
    </row>
    <row r="39" spans="1:27">
      <c r="A39" s="13" t="s">
        <v>248</v>
      </c>
      <c r="B39" s="14" t="s">
        <v>392</v>
      </c>
      <c r="C39" s="27"/>
      <c r="D39" s="450">
        <f>最終需要額入力!L38</f>
        <v>0</v>
      </c>
      <c r="E39" s="486">
        <f>IF(その他の設定入力!E39="",県内自給率!E36,その他の設定入力!E39/100)</f>
        <v>0.91706325519867071</v>
      </c>
      <c r="F39" s="386">
        <f>IF(D39="","",D39*E39)</f>
        <v>0</v>
      </c>
      <c r="G39" s="386">
        <f t="shared" si="0"/>
        <v>0</v>
      </c>
      <c r="H39" s="386">
        <f t="shared" si="1"/>
        <v>0</v>
      </c>
      <c r="I39" s="485">
        <f>粗付加価値率!D36</f>
        <v>0.61077833884729238</v>
      </c>
      <c r="J39" s="486">
        <f>雇用者所得率!D36</f>
        <v>0.49038829879853735</v>
      </c>
      <c r="K39" s="386">
        <v>15.300550581613839</v>
      </c>
      <c r="L39" s="386">
        <f t="shared" si="2"/>
        <v>15.300550581613839</v>
      </c>
      <c r="M39" s="386">
        <f t="shared" si="3"/>
        <v>9.3452448676870734</v>
      </c>
      <c r="N39" s="386">
        <f t="shared" si="4"/>
        <v>7.5032109703985821</v>
      </c>
      <c r="O39" s="499">
        <f t="shared" si="5"/>
        <v>7.5032109703985821</v>
      </c>
      <c r="P39" s="575"/>
      <c r="Q39" s="576"/>
      <c r="R39" s="508">
        <f>民間消費支出構成比!D36</f>
        <v>1.9766291268999085E-2</v>
      </c>
      <c r="S39" s="518">
        <f t="shared" si="12"/>
        <v>53.35149906144531</v>
      </c>
      <c r="T39" s="515">
        <f>県内自給率!E36</f>
        <v>0.91706325519867071</v>
      </c>
      <c r="U39" s="522">
        <f t="shared" si="13"/>
        <v>48.926699399017863</v>
      </c>
      <c r="V39" s="386">
        <v>51.753733301532286</v>
      </c>
      <c r="W39" s="386">
        <f t="shared" si="6"/>
        <v>31.610059255055685</v>
      </c>
      <c r="X39" s="525">
        <f t="shared" si="7"/>
        <v>25.379425230211627</v>
      </c>
      <c r="Y39" s="528">
        <f t="shared" si="8"/>
        <v>67.054283883146127</v>
      </c>
      <c r="Z39" s="386">
        <f t="shared" si="9"/>
        <v>40.95530412274276</v>
      </c>
      <c r="AA39" s="529">
        <f t="shared" si="10"/>
        <v>32.882636200610207</v>
      </c>
    </row>
    <row r="40" spans="1:27">
      <c r="A40" s="13" t="s">
        <v>249</v>
      </c>
      <c r="B40" s="14" t="s">
        <v>278</v>
      </c>
      <c r="C40" s="27"/>
      <c r="D40" s="450">
        <f>最終需要額入力!L39</f>
        <v>0</v>
      </c>
      <c r="E40" s="486">
        <f>IF(その他の設定入力!E40="",県内自給率!E37,その他の設定入力!E40/100)</f>
        <v>0.64776047130982162</v>
      </c>
      <c r="F40" s="386">
        <f t="shared" si="11"/>
        <v>0</v>
      </c>
      <c r="G40" s="386">
        <f t="shared" si="0"/>
        <v>0</v>
      </c>
      <c r="H40" s="386">
        <f t="shared" si="1"/>
        <v>0</v>
      </c>
      <c r="I40" s="485">
        <f>粗付加価値率!D37</f>
        <v>0.65431463123977207</v>
      </c>
      <c r="J40" s="486">
        <f>雇用者所得率!D37</f>
        <v>0.39592503692315872</v>
      </c>
      <c r="K40" s="386">
        <v>718.27074821046062</v>
      </c>
      <c r="L40" s="386">
        <f t="shared" si="2"/>
        <v>718.27074821046062</v>
      </c>
      <c r="M40" s="386">
        <f t="shared" si="3"/>
        <v>469.97505974564274</v>
      </c>
      <c r="N40" s="386">
        <f t="shared" si="4"/>
        <v>284.38137250605149</v>
      </c>
      <c r="O40" s="499">
        <f t="shared" si="5"/>
        <v>284.38137250605149</v>
      </c>
      <c r="P40" s="575"/>
      <c r="Q40" s="576"/>
      <c r="R40" s="508">
        <f>民間消費支出構成比!D37</f>
        <v>1.2378013006108206E-2</v>
      </c>
      <c r="S40" s="518">
        <f>$Q$44*R40</f>
        <v>33.409684208876889</v>
      </c>
      <c r="T40" s="515">
        <f>県内自給率!E37</f>
        <v>0.64776047130982162</v>
      </c>
      <c r="U40" s="522">
        <f t="shared" si="13"/>
        <v>21.641472789454397</v>
      </c>
      <c r="V40" s="386">
        <v>119.44631386893496</v>
      </c>
      <c r="W40" s="386">
        <f t="shared" si="6"/>
        <v>78.155470812102251</v>
      </c>
      <c r="X40" s="525">
        <f t="shared" si="7"/>
        <v>47.29178622889328</v>
      </c>
      <c r="Y40" s="528">
        <f t="shared" si="8"/>
        <v>837.71706207939565</v>
      </c>
      <c r="Z40" s="386">
        <f t="shared" si="9"/>
        <v>548.13053055774503</v>
      </c>
      <c r="AA40" s="529">
        <f t="shared" si="10"/>
        <v>331.67315873494476</v>
      </c>
    </row>
    <row r="41" spans="1:27">
      <c r="A41" s="17" t="s">
        <v>250</v>
      </c>
      <c r="B41" s="18" t="s">
        <v>279</v>
      </c>
      <c r="C41" s="116"/>
      <c r="D41" s="452">
        <f>最終需要額入力!L40</f>
        <v>0.1</v>
      </c>
      <c r="E41" s="490">
        <f>IF(その他の設定入力!E41="",県内自給率!E38,その他の設定入力!E41/100)</f>
        <v>0.83456437932016692</v>
      </c>
      <c r="F41" s="495">
        <f t="shared" si="11"/>
        <v>8.3456437932016694E-2</v>
      </c>
      <c r="G41" s="495">
        <f t="shared" si="0"/>
        <v>4.43755401871729E-2</v>
      </c>
      <c r="H41" s="495">
        <f t="shared" si="1"/>
        <v>2.4533757148498023E-2</v>
      </c>
      <c r="I41" s="489">
        <f>粗付加価値率!D38</f>
        <v>0.53172099465017963</v>
      </c>
      <c r="J41" s="490">
        <f>雇用者所得率!D38</f>
        <v>0.29397081587022839</v>
      </c>
      <c r="K41" s="495">
        <v>4.913460666400602</v>
      </c>
      <c r="L41" s="495">
        <f t="shared" si="2"/>
        <v>4.8300042284685851</v>
      </c>
      <c r="M41" s="495">
        <f t="shared" si="3"/>
        <v>2.5682146525258895</v>
      </c>
      <c r="N41" s="495">
        <f t="shared" si="4"/>
        <v>1.419880283699563</v>
      </c>
      <c r="O41" s="501">
        <f t="shared" si="5"/>
        <v>1.444414040848061</v>
      </c>
      <c r="P41" s="577"/>
      <c r="Q41" s="578"/>
      <c r="R41" s="510">
        <f>民間消費支出構成比!D38</f>
        <v>0.13648651983515089</v>
      </c>
      <c r="S41" s="520">
        <f t="shared" si="12"/>
        <v>368.39285305410351</v>
      </c>
      <c r="T41" s="517">
        <f>県内自給率!E38</f>
        <v>0.83456437932016692</v>
      </c>
      <c r="U41" s="524">
        <f t="shared" si="13"/>
        <v>307.44755275508334</v>
      </c>
      <c r="V41" s="495">
        <v>314.33166980366519</v>
      </c>
      <c r="W41" s="495">
        <f t="shared" si="6"/>
        <v>167.13674811805669</v>
      </c>
      <c r="X41" s="527">
        <f t="shared" si="7"/>
        <v>92.404337426034687</v>
      </c>
      <c r="Y41" s="532">
        <f t="shared" si="8"/>
        <v>319.24513047006582</v>
      </c>
      <c r="Z41" s="495">
        <f t="shared" si="9"/>
        <v>169.74933831076976</v>
      </c>
      <c r="AA41" s="533">
        <f t="shared" si="10"/>
        <v>93.848751466882746</v>
      </c>
    </row>
    <row r="42" spans="1:27">
      <c r="A42" s="13" t="s">
        <v>251</v>
      </c>
      <c r="B42" s="14" t="s">
        <v>393</v>
      </c>
      <c r="C42" s="27"/>
      <c r="D42" s="450">
        <v>0</v>
      </c>
      <c r="E42" s="486">
        <f>県内自給率!E39</f>
        <v>1</v>
      </c>
      <c r="F42" s="386">
        <f t="shared" si="11"/>
        <v>0</v>
      </c>
      <c r="G42" s="386">
        <f t="shared" si="0"/>
        <v>0</v>
      </c>
      <c r="H42" s="386">
        <f t="shared" si="1"/>
        <v>0</v>
      </c>
      <c r="I42" s="485">
        <f>粗付加価値率!D39</f>
        <v>0</v>
      </c>
      <c r="J42" s="486">
        <f>雇用者所得率!D39</f>
        <v>0</v>
      </c>
      <c r="K42" s="386">
        <v>12.802136871500378</v>
      </c>
      <c r="L42" s="386">
        <f t="shared" si="2"/>
        <v>12.802136871500378</v>
      </c>
      <c r="M42" s="386">
        <f t="shared" si="3"/>
        <v>0</v>
      </c>
      <c r="N42" s="386">
        <f t="shared" si="4"/>
        <v>0</v>
      </c>
      <c r="O42" s="499">
        <f t="shared" si="5"/>
        <v>0</v>
      </c>
      <c r="P42" s="575"/>
      <c r="Q42" s="576"/>
      <c r="R42" s="508">
        <f>民間消費支出構成比!D39</f>
        <v>0</v>
      </c>
      <c r="S42" s="518">
        <f>$Q$44*R42</f>
        <v>0</v>
      </c>
      <c r="T42" s="515">
        <f>県内自給率!E39</f>
        <v>1</v>
      </c>
      <c r="U42" s="522">
        <f t="shared" si="13"/>
        <v>0</v>
      </c>
      <c r="V42" s="386">
        <v>3.6572178566943316</v>
      </c>
      <c r="W42" s="386">
        <f t="shared" si="6"/>
        <v>0</v>
      </c>
      <c r="X42" s="525">
        <f t="shared" si="7"/>
        <v>0</v>
      </c>
      <c r="Y42" s="528">
        <f t="shared" si="8"/>
        <v>16.459354728194711</v>
      </c>
      <c r="Z42" s="386">
        <f t="shared" si="9"/>
        <v>0</v>
      </c>
      <c r="AA42" s="529">
        <f t="shared" si="10"/>
        <v>0</v>
      </c>
    </row>
    <row r="43" spans="1:27" ht="12.75" thickBot="1">
      <c r="A43" s="10" t="s">
        <v>252</v>
      </c>
      <c r="B43" s="11" t="s">
        <v>394</v>
      </c>
      <c r="C43" s="27"/>
      <c r="D43" s="450">
        <v>0</v>
      </c>
      <c r="E43" s="492"/>
      <c r="F43" s="387">
        <f t="shared" si="11"/>
        <v>0</v>
      </c>
      <c r="G43" s="386">
        <f t="shared" si="0"/>
        <v>0</v>
      </c>
      <c r="H43" s="386">
        <f t="shared" si="1"/>
        <v>0</v>
      </c>
      <c r="I43" s="491">
        <f>粗付加価値率!D40</f>
        <v>0.44287449939252127</v>
      </c>
      <c r="J43" s="492">
        <f>雇用者所得率!D40</f>
        <v>1.862934797282095E-2</v>
      </c>
      <c r="K43" s="386">
        <v>162.87174411386198</v>
      </c>
      <c r="L43" s="386">
        <f t="shared" si="2"/>
        <v>162.87174411386198</v>
      </c>
      <c r="M43" s="386">
        <f t="shared" si="3"/>
        <v>72.131742139613451</v>
      </c>
      <c r="N43" s="386">
        <f t="shared" si="4"/>
        <v>3.0341943960373872</v>
      </c>
      <c r="O43" s="499">
        <f t="shared" si="5"/>
        <v>3.0341943960373872</v>
      </c>
      <c r="P43" s="579"/>
      <c r="Q43" s="580"/>
      <c r="R43" s="508">
        <f>民間消費支出構成比!D40</f>
        <v>0</v>
      </c>
      <c r="S43" s="518">
        <f t="shared" si="12"/>
        <v>0</v>
      </c>
      <c r="T43" s="515">
        <f>県内自給率!E40</f>
        <v>0.99464941345034474</v>
      </c>
      <c r="U43" s="522">
        <f t="shared" si="13"/>
        <v>0</v>
      </c>
      <c r="V43" s="386">
        <v>9.8529698184595134</v>
      </c>
      <c r="W43" s="386">
        <f t="shared" si="6"/>
        <v>4.3636290758798779</v>
      </c>
      <c r="X43" s="525">
        <f t="shared" si="7"/>
        <v>0.18355440331378473</v>
      </c>
      <c r="Y43" s="528">
        <f t="shared" si="8"/>
        <v>172.72471393232149</v>
      </c>
      <c r="Z43" s="386">
        <f t="shared" si="9"/>
        <v>76.495371215493321</v>
      </c>
      <c r="AA43" s="529">
        <f t="shared" si="10"/>
        <v>3.2177487993511718</v>
      </c>
    </row>
    <row r="44" spans="1:27" ht="12.75" thickBot="1">
      <c r="A44" s="19"/>
      <c r="B44" s="20" t="s">
        <v>47</v>
      </c>
      <c r="C44" s="28"/>
      <c r="D44" s="448">
        <f>SUM(D7:D43)</f>
        <v>10010.108000000002</v>
      </c>
      <c r="E44" s="179"/>
      <c r="F44" s="473">
        <f>SUM(F7:F43)</f>
        <v>10001.862472660807</v>
      </c>
      <c r="G44" s="476">
        <f>SUM(G7:G43)</f>
        <v>4671.9684633387578</v>
      </c>
      <c r="H44" s="479">
        <f>SUM(H7:H43)</f>
        <v>3573.7103292431789</v>
      </c>
      <c r="I44" s="180"/>
      <c r="J44" s="180"/>
      <c r="K44" s="496">
        <f>SUM(K7:K43)</f>
        <v>13226.928799737196</v>
      </c>
      <c r="L44" s="474">
        <f>SUM(L7:L43)</f>
        <v>3225.066327076393</v>
      </c>
      <c r="M44" s="477">
        <f>SUM(M7:M43)</f>
        <v>1799.0555961533307</v>
      </c>
      <c r="N44" s="480">
        <f>SUM(N7:N43)</f>
        <v>917.33009268130115</v>
      </c>
      <c r="O44" s="502">
        <f>SUM(O7:O43)</f>
        <v>4491.0404219244811</v>
      </c>
      <c r="P44" s="505">
        <f>IF(その他の設定入力!J6="",その他の設定入力!O6,その他の設定入力!J6)</f>
        <v>0.60099999999999998</v>
      </c>
      <c r="Q44" s="504">
        <f>O44*P44</f>
        <v>2699.1152935766131</v>
      </c>
      <c r="R44" s="513">
        <f>民間消費支出構成比!D41</f>
        <v>1</v>
      </c>
      <c r="S44" s="521">
        <f>SUM(S7:S43)</f>
        <v>2699.1152935766131</v>
      </c>
      <c r="T44" s="181"/>
      <c r="U44" s="521">
        <f t="shared" ref="U44:AA44" si="14">SUM(U7:U43)</f>
        <v>1873.902501702941</v>
      </c>
      <c r="V44" s="474">
        <f t="shared" si="14"/>
        <v>2366.4840149462393</v>
      </c>
      <c r="W44" s="477">
        <f t="shared" si="14"/>
        <v>1561.3941832148246</v>
      </c>
      <c r="X44" s="480">
        <f t="shared" si="14"/>
        <v>597.2693683233274</v>
      </c>
      <c r="Y44" s="38">
        <f t="shared" si="14"/>
        <v>15593.412814683437</v>
      </c>
      <c r="Z44" s="478">
        <f t="shared" si="14"/>
        <v>8032.4182427069127</v>
      </c>
      <c r="AA44" s="479">
        <f t="shared" si="14"/>
        <v>5088.3097902478085</v>
      </c>
    </row>
    <row r="45" spans="1:27" s="137" customFormat="1"/>
    <row r="46" spans="1:27" s="137" customFormat="1"/>
    <row r="47" spans="1:27" s="137" customFormat="1"/>
    <row r="48" spans="1:27" s="137" customFormat="1"/>
    <row r="49" s="137" customFormat="1"/>
    <row r="50" s="137" customFormat="1"/>
    <row r="51" s="137" customFormat="1"/>
    <row r="52" s="137" customFormat="1"/>
    <row r="53" s="137" customFormat="1"/>
    <row r="54" s="137" customFormat="1"/>
    <row r="55" s="137" customFormat="1"/>
    <row r="56" s="137" customFormat="1"/>
    <row r="57" s="137" customFormat="1"/>
    <row r="58" s="137" customFormat="1"/>
    <row r="59" s="137" customFormat="1"/>
    <row r="60" s="137" customFormat="1"/>
    <row r="61" s="137" customFormat="1"/>
    <row r="62" s="137" customFormat="1"/>
    <row r="63" s="137" customFormat="1"/>
    <row r="64" s="137" customFormat="1"/>
    <row r="65" s="137" customFormat="1"/>
    <row r="66" s="137" customFormat="1"/>
    <row r="67" s="137" customFormat="1"/>
    <row r="68" s="137" customFormat="1"/>
    <row r="69" s="137" customFormat="1"/>
    <row r="70" s="137" customFormat="1"/>
    <row r="71" s="137" customFormat="1"/>
    <row r="72" s="137" customFormat="1"/>
    <row r="73" s="137" customFormat="1"/>
    <row r="74" s="137" customFormat="1"/>
    <row r="75" s="137" customFormat="1"/>
    <row r="76" s="137" customFormat="1"/>
    <row r="77" s="137" customFormat="1"/>
    <row r="78" s="137" customFormat="1"/>
    <row r="79" s="137" customFormat="1"/>
    <row r="80" s="137" customFormat="1"/>
    <row r="81" s="137" customFormat="1"/>
    <row r="82" s="137" customFormat="1"/>
    <row r="83" s="137" customFormat="1"/>
    <row r="84" s="137" customFormat="1"/>
    <row r="85" s="137" customFormat="1"/>
    <row r="86" s="137" customFormat="1"/>
    <row r="87" s="137" customFormat="1"/>
    <row r="88" s="137" customFormat="1"/>
    <row r="89" s="137" customFormat="1"/>
    <row r="90" s="137" customFormat="1"/>
    <row r="91" s="137" customFormat="1"/>
    <row r="92" s="137" customFormat="1"/>
    <row r="93" s="137" customFormat="1"/>
    <row r="94" s="137" customFormat="1"/>
    <row r="95" s="137" customFormat="1"/>
    <row r="96" s="137" customFormat="1"/>
    <row r="97" s="137" customFormat="1"/>
    <row r="98" s="137" customFormat="1"/>
    <row r="99" s="137" customFormat="1"/>
    <row r="100" s="137" customFormat="1"/>
    <row r="101" s="137" customFormat="1"/>
    <row r="102" s="137" customFormat="1"/>
    <row r="103" s="137" customFormat="1"/>
    <row r="104" s="137" customFormat="1"/>
    <row r="105" s="137" customFormat="1"/>
    <row r="106" s="137" customFormat="1"/>
    <row r="107" s="137" customFormat="1"/>
    <row r="108" s="137" customFormat="1"/>
    <row r="109" s="137" customFormat="1"/>
    <row r="110" s="137" customFormat="1"/>
    <row r="111" s="137" customFormat="1"/>
    <row r="112" s="137" customFormat="1"/>
    <row r="113" s="137" customFormat="1"/>
    <row r="114" s="137" customFormat="1"/>
    <row r="115" s="137" customFormat="1"/>
    <row r="116" s="137" customFormat="1"/>
    <row r="117" s="137" customFormat="1"/>
    <row r="118" s="137" customFormat="1"/>
    <row r="119" s="137" customFormat="1"/>
    <row r="120" s="137" customFormat="1"/>
    <row r="121" s="137" customFormat="1"/>
    <row r="122" s="137" customFormat="1"/>
    <row r="123" s="137" customFormat="1"/>
    <row r="124" s="137" customFormat="1"/>
    <row r="125" s="137" customFormat="1"/>
    <row r="126" s="137" customFormat="1"/>
    <row r="127" s="137" customFormat="1"/>
    <row r="128" s="137" customFormat="1"/>
    <row r="129" s="137" customFormat="1"/>
    <row r="130" s="137" customFormat="1"/>
    <row r="131" s="137" customFormat="1"/>
    <row r="132" s="137" customFormat="1"/>
    <row r="133" s="137" customFormat="1"/>
    <row r="134" s="137" customFormat="1"/>
    <row r="135" s="137" customFormat="1"/>
    <row r="136" s="137" customFormat="1"/>
    <row r="137" s="137" customFormat="1"/>
    <row r="138" s="137" customFormat="1"/>
    <row r="139" s="137" customFormat="1"/>
    <row r="140" s="137" customFormat="1"/>
    <row r="141" s="137" customFormat="1"/>
    <row r="142" s="137" customFormat="1"/>
    <row r="143" s="137" customFormat="1"/>
    <row r="144" s="137" customFormat="1"/>
    <row r="145" s="137" customFormat="1"/>
    <row r="146" s="137" customFormat="1"/>
    <row r="147" s="137" customFormat="1"/>
    <row r="148" s="137" customFormat="1"/>
    <row r="149" s="137" customFormat="1"/>
    <row r="150" s="137" customFormat="1"/>
    <row r="151" s="137" customFormat="1"/>
    <row r="152" s="137" customFormat="1"/>
    <row r="153" s="137" customFormat="1"/>
    <row r="154" s="137" customFormat="1"/>
    <row r="155" s="137" customFormat="1"/>
    <row r="156" s="137" customFormat="1"/>
    <row r="157" s="137" customFormat="1"/>
    <row r="158" s="137" customFormat="1"/>
    <row r="159" s="137" customFormat="1"/>
    <row r="160" s="137" customFormat="1"/>
    <row r="161" s="137" customFormat="1"/>
    <row r="162" s="137" customFormat="1"/>
    <row r="163" s="137" customFormat="1"/>
    <row r="164" s="137" customFormat="1"/>
    <row r="165" s="137" customFormat="1"/>
    <row r="166" s="137" customFormat="1"/>
    <row r="167" s="137" customFormat="1"/>
    <row r="168" s="137" customFormat="1"/>
    <row r="169" s="137" customFormat="1"/>
    <row r="170" s="137" customFormat="1"/>
    <row r="171" s="137" customFormat="1"/>
    <row r="172" s="137" customFormat="1"/>
    <row r="173" s="137" customFormat="1"/>
    <row r="174" s="137" customFormat="1"/>
    <row r="175" s="137" customFormat="1"/>
    <row r="176" s="137" customFormat="1"/>
    <row r="177" s="137" customFormat="1"/>
    <row r="178" s="137" customFormat="1"/>
    <row r="179" s="137" customFormat="1"/>
    <row r="180" s="137" customFormat="1"/>
    <row r="181" s="137" customFormat="1"/>
    <row r="182" s="137" customFormat="1"/>
    <row r="183" s="137" customFormat="1"/>
    <row r="184" s="137" customFormat="1"/>
    <row r="185" s="137" customFormat="1"/>
    <row r="186" s="137" customFormat="1"/>
    <row r="187" s="137" customFormat="1"/>
    <row r="188" s="137" customFormat="1"/>
    <row r="189" s="137" customFormat="1"/>
    <row r="190" s="137" customFormat="1"/>
    <row r="191" s="137" customFormat="1"/>
    <row r="192" s="137" customFormat="1"/>
    <row r="193" s="137" customFormat="1"/>
    <row r="194" s="137" customFormat="1"/>
    <row r="195" s="137" customFormat="1"/>
    <row r="196" s="137" customFormat="1"/>
    <row r="197" s="137" customFormat="1"/>
    <row r="198" s="137" customFormat="1"/>
    <row r="199" s="137" customFormat="1"/>
    <row r="200" s="137" customFormat="1"/>
    <row r="201" s="137" customFormat="1"/>
    <row r="202" s="137" customFormat="1"/>
    <row r="203" s="137" customFormat="1"/>
    <row r="204" s="137" customFormat="1"/>
    <row r="205" s="137" customFormat="1"/>
    <row r="206" s="137" customFormat="1"/>
    <row r="207" s="137" customFormat="1"/>
    <row r="208" s="137" customFormat="1"/>
    <row r="209" s="137" customFormat="1"/>
    <row r="210" s="137" customFormat="1"/>
    <row r="211" s="137" customFormat="1"/>
    <row r="212" s="137" customFormat="1"/>
    <row r="213" s="137" customFormat="1"/>
    <row r="214" s="137" customFormat="1"/>
    <row r="215" s="137" customFormat="1"/>
    <row r="216" s="137" customFormat="1"/>
    <row r="217" s="137" customFormat="1"/>
    <row r="218" s="137" customFormat="1"/>
    <row r="219" s="137" customFormat="1"/>
    <row r="220" s="137" customFormat="1"/>
    <row r="221" s="137" customFormat="1"/>
    <row r="222" s="137" customFormat="1"/>
    <row r="223" s="137" customFormat="1"/>
    <row r="224" s="137" customFormat="1"/>
    <row r="225" s="137" customFormat="1"/>
    <row r="226" s="137" customFormat="1"/>
    <row r="227" s="137" customFormat="1"/>
    <row r="228" s="137" customFormat="1"/>
    <row r="229" s="137" customFormat="1"/>
    <row r="230" s="137" customFormat="1"/>
    <row r="231" s="137" customFormat="1"/>
    <row r="232" s="137" customFormat="1"/>
    <row r="233" s="137" customFormat="1"/>
    <row r="234" s="137" customFormat="1"/>
    <row r="235" s="137" customFormat="1"/>
    <row r="236" s="137" customFormat="1"/>
    <row r="237" s="137" customFormat="1"/>
    <row r="238" s="137" customFormat="1"/>
    <row r="239" s="137" customFormat="1"/>
    <row r="240" s="137" customFormat="1"/>
    <row r="241" s="137" customFormat="1"/>
    <row r="242" s="137" customFormat="1"/>
    <row r="243" s="137" customFormat="1"/>
    <row r="244" s="137" customFormat="1"/>
    <row r="245" s="137" customFormat="1"/>
    <row r="246" s="137" customFormat="1"/>
    <row r="247" s="137" customFormat="1"/>
    <row r="248" s="137" customFormat="1"/>
    <row r="249" s="137" customFormat="1"/>
    <row r="250" s="137" customFormat="1"/>
    <row r="251" s="137" customFormat="1"/>
    <row r="252" s="137" customFormat="1"/>
    <row r="253" s="137" customFormat="1"/>
    <row r="254" s="137" customFormat="1"/>
    <row r="255" s="137" customFormat="1"/>
    <row r="256" s="137" customFormat="1"/>
    <row r="257" s="137" customFormat="1"/>
    <row r="258" s="137" customFormat="1"/>
    <row r="259" s="137" customFormat="1"/>
    <row r="260" s="137" customFormat="1"/>
    <row r="261" s="137" customFormat="1"/>
    <row r="262" s="137" customFormat="1"/>
    <row r="263" s="137" customFormat="1"/>
    <row r="264" s="137" customFormat="1"/>
    <row r="265" s="137" customFormat="1"/>
    <row r="266" s="137" customFormat="1"/>
    <row r="267" s="137" customFormat="1"/>
    <row r="268" s="137" customFormat="1"/>
    <row r="269" s="137" customFormat="1"/>
    <row r="270" s="137" customFormat="1"/>
    <row r="271" s="137" customFormat="1"/>
    <row r="272" s="137" customFormat="1"/>
    <row r="273" s="137" customFormat="1"/>
    <row r="274" s="137" customFormat="1"/>
    <row r="275" s="137" customFormat="1"/>
    <row r="276" s="137" customFormat="1"/>
    <row r="277" s="137" customFormat="1"/>
    <row r="278" s="137" customFormat="1"/>
    <row r="279" s="137" customFormat="1"/>
    <row r="280" s="137" customFormat="1"/>
    <row r="281" s="137" customFormat="1"/>
    <row r="282" s="137" customFormat="1"/>
    <row r="283" s="137" customFormat="1"/>
    <row r="284" s="137" customFormat="1"/>
    <row r="285" s="137" customFormat="1"/>
    <row r="286" s="137" customFormat="1"/>
    <row r="287" s="137" customFormat="1"/>
    <row r="288" s="137" customFormat="1"/>
    <row r="289" s="137" customFormat="1"/>
    <row r="290" s="137" customFormat="1"/>
    <row r="291" s="137" customFormat="1"/>
    <row r="292" s="137" customFormat="1"/>
    <row r="293" s="137" customFormat="1"/>
    <row r="294" s="137" customFormat="1"/>
    <row r="295" s="137" customFormat="1"/>
    <row r="296" s="137" customFormat="1"/>
    <row r="297" s="137" customFormat="1"/>
    <row r="298" s="137" customFormat="1"/>
    <row r="299" s="137" customFormat="1"/>
    <row r="300" s="137" customFormat="1"/>
    <row r="301" s="137" customFormat="1"/>
    <row r="302" s="137" customFormat="1"/>
    <row r="303" s="137" customFormat="1"/>
    <row r="304" s="137" customFormat="1"/>
    <row r="305" s="137" customFormat="1"/>
    <row r="306" s="137" customFormat="1"/>
    <row r="307" s="137" customFormat="1"/>
    <row r="308" s="137" customFormat="1"/>
    <row r="309" s="137" customFormat="1"/>
    <row r="310" s="137" customFormat="1"/>
    <row r="311" s="137" customFormat="1"/>
    <row r="312" s="137" customFormat="1"/>
    <row r="313" s="137" customFormat="1"/>
    <row r="314" s="137" customFormat="1"/>
    <row r="315" s="137" customFormat="1"/>
    <row r="316" s="137" customFormat="1"/>
    <row r="317" s="137" customFormat="1"/>
    <row r="318" s="137" customFormat="1"/>
    <row r="319" s="137" customFormat="1"/>
    <row r="320" s="137" customFormat="1"/>
    <row r="321" s="137" customFormat="1"/>
    <row r="322" s="137" customFormat="1"/>
    <row r="323" s="137" customFormat="1"/>
    <row r="324" s="137" customFormat="1"/>
    <row r="325" s="137" customFormat="1"/>
    <row r="326" s="137" customFormat="1"/>
    <row r="327" s="137" customFormat="1"/>
    <row r="328" s="137" customFormat="1"/>
    <row r="329" s="137" customFormat="1"/>
    <row r="330" s="137" customFormat="1"/>
    <row r="331" s="137" customFormat="1"/>
    <row r="332" s="137" customFormat="1"/>
    <row r="333" s="137" customFormat="1"/>
    <row r="334" s="137" customFormat="1"/>
    <row r="335" s="137" customFormat="1"/>
    <row r="336" s="137" customFormat="1"/>
    <row r="337" s="137" customFormat="1"/>
    <row r="338" s="137" customFormat="1"/>
    <row r="339" s="137" customFormat="1"/>
    <row r="340" s="137" customFormat="1"/>
    <row r="341" s="137" customFormat="1"/>
    <row r="342" s="137" customFormat="1"/>
    <row r="343" s="137" customFormat="1"/>
    <row r="344" s="137" customFormat="1"/>
    <row r="345" s="137" customFormat="1"/>
    <row r="346" s="137" customFormat="1"/>
    <row r="347" s="137" customFormat="1"/>
    <row r="348" s="137" customFormat="1"/>
    <row r="349" s="137" customFormat="1"/>
    <row r="350" s="137" customFormat="1"/>
    <row r="351" s="137" customFormat="1"/>
    <row r="352" s="137" customFormat="1"/>
    <row r="353" s="137" customFormat="1"/>
    <row r="354" s="137" customFormat="1"/>
    <row r="355" s="137" customFormat="1"/>
    <row r="356" s="137" customFormat="1"/>
    <row r="357" s="137" customFormat="1"/>
    <row r="358" s="137" customFormat="1"/>
    <row r="359" s="137" customFormat="1"/>
    <row r="360" s="137" customFormat="1"/>
    <row r="361" s="137" customFormat="1"/>
    <row r="362" s="137" customFormat="1"/>
    <row r="363" s="137" customFormat="1"/>
    <row r="364" s="137" customFormat="1"/>
    <row r="365" s="137" customFormat="1"/>
    <row r="366" s="137" customFormat="1"/>
    <row r="367" s="137" customFormat="1"/>
    <row r="368" s="137" customFormat="1"/>
    <row r="369" s="137" customFormat="1"/>
    <row r="370" s="137" customFormat="1"/>
    <row r="371" s="137" customFormat="1"/>
    <row r="372" s="137" customFormat="1"/>
    <row r="373" s="137" customFormat="1"/>
    <row r="374" s="137" customFormat="1"/>
    <row r="375" s="137" customFormat="1"/>
    <row r="376" s="137" customFormat="1"/>
    <row r="377" s="137" customFormat="1"/>
    <row r="378" s="137" customFormat="1"/>
    <row r="379" s="137" customFormat="1"/>
    <row r="380" s="137" customFormat="1"/>
    <row r="381" s="137" customFormat="1"/>
    <row r="382" s="137" customFormat="1"/>
    <row r="383" s="137" customFormat="1"/>
    <row r="384" s="137" customFormat="1"/>
    <row r="385" s="137" customFormat="1"/>
    <row r="386" s="137" customFormat="1"/>
    <row r="387" s="137" customFormat="1"/>
    <row r="388" s="137" customFormat="1"/>
    <row r="389" s="137" customFormat="1"/>
    <row r="390" s="137" customFormat="1"/>
    <row r="391" s="137" customFormat="1"/>
    <row r="392" s="137" customFormat="1"/>
    <row r="393" s="137" customFormat="1"/>
    <row r="394" s="137" customFormat="1"/>
    <row r="395" s="137" customFormat="1"/>
    <row r="396" s="137" customFormat="1"/>
    <row r="397" s="137" customFormat="1"/>
    <row r="398" s="137" customFormat="1"/>
    <row r="399" s="137" customFormat="1"/>
    <row r="400" s="137" customFormat="1"/>
    <row r="401" s="137" customFormat="1"/>
    <row r="402" s="137" customFormat="1"/>
    <row r="403" s="137" customFormat="1"/>
    <row r="404" s="137" customFormat="1"/>
    <row r="405" s="137" customFormat="1"/>
    <row r="406" s="137" customFormat="1"/>
    <row r="407" s="137" customFormat="1"/>
    <row r="408" s="137" customFormat="1"/>
    <row r="409" s="137" customFormat="1"/>
    <row r="410" s="137" customFormat="1"/>
    <row r="411" s="137" customFormat="1"/>
    <row r="412" s="137" customFormat="1"/>
    <row r="413" s="137" customFormat="1"/>
    <row r="414" s="137" customFormat="1"/>
    <row r="415" s="137" customFormat="1"/>
    <row r="416" s="137" customFormat="1"/>
    <row r="417" s="137" customFormat="1"/>
    <row r="418" s="137" customFormat="1"/>
    <row r="419" s="137" customFormat="1"/>
    <row r="420" s="137" customFormat="1"/>
    <row r="421" s="137" customFormat="1"/>
    <row r="422" s="137" customFormat="1"/>
    <row r="423" s="137" customFormat="1"/>
    <row r="424" s="137" customFormat="1"/>
    <row r="425" s="137" customFormat="1"/>
    <row r="426" s="137" customFormat="1"/>
    <row r="427" s="137" customFormat="1"/>
    <row r="428" s="137" customFormat="1"/>
    <row r="429" s="137" customFormat="1"/>
    <row r="430" s="137" customFormat="1"/>
    <row r="431" s="137" customFormat="1"/>
    <row r="432" s="137" customFormat="1"/>
    <row r="433" s="137" customFormat="1"/>
    <row r="434" s="137" customFormat="1"/>
    <row r="435" s="137" customFormat="1"/>
    <row r="436" s="137" customFormat="1"/>
    <row r="437" s="137" customFormat="1"/>
    <row r="438" s="137" customFormat="1"/>
    <row r="439" s="137" customFormat="1"/>
    <row r="440" s="137" customFormat="1"/>
    <row r="441" s="137" customFormat="1"/>
    <row r="442" s="137" customFormat="1"/>
    <row r="443" s="137" customFormat="1"/>
    <row r="444" s="137" customFormat="1"/>
    <row r="445" s="137" customFormat="1"/>
    <row r="446" s="137" customFormat="1"/>
    <row r="447" s="137" customFormat="1"/>
    <row r="448" s="137" customFormat="1"/>
    <row r="449" s="137" customFormat="1"/>
    <row r="450" s="137" customFormat="1"/>
    <row r="451" s="137" customFormat="1"/>
    <row r="452" s="137" customFormat="1"/>
    <row r="453" s="137" customFormat="1"/>
    <row r="454" s="137" customFormat="1"/>
    <row r="455" s="137" customFormat="1"/>
    <row r="456" s="137" customFormat="1"/>
    <row r="457" s="137" customFormat="1"/>
    <row r="458" s="137" customFormat="1"/>
    <row r="459" s="137" customFormat="1"/>
    <row r="460" s="137" customFormat="1"/>
    <row r="461" s="137" customFormat="1"/>
    <row r="462" s="137" customFormat="1"/>
    <row r="463" s="137" customFormat="1"/>
    <row r="464" s="137" customFormat="1"/>
    <row r="465" s="137" customFormat="1"/>
    <row r="466" s="137" customFormat="1"/>
    <row r="467" s="137" customFormat="1"/>
    <row r="468" s="137" customFormat="1"/>
    <row r="469" s="137" customFormat="1"/>
    <row r="470" s="137" customFormat="1"/>
    <row r="471" s="137" customFormat="1"/>
    <row r="472" s="137" customFormat="1"/>
    <row r="473" s="137" customFormat="1"/>
    <row r="474" s="137" customFormat="1"/>
    <row r="475" s="137" customFormat="1"/>
    <row r="476" s="137" customFormat="1"/>
    <row r="477" s="137" customFormat="1"/>
    <row r="478" s="137" customFormat="1"/>
    <row r="479" s="137" customFormat="1"/>
    <row r="480" s="137" customFormat="1"/>
    <row r="481" s="137" customFormat="1"/>
    <row r="482" s="137" customFormat="1"/>
    <row r="483" s="137" customFormat="1"/>
    <row r="484" s="137" customFormat="1"/>
    <row r="485" s="137" customFormat="1"/>
    <row r="486" s="137" customFormat="1"/>
    <row r="487" s="137" customFormat="1"/>
    <row r="488" s="137" customFormat="1"/>
    <row r="489" s="137" customFormat="1"/>
    <row r="490" s="137" customFormat="1"/>
    <row r="491" s="137" customFormat="1"/>
    <row r="492" s="137" customFormat="1"/>
    <row r="493" s="137" customFormat="1"/>
    <row r="494" s="137" customFormat="1"/>
    <row r="495" s="137" customFormat="1"/>
    <row r="496" s="137" customFormat="1"/>
    <row r="497" s="137" customFormat="1"/>
    <row r="498" s="137" customFormat="1"/>
    <row r="499" s="137" customFormat="1"/>
    <row r="500" s="137" customFormat="1"/>
    <row r="501" s="137" customFormat="1"/>
    <row r="502" s="137" customFormat="1"/>
    <row r="503" s="137" customFormat="1"/>
    <row r="504" s="137" customFormat="1"/>
    <row r="505" s="137" customFormat="1"/>
    <row r="506" s="137" customFormat="1"/>
    <row r="507" s="137" customFormat="1"/>
    <row r="508" s="137" customFormat="1"/>
    <row r="509" s="137" customFormat="1"/>
    <row r="510" s="137" customFormat="1"/>
    <row r="511" s="137" customFormat="1"/>
    <row r="512" s="137" customFormat="1"/>
    <row r="513" s="137" customFormat="1"/>
    <row r="514" s="137" customFormat="1"/>
    <row r="515" s="137" customFormat="1"/>
    <row r="516" s="137" customFormat="1"/>
    <row r="517" s="137" customFormat="1"/>
    <row r="518" s="137" customFormat="1"/>
    <row r="519" s="137" customFormat="1"/>
    <row r="520" s="137" customFormat="1"/>
    <row r="521" s="137" customFormat="1"/>
    <row r="522" s="137" customFormat="1"/>
    <row r="523" s="137" customFormat="1"/>
    <row r="524" s="137" customFormat="1"/>
    <row r="525" s="137" customFormat="1"/>
    <row r="526" s="137" customFormat="1"/>
    <row r="527" s="137" customFormat="1"/>
    <row r="528" s="137" customFormat="1"/>
    <row r="529" s="137" customFormat="1"/>
    <row r="530" s="137" customFormat="1"/>
    <row r="531" s="137" customFormat="1"/>
    <row r="532" s="137" customFormat="1"/>
    <row r="533" s="137" customFormat="1"/>
    <row r="534" s="137" customFormat="1"/>
    <row r="535" s="137" customFormat="1"/>
    <row r="536" s="137" customFormat="1"/>
    <row r="537" s="137" customFormat="1"/>
    <row r="538" s="137" customFormat="1"/>
    <row r="539" s="137" customFormat="1"/>
    <row r="540" s="137" customFormat="1"/>
    <row r="541" s="137" customFormat="1"/>
    <row r="542" s="137" customFormat="1"/>
    <row r="543" s="137" customFormat="1"/>
    <row r="544" s="137" customFormat="1"/>
    <row r="545" s="137" customFormat="1"/>
    <row r="546" s="137" customFormat="1"/>
    <row r="547" s="137" customFormat="1"/>
    <row r="548" s="137" customFormat="1"/>
    <row r="549" s="137" customFormat="1"/>
    <row r="550" s="137" customFormat="1"/>
    <row r="551" s="137" customFormat="1"/>
    <row r="552" s="137" customFormat="1"/>
    <row r="553" s="137" customFormat="1"/>
    <row r="554" s="137" customFormat="1"/>
    <row r="555" s="137" customFormat="1"/>
    <row r="556" s="137" customFormat="1"/>
    <row r="557" s="137" customFormat="1"/>
    <row r="558" s="137" customFormat="1"/>
    <row r="559" s="137" customFormat="1"/>
    <row r="560" s="137" customFormat="1"/>
    <row r="561" s="137" customFormat="1"/>
    <row r="562" s="137" customFormat="1"/>
    <row r="563" s="137" customFormat="1"/>
    <row r="564" s="137" customFormat="1"/>
    <row r="565" s="137" customFormat="1"/>
    <row r="566" s="137" customFormat="1"/>
    <row r="567" s="137" customFormat="1"/>
    <row r="568" s="137" customFormat="1"/>
    <row r="569" s="137" customFormat="1"/>
    <row r="570" s="137" customFormat="1"/>
    <row r="571" s="137" customFormat="1"/>
    <row r="572" s="137" customFormat="1"/>
    <row r="573" s="137" customFormat="1"/>
    <row r="574" s="137" customFormat="1"/>
    <row r="575" s="137" customFormat="1"/>
    <row r="576" s="137" customFormat="1"/>
    <row r="577" s="137" customFormat="1"/>
    <row r="578" s="137" customFormat="1"/>
    <row r="579" s="137" customFormat="1"/>
    <row r="580" s="137" customFormat="1"/>
    <row r="581" s="137" customFormat="1"/>
    <row r="582" s="137" customFormat="1"/>
    <row r="583" s="137" customFormat="1"/>
    <row r="584" s="137" customFormat="1"/>
    <row r="585" s="137" customFormat="1"/>
    <row r="586" s="137" customFormat="1"/>
    <row r="587" s="137" customFormat="1"/>
    <row r="588" s="137" customFormat="1"/>
    <row r="589" s="137" customFormat="1"/>
    <row r="590" s="137" customFormat="1"/>
    <row r="591" s="137" customFormat="1"/>
    <row r="592" s="137" customFormat="1"/>
    <row r="593" s="137" customFormat="1"/>
    <row r="594" s="137" customFormat="1"/>
    <row r="595" s="137" customFormat="1"/>
    <row r="596" s="137" customFormat="1"/>
    <row r="597" s="137" customFormat="1"/>
    <row r="598" s="137" customFormat="1"/>
    <row r="599" s="137" customFormat="1"/>
    <row r="600" s="137" customFormat="1"/>
    <row r="601" s="137" customFormat="1"/>
    <row r="602" s="137" customFormat="1"/>
    <row r="603" s="137" customFormat="1"/>
    <row r="604" s="137" customFormat="1"/>
    <row r="605" s="137" customFormat="1"/>
    <row r="606" s="137" customFormat="1"/>
    <row r="607" s="137" customFormat="1"/>
    <row r="608" s="137" customFormat="1"/>
    <row r="609" s="137" customFormat="1"/>
    <row r="610" s="137" customFormat="1"/>
    <row r="611" s="137" customFormat="1"/>
    <row r="612" s="137" customFormat="1"/>
    <row r="613" s="137" customFormat="1"/>
    <row r="614" s="137" customFormat="1"/>
    <row r="615" s="137" customFormat="1"/>
    <row r="616" s="137" customFormat="1"/>
    <row r="617" s="137" customFormat="1"/>
    <row r="618" s="137" customFormat="1"/>
    <row r="619" s="137" customFormat="1"/>
    <row r="620" s="137" customFormat="1"/>
    <row r="621" s="137" customFormat="1"/>
    <row r="622" s="137" customFormat="1"/>
    <row r="623" s="137" customFormat="1"/>
    <row r="624" s="137" customFormat="1"/>
    <row r="625" s="137" customFormat="1"/>
    <row r="626" s="137" customFormat="1"/>
    <row r="627" s="137" customFormat="1"/>
    <row r="628" s="137" customFormat="1"/>
    <row r="629" s="137" customFormat="1"/>
    <row r="630" s="137" customFormat="1"/>
    <row r="631" s="137" customFormat="1"/>
    <row r="632" s="137" customFormat="1"/>
    <row r="633" s="137" customFormat="1"/>
    <row r="634" s="137" customFormat="1"/>
    <row r="635" s="137" customFormat="1"/>
    <row r="636" s="137" customFormat="1"/>
    <row r="637" s="137" customFormat="1"/>
    <row r="638" s="137" customFormat="1"/>
    <row r="639" s="137" customFormat="1"/>
    <row r="640" s="137" customFormat="1"/>
    <row r="641" s="137" customFormat="1"/>
    <row r="642" s="137" customFormat="1"/>
    <row r="643" s="137" customFormat="1"/>
    <row r="644" s="137" customFormat="1"/>
    <row r="645" s="137" customFormat="1"/>
    <row r="646" s="137" customFormat="1"/>
    <row r="647" s="137" customFormat="1"/>
    <row r="648" s="137" customFormat="1"/>
    <row r="649" s="137" customFormat="1"/>
    <row r="650" s="137" customFormat="1"/>
    <row r="651" s="137" customFormat="1"/>
    <row r="652" s="137" customFormat="1"/>
    <row r="653" s="137" customFormat="1"/>
    <row r="654" s="137" customFormat="1"/>
    <row r="655" s="137" customFormat="1"/>
    <row r="656" s="137" customFormat="1"/>
    <row r="657" s="137" customFormat="1"/>
    <row r="658" s="137" customFormat="1"/>
    <row r="659" s="137" customFormat="1"/>
    <row r="660" s="137" customFormat="1"/>
    <row r="661" s="137" customFormat="1"/>
    <row r="662" s="137" customFormat="1"/>
    <row r="663" s="137" customFormat="1"/>
    <row r="664" s="137" customFormat="1"/>
    <row r="665" s="137" customFormat="1"/>
    <row r="666" s="137" customFormat="1"/>
    <row r="667" s="137" customFormat="1"/>
    <row r="668" s="137" customFormat="1"/>
    <row r="669" s="137" customFormat="1"/>
    <row r="670" s="137" customFormat="1"/>
    <row r="671" s="137" customFormat="1"/>
    <row r="672" s="137" customFormat="1"/>
    <row r="673" s="137" customFormat="1"/>
    <row r="674" s="137" customFormat="1"/>
  </sheetData>
  <mergeCells count="15">
    <mergeCell ref="V3:V5"/>
    <mergeCell ref="W4:W5"/>
    <mergeCell ref="Y3:Y5"/>
    <mergeCell ref="Z4:Z5"/>
    <mergeCell ref="F2:H2"/>
    <mergeCell ref="L2:N2"/>
    <mergeCell ref="G3:H3"/>
    <mergeCell ref="V2:X2"/>
    <mergeCell ref="Y2:AA2"/>
    <mergeCell ref="U2:U5"/>
    <mergeCell ref="A2:B6"/>
    <mergeCell ref="F3:F5"/>
    <mergeCell ref="G4:G5"/>
    <mergeCell ref="L3:L5"/>
    <mergeCell ref="M4:M5"/>
  </mergeCells>
  <phoneticPr fontId="2"/>
  <pageMargins left="0.78740157480314965" right="0.78740157480314965" top="0.78740157480314965" bottom="0.78740157480314965" header="0.51181102362204722" footer="0.51181102362204722"/>
  <pageSetup paperSize="9" scale="46" orientation="landscape" r:id="rId1"/>
  <headerFooter alignWithMargins="0">
    <oddFooter>&amp;R&amp;F  &amp;A</oddFooter>
  </headerFooter>
  <colBreaks count="1" manualBreakCount="1">
    <brk id="27" max="44" man="1"/>
  </colBreaks>
  <ignoredErrors>
    <ignoredError sqref="A7:A4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66"/>
  </sheetPr>
  <dimension ref="A1:T50"/>
  <sheetViews>
    <sheetView zoomScaleNormal="100" workbookViewId="0">
      <pane ySplit="8" topLeftCell="A9" activePane="bottomLeft" state="frozen"/>
      <selection pane="bottomLeft"/>
    </sheetView>
  </sheetViews>
  <sheetFormatPr defaultRowHeight="13.5"/>
  <cols>
    <col min="1" max="1" width="3.125" customWidth="1"/>
    <col min="2" max="2" width="23.75" customWidth="1"/>
    <col min="3" max="3" width="13.375" customWidth="1"/>
    <col min="4" max="4" width="3.25" customWidth="1"/>
    <col min="5" max="5" width="11.25" customWidth="1"/>
    <col min="6" max="6" width="3.125" customWidth="1"/>
    <col min="7" max="7" width="10" customWidth="1"/>
    <col min="8" max="8" width="1.75" customWidth="1"/>
    <col min="9" max="9" width="3.125" customWidth="1"/>
    <col min="10" max="10" width="23.75" customWidth="1"/>
    <col min="11" max="11" width="13.125" customWidth="1"/>
    <col min="12" max="12" width="3.375" customWidth="1"/>
    <col min="13" max="13" width="10.125" customWidth="1"/>
    <col min="14" max="14" width="2.875" customWidth="1"/>
    <col min="15" max="15" width="10.125" customWidth="1"/>
    <col min="16" max="16" width="1.75" customWidth="1"/>
    <col min="17" max="18" width="11.375" customWidth="1"/>
  </cols>
  <sheetData>
    <row r="1" spans="1:20" ht="14.25" thickBot="1">
      <c r="A1" s="137" t="s">
        <v>303</v>
      </c>
      <c r="B1" s="137"/>
      <c r="C1" s="137"/>
      <c r="D1" s="137"/>
      <c r="E1" s="137"/>
      <c r="F1" s="137"/>
      <c r="G1" s="137"/>
      <c r="H1" s="137"/>
      <c r="I1" s="137"/>
      <c r="J1" s="137"/>
      <c r="K1" s="137"/>
      <c r="L1" s="137"/>
      <c r="M1" s="137"/>
      <c r="N1" s="137"/>
      <c r="O1" s="137"/>
      <c r="P1" s="137"/>
      <c r="Q1" s="137"/>
      <c r="R1" s="137"/>
      <c r="S1" s="120"/>
      <c r="T1" s="120"/>
    </row>
    <row r="2" spans="1:20" ht="13.5" customHeight="1" thickTop="1">
      <c r="A2" s="817" t="s">
        <v>374</v>
      </c>
      <c r="B2" s="818"/>
      <c r="C2" s="818"/>
      <c r="D2" s="818"/>
      <c r="E2" s="818"/>
      <c r="F2" s="818"/>
      <c r="G2" s="818"/>
      <c r="H2" s="818"/>
      <c r="I2" s="818"/>
      <c r="J2" s="818"/>
      <c r="K2" s="296"/>
      <c r="L2" s="297"/>
      <c r="M2" s="297"/>
      <c r="N2" s="297"/>
      <c r="O2" s="297"/>
      <c r="P2" s="137"/>
      <c r="Q2" s="137"/>
      <c r="R2" s="137"/>
      <c r="S2" s="120"/>
      <c r="T2" s="120"/>
    </row>
    <row r="3" spans="1:20" ht="13.5" customHeight="1" thickBot="1">
      <c r="A3" s="819"/>
      <c r="B3" s="820"/>
      <c r="C3" s="820"/>
      <c r="D3" s="820"/>
      <c r="E3" s="820"/>
      <c r="F3" s="820"/>
      <c r="G3" s="820"/>
      <c r="H3" s="820"/>
      <c r="I3" s="820"/>
      <c r="J3" s="820"/>
      <c r="K3" s="296"/>
      <c r="L3" s="297"/>
      <c r="M3" s="297"/>
      <c r="N3" s="297"/>
      <c r="O3" s="297"/>
      <c r="P3" s="137"/>
      <c r="Q3" s="137"/>
      <c r="R3" s="137"/>
      <c r="S3" s="120"/>
      <c r="T3" s="120"/>
    </row>
    <row r="4" spans="1:20" ht="10.5" customHeight="1" thickTop="1">
      <c r="A4" s="137"/>
      <c r="B4" s="137"/>
      <c r="C4" s="137"/>
      <c r="D4" s="137"/>
      <c r="E4" s="137"/>
      <c r="F4" s="137"/>
      <c r="G4" s="137"/>
      <c r="H4" s="137"/>
      <c r="I4" s="137"/>
      <c r="J4" s="137"/>
      <c r="K4" s="137"/>
      <c r="L4" s="137"/>
      <c r="M4" s="137"/>
      <c r="N4" s="137"/>
      <c r="O4" s="137"/>
      <c r="P4" s="137"/>
      <c r="Q4" s="137"/>
      <c r="R4" s="137"/>
      <c r="S4" s="120"/>
      <c r="T4" s="120"/>
    </row>
    <row r="5" spans="1:20" ht="26.25" customHeight="1">
      <c r="A5" s="137"/>
      <c r="B5" s="137"/>
      <c r="C5" s="138" t="s">
        <v>306</v>
      </c>
      <c r="D5" s="137"/>
      <c r="E5" s="821" t="s">
        <v>307</v>
      </c>
      <c r="F5" s="822"/>
      <c r="G5" s="137"/>
      <c r="H5" s="137"/>
      <c r="I5" s="137"/>
      <c r="J5" s="137"/>
      <c r="K5" s="138" t="s">
        <v>306</v>
      </c>
      <c r="L5" s="137"/>
      <c r="M5" s="821" t="s">
        <v>307</v>
      </c>
      <c r="N5" s="822"/>
      <c r="O5" s="137"/>
      <c r="P5" s="137"/>
      <c r="Q5" s="141" t="s">
        <v>308</v>
      </c>
      <c r="R5" s="140" t="s">
        <v>309</v>
      </c>
      <c r="S5" s="120"/>
      <c r="T5" s="120"/>
    </row>
    <row r="6" spans="1:20" ht="17.25" customHeight="1">
      <c r="A6" s="136" t="s">
        <v>326</v>
      </c>
      <c r="B6" s="137"/>
      <c r="C6" s="137"/>
      <c r="D6" s="137"/>
      <c r="E6" s="137"/>
      <c r="F6" s="137"/>
      <c r="G6" s="137"/>
      <c r="H6" s="137"/>
      <c r="I6" s="136" t="s">
        <v>325</v>
      </c>
      <c r="J6" s="137"/>
      <c r="K6" s="137"/>
      <c r="L6" s="137"/>
      <c r="M6" s="137"/>
      <c r="N6" s="137"/>
      <c r="O6" s="137"/>
      <c r="P6" s="137"/>
      <c r="Q6" s="141" t="s">
        <v>310</v>
      </c>
      <c r="R6" s="140" t="s">
        <v>310</v>
      </c>
      <c r="S6" s="120"/>
      <c r="T6" s="120"/>
    </row>
    <row r="7" spans="1:20" ht="30" customHeight="1">
      <c r="A7" s="811" t="s">
        <v>71</v>
      </c>
      <c r="B7" s="812"/>
      <c r="C7" s="594" t="s">
        <v>376</v>
      </c>
      <c r="D7" s="823" t="s">
        <v>304</v>
      </c>
      <c r="E7" s="595" t="s">
        <v>378</v>
      </c>
      <c r="F7" s="824" t="s">
        <v>127</v>
      </c>
      <c r="G7" s="596" t="s">
        <v>308</v>
      </c>
      <c r="H7" s="139"/>
      <c r="I7" s="814" t="s">
        <v>71</v>
      </c>
      <c r="J7" s="815"/>
      <c r="K7" s="594" t="s">
        <v>379</v>
      </c>
      <c r="L7" s="824" t="s">
        <v>305</v>
      </c>
      <c r="M7" s="595" t="s">
        <v>378</v>
      </c>
      <c r="N7" s="824" t="s">
        <v>127</v>
      </c>
      <c r="O7" s="597" t="s">
        <v>309</v>
      </c>
      <c r="P7" s="135"/>
      <c r="Q7" s="810">
        <f>G46</f>
        <v>1241</v>
      </c>
      <c r="R7" s="810">
        <f>O46</f>
        <v>1018</v>
      </c>
      <c r="S7" s="120"/>
      <c r="T7" s="120"/>
    </row>
    <row r="8" spans="1:20" ht="24.75" customHeight="1">
      <c r="A8" s="813"/>
      <c r="B8" s="727"/>
      <c r="C8" s="592" t="s">
        <v>375</v>
      </c>
      <c r="D8" s="823"/>
      <c r="E8" s="593" t="s">
        <v>373</v>
      </c>
      <c r="F8" s="824"/>
      <c r="G8" s="590" t="s">
        <v>377</v>
      </c>
      <c r="H8" s="139"/>
      <c r="I8" s="816"/>
      <c r="J8" s="816"/>
      <c r="K8" s="592" t="s">
        <v>375</v>
      </c>
      <c r="L8" s="824"/>
      <c r="M8" s="593" t="s">
        <v>373</v>
      </c>
      <c r="N8" s="824"/>
      <c r="O8" s="591" t="s">
        <v>377</v>
      </c>
      <c r="P8" s="135"/>
      <c r="Q8" s="810"/>
      <c r="R8" s="810"/>
      <c r="S8" s="120"/>
      <c r="T8" s="120"/>
    </row>
    <row r="9" spans="1:20" ht="18.75" customHeight="1">
      <c r="A9" s="118" t="s">
        <v>21</v>
      </c>
      <c r="B9" s="119" t="s">
        <v>389</v>
      </c>
      <c r="C9" s="655">
        <v>0.25880088600245155</v>
      </c>
      <c r="D9" s="135"/>
      <c r="E9" s="312">
        <f>計算シート!Y7</f>
        <v>34.628069250828204</v>
      </c>
      <c r="F9" s="137"/>
      <c r="G9" s="313">
        <f>ROUND(C9*E9,0)</f>
        <v>9</v>
      </c>
      <c r="H9" s="135"/>
      <c r="I9" s="129" t="s">
        <v>21</v>
      </c>
      <c r="J9" s="130" t="s">
        <v>389</v>
      </c>
      <c r="K9" s="655">
        <v>0.10778262833057353</v>
      </c>
      <c r="L9" s="137"/>
      <c r="M9" s="309">
        <f>計算シート!Y7</f>
        <v>34.628069250828204</v>
      </c>
      <c r="N9" s="137"/>
      <c r="O9" s="314">
        <f>ROUND(K9*M9,0)</f>
        <v>4</v>
      </c>
      <c r="P9" s="135"/>
      <c r="Q9" s="135"/>
      <c r="R9" s="135"/>
      <c r="S9" s="120"/>
      <c r="T9" s="120"/>
    </row>
    <row r="10" spans="1:20" ht="18.75" customHeight="1">
      <c r="A10" s="118" t="s">
        <v>22</v>
      </c>
      <c r="B10" s="119" t="s">
        <v>3</v>
      </c>
      <c r="C10" s="655">
        <v>5.5244265452635263E-2</v>
      </c>
      <c r="D10" s="135"/>
      <c r="E10" s="309">
        <f>計算シート!Y8</f>
        <v>20.673542108565528</v>
      </c>
      <c r="F10" s="137"/>
      <c r="G10" s="314">
        <f t="shared" ref="G10:G45" si="0">ROUND(C10*E10,0)</f>
        <v>1</v>
      </c>
      <c r="H10" s="135"/>
      <c r="I10" s="118" t="s">
        <v>22</v>
      </c>
      <c r="J10" s="130" t="s">
        <v>3</v>
      </c>
      <c r="K10" s="655">
        <v>5.4193661355279282E-2</v>
      </c>
      <c r="L10" s="137"/>
      <c r="M10" s="309">
        <f>計算シート!Y8</f>
        <v>20.673542108565528</v>
      </c>
      <c r="N10" s="137"/>
      <c r="O10" s="314">
        <f>ROUND(K10*M10,0)</f>
        <v>1</v>
      </c>
      <c r="P10" s="135"/>
      <c r="Q10" s="135"/>
      <c r="R10" s="135"/>
      <c r="S10" s="120"/>
      <c r="T10" s="120"/>
    </row>
    <row r="11" spans="1:20" ht="18.75" customHeight="1">
      <c r="A11" s="118" t="s">
        <v>221</v>
      </c>
      <c r="B11" s="119" t="s">
        <v>260</v>
      </c>
      <c r="C11" s="655">
        <v>4.8067941244855257E-2</v>
      </c>
      <c r="D11" s="135"/>
      <c r="E11" s="309">
        <f>計算シート!Y9</f>
        <v>54.658289229305261</v>
      </c>
      <c r="F11" s="137"/>
      <c r="G11" s="314">
        <f t="shared" si="0"/>
        <v>3</v>
      </c>
      <c r="H11" s="135"/>
      <c r="I11" s="118" t="s">
        <v>221</v>
      </c>
      <c r="J11" s="130" t="s">
        <v>260</v>
      </c>
      <c r="K11" s="655">
        <v>4.3633975517329997E-2</v>
      </c>
      <c r="L11" s="137"/>
      <c r="M11" s="309">
        <f>計算シート!Y9</f>
        <v>54.658289229305261</v>
      </c>
      <c r="N11" s="137"/>
      <c r="O11" s="314">
        <f t="shared" ref="O11:O45" si="1">ROUND(K11*M11,0)</f>
        <v>2</v>
      </c>
      <c r="P11" s="135"/>
      <c r="Q11" s="135"/>
      <c r="R11" s="135"/>
      <c r="S11" s="120"/>
      <c r="T11" s="120"/>
    </row>
    <row r="12" spans="1:20" ht="18.75" customHeight="1">
      <c r="A12" s="118" t="s">
        <v>222</v>
      </c>
      <c r="B12" s="119" t="s">
        <v>4</v>
      </c>
      <c r="C12" s="655">
        <v>0.10302949925162463</v>
      </c>
      <c r="D12" s="135"/>
      <c r="E12" s="309">
        <f>計算シート!Y10</f>
        <v>12.64492820388876</v>
      </c>
      <c r="F12" s="137"/>
      <c r="G12" s="314">
        <f t="shared" si="0"/>
        <v>1</v>
      </c>
      <c r="H12" s="135"/>
      <c r="I12" s="118" t="s">
        <v>222</v>
      </c>
      <c r="J12" s="130" t="s">
        <v>4</v>
      </c>
      <c r="K12" s="655">
        <v>9.448475777268335E-2</v>
      </c>
      <c r="L12" s="137"/>
      <c r="M12" s="309">
        <f>計算シート!Y10</f>
        <v>12.64492820388876</v>
      </c>
      <c r="N12" s="137"/>
      <c r="O12" s="314">
        <f t="shared" si="1"/>
        <v>1</v>
      </c>
      <c r="P12" s="135"/>
      <c r="Q12" s="135"/>
      <c r="R12" s="135"/>
      <c r="S12" s="120"/>
      <c r="T12" s="120"/>
    </row>
    <row r="13" spans="1:20" ht="18.75" customHeight="1">
      <c r="A13" s="118" t="s">
        <v>223</v>
      </c>
      <c r="B13" s="119" t="s">
        <v>5</v>
      </c>
      <c r="C13" s="655">
        <v>4.1928386803206784E-2</v>
      </c>
      <c r="D13" s="135"/>
      <c r="E13" s="309">
        <f>計算シート!Y11</f>
        <v>164.43883842500935</v>
      </c>
      <c r="F13" s="137"/>
      <c r="G13" s="314">
        <f t="shared" si="0"/>
        <v>7</v>
      </c>
      <c r="H13" s="135"/>
      <c r="I13" s="118" t="s">
        <v>223</v>
      </c>
      <c r="J13" s="130" t="s">
        <v>5</v>
      </c>
      <c r="K13" s="655">
        <v>3.7016883001130541E-2</v>
      </c>
      <c r="L13" s="137"/>
      <c r="M13" s="309">
        <f>計算シート!Y11</f>
        <v>164.43883842500935</v>
      </c>
      <c r="N13" s="137"/>
      <c r="O13" s="314">
        <f t="shared" si="1"/>
        <v>6</v>
      </c>
      <c r="P13" s="135"/>
      <c r="Q13" s="135"/>
      <c r="R13" s="135"/>
      <c r="S13" s="120"/>
      <c r="T13" s="120"/>
    </row>
    <row r="14" spans="1:20" ht="18.75" customHeight="1">
      <c r="A14" s="121" t="s">
        <v>224</v>
      </c>
      <c r="B14" s="122" t="s">
        <v>6</v>
      </c>
      <c r="C14" s="656">
        <v>1.6879349545502759E-2</v>
      </c>
      <c r="D14" s="135"/>
      <c r="E14" s="310">
        <f>計算シート!Y12</f>
        <v>21.878040738833402</v>
      </c>
      <c r="F14" s="137"/>
      <c r="G14" s="315">
        <f t="shared" si="0"/>
        <v>0</v>
      </c>
      <c r="H14" s="135"/>
      <c r="I14" s="121" t="s">
        <v>224</v>
      </c>
      <c r="J14" s="131" t="s">
        <v>6</v>
      </c>
      <c r="K14" s="656">
        <v>1.6795183389982152E-2</v>
      </c>
      <c r="L14" s="137"/>
      <c r="M14" s="310">
        <f>計算シート!Y12</f>
        <v>21.878040738833402</v>
      </c>
      <c r="N14" s="137"/>
      <c r="O14" s="315">
        <f t="shared" si="1"/>
        <v>0</v>
      </c>
      <c r="P14" s="135"/>
      <c r="Q14" s="135"/>
      <c r="R14" s="135"/>
      <c r="S14" s="120"/>
      <c r="T14" s="120"/>
    </row>
    <row r="15" spans="1:20" ht="18.75" customHeight="1">
      <c r="A15" s="118" t="s">
        <v>225</v>
      </c>
      <c r="B15" s="119" t="s">
        <v>7</v>
      </c>
      <c r="C15" s="655">
        <v>2.1385402138540215E-2</v>
      </c>
      <c r="D15" s="135"/>
      <c r="E15" s="309">
        <f>計算シート!Y13</f>
        <v>12.223083285593336</v>
      </c>
      <c r="F15" s="137"/>
      <c r="G15" s="314">
        <f t="shared" si="0"/>
        <v>0</v>
      </c>
      <c r="H15" s="135"/>
      <c r="I15" s="118" t="s">
        <v>225</v>
      </c>
      <c r="J15" s="130" t="s">
        <v>7</v>
      </c>
      <c r="K15" s="655">
        <v>2.1385402138540215E-2</v>
      </c>
      <c r="L15" s="137"/>
      <c r="M15" s="309">
        <f>計算シート!Y13</f>
        <v>12.223083285593336</v>
      </c>
      <c r="N15" s="137"/>
      <c r="O15" s="314">
        <f t="shared" si="1"/>
        <v>0</v>
      </c>
      <c r="P15" s="135"/>
      <c r="Q15" s="135"/>
      <c r="R15" s="135"/>
      <c r="S15" s="120"/>
      <c r="T15" s="120"/>
    </row>
    <row r="16" spans="1:20" ht="18.75" customHeight="1">
      <c r="A16" s="118" t="s">
        <v>226</v>
      </c>
      <c r="B16" s="119" t="s">
        <v>390</v>
      </c>
      <c r="C16" s="655">
        <v>5.0012071879419168E-2</v>
      </c>
      <c r="D16" s="135"/>
      <c r="E16" s="309">
        <f>計算シート!Y14</f>
        <v>20.873490601409657</v>
      </c>
      <c r="F16" s="137"/>
      <c r="G16" s="314">
        <f t="shared" si="0"/>
        <v>1</v>
      </c>
      <c r="H16" s="135"/>
      <c r="I16" s="118" t="s">
        <v>226</v>
      </c>
      <c r="J16" s="130" t="s">
        <v>390</v>
      </c>
      <c r="K16" s="655">
        <v>4.8671846899005181E-2</v>
      </c>
      <c r="L16" s="137"/>
      <c r="M16" s="309">
        <f>計算シート!Y14</f>
        <v>20.873490601409657</v>
      </c>
      <c r="N16" s="137"/>
      <c r="O16" s="314">
        <f t="shared" si="1"/>
        <v>1</v>
      </c>
      <c r="P16" s="135"/>
      <c r="Q16" s="135"/>
      <c r="R16" s="135"/>
      <c r="S16" s="120"/>
      <c r="T16" s="120"/>
    </row>
    <row r="17" spans="1:20" ht="18.75" customHeight="1">
      <c r="A17" s="118" t="s">
        <v>227</v>
      </c>
      <c r="B17" s="119" t="s">
        <v>8</v>
      </c>
      <c r="C17" s="655">
        <v>4.0712072296342397E-2</v>
      </c>
      <c r="D17" s="135"/>
      <c r="E17" s="309">
        <f>計算シート!Y15</f>
        <v>213.92335918225405</v>
      </c>
      <c r="F17" s="137"/>
      <c r="G17" s="314">
        <f t="shared" si="0"/>
        <v>9</v>
      </c>
      <c r="H17" s="135"/>
      <c r="I17" s="118" t="s">
        <v>227</v>
      </c>
      <c r="J17" s="130" t="s">
        <v>8</v>
      </c>
      <c r="K17" s="655">
        <v>3.9363646971877553E-2</v>
      </c>
      <c r="L17" s="137"/>
      <c r="M17" s="309">
        <f>計算シート!Y15</f>
        <v>213.92335918225405</v>
      </c>
      <c r="N17" s="137"/>
      <c r="O17" s="314">
        <f t="shared" si="1"/>
        <v>8</v>
      </c>
      <c r="P17" s="135"/>
      <c r="Q17" s="135"/>
      <c r="R17" s="135"/>
      <c r="S17" s="120"/>
      <c r="T17" s="120"/>
    </row>
    <row r="18" spans="1:20" ht="18.75" customHeight="1">
      <c r="A18" s="123" t="s">
        <v>228</v>
      </c>
      <c r="B18" s="124" t="s">
        <v>9</v>
      </c>
      <c r="C18" s="657">
        <v>2.517469236827553E-2</v>
      </c>
      <c r="D18" s="135"/>
      <c r="E18" s="311">
        <f>計算シート!Y16</f>
        <v>87.381797955744659</v>
      </c>
      <c r="F18" s="137"/>
      <c r="G18" s="316">
        <f t="shared" si="0"/>
        <v>2</v>
      </c>
      <c r="H18" s="135"/>
      <c r="I18" s="123" t="s">
        <v>228</v>
      </c>
      <c r="J18" s="132" t="s">
        <v>9</v>
      </c>
      <c r="K18" s="657">
        <v>2.4878650944818996E-2</v>
      </c>
      <c r="L18" s="137"/>
      <c r="M18" s="311">
        <f>計算シート!Y16</f>
        <v>87.381797955744659</v>
      </c>
      <c r="N18" s="137"/>
      <c r="O18" s="316">
        <f t="shared" si="1"/>
        <v>2</v>
      </c>
      <c r="P18" s="135"/>
      <c r="Q18" s="135"/>
      <c r="R18" s="135"/>
      <c r="S18" s="120"/>
      <c r="T18" s="120"/>
    </row>
    <row r="19" spans="1:20" ht="18.75" customHeight="1">
      <c r="A19" s="118" t="s">
        <v>229</v>
      </c>
      <c r="B19" s="119" t="s">
        <v>10</v>
      </c>
      <c r="C19" s="655">
        <v>2.1133797624923074E-2</v>
      </c>
      <c r="D19" s="135"/>
      <c r="E19" s="309">
        <f>計算シート!Y17</f>
        <v>48.05113520947063</v>
      </c>
      <c r="F19" s="137"/>
      <c r="G19" s="314">
        <f t="shared" si="0"/>
        <v>1</v>
      </c>
      <c r="H19" s="135"/>
      <c r="I19" s="118" t="s">
        <v>229</v>
      </c>
      <c r="J19" s="130" t="s">
        <v>10</v>
      </c>
      <c r="K19" s="655">
        <v>2.0752981032287152E-2</v>
      </c>
      <c r="L19" s="137"/>
      <c r="M19" s="309">
        <f>計算シート!Y17</f>
        <v>48.05113520947063</v>
      </c>
      <c r="N19" s="137"/>
      <c r="O19" s="314">
        <f t="shared" si="1"/>
        <v>1</v>
      </c>
      <c r="P19" s="135"/>
      <c r="Q19" s="135"/>
      <c r="R19" s="135"/>
      <c r="S19" s="120"/>
      <c r="T19" s="120"/>
    </row>
    <row r="20" spans="1:20" ht="18.75" customHeight="1">
      <c r="A20" s="118" t="s">
        <v>230</v>
      </c>
      <c r="B20" s="119" t="s">
        <v>11</v>
      </c>
      <c r="C20" s="655">
        <v>7.8994789040174818E-2</v>
      </c>
      <c r="D20" s="135"/>
      <c r="E20" s="309">
        <f>計算シート!Y18</f>
        <v>310.34224430800788</v>
      </c>
      <c r="F20" s="137"/>
      <c r="G20" s="314">
        <f t="shared" si="0"/>
        <v>25</v>
      </c>
      <c r="H20" s="135"/>
      <c r="I20" s="118" t="s">
        <v>230</v>
      </c>
      <c r="J20" s="130" t="s">
        <v>11</v>
      </c>
      <c r="K20" s="655">
        <v>7.6110270633719959E-2</v>
      </c>
      <c r="L20" s="137"/>
      <c r="M20" s="309">
        <f>計算シート!Y18</f>
        <v>310.34224430800788</v>
      </c>
      <c r="N20" s="137"/>
      <c r="O20" s="314">
        <f t="shared" si="1"/>
        <v>24</v>
      </c>
      <c r="P20" s="135"/>
      <c r="Q20" s="135"/>
      <c r="R20" s="135"/>
      <c r="S20" s="120"/>
      <c r="T20" s="120"/>
    </row>
    <row r="21" spans="1:20" ht="18.75" customHeight="1">
      <c r="A21" s="118" t="s">
        <v>231</v>
      </c>
      <c r="B21" s="119" t="s">
        <v>261</v>
      </c>
      <c r="C21" s="655">
        <v>3.6461222771052931E-2</v>
      </c>
      <c r="D21" s="135"/>
      <c r="E21" s="309">
        <f>計算シート!Y19</f>
        <v>23.637623661092718</v>
      </c>
      <c r="F21" s="137"/>
      <c r="G21" s="314">
        <f t="shared" si="0"/>
        <v>1</v>
      </c>
      <c r="H21" s="135"/>
      <c r="I21" s="118" t="s">
        <v>231</v>
      </c>
      <c r="J21" s="130" t="s">
        <v>261</v>
      </c>
      <c r="K21" s="655">
        <v>3.533831068571161E-2</v>
      </c>
      <c r="L21" s="137"/>
      <c r="M21" s="309">
        <f>計算シート!Y19</f>
        <v>23.637623661092718</v>
      </c>
      <c r="N21" s="137"/>
      <c r="O21" s="314">
        <f t="shared" si="1"/>
        <v>1</v>
      </c>
      <c r="P21" s="135"/>
      <c r="Q21" s="135"/>
      <c r="R21" s="135"/>
      <c r="S21" s="120"/>
      <c r="T21" s="120"/>
    </row>
    <row r="22" spans="1:20" ht="18.75" customHeight="1">
      <c r="A22" s="118" t="s">
        <v>232</v>
      </c>
      <c r="B22" s="119" t="s">
        <v>262</v>
      </c>
      <c r="C22" s="655">
        <v>3.1371743364986611E-2</v>
      </c>
      <c r="D22" s="135"/>
      <c r="E22" s="309">
        <f>計算シート!Y20</f>
        <v>4.0125231404520303</v>
      </c>
      <c r="F22" s="137"/>
      <c r="G22" s="314">
        <f t="shared" si="0"/>
        <v>0</v>
      </c>
      <c r="H22" s="135"/>
      <c r="I22" s="118" t="s">
        <v>232</v>
      </c>
      <c r="J22" s="130" t="s">
        <v>262</v>
      </c>
      <c r="K22" s="655">
        <v>3.0390187484782078E-2</v>
      </c>
      <c r="L22" s="137"/>
      <c r="M22" s="309">
        <f>計算シート!Y20</f>
        <v>4.0125231404520303</v>
      </c>
      <c r="N22" s="137"/>
      <c r="O22" s="314">
        <f t="shared" si="1"/>
        <v>0</v>
      </c>
      <c r="P22" s="135"/>
      <c r="Q22" s="135"/>
      <c r="R22" s="135"/>
      <c r="S22" s="120"/>
      <c r="T22" s="120"/>
    </row>
    <row r="23" spans="1:20" ht="18.75" customHeight="1">
      <c r="A23" s="118" t="s">
        <v>233</v>
      </c>
      <c r="B23" s="119" t="s">
        <v>263</v>
      </c>
      <c r="C23" s="655">
        <v>3.1567341728079845E-2</v>
      </c>
      <c r="D23" s="135"/>
      <c r="E23" s="309">
        <f>計算シート!Y21</f>
        <v>0.45891624449815088</v>
      </c>
      <c r="F23" s="137"/>
      <c r="G23" s="314">
        <f t="shared" si="0"/>
        <v>0</v>
      </c>
      <c r="H23" s="135"/>
      <c r="I23" s="118" t="s">
        <v>233</v>
      </c>
      <c r="J23" s="130" t="s">
        <v>263</v>
      </c>
      <c r="K23" s="655">
        <v>3.1422271223814774E-2</v>
      </c>
      <c r="L23" s="137"/>
      <c r="M23" s="309">
        <f>計算シート!Y21</f>
        <v>0.45891624449815088</v>
      </c>
      <c r="N23" s="137"/>
      <c r="O23" s="314">
        <f t="shared" si="1"/>
        <v>0</v>
      </c>
      <c r="P23" s="135"/>
      <c r="Q23" s="135"/>
      <c r="R23" s="135"/>
      <c r="S23" s="120"/>
      <c r="T23" s="120"/>
    </row>
    <row r="24" spans="1:20" ht="18.75" customHeight="1">
      <c r="A24" s="121" t="s">
        <v>234</v>
      </c>
      <c r="B24" s="122" t="s">
        <v>264</v>
      </c>
      <c r="C24" s="656">
        <v>2.9836378107824971E-2</v>
      </c>
      <c r="D24" s="135"/>
      <c r="E24" s="310">
        <f>計算シート!Y22</f>
        <v>5.8376433751733732</v>
      </c>
      <c r="F24" s="137"/>
      <c r="G24" s="315">
        <f t="shared" si="0"/>
        <v>0</v>
      </c>
      <c r="H24" s="135"/>
      <c r="I24" s="121" t="s">
        <v>234</v>
      </c>
      <c r="J24" s="131" t="s">
        <v>264</v>
      </c>
      <c r="K24" s="656">
        <v>2.930785517213174E-2</v>
      </c>
      <c r="L24" s="137"/>
      <c r="M24" s="310">
        <f>計算シート!Y22</f>
        <v>5.8376433751733732</v>
      </c>
      <c r="N24" s="137"/>
      <c r="O24" s="315">
        <f t="shared" si="1"/>
        <v>0</v>
      </c>
      <c r="P24" s="135"/>
      <c r="Q24" s="135"/>
      <c r="R24" s="135"/>
      <c r="S24" s="120"/>
      <c r="T24" s="120"/>
    </row>
    <row r="25" spans="1:20" ht="18.75" customHeight="1">
      <c r="A25" s="118" t="s">
        <v>235</v>
      </c>
      <c r="B25" s="119" t="s">
        <v>12</v>
      </c>
      <c r="C25" s="655">
        <v>6.9326935219093319E-2</v>
      </c>
      <c r="D25" s="135"/>
      <c r="E25" s="309">
        <f>計算シート!Y23</f>
        <v>10.209331356040122</v>
      </c>
      <c r="F25" s="137"/>
      <c r="G25" s="314">
        <f t="shared" si="0"/>
        <v>1</v>
      </c>
      <c r="H25" s="135"/>
      <c r="I25" s="118" t="s">
        <v>235</v>
      </c>
      <c r="J25" s="130" t="s">
        <v>12</v>
      </c>
      <c r="K25" s="655">
        <v>6.6422528096981945E-2</v>
      </c>
      <c r="L25" s="137"/>
      <c r="M25" s="309">
        <f>計算シート!Y23</f>
        <v>10.209331356040122</v>
      </c>
      <c r="N25" s="137"/>
      <c r="O25" s="314">
        <f t="shared" si="1"/>
        <v>1</v>
      </c>
      <c r="P25" s="135"/>
      <c r="Q25" s="135"/>
      <c r="R25" s="135"/>
      <c r="S25" s="120"/>
      <c r="T25" s="120"/>
    </row>
    <row r="26" spans="1:20" ht="18.75" customHeight="1">
      <c r="A26" s="118" t="s">
        <v>236</v>
      </c>
      <c r="B26" s="119" t="s">
        <v>391</v>
      </c>
      <c r="C26" s="655">
        <v>7.775947281713344E-2</v>
      </c>
      <c r="D26" s="135"/>
      <c r="E26" s="309">
        <f>計算シート!Y24</f>
        <v>8.9759311194092445E-2</v>
      </c>
      <c r="F26" s="137"/>
      <c r="G26" s="314">
        <f t="shared" si="0"/>
        <v>0</v>
      </c>
      <c r="H26" s="135"/>
      <c r="I26" s="118" t="s">
        <v>236</v>
      </c>
      <c r="J26" s="130" t="s">
        <v>391</v>
      </c>
      <c r="K26" s="655">
        <v>7.7429983525535415E-2</v>
      </c>
      <c r="L26" s="137"/>
      <c r="M26" s="309">
        <f>計算シート!Y24</f>
        <v>8.9759311194092445E-2</v>
      </c>
      <c r="N26" s="137"/>
      <c r="O26" s="314">
        <f t="shared" si="1"/>
        <v>0</v>
      </c>
      <c r="P26" s="135"/>
      <c r="Q26" s="135"/>
      <c r="R26" s="135"/>
      <c r="S26" s="120"/>
      <c r="T26" s="120"/>
    </row>
    <row r="27" spans="1:20" ht="18.75" customHeight="1">
      <c r="A27" s="118" t="s">
        <v>0</v>
      </c>
      <c r="B27" s="119" t="s">
        <v>265</v>
      </c>
      <c r="C27" s="655">
        <v>4.0086969288096255E-2</v>
      </c>
      <c r="D27" s="135"/>
      <c r="E27" s="309">
        <f>計算シート!Y25</f>
        <v>10.673252130505176</v>
      </c>
      <c r="F27" s="137"/>
      <c r="G27" s="314">
        <f t="shared" si="0"/>
        <v>0</v>
      </c>
      <c r="H27" s="135"/>
      <c r="I27" s="118" t="s">
        <v>0</v>
      </c>
      <c r="J27" s="130" t="s">
        <v>265</v>
      </c>
      <c r="K27" s="655">
        <v>3.9499716860436664E-2</v>
      </c>
      <c r="L27" s="137"/>
      <c r="M27" s="309">
        <f>計算シート!Y25</f>
        <v>10.673252130505176</v>
      </c>
      <c r="N27" s="137"/>
      <c r="O27" s="314">
        <f t="shared" si="1"/>
        <v>0</v>
      </c>
      <c r="P27" s="135"/>
      <c r="Q27" s="135"/>
      <c r="R27" s="135"/>
      <c r="S27" s="120"/>
      <c r="T27" s="120"/>
    </row>
    <row r="28" spans="1:20" ht="18.75" customHeight="1">
      <c r="A28" s="118" t="s">
        <v>1</v>
      </c>
      <c r="B28" s="119" t="s">
        <v>108</v>
      </c>
      <c r="C28" s="657">
        <v>8.1380482874488777E-2</v>
      </c>
      <c r="D28" s="135"/>
      <c r="E28" s="311">
        <f>計算シート!Y26</f>
        <v>44.176353143251561</v>
      </c>
      <c r="F28" s="137"/>
      <c r="G28" s="316">
        <f t="shared" si="0"/>
        <v>4</v>
      </c>
      <c r="H28" s="135"/>
      <c r="I28" s="118" t="s">
        <v>1</v>
      </c>
      <c r="J28" s="130" t="s">
        <v>108</v>
      </c>
      <c r="K28" s="657">
        <v>7.1380282067243658E-2</v>
      </c>
      <c r="L28" s="137"/>
      <c r="M28" s="311">
        <f>計算シート!Y26</f>
        <v>44.176353143251561</v>
      </c>
      <c r="N28" s="137"/>
      <c r="O28" s="316">
        <f t="shared" si="1"/>
        <v>3</v>
      </c>
      <c r="P28" s="135"/>
      <c r="Q28" s="135"/>
      <c r="R28" s="135"/>
      <c r="S28" s="120"/>
      <c r="T28" s="120"/>
    </row>
    <row r="29" spans="1:20" ht="18.75" customHeight="1">
      <c r="A29" s="121" t="s">
        <v>237</v>
      </c>
      <c r="B29" s="122" t="s">
        <v>266</v>
      </c>
      <c r="C29" s="655">
        <v>8.2479535967908066E-2</v>
      </c>
      <c r="D29" s="135"/>
      <c r="E29" s="309">
        <f>計算シート!Y27</f>
        <v>10042.963141134454</v>
      </c>
      <c r="F29" s="137"/>
      <c r="G29" s="314">
        <f t="shared" si="0"/>
        <v>828</v>
      </c>
      <c r="H29" s="135"/>
      <c r="I29" s="121" t="s">
        <v>237</v>
      </c>
      <c r="J29" s="131" t="s">
        <v>266</v>
      </c>
      <c r="K29" s="655">
        <v>6.5078332520192989E-2</v>
      </c>
      <c r="L29" s="137"/>
      <c r="M29" s="309">
        <f>計算シート!Y27</f>
        <v>10042.963141134454</v>
      </c>
      <c r="N29" s="137"/>
      <c r="O29" s="314">
        <f t="shared" si="1"/>
        <v>654</v>
      </c>
      <c r="P29" s="135"/>
      <c r="Q29" s="135"/>
      <c r="R29" s="135"/>
      <c r="S29" s="120"/>
      <c r="T29" s="120"/>
    </row>
    <row r="30" spans="1:20" ht="18.75" customHeight="1">
      <c r="A30" s="118" t="s">
        <v>238</v>
      </c>
      <c r="B30" s="119" t="s">
        <v>267</v>
      </c>
      <c r="C30" s="655">
        <v>5.2561455495995918E-3</v>
      </c>
      <c r="D30" s="135"/>
      <c r="E30" s="309">
        <f>計算シート!Y28</f>
        <v>224.93237954718134</v>
      </c>
      <c r="F30" s="137"/>
      <c r="G30" s="314">
        <f t="shared" si="0"/>
        <v>1</v>
      </c>
      <c r="H30" s="135"/>
      <c r="I30" s="118" t="s">
        <v>238</v>
      </c>
      <c r="J30" s="130" t="s">
        <v>267</v>
      </c>
      <c r="K30" s="655">
        <v>5.2561455495995918E-3</v>
      </c>
      <c r="L30" s="137"/>
      <c r="M30" s="309">
        <f>計算シート!Y28</f>
        <v>224.93237954718134</v>
      </c>
      <c r="N30" s="137"/>
      <c r="O30" s="314">
        <f t="shared" si="1"/>
        <v>1</v>
      </c>
      <c r="P30" s="135"/>
      <c r="Q30" s="135"/>
      <c r="R30" s="135"/>
      <c r="S30" s="120"/>
      <c r="T30" s="120"/>
    </row>
    <row r="31" spans="1:20" ht="18.75" customHeight="1">
      <c r="A31" s="118" t="s">
        <v>239</v>
      </c>
      <c r="B31" s="119" t="s">
        <v>268</v>
      </c>
      <c r="C31" s="655">
        <v>6.5837960005895937E-2</v>
      </c>
      <c r="D31" s="135"/>
      <c r="E31" s="309">
        <f>計算シート!Y29</f>
        <v>41.785782446366575</v>
      </c>
      <c r="F31" s="137"/>
      <c r="G31" s="314">
        <f t="shared" si="0"/>
        <v>3</v>
      </c>
      <c r="H31" s="135"/>
      <c r="I31" s="118" t="s">
        <v>239</v>
      </c>
      <c r="J31" s="130" t="s">
        <v>268</v>
      </c>
      <c r="K31" s="655">
        <v>6.5837960005895937E-2</v>
      </c>
      <c r="L31" s="137"/>
      <c r="M31" s="309">
        <f>計算シート!Y29</f>
        <v>41.785782446366575</v>
      </c>
      <c r="N31" s="137"/>
      <c r="O31" s="314">
        <f t="shared" si="1"/>
        <v>3</v>
      </c>
      <c r="P31" s="135"/>
      <c r="Q31" s="135"/>
      <c r="R31" s="135"/>
      <c r="S31" s="120"/>
      <c r="T31" s="120"/>
    </row>
    <row r="32" spans="1:20" ht="18.75" customHeight="1">
      <c r="A32" s="118" t="s">
        <v>240</v>
      </c>
      <c r="B32" s="119" t="s">
        <v>269</v>
      </c>
      <c r="C32" s="655">
        <v>5.0954306334507198E-2</v>
      </c>
      <c r="D32" s="135"/>
      <c r="E32" s="309">
        <f>計算シート!Y30</f>
        <v>71.783108470264821</v>
      </c>
      <c r="F32" s="137"/>
      <c r="G32" s="314">
        <f t="shared" si="0"/>
        <v>4</v>
      </c>
      <c r="H32" s="135"/>
      <c r="I32" s="118" t="s">
        <v>240</v>
      </c>
      <c r="J32" s="130" t="s">
        <v>269</v>
      </c>
      <c r="K32" s="655">
        <v>5.0649971740359116E-2</v>
      </c>
      <c r="L32" s="137"/>
      <c r="M32" s="309">
        <f>計算シート!Y30</f>
        <v>71.783108470264821</v>
      </c>
      <c r="N32" s="137"/>
      <c r="O32" s="314">
        <f t="shared" si="1"/>
        <v>4</v>
      </c>
      <c r="P32" s="135"/>
      <c r="Q32" s="135"/>
      <c r="R32" s="135"/>
      <c r="S32" s="120"/>
      <c r="T32" s="120"/>
    </row>
    <row r="33" spans="1:20" ht="18.75" customHeight="1">
      <c r="A33" s="118" t="s">
        <v>241</v>
      </c>
      <c r="B33" s="119" t="s">
        <v>270</v>
      </c>
      <c r="C33" s="655">
        <v>0.14180177651679882</v>
      </c>
      <c r="D33" s="135"/>
      <c r="E33" s="309">
        <f>計算シート!Y31</f>
        <v>705.26389470577635</v>
      </c>
      <c r="F33" s="137"/>
      <c r="G33" s="314">
        <f t="shared" si="0"/>
        <v>100</v>
      </c>
      <c r="H33" s="135"/>
      <c r="I33" s="118" t="s">
        <v>241</v>
      </c>
      <c r="J33" s="130" t="s">
        <v>270</v>
      </c>
      <c r="K33" s="655">
        <v>0.12752267191683467</v>
      </c>
      <c r="L33" s="137"/>
      <c r="M33" s="309">
        <f>計算シート!Y31</f>
        <v>705.26389470577635</v>
      </c>
      <c r="N33" s="137"/>
      <c r="O33" s="314">
        <f t="shared" si="1"/>
        <v>90</v>
      </c>
      <c r="P33" s="135"/>
      <c r="Q33" s="135"/>
      <c r="R33" s="135"/>
      <c r="S33" s="120"/>
      <c r="T33" s="120"/>
    </row>
    <row r="34" spans="1:20" ht="18.75" customHeight="1">
      <c r="A34" s="121" t="s">
        <v>242</v>
      </c>
      <c r="B34" s="122" t="s">
        <v>271</v>
      </c>
      <c r="C34" s="656">
        <v>5.272529749485589E-2</v>
      </c>
      <c r="D34" s="135"/>
      <c r="E34" s="310">
        <f>計算シート!Y32</f>
        <v>383.04636162110086</v>
      </c>
      <c r="F34" s="137"/>
      <c r="G34" s="315">
        <f t="shared" si="0"/>
        <v>20</v>
      </c>
      <c r="H34" s="135"/>
      <c r="I34" s="121" t="s">
        <v>242</v>
      </c>
      <c r="J34" s="131" t="s">
        <v>271</v>
      </c>
      <c r="K34" s="656">
        <v>5.0656862886167747E-2</v>
      </c>
      <c r="L34" s="137"/>
      <c r="M34" s="310">
        <f>計算シート!Y32</f>
        <v>383.04636162110086</v>
      </c>
      <c r="N34" s="137"/>
      <c r="O34" s="315">
        <f t="shared" si="1"/>
        <v>19</v>
      </c>
      <c r="P34" s="135"/>
      <c r="Q34" s="135"/>
      <c r="R34" s="135"/>
      <c r="S34" s="120"/>
      <c r="T34" s="120"/>
    </row>
    <row r="35" spans="1:20" ht="18.75" customHeight="1">
      <c r="A35" s="118" t="s">
        <v>2</v>
      </c>
      <c r="B35" s="119" t="s">
        <v>272</v>
      </c>
      <c r="C35" s="655">
        <v>9.0462665028071976E-3</v>
      </c>
      <c r="D35" s="135"/>
      <c r="E35" s="309">
        <f>計算シート!Y33</f>
        <v>636.7216219376046</v>
      </c>
      <c r="F35" s="137"/>
      <c r="G35" s="314">
        <f t="shared" si="0"/>
        <v>6</v>
      </c>
      <c r="H35" s="135"/>
      <c r="I35" s="118" t="s">
        <v>2</v>
      </c>
      <c r="J35" s="130" t="s">
        <v>272</v>
      </c>
      <c r="K35" s="655">
        <v>7.2852871535196637E-3</v>
      </c>
      <c r="L35" s="137"/>
      <c r="M35" s="309">
        <f>計算シート!Y33</f>
        <v>636.7216219376046</v>
      </c>
      <c r="N35" s="137"/>
      <c r="O35" s="314">
        <f t="shared" si="1"/>
        <v>5</v>
      </c>
      <c r="P35" s="135"/>
      <c r="Q35" s="135"/>
      <c r="R35" s="135"/>
      <c r="S35" s="120"/>
      <c r="T35" s="120"/>
    </row>
    <row r="36" spans="1:20" ht="18.75" customHeight="1">
      <c r="A36" s="118" t="s">
        <v>243</v>
      </c>
      <c r="B36" s="119" t="s">
        <v>273</v>
      </c>
      <c r="C36" s="655">
        <v>7.7071201095021663E-2</v>
      </c>
      <c r="D36" s="135"/>
      <c r="E36" s="309">
        <f>計算シート!Y34</f>
        <v>477.69187113168232</v>
      </c>
      <c r="F36" s="137"/>
      <c r="G36" s="314">
        <f t="shared" si="0"/>
        <v>37</v>
      </c>
      <c r="H36" s="135"/>
      <c r="I36" s="118" t="s">
        <v>243</v>
      </c>
      <c r="J36" s="130" t="s">
        <v>273</v>
      </c>
      <c r="K36" s="655">
        <v>7.4945344923592616E-2</v>
      </c>
      <c r="L36" s="137"/>
      <c r="M36" s="309">
        <f>計算シート!Y34</f>
        <v>477.69187113168232</v>
      </c>
      <c r="N36" s="137"/>
      <c r="O36" s="314">
        <f t="shared" si="1"/>
        <v>36</v>
      </c>
      <c r="P36" s="135"/>
      <c r="Q36" s="135"/>
      <c r="R36" s="135"/>
      <c r="S36" s="120"/>
      <c r="T36" s="120"/>
    </row>
    <row r="37" spans="1:20" ht="18.75" customHeight="1">
      <c r="A37" s="118" t="s">
        <v>244</v>
      </c>
      <c r="B37" s="119" t="s">
        <v>274</v>
      </c>
      <c r="C37" s="655">
        <v>2.9684411183281557E-2</v>
      </c>
      <c r="D37" s="135"/>
      <c r="E37" s="309">
        <f>計算シート!Y35</f>
        <v>244.32801136675823</v>
      </c>
      <c r="F37" s="137"/>
      <c r="G37" s="314">
        <f t="shared" si="0"/>
        <v>7</v>
      </c>
      <c r="H37" s="135"/>
      <c r="I37" s="118" t="s">
        <v>244</v>
      </c>
      <c r="J37" s="130" t="s">
        <v>274</v>
      </c>
      <c r="K37" s="655">
        <v>2.8247670149675233E-2</v>
      </c>
      <c r="L37" s="137"/>
      <c r="M37" s="309">
        <f>計算シート!Y35</f>
        <v>244.32801136675823</v>
      </c>
      <c r="N37" s="137"/>
      <c r="O37" s="314">
        <f t="shared" si="1"/>
        <v>7</v>
      </c>
      <c r="P37" s="135"/>
      <c r="Q37" s="135"/>
      <c r="R37" s="135"/>
      <c r="S37" s="120"/>
      <c r="T37" s="120"/>
    </row>
    <row r="38" spans="1:20" ht="18.75" customHeight="1">
      <c r="A38" s="118" t="s">
        <v>245</v>
      </c>
      <c r="B38" s="119" t="s">
        <v>275</v>
      </c>
      <c r="C38" s="657">
        <v>5.0801444643358E-2</v>
      </c>
      <c r="D38" s="135"/>
      <c r="E38" s="311">
        <f>計算シート!Y36</f>
        <v>42.928743608375605</v>
      </c>
      <c r="F38" s="137"/>
      <c r="G38" s="316">
        <f t="shared" si="0"/>
        <v>2</v>
      </c>
      <c r="H38" s="135"/>
      <c r="I38" s="118" t="s">
        <v>245</v>
      </c>
      <c r="J38" s="130" t="s">
        <v>275</v>
      </c>
      <c r="K38" s="657">
        <v>5.0801444643358E-2</v>
      </c>
      <c r="L38" s="137"/>
      <c r="M38" s="311">
        <f>計算シート!Y36</f>
        <v>42.928743608375605</v>
      </c>
      <c r="N38" s="137"/>
      <c r="O38" s="316">
        <f t="shared" si="1"/>
        <v>2</v>
      </c>
      <c r="P38" s="135"/>
      <c r="Q38" s="135"/>
      <c r="R38" s="135"/>
      <c r="S38" s="120"/>
      <c r="T38" s="120"/>
    </row>
    <row r="39" spans="1:20" ht="18.75" customHeight="1">
      <c r="A39" s="121" t="s">
        <v>246</v>
      </c>
      <c r="B39" s="122" t="s">
        <v>276</v>
      </c>
      <c r="C39" s="655">
        <v>8.4617791502850065E-2</v>
      </c>
      <c r="D39" s="135"/>
      <c r="E39" s="309">
        <f>計算シート!Y37</f>
        <v>57.05893868912402</v>
      </c>
      <c r="F39" s="137"/>
      <c r="G39" s="314">
        <f t="shared" si="0"/>
        <v>5</v>
      </c>
      <c r="H39" s="135"/>
      <c r="I39" s="121" t="s">
        <v>246</v>
      </c>
      <c r="J39" s="131" t="s">
        <v>276</v>
      </c>
      <c r="K39" s="655">
        <v>8.4542968696858803E-2</v>
      </c>
      <c r="L39" s="137"/>
      <c r="M39" s="309">
        <f>計算シート!Y37</f>
        <v>57.05893868912402</v>
      </c>
      <c r="N39" s="137"/>
      <c r="O39" s="314">
        <f t="shared" si="1"/>
        <v>5</v>
      </c>
      <c r="P39" s="135"/>
      <c r="Q39" s="135"/>
      <c r="R39" s="135"/>
      <c r="S39" s="120"/>
      <c r="T39" s="120"/>
    </row>
    <row r="40" spans="1:20" ht="18.75" customHeight="1">
      <c r="A40" s="118" t="s">
        <v>247</v>
      </c>
      <c r="B40" s="119" t="s">
        <v>277</v>
      </c>
      <c r="C40" s="655">
        <v>0.13589444249243438</v>
      </c>
      <c r="D40" s="135"/>
      <c r="E40" s="309">
        <f>計算シート!Y38</f>
        <v>150.89619407050685</v>
      </c>
      <c r="F40" s="137"/>
      <c r="G40" s="314">
        <f t="shared" si="0"/>
        <v>21</v>
      </c>
      <c r="H40" s="135"/>
      <c r="I40" s="118" t="s">
        <v>247</v>
      </c>
      <c r="J40" s="130" t="s">
        <v>277</v>
      </c>
      <c r="K40" s="655">
        <v>0.12887692135810244</v>
      </c>
      <c r="L40" s="137"/>
      <c r="M40" s="309">
        <f>計算シート!Y38</f>
        <v>150.89619407050685</v>
      </c>
      <c r="N40" s="137"/>
      <c r="O40" s="314">
        <f t="shared" si="1"/>
        <v>19</v>
      </c>
      <c r="P40" s="135"/>
      <c r="Q40" s="135"/>
      <c r="R40" s="135"/>
      <c r="S40" s="120"/>
      <c r="T40" s="120"/>
    </row>
    <row r="41" spans="1:20" ht="18.75" customHeight="1">
      <c r="A41" s="118" t="s">
        <v>248</v>
      </c>
      <c r="B41" s="145" t="s">
        <v>392</v>
      </c>
      <c r="C41" s="655">
        <v>0.13442451680306461</v>
      </c>
      <c r="D41" s="135"/>
      <c r="E41" s="309">
        <f>計算シート!Y39</f>
        <v>67.054283883146127</v>
      </c>
      <c r="F41" s="137"/>
      <c r="G41" s="314">
        <f t="shared" si="0"/>
        <v>9</v>
      </c>
      <c r="H41" s="135"/>
      <c r="I41" s="118" t="s">
        <v>248</v>
      </c>
      <c r="J41" s="144" t="s">
        <v>392</v>
      </c>
      <c r="K41" s="655">
        <v>0.11965871495733937</v>
      </c>
      <c r="L41" s="137"/>
      <c r="M41" s="309">
        <f>計算シート!Y39</f>
        <v>67.054283883146127</v>
      </c>
      <c r="N41" s="137"/>
      <c r="O41" s="314">
        <f t="shared" si="1"/>
        <v>8</v>
      </c>
      <c r="P41" s="135"/>
      <c r="Q41" s="135"/>
      <c r="R41" s="135"/>
      <c r="S41" s="120"/>
      <c r="T41" s="120"/>
    </row>
    <row r="42" spans="1:20" ht="18.75" customHeight="1">
      <c r="A42" s="118" t="s">
        <v>249</v>
      </c>
      <c r="B42" s="119" t="s">
        <v>278</v>
      </c>
      <c r="C42" s="655">
        <v>9.9884698221161861E-2</v>
      </c>
      <c r="D42" s="135"/>
      <c r="E42" s="309">
        <f>計算シート!Y40</f>
        <v>837.71706207939565</v>
      </c>
      <c r="F42" s="137"/>
      <c r="G42" s="314">
        <f t="shared" si="0"/>
        <v>84</v>
      </c>
      <c r="H42" s="135"/>
      <c r="I42" s="118" t="s">
        <v>249</v>
      </c>
      <c r="J42" s="130" t="s">
        <v>278</v>
      </c>
      <c r="K42" s="655">
        <v>8.4644075253144213E-2</v>
      </c>
      <c r="L42" s="137"/>
      <c r="M42" s="309">
        <f>計算シート!Y40</f>
        <v>837.71706207939565</v>
      </c>
      <c r="N42" s="137"/>
      <c r="O42" s="314">
        <f t="shared" si="1"/>
        <v>71</v>
      </c>
      <c r="P42" s="135"/>
      <c r="Q42" s="135"/>
      <c r="R42" s="135"/>
      <c r="S42" s="120"/>
      <c r="T42" s="120"/>
    </row>
    <row r="43" spans="1:20" ht="18.75" customHeight="1">
      <c r="A43" s="123" t="s">
        <v>250</v>
      </c>
      <c r="B43" s="124" t="s">
        <v>279</v>
      </c>
      <c r="C43" s="655">
        <v>0.15446587792271274</v>
      </c>
      <c r="D43" s="135"/>
      <c r="E43" s="311">
        <f>計算シート!Y41</f>
        <v>319.24513047006582</v>
      </c>
      <c r="F43" s="137"/>
      <c r="G43" s="316">
        <f t="shared" si="0"/>
        <v>49</v>
      </c>
      <c r="H43" s="135"/>
      <c r="I43" s="123" t="s">
        <v>250</v>
      </c>
      <c r="J43" s="132" t="s">
        <v>279</v>
      </c>
      <c r="K43" s="657">
        <v>0.12078056684559749</v>
      </c>
      <c r="L43" s="137"/>
      <c r="M43" s="309">
        <f>計算シート!Y41</f>
        <v>319.24513047006582</v>
      </c>
      <c r="N43" s="137"/>
      <c r="O43" s="314">
        <f t="shared" si="1"/>
        <v>39</v>
      </c>
      <c r="P43" s="135"/>
      <c r="Q43" s="135"/>
      <c r="R43" s="135"/>
      <c r="S43" s="120"/>
      <c r="T43" s="120"/>
    </row>
    <row r="44" spans="1:20" ht="18.75" customHeight="1">
      <c r="A44" s="118" t="s">
        <v>251</v>
      </c>
      <c r="B44" s="119" t="s">
        <v>393</v>
      </c>
      <c r="C44" s="656">
        <v>0</v>
      </c>
      <c r="D44" s="135"/>
      <c r="E44" s="309">
        <f>計算シート!Y42</f>
        <v>16.459354728194711</v>
      </c>
      <c r="F44" s="137"/>
      <c r="G44" s="314">
        <f t="shared" si="0"/>
        <v>0</v>
      </c>
      <c r="H44" s="135"/>
      <c r="I44" s="118" t="s">
        <v>251</v>
      </c>
      <c r="J44" s="130" t="s">
        <v>393</v>
      </c>
      <c r="K44" s="656">
        <v>0</v>
      </c>
      <c r="L44" s="137"/>
      <c r="M44" s="310">
        <f>計算シート!Y42</f>
        <v>16.459354728194711</v>
      </c>
      <c r="N44" s="137"/>
      <c r="O44" s="315">
        <f t="shared" si="1"/>
        <v>0</v>
      </c>
      <c r="P44" s="135"/>
      <c r="Q44" s="135"/>
      <c r="R44" s="135"/>
      <c r="S44" s="120"/>
      <c r="T44" s="120"/>
    </row>
    <row r="45" spans="1:20" ht="18.75" customHeight="1">
      <c r="A45" s="125" t="s">
        <v>252</v>
      </c>
      <c r="B45" s="126" t="s">
        <v>394</v>
      </c>
      <c r="C45" s="658">
        <v>2.4524141655042075E-3</v>
      </c>
      <c r="D45" s="135"/>
      <c r="E45" s="308">
        <f>計算シート!Y43</f>
        <v>172.72471393232149</v>
      </c>
      <c r="F45" s="137"/>
      <c r="G45" s="318">
        <f t="shared" si="0"/>
        <v>0</v>
      </c>
      <c r="H45" s="135"/>
      <c r="I45" s="125" t="s">
        <v>252</v>
      </c>
      <c r="J45" s="133" t="s">
        <v>394</v>
      </c>
      <c r="K45" s="658">
        <v>2.4524141655042075E-3</v>
      </c>
      <c r="L45" s="137"/>
      <c r="M45" s="308">
        <f>計算シート!Y43</f>
        <v>172.72471393232149</v>
      </c>
      <c r="N45" s="137"/>
      <c r="O45" s="318">
        <f t="shared" si="1"/>
        <v>0</v>
      </c>
      <c r="P45" s="135"/>
      <c r="Q45" s="135"/>
      <c r="R45" s="135"/>
      <c r="S45" s="120"/>
      <c r="T45" s="120"/>
    </row>
    <row r="46" spans="1:20">
      <c r="A46" s="127"/>
      <c r="B46" s="128" t="s">
        <v>47</v>
      </c>
      <c r="C46" s="658">
        <v>6.6854743167560349E-2</v>
      </c>
      <c r="D46" s="135"/>
      <c r="E46" s="308">
        <f>SUM(E9:E45)</f>
        <v>15593.412814683437</v>
      </c>
      <c r="F46" s="137"/>
      <c r="G46" s="317">
        <f>SUM(G9:G45)</f>
        <v>1241</v>
      </c>
      <c r="H46" s="135"/>
      <c r="I46" s="127"/>
      <c r="J46" s="134" t="s">
        <v>47</v>
      </c>
      <c r="K46" s="658">
        <v>5.9268053363973457E-2</v>
      </c>
      <c r="L46" s="137"/>
      <c r="M46" s="308">
        <f>SUM(M9:M45)</f>
        <v>15593.412814683437</v>
      </c>
      <c r="N46" s="137"/>
      <c r="O46" s="319">
        <f>SUM(O9:O45)</f>
        <v>1018</v>
      </c>
      <c r="P46" s="135"/>
      <c r="Q46" s="135"/>
      <c r="R46" s="135"/>
      <c r="S46" s="120"/>
      <c r="T46" s="120"/>
    </row>
    <row r="47" spans="1:20">
      <c r="G47" s="146"/>
      <c r="K47" s="4"/>
      <c r="L47" s="4"/>
      <c r="M47" s="4"/>
      <c r="N47" s="4"/>
      <c r="O47" s="1"/>
    </row>
    <row r="48" spans="1:20">
      <c r="K48" s="4"/>
      <c r="L48" s="4"/>
      <c r="M48" s="4"/>
      <c r="N48" s="4"/>
      <c r="O48" s="4"/>
    </row>
    <row r="49" spans="11:15">
      <c r="K49" s="4"/>
      <c r="L49" s="4"/>
      <c r="M49" s="4"/>
      <c r="N49" s="4"/>
      <c r="O49" s="4"/>
    </row>
    <row r="50" spans="11:15">
      <c r="K50" s="4"/>
      <c r="L50" s="4"/>
      <c r="M50" s="4"/>
      <c r="N50" s="4"/>
      <c r="O50" s="4"/>
    </row>
  </sheetData>
  <mergeCells count="11">
    <mergeCell ref="Q7:Q8"/>
    <mergeCell ref="R7:R8"/>
    <mergeCell ref="A7:B8"/>
    <mergeCell ref="I7:J8"/>
    <mergeCell ref="A2:J3"/>
    <mergeCell ref="M5:N5"/>
    <mergeCell ref="D7:D8"/>
    <mergeCell ref="F7:F8"/>
    <mergeCell ref="L7:L8"/>
    <mergeCell ref="N7:N8"/>
    <mergeCell ref="E5:F5"/>
  </mergeCells>
  <phoneticPr fontId="2"/>
  <pageMargins left="1.299212598425197" right="0.70866141732283472" top="0.74803149606299213" bottom="0.74803149606299213" header="0.31496062992125984" footer="0.31496062992125984"/>
  <pageSetup paperSize="9" scale="61" orientation="landscape" r:id="rId1"/>
  <ignoredErrors>
    <ignoredError sqref="A9:A45 I9:I45"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zoomScaleNormal="100" workbookViewId="0">
      <pane xSplit="3" ySplit="3" topLeftCell="D4" activePane="bottomRight" state="frozen"/>
      <selection activeCell="A17" sqref="A17:IV18"/>
      <selection pane="topRight" activeCell="A17" sqref="A17:IV18"/>
      <selection pane="bottomLeft" activeCell="A17" sqref="A17:IV18"/>
      <selection pane="bottomRight"/>
    </sheetView>
  </sheetViews>
  <sheetFormatPr defaultRowHeight="12"/>
  <cols>
    <col min="1" max="1" width="2.875" style="137" customWidth="1"/>
    <col min="2" max="2" width="25.375" style="137" customWidth="1"/>
    <col min="3" max="3" width="0.625" style="137" customWidth="1"/>
    <col min="4" max="5" width="10.875" style="137" customWidth="1"/>
    <col min="6" max="16384" width="9" style="137"/>
  </cols>
  <sheetData>
    <row r="1" spans="1:5" ht="15" thickBot="1">
      <c r="A1" s="167" t="s">
        <v>35</v>
      </c>
    </row>
    <row r="2" spans="1:5" ht="12" customHeight="1">
      <c r="A2" s="182"/>
      <c r="B2" s="183"/>
      <c r="C2" s="183"/>
      <c r="D2" s="184"/>
      <c r="E2" s="185"/>
    </row>
    <row r="3" spans="1:5" ht="51.75" customHeight="1">
      <c r="A3" s="186"/>
      <c r="B3" s="126"/>
      <c r="C3" s="126"/>
      <c r="D3" s="187" t="s">
        <v>34</v>
      </c>
      <c r="E3" s="188" t="s">
        <v>37</v>
      </c>
    </row>
    <row r="4" spans="1:5" ht="15.95" customHeight="1">
      <c r="A4" s="189" t="s">
        <v>21</v>
      </c>
      <c r="B4" s="190" t="s">
        <v>389</v>
      </c>
      <c r="C4" s="119"/>
      <c r="D4" s="191">
        <f>(取引基本表!BA4*(-1))/(取引基本表!AW4)</f>
        <v>0.47612515019347756</v>
      </c>
      <c r="E4" s="192">
        <f>1-D4</f>
        <v>0.52387484980652244</v>
      </c>
    </row>
    <row r="5" spans="1:5" ht="15.95" customHeight="1">
      <c r="A5" s="193" t="s">
        <v>22</v>
      </c>
      <c r="B5" s="119" t="s">
        <v>3</v>
      </c>
      <c r="C5" s="119"/>
      <c r="D5" s="191">
        <f>(取引基本表!BA5*(-1))/(取引基本表!AW5)</f>
        <v>0.8757069889124206</v>
      </c>
      <c r="E5" s="192">
        <f t="shared" ref="E5:E40" si="0">1-D5</f>
        <v>0.1242930110875794</v>
      </c>
    </row>
    <row r="6" spans="1:5" ht="15.95" customHeight="1">
      <c r="A6" s="193" t="s">
        <v>221</v>
      </c>
      <c r="B6" s="119" t="s">
        <v>260</v>
      </c>
      <c r="C6" s="119"/>
      <c r="D6" s="191">
        <f>(取引基本表!BA6*(-1))/(取引基本表!AW6)</f>
        <v>0.83419811861440762</v>
      </c>
      <c r="E6" s="192">
        <f t="shared" si="0"/>
        <v>0.16580188138559238</v>
      </c>
    </row>
    <row r="7" spans="1:5" ht="15.95" customHeight="1">
      <c r="A7" s="193" t="s">
        <v>222</v>
      </c>
      <c r="B7" s="119" t="s">
        <v>4</v>
      </c>
      <c r="C7" s="119"/>
      <c r="D7" s="191">
        <f>(取引基本表!BA7*(-1))/(取引基本表!AW7)</f>
        <v>0.86900666394014481</v>
      </c>
      <c r="E7" s="192">
        <f t="shared" si="0"/>
        <v>0.13099333605985519</v>
      </c>
    </row>
    <row r="8" spans="1:5" ht="15.95" customHeight="1">
      <c r="A8" s="193" t="s">
        <v>223</v>
      </c>
      <c r="B8" s="119" t="s">
        <v>5</v>
      </c>
      <c r="C8" s="119"/>
      <c r="D8" s="191">
        <f>(取引基本表!BA8*(-1))/(取引基本表!AW8)</f>
        <v>0.70516907081585001</v>
      </c>
      <c r="E8" s="192">
        <f t="shared" si="0"/>
        <v>0.29483092918414999</v>
      </c>
    </row>
    <row r="9" spans="1:5" ht="15.95" customHeight="1">
      <c r="A9" s="194" t="s">
        <v>224</v>
      </c>
      <c r="B9" s="122" t="s">
        <v>6</v>
      </c>
      <c r="C9" s="122"/>
      <c r="D9" s="195">
        <f>(取引基本表!BA9*(-1))/(取引基本表!AW9)</f>
        <v>0.8335744706311089</v>
      </c>
      <c r="E9" s="196">
        <f t="shared" si="0"/>
        <v>0.1664255293688911</v>
      </c>
    </row>
    <row r="10" spans="1:5" ht="15.95" customHeight="1">
      <c r="A10" s="193" t="s">
        <v>225</v>
      </c>
      <c r="B10" s="119" t="s">
        <v>7</v>
      </c>
      <c r="C10" s="119"/>
      <c r="D10" s="191">
        <f>(取引基本表!BA10*(-1))/(取引基本表!AW10)</f>
        <v>0.9545293876454537</v>
      </c>
      <c r="E10" s="192">
        <f t="shared" si="0"/>
        <v>4.5470612354546303E-2</v>
      </c>
    </row>
    <row r="11" spans="1:5" ht="15.95" customHeight="1">
      <c r="A11" s="193" t="s">
        <v>226</v>
      </c>
      <c r="B11" s="119" t="s">
        <v>390</v>
      </c>
      <c r="C11" s="119"/>
      <c r="D11" s="191">
        <f>(取引基本表!BA11*(-1))/(取引基本表!AW11)</f>
        <v>0.88973869536609362</v>
      </c>
      <c r="E11" s="192">
        <f t="shared" si="0"/>
        <v>0.11026130463390638</v>
      </c>
    </row>
    <row r="12" spans="1:5" ht="15.95" customHeight="1">
      <c r="A12" s="193" t="s">
        <v>227</v>
      </c>
      <c r="B12" s="119" t="s">
        <v>8</v>
      </c>
      <c r="C12" s="119"/>
      <c r="D12" s="191">
        <f>(取引基本表!BA12*(-1))/(取引基本表!AW12)</f>
        <v>0.62504975982590694</v>
      </c>
      <c r="E12" s="192">
        <f t="shared" si="0"/>
        <v>0.37495024017409306</v>
      </c>
    </row>
    <row r="13" spans="1:5" ht="15.95" customHeight="1">
      <c r="A13" s="197" t="s">
        <v>228</v>
      </c>
      <c r="B13" s="124" t="s">
        <v>9</v>
      </c>
      <c r="C13" s="124"/>
      <c r="D13" s="198">
        <f>(取引基本表!BA13*(-1))/(取引基本表!AW13)</f>
        <v>0.7440589952655291</v>
      </c>
      <c r="E13" s="199">
        <f t="shared" si="0"/>
        <v>0.2559410047344709</v>
      </c>
    </row>
    <row r="14" spans="1:5" ht="15.95" customHeight="1">
      <c r="A14" s="193" t="s">
        <v>229</v>
      </c>
      <c r="B14" s="119" t="s">
        <v>10</v>
      </c>
      <c r="C14" s="119"/>
      <c r="D14" s="191">
        <f>(取引基本表!BA14*(-1))/(取引基本表!AW14)</f>
        <v>0.68202480867399362</v>
      </c>
      <c r="E14" s="192">
        <f t="shared" si="0"/>
        <v>0.31797519132600638</v>
      </c>
    </row>
    <row r="15" spans="1:5" ht="15.95" customHeight="1">
      <c r="A15" s="193" t="s">
        <v>230</v>
      </c>
      <c r="B15" s="119" t="s">
        <v>11</v>
      </c>
      <c r="C15" s="119"/>
      <c r="D15" s="191">
        <f>(取引基本表!BA15*(-1))/(取引基本表!AW15)</f>
        <v>0.68420937824926742</v>
      </c>
      <c r="E15" s="192">
        <f t="shared" si="0"/>
        <v>0.31579062175073258</v>
      </c>
    </row>
    <row r="16" spans="1:5" ht="15.95" customHeight="1">
      <c r="A16" s="193" t="s">
        <v>231</v>
      </c>
      <c r="B16" s="119" t="s">
        <v>261</v>
      </c>
      <c r="C16" s="119"/>
      <c r="D16" s="191">
        <f>(取引基本表!BA16*(-1))/(取引基本表!AW16)</f>
        <v>0.69764608935545125</v>
      </c>
      <c r="E16" s="192">
        <f t="shared" si="0"/>
        <v>0.30235391064454875</v>
      </c>
    </row>
    <row r="17" spans="1:5" ht="15.95" customHeight="1">
      <c r="A17" s="193" t="s">
        <v>232</v>
      </c>
      <c r="B17" s="119" t="s">
        <v>262</v>
      </c>
      <c r="C17" s="119"/>
      <c r="D17" s="191">
        <f>(取引基本表!BA17*(-1))/(取引基本表!AW17)</f>
        <v>0.68387388671620797</v>
      </c>
      <c r="E17" s="192">
        <f>1-D17</f>
        <v>0.31612611328379203</v>
      </c>
    </row>
    <row r="18" spans="1:5" ht="15.95" customHeight="1">
      <c r="A18" s="193" t="s">
        <v>233</v>
      </c>
      <c r="B18" s="119" t="s">
        <v>263</v>
      </c>
      <c r="C18" s="119"/>
      <c r="D18" s="191">
        <f>(取引基本表!BA18*(-1))/(取引基本表!AW18)</f>
        <v>0.95228564930634518</v>
      </c>
      <c r="E18" s="192">
        <f>1-D18</f>
        <v>4.7714350693654817E-2</v>
      </c>
    </row>
    <row r="19" spans="1:5" ht="15.95" customHeight="1">
      <c r="A19" s="194" t="s">
        <v>234</v>
      </c>
      <c r="B19" s="122" t="s">
        <v>264</v>
      </c>
      <c r="C19" s="122"/>
      <c r="D19" s="195">
        <f>(取引基本表!BA19*(-1))/(取引基本表!AW19)</f>
        <v>0.69132842381686366</v>
      </c>
      <c r="E19" s="196">
        <f t="shared" si="0"/>
        <v>0.30867157618313634</v>
      </c>
    </row>
    <row r="20" spans="1:5" ht="15.95" customHeight="1">
      <c r="A20" s="193" t="s">
        <v>235</v>
      </c>
      <c r="B20" s="119" t="s">
        <v>12</v>
      </c>
      <c r="C20" s="119"/>
      <c r="D20" s="191">
        <f>(取引基本表!BA20*(-1))/(取引基本表!AW20)</f>
        <v>0.91667063337173105</v>
      </c>
      <c r="E20" s="192">
        <f t="shared" si="0"/>
        <v>8.3329366628268953E-2</v>
      </c>
    </row>
    <row r="21" spans="1:5" ht="15.95" customHeight="1">
      <c r="A21" s="193" t="s">
        <v>236</v>
      </c>
      <c r="B21" s="119" t="s">
        <v>391</v>
      </c>
      <c r="C21" s="119"/>
      <c r="D21" s="191">
        <f>(取引基本表!BA21*(-1))/(取引基本表!AW21)</f>
        <v>0.99776629012700235</v>
      </c>
      <c r="E21" s="192">
        <f t="shared" si="0"/>
        <v>2.2337098729976468E-3</v>
      </c>
    </row>
    <row r="22" spans="1:5" ht="15.95" customHeight="1">
      <c r="A22" s="193" t="s">
        <v>0</v>
      </c>
      <c r="B22" s="119" t="s">
        <v>265</v>
      </c>
      <c r="C22" s="119"/>
      <c r="D22" s="191">
        <f>(取引基本表!BA22*(-1))/(取引基本表!AW22)</f>
        <v>0.89875156054931338</v>
      </c>
      <c r="E22" s="192">
        <f t="shared" si="0"/>
        <v>0.10124843945068662</v>
      </c>
    </row>
    <row r="23" spans="1:5" ht="15.95" customHeight="1">
      <c r="A23" s="193" t="s">
        <v>1</v>
      </c>
      <c r="B23" s="119" t="s">
        <v>108</v>
      </c>
      <c r="C23" s="119"/>
      <c r="D23" s="191">
        <f>(取引基本表!BA23*(-1))/(取引基本表!AW23)</f>
        <v>0.61683545025704534</v>
      </c>
      <c r="E23" s="192">
        <f t="shared" si="0"/>
        <v>0.38316454974295466</v>
      </c>
    </row>
    <row r="24" spans="1:5" ht="15.95" customHeight="1">
      <c r="A24" s="194" t="s">
        <v>237</v>
      </c>
      <c r="B24" s="122" t="s">
        <v>266</v>
      </c>
      <c r="C24" s="122"/>
      <c r="D24" s="195">
        <f>(取引基本表!BA24*(-1))/(取引基本表!AW24)</f>
        <v>0</v>
      </c>
      <c r="E24" s="196">
        <f t="shared" si="0"/>
        <v>1</v>
      </c>
    </row>
    <row r="25" spans="1:5" ht="15.95" customHeight="1">
      <c r="A25" s="193" t="s">
        <v>238</v>
      </c>
      <c r="B25" s="119" t="s">
        <v>267</v>
      </c>
      <c r="C25" s="119"/>
      <c r="D25" s="191">
        <f>(取引基本表!BA25*(-1))/(取引基本表!AW25)</f>
        <v>2.7134272689598012E-2</v>
      </c>
      <c r="E25" s="192">
        <f t="shared" si="0"/>
        <v>0.972865727310402</v>
      </c>
    </row>
    <row r="26" spans="1:5" ht="15.95" customHeight="1">
      <c r="A26" s="193" t="s">
        <v>239</v>
      </c>
      <c r="B26" s="119" t="s">
        <v>268</v>
      </c>
      <c r="C26" s="119"/>
      <c r="D26" s="191">
        <f>(取引基本表!BA26*(-1))/(取引基本表!AW26)</f>
        <v>1.4765596160944998E-4</v>
      </c>
      <c r="E26" s="192">
        <f t="shared" si="0"/>
        <v>0.99985234403839052</v>
      </c>
    </row>
    <row r="27" spans="1:5" ht="15.95" customHeight="1">
      <c r="A27" s="193" t="s">
        <v>240</v>
      </c>
      <c r="B27" s="119" t="s">
        <v>269</v>
      </c>
      <c r="C27" s="119"/>
      <c r="D27" s="191">
        <f>(取引基本表!BA27*(-1))/(取引基本表!AW27)</f>
        <v>2.6752455130375889E-2</v>
      </c>
      <c r="E27" s="192">
        <f t="shared" si="0"/>
        <v>0.97324754486962406</v>
      </c>
    </row>
    <row r="28" spans="1:5" ht="15.95" customHeight="1">
      <c r="A28" s="193" t="s">
        <v>241</v>
      </c>
      <c r="B28" s="119" t="s">
        <v>270</v>
      </c>
      <c r="C28" s="119"/>
      <c r="D28" s="191">
        <f>(取引基本表!BA28*(-1))/(取引基本表!AW28)</f>
        <v>0.39170715835659958</v>
      </c>
      <c r="E28" s="192">
        <f t="shared" si="0"/>
        <v>0.60829284164340036</v>
      </c>
    </row>
    <row r="29" spans="1:5" ht="15.95" customHeight="1">
      <c r="A29" s="194" t="s">
        <v>242</v>
      </c>
      <c r="B29" s="122" t="s">
        <v>271</v>
      </c>
      <c r="C29" s="122"/>
      <c r="D29" s="195">
        <f>(取引基本表!BA29*(-1))/(取引基本表!AW29)</f>
        <v>3.2376476208541463E-2</v>
      </c>
      <c r="E29" s="196">
        <f t="shared" si="0"/>
        <v>0.96762352379145855</v>
      </c>
    </row>
    <row r="30" spans="1:5" ht="15.95" customHeight="1">
      <c r="A30" s="193" t="s">
        <v>2</v>
      </c>
      <c r="B30" s="119" t="s">
        <v>272</v>
      </c>
      <c r="C30" s="119"/>
      <c r="D30" s="191">
        <f>(取引基本表!BA30*(-1))/(取引基本表!AW30)</f>
        <v>1.1941336441989024E-2</v>
      </c>
      <c r="E30" s="192">
        <f t="shared" si="0"/>
        <v>0.98805866355801097</v>
      </c>
    </row>
    <row r="31" spans="1:5" ht="15.95" customHeight="1">
      <c r="A31" s="193" t="s">
        <v>243</v>
      </c>
      <c r="B31" s="119" t="s">
        <v>273</v>
      </c>
      <c r="C31" s="119"/>
      <c r="D31" s="191">
        <f>(取引基本表!BA31*(-1))/(取引基本表!AW31)</f>
        <v>0.39708829322599981</v>
      </c>
      <c r="E31" s="192">
        <f t="shared" si="0"/>
        <v>0.60291170677400019</v>
      </c>
    </row>
    <row r="32" spans="1:5" ht="15.75" customHeight="1">
      <c r="A32" s="193" t="s">
        <v>244</v>
      </c>
      <c r="B32" s="119" t="s">
        <v>274</v>
      </c>
      <c r="C32" s="119"/>
      <c r="D32" s="191">
        <f>(取引基本表!BA32*(-1))/(取引基本表!AW32)</f>
        <v>0.27255878807244838</v>
      </c>
      <c r="E32" s="192">
        <f t="shared" si="0"/>
        <v>0.72744121192755162</v>
      </c>
    </row>
    <row r="33" spans="1:5" ht="15.95" customHeight="1">
      <c r="A33" s="193" t="s">
        <v>245</v>
      </c>
      <c r="B33" s="119" t="s">
        <v>275</v>
      </c>
      <c r="C33" s="119"/>
      <c r="D33" s="191">
        <f>(取引基本表!BA33*(-1))/(取引基本表!AW33)</f>
        <v>0</v>
      </c>
      <c r="E33" s="192">
        <f t="shared" si="0"/>
        <v>1</v>
      </c>
    </row>
    <row r="34" spans="1:5" ht="15.95" customHeight="1">
      <c r="A34" s="194" t="s">
        <v>246</v>
      </c>
      <c r="B34" s="122" t="s">
        <v>276</v>
      </c>
      <c r="C34" s="122"/>
      <c r="D34" s="195">
        <f>(取引基本表!BA34*(-1))/(取引基本表!AW34)</f>
        <v>9.6811082690145281E-2</v>
      </c>
      <c r="E34" s="196">
        <f t="shared" si="0"/>
        <v>0.90318891730985473</v>
      </c>
    </row>
    <row r="35" spans="1:5" ht="15.95" customHeight="1">
      <c r="A35" s="193" t="s">
        <v>247</v>
      </c>
      <c r="B35" s="119" t="s">
        <v>277</v>
      </c>
      <c r="C35" s="119"/>
      <c r="D35" s="191">
        <f>(取引基本表!BA35*(-1))/(取引基本表!AW35)</f>
        <v>1.3364860031494331E-2</v>
      </c>
      <c r="E35" s="192">
        <f t="shared" si="0"/>
        <v>0.98663513996850571</v>
      </c>
    </row>
    <row r="36" spans="1:5" ht="15.95" customHeight="1">
      <c r="A36" s="193" t="s">
        <v>248</v>
      </c>
      <c r="B36" s="119" t="s">
        <v>392</v>
      </c>
      <c r="C36" s="119"/>
      <c r="D36" s="191">
        <f>(取引基本表!BA36*(-1))/(取引基本表!AW36)</f>
        <v>8.2936744801329315E-2</v>
      </c>
      <c r="E36" s="192">
        <f t="shared" si="0"/>
        <v>0.91706325519867071</v>
      </c>
    </row>
    <row r="37" spans="1:5" ht="15.95" customHeight="1">
      <c r="A37" s="193" t="s">
        <v>249</v>
      </c>
      <c r="B37" s="119" t="s">
        <v>278</v>
      </c>
      <c r="C37" s="119"/>
      <c r="D37" s="191">
        <f>(取引基本表!BA37*(-1))/(取引基本表!AW37)</f>
        <v>0.35223952869017838</v>
      </c>
      <c r="E37" s="192">
        <f t="shared" si="0"/>
        <v>0.64776047130982162</v>
      </c>
    </row>
    <row r="38" spans="1:5" ht="15.95" customHeight="1">
      <c r="A38" s="197" t="s">
        <v>250</v>
      </c>
      <c r="B38" s="124" t="s">
        <v>279</v>
      </c>
      <c r="C38" s="124"/>
      <c r="D38" s="198">
        <f>(取引基本表!BA38*(-1))/(取引基本表!AW38)</f>
        <v>0.16543562067983308</v>
      </c>
      <c r="E38" s="199">
        <f t="shared" si="0"/>
        <v>0.83456437932016692</v>
      </c>
    </row>
    <row r="39" spans="1:5" ht="15.95" customHeight="1">
      <c r="A39" s="193" t="s">
        <v>251</v>
      </c>
      <c r="B39" s="119" t="s">
        <v>393</v>
      </c>
      <c r="C39" s="119"/>
      <c r="D39" s="191">
        <f>(取引基本表!BA39*(-1))/(取引基本表!AW39)</f>
        <v>0</v>
      </c>
      <c r="E39" s="192">
        <f t="shared" si="0"/>
        <v>1</v>
      </c>
    </row>
    <row r="40" spans="1:5" ht="15.95" customHeight="1" thickBot="1">
      <c r="A40" s="200" t="s">
        <v>252</v>
      </c>
      <c r="B40" s="201" t="s">
        <v>394</v>
      </c>
      <c r="C40" s="201"/>
      <c r="D40" s="202">
        <f>(取引基本表!BA40*(-1))/(取引基本表!AW40)</f>
        <v>5.3505865496552346E-3</v>
      </c>
      <c r="E40" s="203">
        <f t="shared" si="0"/>
        <v>0.99464941345034474</v>
      </c>
    </row>
    <row r="41" spans="1:5">
      <c r="A41" s="204" t="s">
        <v>388</v>
      </c>
    </row>
    <row r="42" spans="1:5">
      <c r="A42" s="137" t="s">
        <v>36</v>
      </c>
    </row>
  </sheetData>
  <phoneticPr fontId="2"/>
  <pageMargins left="0.78740157480314965" right="0.78740157480314965" top="0.78740157480314965" bottom="0.78740157480314965" header="0.51181102362204722" footer="0.51181102362204722"/>
  <pageSetup paperSize="9" orientation="portrait" r:id="rId1"/>
  <headerFooter alignWithMargins="0">
    <oddFooter>&amp;R&amp;F  &amp;A</oddFooter>
  </headerFooter>
  <ignoredErrors>
    <ignoredError sqref="A4:A4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pane xSplit="3" ySplit="3" topLeftCell="D4" activePane="bottomRight" state="frozen"/>
      <selection activeCell="A17" sqref="A17:IV18"/>
      <selection pane="topRight" activeCell="A17" sqref="A17:IV18"/>
      <selection pane="bottomLeft" activeCell="A17" sqref="A17:IV18"/>
      <selection pane="bottomRight"/>
    </sheetView>
  </sheetViews>
  <sheetFormatPr defaultRowHeight="12"/>
  <cols>
    <col min="1" max="1" width="3" style="137" customWidth="1"/>
    <col min="2" max="2" width="28.5" style="137" customWidth="1"/>
    <col min="3" max="3" width="0.875" style="137" customWidth="1"/>
    <col min="4" max="4" width="11.375" style="137" customWidth="1"/>
    <col min="5" max="16384" width="9" style="137"/>
  </cols>
  <sheetData>
    <row r="1" spans="1:4" ht="15" thickBot="1">
      <c r="A1" s="167" t="s">
        <v>48</v>
      </c>
    </row>
    <row r="2" spans="1:4">
      <c r="A2" s="182"/>
      <c r="B2" s="183"/>
      <c r="C2" s="183"/>
      <c r="D2" s="185"/>
    </row>
    <row r="3" spans="1:4" ht="42.75" customHeight="1">
      <c r="A3" s="186"/>
      <c r="B3" s="126"/>
      <c r="C3" s="126"/>
      <c r="D3" s="205" t="s">
        <v>49</v>
      </c>
    </row>
    <row r="4" spans="1:4">
      <c r="A4" s="189" t="s">
        <v>21</v>
      </c>
      <c r="B4" s="190" t="s">
        <v>389</v>
      </c>
      <c r="C4" s="119"/>
      <c r="D4" s="192">
        <f>取引基本表!D43/取引基本表!D49</f>
        <v>0.13954538612072859</v>
      </c>
    </row>
    <row r="5" spans="1:4">
      <c r="A5" s="193" t="s">
        <v>22</v>
      </c>
      <c r="B5" s="119" t="s">
        <v>3</v>
      </c>
      <c r="C5" s="119"/>
      <c r="D5" s="192">
        <f>取引基本表!E43/取引基本表!E49</f>
        <v>0.21546139029942216</v>
      </c>
    </row>
    <row r="6" spans="1:4">
      <c r="A6" s="193" t="s">
        <v>221</v>
      </c>
      <c r="B6" s="119" t="s">
        <v>260</v>
      </c>
      <c r="C6" s="119"/>
      <c r="D6" s="192">
        <f>取引基本表!F43/取引基本表!F49</f>
        <v>0.1705383984695272</v>
      </c>
    </row>
    <row r="7" spans="1:4">
      <c r="A7" s="193" t="s">
        <v>222</v>
      </c>
      <c r="B7" s="119" t="s">
        <v>4</v>
      </c>
      <c r="C7" s="119"/>
      <c r="D7" s="192">
        <f>取引基本表!G43/取引基本表!G49</f>
        <v>0.30624656599912847</v>
      </c>
    </row>
    <row r="8" spans="1:4" ht="13.5" customHeight="1">
      <c r="A8" s="193" t="s">
        <v>223</v>
      </c>
      <c r="B8" s="119" t="s">
        <v>5</v>
      </c>
      <c r="C8" s="119"/>
      <c r="D8" s="192">
        <f>取引基本表!H43/取引基本表!H49</f>
        <v>0.17917372275100504</v>
      </c>
    </row>
    <row r="9" spans="1:4">
      <c r="A9" s="194" t="s">
        <v>224</v>
      </c>
      <c r="B9" s="122" t="s">
        <v>6</v>
      </c>
      <c r="C9" s="122"/>
      <c r="D9" s="196">
        <f>取引基本表!I43/取引基本表!I49</f>
        <v>0.15975197502225214</v>
      </c>
    </row>
    <row r="10" spans="1:4" ht="13.5" customHeight="1">
      <c r="A10" s="193" t="s">
        <v>225</v>
      </c>
      <c r="B10" s="119" t="s">
        <v>7</v>
      </c>
      <c r="C10" s="119"/>
      <c r="D10" s="192">
        <f>取引基本表!J43/取引基本表!J49</f>
        <v>0.10413761041376104</v>
      </c>
    </row>
    <row r="11" spans="1:4" ht="13.5" customHeight="1">
      <c r="A11" s="193" t="s">
        <v>226</v>
      </c>
      <c r="B11" s="119" t="s">
        <v>390</v>
      </c>
      <c r="C11" s="119"/>
      <c r="D11" s="192">
        <f>取引基本表!K43/取引基本表!K49</f>
        <v>0.24714832644332868</v>
      </c>
    </row>
    <row r="12" spans="1:4">
      <c r="A12" s="193" t="s">
        <v>227</v>
      </c>
      <c r="B12" s="119" t="s">
        <v>8</v>
      </c>
      <c r="C12" s="119"/>
      <c r="D12" s="192">
        <f>取引基本表!L43/取引基本表!L49</f>
        <v>0.21465893915230724</v>
      </c>
    </row>
    <row r="13" spans="1:4">
      <c r="A13" s="197" t="s">
        <v>228</v>
      </c>
      <c r="B13" s="124" t="s">
        <v>9</v>
      </c>
      <c r="C13" s="124"/>
      <c r="D13" s="199">
        <f>取引基本表!M43/取引基本表!M49</f>
        <v>0.12382910031335706</v>
      </c>
    </row>
    <row r="14" spans="1:4">
      <c r="A14" s="193" t="s">
        <v>229</v>
      </c>
      <c r="B14" s="119" t="s">
        <v>10</v>
      </c>
      <c r="C14" s="119"/>
      <c r="D14" s="192">
        <f>取引基本表!N43/取引基本表!N49</f>
        <v>0.124137069601087</v>
      </c>
    </row>
    <row r="15" spans="1:4">
      <c r="A15" s="193" t="s">
        <v>230</v>
      </c>
      <c r="B15" s="119" t="s">
        <v>11</v>
      </c>
      <c r="C15" s="119"/>
      <c r="D15" s="192">
        <f>取引基本表!O43/取引基本表!O49</f>
        <v>0.28764834425953945</v>
      </c>
    </row>
    <row r="16" spans="1:4">
      <c r="A16" s="193" t="s">
        <v>231</v>
      </c>
      <c r="B16" s="119" t="s">
        <v>261</v>
      </c>
      <c r="C16" s="119"/>
      <c r="D16" s="192">
        <f>取引基本表!P43/取引基本表!P49</f>
        <v>0.22527755312109404</v>
      </c>
    </row>
    <row r="17" spans="1:4">
      <c r="A17" s="193" t="s">
        <v>232</v>
      </c>
      <c r="B17" s="119" t="s">
        <v>262</v>
      </c>
      <c r="C17" s="119"/>
      <c r="D17" s="192">
        <f>取引基本表!Q43/取引基本表!Q49</f>
        <v>0.2260520655790926</v>
      </c>
    </row>
    <row r="18" spans="1:4">
      <c r="A18" s="193" t="s">
        <v>233</v>
      </c>
      <c r="B18" s="119" t="s">
        <v>263</v>
      </c>
      <c r="C18" s="119"/>
      <c r="D18" s="192">
        <f>取引基本表!R43/取引基本表!R49</f>
        <v>0.13242035629315849</v>
      </c>
    </row>
    <row r="19" spans="1:4">
      <c r="A19" s="194" t="s">
        <v>234</v>
      </c>
      <c r="B19" s="122" t="s">
        <v>264</v>
      </c>
      <c r="C19" s="122"/>
      <c r="D19" s="196">
        <f>取引基本表!S43/取引基本表!S49</f>
        <v>0.25025561005074448</v>
      </c>
    </row>
    <row r="20" spans="1:4">
      <c r="A20" s="193" t="s">
        <v>235</v>
      </c>
      <c r="B20" s="119" t="s">
        <v>12</v>
      </c>
      <c r="C20" s="119"/>
      <c r="D20" s="192">
        <f>取引基本表!T43/取引基本表!T49</f>
        <v>0.28675337795176159</v>
      </c>
    </row>
    <row r="21" spans="1:4" ht="13.5" customHeight="1">
      <c r="A21" s="193" t="s">
        <v>236</v>
      </c>
      <c r="B21" s="119" t="s">
        <v>391</v>
      </c>
      <c r="C21" s="119"/>
      <c r="D21" s="192">
        <f>取引基本表!U43/取引基本表!U49</f>
        <v>0.33970345963756177</v>
      </c>
    </row>
    <row r="22" spans="1:4">
      <c r="A22" s="193" t="s">
        <v>0</v>
      </c>
      <c r="B22" s="119" t="s">
        <v>265</v>
      </c>
      <c r="C22" s="119"/>
      <c r="D22" s="192">
        <f>取引基本表!V43/取引基本表!V49</f>
        <v>0.23011905843860767</v>
      </c>
    </row>
    <row r="23" spans="1:4" ht="13.5" customHeight="1">
      <c r="A23" s="193" t="s">
        <v>1</v>
      </c>
      <c r="B23" s="119" t="s">
        <v>108</v>
      </c>
      <c r="C23" s="119"/>
      <c r="D23" s="192">
        <f>取引基本表!W43/取引基本表!W49</f>
        <v>0.19698521389318394</v>
      </c>
    </row>
    <row r="24" spans="1:4" ht="13.5" customHeight="1">
      <c r="A24" s="194" t="s">
        <v>237</v>
      </c>
      <c r="B24" s="122" t="s">
        <v>266</v>
      </c>
      <c r="C24" s="122"/>
      <c r="D24" s="196">
        <f>取引基本表!X43/取引基本表!X49</f>
        <v>0.35730742126090964</v>
      </c>
    </row>
    <row r="25" spans="1:4">
      <c r="A25" s="193" t="s">
        <v>238</v>
      </c>
      <c r="B25" s="119" t="s">
        <v>267</v>
      </c>
      <c r="C25" s="119"/>
      <c r="D25" s="192">
        <f>取引基本表!Y43/取引基本表!Y49</f>
        <v>0.11093396579843555</v>
      </c>
    </row>
    <row r="26" spans="1:4">
      <c r="A26" s="193" t="s">
        <v>239</v>
      </c>
      <c r="B26" s="119" t="s">
        <v>268</v>
      </c>
      <c r="C26" s="119"/>
      <c r="D26" s="192">
        <f>取引基本表!Z43/取引基本表!Z49</f>
        <v>0.13088979511619908</v>
      </c>
    </row>
    <row r="27" spans="1:4">
      <c r="A27" s="193" t="s">
        <v>240</v>
      </c>
      <c r="B27" s="119" t="s">
        <v>269</v>
      </c>
      <c r="C27" s="119"/>
      <c r="D27" s="192">
        <f>取引基本表!AA43/取引基本表!AA49</f>
        <v>0.47906612755967132</v>
      </c>
    </row>
    <row r="28" spans="1:4">
      <c r="A28" s="193" t="s">
        <v>241</v>
      </c>
      <c r="B28" s="119" t="s">
        <v>270</v>
      </c>
      <c r="C28" s="119"/>
      <c r="D28" s="192">
        <f>取引基本表!AB43/取引基本表!AB49</f>
        <v>0.3842978479220478</v>
      </c>
    </row>
    <row r="29" spans="1:4">
      <c r="A29" s="194" t="s">
        <v>242</v>
      </c>
      <c r="B29" s="122" t="s">
        <v>271</v>
      </c>
      <c r="C29" s="122"/>
      <c r="D29" s="196">
        <f>取引基本表!AC43/取引基本表!AC49</f>
        <v>0.3280968962689037</v>
      </c>
    </row>
    <row r="30" spans="1:4">
      <c r="A30" s="193" t="s">
        <v>2</v>
      </c>
      <c r="B30" s="119" t="s">
        <v>272</v>
      </c>
      <c r="C30" s="119"/>
      <c r="D30" s="192">
        <f>取引基本表!AD43/取引基本表!AD49</f>
        <v>3.0132124444807066E-2</v>
      </c>
    </row>
    <row r="31" spans="1:4">
      <c r="A31" s="193" t="s">
        <v>243</v>
      </c>
      <c r="B31" s="119" t="s">
        <v>273</v>
      </c>
      <c r="C31" s="119"/>
      <c r="D31" s="192">
        <f>取引基本表!AE43/取引基本表!AE49</f>
        <v>0.29882131561695091</v>
      </c>
    </row>
    <row r="32" spans="1:4" ht="13.5" customHeight="1">
      <c r="A32" s="193" t="s">
        <v>244</v>
      </c>
      <c r="B32" s="119" t="s">
        <v>274</v>
      </c>
      <c r="C32" s="119"/>
      <c r="D32" s="192">
        <f>取引基本表!AF43/取引基本表!AF49</f>
        <v>0.21776687376447332</v>
      </c>
    </row>
    <row r="33" spans="1:4" ht="13.5" customHeight="1">
      <c r="A33" s="193" t="s">
        <v>245</v>
      </c>
      <c r="B33" s="119" t="s">
        <v>275</v>
      </c>
      <c r="C33" s="119"/>
      <c r="D33" s="192">
        <f>取引基本表!AG43/取引基本表!AG49</f>
        <v>0.40341631145014906</v>
      </c>
    </row>
    <row r="34" spans="1:4" ht="13.5" customHeight="1">
      <c r="A34" s="194" t="s">
        <v>246</v>
      </c>
      <c r="B34" s="122" t="s">
        <v>276</v>
      </c>
      <c r="C34" s="122"/>
      <c r="D34" s="196">
        <f>取引基本表!AH43/取引基本表!AH49</f>
        <v>0.49500047614512904</v>
      </c>
    </row>
    <row r="35" spans="1:4" ht="13.5" customHeight="1">
      <c r="A35" s="193" t="s">
        <v>247</v>
      </c>
      <c r="B35" s="119" t="s">
        <v>277</v>
      </c>
      <c r="C35" s="119"/>
      <c r="D35" s="192">
        <f>取引基本表!AI43/取引基本表!AI49</f>
        <v>0.53234552628979737</v>
      </c>
    </row>
    <row r="36" spans="1:4">
      <c r="A36" s="193" t="s">
        <v>248</v>
      </c>
      <c r="B36" s="119" t="s">
        <v>392</v>
      </c>
      <c r="C36" s="119"/>
      <c r="D36" s="192">
        <f>取引基本表!AJ43/取引基本表!AJ49</f>
        <v>0.49038829879853735</v>
      </c>
    </row>
    <row r="37" spans="1:4">
      <c r="A37" s="193" t="s">
        <v>249</v>
      </c>
      <c r="B37" s="119" t="s">
        <v>278</v>
      </c>
      <c r="C37" s="119"/>
      <c r="D37" s="192">
        <f>取引基本表!AK43/取引基本表!AK49</f>
        <v>0.39592503692315872</v>
      </c>
    </row>
    <row r="38" spans="1:4">
      <c r="A38" s="197" t="s">
        <v>250</v>
      </c>
      <c r="B38" s="124" t="s">
        <v>279</v>
      </c>
      <c r="C38" s="124"/>
      <c r="D38" s="199">
        <f>取引基本表!AL43/取引基本表!AL49</f>
        <v>0.29397081587022839</v>
      </c>
    </row>
    <row r="39" spans="1:4">
      <c r="A39" s="193" t="s">
        <v>251</v>
      </c>
      <c r="B39" s="119" t="s">
        <v>393</v>
      </c>
      <c r="C39" s="119"/>
      <c r="D39" s="192">
        <f>取引基本表!AM43/取引基本表!AM49</f>
        <v>0</v>
      </c>
    </row>
    <row r="40" spans="1:4" ht="12.75" thickBot="1">
      <c r="A40" s="200" t="s">
        <v>252</v>
      </c>
      <c r="B40" s="201" t="s">
        <v>394</v>
      </c>
      <c r="C40" s="201"/>
      <c r="D40" s="203">
        <f>取引基本表!AN43/取引基本表!AN49</f>
        <v>1.862934797282095E-2</v>
      </c>
    </row>
    <row r="41" spans="1:4">
      <c r="A41" s="206"/>
      <c r="B41" s="170"/>
      <c r="C41" s="157"/>
    </row>
  </sheetData>
  <phoneticPr fontId="2"/>
  <pageMargins left="0.78740157480314965" right="0.78740157480314965" top="0.78740157480314965" bottom="0.78740157480314965" header="0.51181102362204722" footer="0.51181102362204722"/>
  <pageSetup paperSize="9" orientation="portrait" r:id="rId1"/>
  <headerFooter alignWithMargins="0">
    <oddFooter>&amp;R&amp;F  &amp;A</oddFooter>
  </headerFooter>
  <ignoredErrors>
    <ignoredError sqref="A4:A4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pane xSplit="3" ySplit="3" topLeftCell="D4" activePane="bottomRight" state="frozen"/>
      <selection activeCell="A17" sqref="A17:IV18"/>
      <selection pane="topRight" activeCell="A17" sqref="A17:IV18"/>
      <selection pane="bottomLeft" activeCell="A17" sqref="A17:IV18"/>
      <selection pane="bottomRight"/>
    </sheetView>
  </sheetViews>
  <sheetFormatPr defaultRowHeight="12"/>
  <cols>
    <col min="1" max="1" width="2.875" style="137" customWidth="1"/>
    <col min="2" max="2" width="25.25" style="137" customWidth="1"/>
    <col min="3" max="3" width="0.625" style="137" customWidth="1"/>
    <col min="4" max="4" width="10.875" style="137" customWidth="1"/>
    <col min="5" max="16384" width="9" style="137"/>
  </cols>
  <sheetData>
    <row r="1" spans="1:4" ht="15" thickBot="1">
      <c r="A1" s="167" t="s">
        <v>40</v>
      </c>
    </row>
    <row r="2" spans="1:4" ht="12" customHeight="1">
      <c r="A2" s="182"/>
      <c r="B2" s="183"/>
      <c r="C2" s="183"/>
      <c r="D2" s="185"/>
    </row>
    <row r="3" spans="1:4" ht="51.75" customHeight="1">
      <c r="A3" s="186"/>
      <c r="B3" s="126"/>
      <c r="C3" s="126"/>
      <c r="D3" s="205" t="s">
        <v>38</v>
      </c>
    </row>
    <row r="4" spans="1:4" ht="15.95" customHeight="1">
      <c r="A4" s="189" t="s">
        <v>21</v>
      </c>
      <c r="B4" s="190" t="s">
        <v>389</v>
      </c>
      <c r="C4" s="119"/>
      <c r="D4" s="192">
        <f>取引基本表!AQ4/取引基本表!$AQ$41</f>
        <v>1.0979725023264997E-2</v>
      </c>
    </row>
    <row r="5" spans="1:4" ht="15.95" customHeight="1">
      <c r="A5" s="193" t="s">
        <v>22</v>
      </c>
      <c r="B5" s="119" t="s">
        <v>3</v>
      </c>
      <c r="C5" s="119"/>
      <c r="D5" s="192">
        <f>取引基本表!AQ5/取引基本表!$AQ$41</f>
        <v>-2.1891784530707804E-5</v>
      </c>
    </row>
    <row r="6" spans="1:4" ht="15.95" customHeight="1">
      <c r="A6" s="193" t="s">
        <v>221</v>
      </c>
      <c r="B6" s="119" t="s">
        <v>260</v>
      </c>
      <c r="C6" s="119"/>
      <c r="D6" s="192">
        <f>取引基本表!AQ6/取引基本表!$AQ$41</f>
        <v>0.10052866669479429</v>
      </c>
    </row>
    <row r="7" spans="1:4" ht="15.95" customHeight="1">
      <c r="A7" s="193" t="s">
        <v>222</v>
      </c>
      <c r="B7" s="119" t="s">
        <v>4</v>
      </c>
      <c r="C7" s="119"/>
      <c r="D7" s="192">
        <f>取引基本表!AQ7/取引基本表!$AQ$41</f>
        <v>1.8638665349444625E-2</v>
      </c>
    </row>
    <row r="8" spans="1:4" ht="15.95" customHeight="1">
      <c r="A8" s="193" t="s">
        <v>223</v>
      </c>
      <c r="B8" s="119" t="s">
        <v>5</v>
      </c>
      <c r="C8" s="119"/>
      <c r="D8" s="192">
        <f>取引基本表!AQ8/取引基本表!$AQ$41</f>
        <v>1.4436636816886766E-3</v>
      </c>
    </row>
    <row r="9" spans="1:4" ht="15.95" customHeight="1">
      <c r="A9" s="194" t="s">
        <v>224</v>
      </c>
      <c r="B9" s="122" t="s">
        <v>6</v>
      </c>
      <c r="C9" s="122"/>
      <c r="D9" s="196">
        <f>取引基本表!AQ9/取引基本表!$AQ$41</f>
        <v>5.1330264237819606E-3</v>
      </c>
    </row>
    <row r="10" spans="1:4" ht="15.95" customHeight="1">
      <c r="A10" s="193" t="s">
        <v>225</v>
      </c>
      <c r="B10" s="119" t="s">
        <v>7</v>
      </c>
      <c r="C10" s="119"/>
      <c r="D10" s="192">
        <f>取引基本表!AQ10/取引基本表!$AQ$41</f>
        <v>1.8634286992538485E-2</v>
      </c>
    </row>
    <row r="11" spans="1:4" ht="15.95" customHeight="1">
      <c r="A11" s="193" t="s">
        <v>226</v>
      </c>
      <c r="B11" s="119" t="s">
        <v>390</v>
      </c>
      <c r="C11" s="119"/>
      <c r="D11" s="192">
        <f>取引基本表!AQ11/取引基本表!$AQ$41</f>
        <v>3.4238751006027009E-3</v>
      </c>
    </row>
    <row r="12" spans="1:4" ht="15.95" customHeight="1">
      <c r="A12" s="193" t="s">
        <v>227</v>
      </c>
      <c r="B12" s="119" t="s">
        <v>8</v>
      </c>
      <c r="C12" s="119"/>
      <c r="D12" s="192">
        <f>取引基本表!AQ12/取引基本表!$AQ$41</f>
        <v>7.5267935541033562E-4</v>
      </c>
    </row>
    <row r="13" spans="1:4" ht="15.95" customHeight="1">
      <c r="A13" s="197" t="s">
        <v>228</v>
      </c>
      <c r="B13" s="124" t="s">
        <v>9</v>
      </c>
      <c r="C13" s="124"/>
      <c r="D13" s="199">
        <f>取引基本表!AQ13/取引基本表!$AQ$41</f>
        <v>-1.213998960339251E-4</v>
      </c>
    </row>
    <row r="14" spans="1:4" ht="15.95" customHeight="1">
      <c r="A14" s="193" t="s">
        <v>229</v>
      </c>
      <c r="B14" s="119" t="s">
        <v>10</v>
      </c>
      <c r="C14" s="119"/>
      <c r="D14" s="192">
        <f>取引基本表!AQ14/取引基本表!$AQ$41</f>
        <v>3.5822920141158225E-6</v>
      </c>
    </row>
    <row r="15" spans="1:4" ht="15.95" customHeight="1">
      <c r="A15" s="193" t="s">
        <v>230</v>
      </c>
      <c r="B15" s="119" t="s">
        <v>11</v>
      </c>
      <c r="C15" s="119"/>
      <c r="D15" s="192">
        <f>取引基本表!AQ15/取引基本表!$AQ$41</f>
        <v>9.8950866078799274E-4</v>
      </c>
    </row>
    <row r="16" spans="1:4" ht="15.95" customHeight="1">
      <c r="A16" s="193" t="s">
        <v>231</v>
      </c>
      <c r="B16" s="119" t="s">
        <v>261</v>
      </c>
      <c r="C16" s="119"/>
      <c r="D16" s="192">
        <f>取引基本表!AQ16/取引基本表!$AQ$41</f>
        <v>0</v>
      </c>
    </row>
    <row r="17" spans="1:4" ht="15.95" customHeight="1">
      <c r="A17" s="193" t="s">
        <v>232</v>
      </c>
      <c r="B17" s="119" t="s">
        <v>262</v>
      </c>
      <c r="C17" s="119"/>
      <c r="D17" s="192">
        <f>取引基本表!AQ17/取引基本表!$AQ$41</f>
        <v>1.8309492516591984E-5</v>
      </c>
    </row>
    <row r="18" spans="1:4" ht="15.95" customHeight="1">
      <c r="A18" s="193" t="s">
        <v>233</v>
      </c>
      <c r="B18" s="119" t="s">
        <v>263</v>
      </c>
      <c r="C18" s="119"/>
      <c r="D18" s="192">
        <f>取引基本表!AQ18/取引基本表!$AQ$41</f>
        <v>3.0290269141579346E-4</v>
      </c>
    </row>
    <row r="19" spans="1:4" ht="15.95" customHeight="1">
      <c r="A19" s="194" t="s">
        <v>234</v>
      </c>
      <c r="B19" s="122" t="s">
        <v>264</v>
      </c>
      <c r="C19" s="122"/>
      <c r="D19" s="196">
        <f>取引基本表!AQ19/取引基本表!$AQ$41</f>
        <v>5.2022840693882006E-4</v>
      </c>
    </row>
    <row r="20" spans="1:4" ht="15.95" customHeight="1">
      <c r="A20" s="193" t="s">
        <v>235</v>
      </c>
      <c r="B20" s="119" t="s">
        <v>12</v>
      </c>
      <c r="C20" s="119"/>
      <c r="D20" s="192">
        <f>取引基本表!AQ20/取引基本表!$AQ$41</f>
        <v>8.7857701808420618E-3</v>
      </c>
    </row>
    <row r="21" spans="1:4" ht="15.95" customHeight="1">
      <c r="A21" s="193" t="s">
        <v>236</v>
      </c>
      <c r="B21" s="119" t="s">
        <v>391</v>
      </c>
      <c r="C21" s="119"/>
      <c r="D21" s="192">
        <f>取引基本表!AQ21/取引基本表!$AQ$41</f>
        <v>7.8698975225664491E-3</v>
      </c>
    </row>
    <row r="22" spans="1:4" ht="15.95" customHeight="1">
      <c r="A22" s="193" t="s">
        <v>0</v>
      </c>
      <c r="B22" s="119" t="s">
        <v>265</v>
      </c>
      <c r="C22" s="119"/>
      <c r="D22" s="192">
        <f>取引基本表!AQ22/取引基本表!$AQ$41</f>
        <v>2.4017277792416528E-2</v>
      </c>
    </row>
    <row r="23" spans="1:4" ht="15.95" customHeight="1">
      <c r="A23" s="193" t="s">
        <v>1</v>
      </c>
      <c r="B23" s="119" t="s">
        <v>108</v>
      </c>
      <c r="C23" s="119"/>
      <c r="D23" s="192">
        <f>取引基本表!AQ23/取引基本表!$AQ$41</f>
        <v>1.3241743413956132E-2</v>
      </c>
    </row>
    <row r="24" spans="1:4" ht="15.95" customHeight="1">
      <c r="A24" s="194" t="s">
        <v>237</v>
      </c>
      <c r="B24" s="122" t="s">
        <v>266</v>
      </c>
      <c r="C24" s="122"/>
      <c r="D24" s="196">
        <f>取引基本表!AQ24/取引基本表!$AQ$41</f>
        <v>0</v>
      </c>
    </row>
    <row r="25" spans="1:4" ht="15.95" customHeight="1">
      <c r="A25" s="193" t="s">
        <v>238</v>
      </c>
      <c r="B25" s="119" t="s">
        <v>267</v>
      </c>
      <c r="C25" s="119"/>
      <c r="D25" s="192">
        <f>取引基本表!AQ25/取引基本表!$AQ$41</f>
        <v>3.1910659229297735E-2</v>
      </c>
    </row>
    <row r="26" spans="1:4" ht="15.95" customHeight="1">
      <c r="A26" s="193" t="s">
        <v>239</v>
      </c>
      <c r="B26" s="119" t="s">
        <v>268</v>
      </c>
      <c r="C26" s="119"/>
      <c r="D26" s="192">
        <f>取引基本表!AQ26/取引基本表!$AQ$41</f>
        <v>7.3249911039748317E-3</v>
      </c>
    </row>
    <row r="27" spans="1:4" ht="15.95" customHeight="1">
      <c r="A27" s="193" t="s">
        <v>240</v>
      </c>
      <c r="B27" s="119" t="s">
        <v>269</v>
      </c>
      <c r="C27" s="119"/>
      <c r="D27" s="192">
        <f>取引基本表!AQ27/取引基本表!$AQ$41</f>
        <v>2.2250013732119387E-4</v>
      </c>
    </row>
    <row r="28" spans="1:4" ht="15.95" customHeight="1">
      <c r="A28" s="193" t="s">
        <v>241</v>
      </c>
      <c r="B28" s="119" t="s">
        <v>270</v>
      </c>
      <c r="C28" s="119"/>
      <c r="D28" s="192">
        <f>取引基本表!AQ28/取引基本表!$AQ$41</f>
        <v>0.1701656372220838</v>
      </c>
    </row>
    <row r="29" spans="1:4" ht="15.95" customHeight="1">
      <c r="A29" s="194" t="s">
        <v>242</v>
      </c>
      <c r="B29" s="122" t="s">
        <v>271</v>
      </c>
      <c r="C29" s="122"/>
      <c r="D29" s="196">
        <f>取引基本表!AQ29/取引基本表!$AQ$41</f>
        <v>5.3811996538709848E-2</v>
      </c>
    </row>
    <row r="30" spans="1:4" ht="15.95" customHeight="1">
      <c r="A30" s="193" t="s">
        <v>2</v>
      </c>
      <c r="B30" s="119" t="s">
        <v>272</v>
      </c>
      <c r="C30" s="119"/>
      <c r="D30" s="192">
        <f>取引基本表!AQ30/取引基本表!$AQ$41</f>
        <v>0.20534772512516131</v>
      </c>
    </row>
    <row r="31" spans="1:4" ht="15.95" customHeight="1">
      <c r="A31" s="193" t="s">
        <v>243</v>
      </c>
      <c r="B31" s="119" t="s">
        <v>273</v>
      </c>
      <c r="C31" s="119"/>
      <c r="D31" s="192">
        <f>取引基本表!AQ31/取引基本表!$AQ$41</f>
        <v>3.801647695113515E-2</v>
      </c>
    </row>
    <row r="32" spans="1:4" ht="15.95" customHeight="1">
      <c r="A32" s="193" t="s">
        <v>244</v>
      </c>
      <c r="B32" s="119" t="s">
        <v>274</v>
      </c>
      <c r="C32" s="119"/>
      <c r="D32" s="192">
        <f>取引基本表!AQ32/取引基本表!$AQ$41</f>
        <v>3.1791249495493876E-2</v>
      </c>
    </row>
    <row r="33" spans="1:4" ht="15.95" customHeight="1">
      <c r="A33" s="193" t="s">
        <v>245</v>
      </c>
      <c r="B33" s="119" t="s">
        <v>275</v>
      </c>
      <c r="C33" s="119"/>
      <c r="D33" s="192">
        <f>取引基本表!AQ33/取引基本表!$AQ$41</f>
        <v>8.7169105676818348E-5</v>
      </c>
    </row>
    <row r="34" spans="1:4" ht="15.95" customHeight="1">
      <c r="A34" s="194" t="s">
        <v>246</v>
      </c>
      <c r="B34" s="122" t="s">
        <v>276</v>
      </c>
      <c r="C34" s="122"/>
      <c r="D34" s="196">
        <f>取引基本表!AQ34/取引基本表!$AQ$41</f>
        <v>2.2282254360246431E-2</v>
      </c>
    </row>
    <row r="35" spans="1:4" ht="15.95" customHeight="1">
      <c r="A35" s="193" t="s">
        <v>247</v>
      </c>
      <c r="B35" s="119" t="s">
        <v>277</v>
      </c>
      <c r="C35" s="119"/>
      <c r="D35" s="192">
        <f>取引基本表!AQ35/取引基本表!$AQ$41</f>
        <v>5.5267999226224926E-2</v>
      </c>
    </row>
    <row r="36" spans="1:4" ht="15.95" customHeight="1">
      <c r="A36" s="193" t="s">
        <v>248</v>
      </c>
      <c r="B36" s="119" t="s">
        <v>392</v>
      </c>
      <c r="C36" s="119"/>
      <c r="D36" s="192">
        <f>取引基本表!AQ36/取引基本表!$AQ$41</f>
        <v>1.9766291268999085E-2</v>
      </c>
    </row>
    <row r="37" spans="1:4" ht="15.95" customHeight="1">
      <c r="A37" s="193" t="s">
        <v>249</v>
      </c>
      <c r="B37" s="119" t="s">
        <v>278</v>
      </c>
      <c r="C37" s="119"/>
      <c r="D37" s="192">
        <f>取引基本表!AQ37/取引基本表!$AQ$41</f>
        <v>1.2378013006108206E-2</v>
      </c>
    </row>
    <row r="38" spans="1:4" ht="15.95" customHeight="1">
      <c r="A38" s="197" t="s">
        <v>250</v>
      </c>
      <c r="B38" s="124" t="s">
        <v>279</v>
      </c>
      <c r="C38" s="124"/>
      <c r="D38" s="199">
        <f>取引基本表!AQ38/取引基本表!$AQ$41</f>
        <v>0.13648651983515089</v>
      </c>
    </row>
    <row r="39" spans="1:4" ht="15.95" customHeight="1">
      <c r="A39" s="193" t="s">
        <v>251</v>
      </c>
      <c r="B39" s="119" t="s">
        <v>393</v>
      </c>
      <c r="C39" s="119"/>
      <c r="D39" s="192">
        <f>取引基本表!AQ39/取引基本表!$AQ$41</f>
        <v>0</v>
      </c>
    </row>
    <row r="40" spans="1:4" ht="15.95" customHeight="1" thickBot="1">
      <c r="A40" s="193" t="s">
        <v>252</v>
      </c>
      <c r="B40" s="119" t="s">
        <v>394</v>
      </c>
      <c r="C40" s="119"/>
      <c r="D40" s="192">
        <f>取引基本表!AQ40/取引基本表!$AQ$41</f>
        <v>0</v>
      </c>
    </row>
    <row r="41" spans="1:4" ht="15.75" customHeight="1" thickTop="1" thickBot="1">
      <c r="A41" s="207"/>
      <c r="B41" s="208" t="s">
        <v>39</v>
      </c>
      <c r="C41" s="209"/>
      <c r="D41" s="210">
        <f>取引基本表!AQ41/取引基本表!$AQ$41</f>
        <v>1</v>
      </c>
    </row>
  </sheetData>
  <phoneticPr fontId="3"/>
  <pageMargins left="0.78740157480314965" right="0.78740157480314965" top="0.78740157480314965" bottom="0.78740157480314965" header="0.51181102362204722" footer="0.51181102362204722"/>
  <pageSetup paperSize="9" orientation="portrait" r:id="rId1"/>
  <headerFooter alignWithMargins="0">
    <oddFooter>&amp;R&amp;F  &amp;A</oddFooter>
  </headerFooter>
  <ignoredErrors>
    <ignoredError sqref="A4:A4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pane xSplit="3" ySplit="3" topLeftCell="D4" activePane="bottomRight" state="frozen"/>
      <selection activeCell="A17" sqref="A17:IV18"/>
      <selection pane="topRight" activeCell="A17" sqref="A17:IV18"/>
      <selection pane="bottomLeft" activeCell="A17" sqref="A17:IV18"/>
      <selection pane="bottomRight"/>
    </sheetView>
  </sheetViews>
  <sheetFormatPr defaultRowHeight="12"/>
  <cols>
    <col min="1" max="1" width="3" style="137" customWidth="1"/>
    <col min="2" max="2" width="28.5" style="137" customWidth="1"/>
    <col min="3" max="3" width="0.875" style="137" customWidth="1"/>
    <col min="4" max="4" width="11.375" style="137" customWidth="1"/>
    <col min="5" max="16384" width="9" style="137"/>
  </cols>
  <sheetData>
    <row r="1" spans="1:4" ht="15" thickBot="1">
      <c r="A1" s="167" t="s">
        <v>43</v>
      </c>
    </row>
    <row r="2" spans="1:4">
      <c r="A2" s="182"/>
      <c r="B2" s="183"/>
      <c r="C2" s="183"/>
      <c r="D2" s="185"/>
    </row>
    <row r="3" spans="1:4" ht="42.75" customHeight="1">
      <c r="A3" s="186"/>
      <c r="B3" s="126"/>
      <c r="C3" s="126"/>
      <c r="D3" s="205" t="s">
        <v>44</v>
      </c>
    </row>
    <row r="4" spans="1:4">
      <c r="A4" s="189" t="s">
        <v>21</v>
      </c>
      <c r="B4" s="190" t="s">
        <v>389</v>
      </c>
      <c r="C4" s="119"/>
      <c r="D4" s="192">
        <f>取引基本表!D48/取引基本表!D49</f>
        <v>0.49417216834046579</v>
      </c>
    </row>
    <row r="5" spans="1:4">
      <c r="A5" s="193" t="s">
        <v>22</v>
      </c>
      <c r="B5" s="119" t="s">
        <v>3</v>
      </c>
      <c r="C5" s="119"/>
      <c r="D5" s="192">
        <f>取引基本表!E48/取引基本表!E49</f>
        <v>0.41560147084573629</v>
      </c>
    </row>
    <row r="6" spans="1:4">
      <c r="A6" s="193" t="s">
        <v>221</v>
      </c>
      <c r="B6" s="119" t="s">
        <v>260</v>
      </c>
      <c r="C6" s="119"/>
      <c r="D6" s="192">
        <f>取引基本表!F48/取引基本表!F49</f>
        <v>0.34623683985103182</v>
      </c>
    </row>
    <row r="7" spans="1:4">
      <c r="A7" s="193" t="s">
        <v>222</v>
      </c>
      <c r="B7" s="119" t="s">
        <v>4</v>
      </c>
      <c r="C7" s="119"/>
      <c r="D7" s="192">
        <f>取引基本表!G48/取引基本表!G49</f>
        <v>0.43275042155321042</v>
      </c>
    </row>
    <row r="8" spans="1:4" ht="13.5" customHeight="1">
      <c r="A8" s="193" t="s">
        <v>223</v>
      </c>
      <c r="B8" s="119" t="s">
        <v>5</v>
      </c>
      <c r="C8" s="119"/>
      <c r="D8" s="192">
        <f>取引基本表!H48/取引基本表!H49</f>
        <v>0.37556350945007105</v>
      </c>
    </row>
    <row r="9" spans="1:4">
      <c r="A9" s="194" t="s">
        <v>224</v>
      </c>
      <c r="B9" s="122" t="s">
        <v>6</v>
      </c>
      <c r="C9" s="122"/>
      <c r="D9" s="196">
        <f>取引基本表!I48/取引基本表!I49</f>
        <v>0.47706760502322065</v>
      </c>
    </row>
    <row r="10" spans="1:4" ht="13.5" customHeight="1">
      <c r="A10" s="193" t="s">
        <v>225</v>
      </c>
      <c r="B10" s="119" t="s">
        <v>7</v>
      </c>
      <c r="C10" s="119"/>
      <c r="D10" s="192">
        <f>取引基本表!J48/取引基本表!J49</f>
        <v>0.25228575856190921</v>
      </c>
    </row>
    <row r="11" spans="1:4" ht="13.5" customHeight="1">
      <c r="A11" s="193" t="s">
        <v>226</v>
      </c>
      <c r="B11" s="119" t="s">
        <v>390</v>
      </c>
      <c r="C11" s="119"/>
      <c r="D11" s="192">
        <f>取引基本表!K48/取引基本表!K49</f>
        <v>0.34290050307709741</v>
      </c>
    </row>
    <row r="12" spans="1:4">
      <c r="A12" s="193" t="s">
        <v>227</v>
      </c>
      <c r="B12" s="119" t="s">
        <v>8</v>
      </c>
      <c r="C12" s="119"/>
      <c r="D12" s="192">
        <f>取引基本表!L48/取引基本表!L49</f>
        <v>0.46525859945285047</v>
      </c>
    </row>
    <row r="13" spans="1:4">
      <c r="A13" s="197" t="s">
        <v>228</v>
      </c>
      <c r="B13" s="124" t="s">
        <v>9</v>
      </c>
      <c r="C13" s="124"/>
      <c r="D13" s="199">
        <f>取引基本表!M48/取引基本表!M49</f>
        <v>0.35518267990102165</v>
      </c>
    </row>
    <row r="14" spans="1:4">
      <c r="A14" s="193" t="s">
        <v>229</v>
      </c>
      <c r="B14" s="119" t="s">
        <v>10</v>
      </c>
      <c r="C14" s="119"/>
      <c r="D14" s="192">
        <f>取引基本表!N48/取引基本表!N49</f>
        <v>0.21714466765374327</v>
      </c>
    </row>
    <row r="15" spans="1:4">
      <c r="A15" s="193" t="s">
        <v>230</v>
      </c>
      <c r="B15" s="119" t="s">
        <v>11</v>
      </c>
      <c r="C15" s="119"/>
      <c r="D15" s="192">
        <f>取引基本表!O48/取引基本表!O49</f>
        <v>0.45603967053286265</v>
      </c>
    </row>
    <row r="16" spans="1:4">
      <c r="A16" s="193" t="s">
        <v>231</v>
      </c>
      <c r="B16" s="119" t="s">
        <v>261</v>
      </c>
      <c r="C16" s="119"/>
      <c r="D16" s="192">
        <f>取引基本表!P48/取引基本表!P49</f>
        <v>0.44792161004204234</v>
      </c>
    </row>
    <row r="17" spans="1:4">
      <c r="A17" s="193" t="s">
        <v>232</v>
      </c>
      <c r="B17" s="119" t="s">
        <v>262</v>
      </c>
      <c r="C17" s="119"/>
      <c r="D17" s="192">
        <f>取引基本表!Q48/取引基本表!Q49</f>
        <v>0.46676152503855206</v>
      </c>
    </row>
    <row r="18" spans="1:4">
      <c r="A18" s="193" t="s">
        <v>233</v>
      </c>
      <c r="B18" s="119" t="s">
        <v>263</v>
      </c>
      <c r="C18" s="119"/>
      <c r="D18" s="192">
        <f>取引基本表!R48/取引基本表!R49</f>
        <v>0.32754018452968142</v>
      </c>
    </row>
    <row r="19" spans="1:4">
      <c r="A19" s="194" t="s">
        <v>234</v>
      </c>
      <c r="B19" s="122" t="s">
        <v>264</v>
      </c>
      <c r="C19" s="122"/>
      <c r="D19" s="196">
        <f>取引基本表!S48/取引基本表!S49</f>
        <v>0.43269669390027904</v>
      </c>
    </row>
    <row r="20" spans="1:4">
      <c r="A20" s="193" t="s">
        <v>235</v>
      </c>
      <c r="B20" s="119" t="s">
        <v>12</v>
      </c>
      <c r="C20" s="119"/>
      <c r="D20" s="192">
        <f>取引基本表!T48/取引基本表!T49</f>
        <v>0.47016037378456876</v>
      </c>
    </row>
    <row r="21" spans="1:4" ht="13.5" customHeight="1">
      <c r="A21" s="193" t="s">
        <v>236</v>
      </c>
      <c r="B21" s="119" t="s">
        <v>391</v>
      </c>
      <c r="C21" s="119"/>
      <c r="D21" s="192">
        <f>取引基本表!U48/取引基本表!U49</f>
        <v>0.61054365733113669</v>
      </c>
    </row>
    <row r="22" spans="1:4">
      <c r="A22" s="193" t="s">
        <v>0</v>
      </c>
      <c r="B22" s="119" t="s">
        <v>265</v>
      </c>
      <c r="C22" s="119"/>
      <c r="D22" s="192">
        <f>取引基本表!V48/取引基本表!V49</f>
        <v>0.37652668153440672</v>
      </c>
    </row>
    <row r="23" spans="1:4" ht="13.5" customHeight="1">
      <c r="A23" s="193" t="s">
        <v>1</v>
      </c>
      <c r="B23" s="119" t="s">
        <v>108</v>
      </c>
      <c r="C23" s="119"/>
      <c r="D23" s="192">
        <f>取引基本表!W48/取引基本表!W49</f>
        <v>0.60708715703795924</v>
      </c>
    </row>
    <row r="24" spans="1:4" ht="13.5" customHeight="1">
      <c r="A24" s="194" t="s">
        <v>237</v>
      </c>
      <c r="B24" s="122" t="s">
        <v>266</v>
      </c>
      <c r="C24" s="122"/>
      <c r="D24" s="196">
        <f>取引基本表!X48/取引基本表!X49</f>
        <v>0.46708306228655067</v>
      </c>
    </row>
    <row r="25" spans="1:4">
      <c r="A25" s="193" t="s">
        <v>238</v>
      </c>
      <c r="B25" s="119" t="s">
        <v>267</v>
      </c>
      <c r="C25" s="119"/>
      <c r="D25" s="192">
        <f>取引基本表!Y48/取引基本表!Y49</f>
        <v>0.44105145445378058</v>
      </c>
    </row>
    <row r="26" spans="1:4">
      <c r="A26" s="193" t="s">
        <v>239</v>
      </c>
      <c r="B26" s="119" t="s">
        <v>268</v>
      </c>
      <c r="C26" s="119"/>
      <c r="D26" s="192">
        <f>取引基本表!Z48/取引基本表!Z49</f>
        <v>0.4467154719206014</v>
      </c>
    </row>
    <row r="27" spans="1:4">
      <c r="A27" s="193" t="s">
        <v>240</v>
      </c>
      <c r="B27" s="119" t="s">
        <v>269</v>
      </c>
      <c r="C27" s="119"/>
      <c r="D27" s="192">
        <f>取引基本表!AA48/取引基本表!AA49</f>
        <v>0.6699129023375795</v>
      </c>
    </row>
    <row r="28" spans="1:4">
      <c r="A28" s="193" t="s">
        <v>241</v>
      </c>
      <c r="B28" s="119" t="s">
        <v>270</v>
      </c>
      <c r="C28" s="119"/>
      <c r="D28" s="192">
        <f>取引基本表!AB48/取引基本表!AB49</f>
        <v>0.71609216323502234</v>
      </c>
    </row>
    <row r="29" spans="1:4">
      <c r="A29" s="194" t="s">
        <v>242</v>
      </c>
      <c r="B29" s="122" t="s">
        <v>271</v>
      </c>
      <c r="C29" s="122"/>
      <c r="D29" s="196">
        <f>取引基本表!AC48/取引基本表!AC49</f>
        <v>0.68214815027986819</v>
      </c>
    </row>
    <row r="30" spans="1:4">
      <c r="A30" s="193" t="s">
        <v>2</v>
      </c>
      <c r="B30" s="119" t="s">
        <v>272</v>
      </c>
      <c r="C30" s="119"/>
      <c r="D30" s="192">
        <f>取引基本表!AD48/取引基本表!AD49</f>
        <v>0.86901611228113118</v>
      </c>
    </row>
    <row r="31" spans="1:4">
      <c r="A31" s="193" t="s">
        <v>243</v>
      </c>
      <c r="B31" s="119" t="s">
        <v>273</v>
      </c>
      <c r="C31" s="119"/>
      <c r="D31" s="192">
        <f>取引基本表!AE48/取引基本表!AE49</f>
        <v>0.51807526353758926</v>
      </c>
    </row>
    <row r="32" spans="1:4" ht="13.5" customHeight="1">
      <c r="A32" s="193" t="s">
        <v>244</v>
      </c>
      <c r="B32" s="119" t="s">
        <v>274</v>
      </c>
      <c r="C32" s="119"/>
      <c r="D32" s="192">
        <f>取引基本表!AF48/取引基本表!AF49</f>
        <v>0.56286359785371365</v>
      </c>
    </row>
    <row r="33" spans="1:4" ht="13.5" customHeight="1">
      <c r="A33" s="193" t="s">
        <v>245</v>
      </c>
      <c r="B33" s="119" t="s">
        <v>275</v>
      </c>
      <c r="C33" s="119"/>
      <c r="D33" s="192">
        <f>取引基本表!AG48/取引基本表!AG49</f>
        <v>0.69038855088974382</v>
      </c>
    </row>
    <row r="34" spans="1:4" ht="13.5" customHeight="1">
      <c r="A34" s="194" t="s">
        <v>246</v>
      </c>
      <c r="B34" s="122" t="s">
        <v>276</v>
      </c>
      <c r="C34" s="122"/>
      <c r="D34" s="196">
        <f>取引基本表!AH48/取引基本表!AH49</f>
        <v>0.77265090399553782</v>
      </c>
    </row>
    <row r="35" spans="1:4" ht="13.5" customHeight="1">
      <c r="A35" s="193" t="s">
        <v>247</v>
      </c>
      <c r="B35" s="119" t="s">
        <v>277</v>
      </c>
      <c r="C35" s="119"/>
      <c r="D35" s="192">
        <f>取引基本表!AI48/取引基本表!AI49</f>
        <v>0.6359065863338067</v>
      </c>
    </row>
    <row r="36" spans="1:4">
      <c r="A36" s="193" t="s">
        <v>248</v>
      </c>
      <c r="B36" s="119" t="s">
        <v>392</v>
      </c>
      <c r="C36" s="119"/>
      <c r="D36" s="192">
        <f>取引基本表!AJ48/取引基本表!AJ49</f>
        <v>0.61077833884729238</v>
      </c>
    </row>
    <row r="37" spans="1:4">
      <c r="A37" s="193" t="s">
        <v>249</v>
      </c>
      <c r="B37" s="119" t="s">
        <v>278</v>
      </c>
      <c r="C37" s="119"/>
      <c r="D37" s="192">
        <f>取引基本表!AK48/取引基本表!AK49</f>
        <v>0.65431463123977207</v>
      </c>
    </row>
    <row r="38" spans="1:4">
      <c r="A38" s="197" t="s">
        <v>250</v>
      </c>
      <c r="B38" s="124" t="s">
        <v>279</v>
      </c>
      <c r="C38" s="124"/>
      <c r="D38" s="199">
        <f>取引基本表!AL48/取引基本表!AL49</f>
        <v>0.53172099465017963</v>
      </c>
    </row>
    <row r="39" spans="1:4">
      <c r="A39" s="193" t="s">
        <v>251</v>
      </c>
      <c r="B39" s="119" t="s">
        <v>393</v>
      </c>
      <c r="C39" s="119"/>
      <c r="D39" s="192">
        <f>取引基本表!AM48/取引基本表!AM49</f>
        <v>0</v>
      </c>
    </row>
    <row r="40" spans="1:4" ht="12.75" thickBot="1">
      <c r="A40" s="200" t="s">
        <v>252</v>
      </c>
      <c r="B40" s="201" t="s">
        <v>394</v>
      </c>
      <c r="C40" s="201"/>
      <c r="D40" s="203">
        <f>取引基本表!AN48/取引基本表!AN49</f>
        <v>0.44287449939252127</v>
      </c>
    </row>
    <row r="41" spans="1:4">
      <c r="A41" s="206"/>
      <c r="B41" s="170"/>
      <c r="C41" s="157"/>
    </row>
  </sheetData>
  <phoneticPr fontId="7"/>
  <pageMargins left="0.78740157480314965" right="0.78740157480314965" top="0.78740157480314965" bottom="0.78740157480314965" header="0.51181102362204722" footer="0.51181102362204722"/>
  <pageSetup paperSize="9" orientation="portrait" r:id="rId1"/>
  <headerFooter alignWithMargins="0">
    <oddFooter>&amp;R&amp;F  &amp;A</oddFooter>
  </headerFooter>
  <ignoredErrors>
    <ignoredError sqref="A4:A4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9"/>
  <sheetViews>
    <sheetView zoomScaleNormal="100" workbookViewId="0">
      <pane xSplit="3" ySplit="3" topLeftCell="D4" activePane="bottomRight" state="frozen"/>
      <selection activeCell="P13" sqref="P13"/>
      <selection pane="topRight" activeCell="P13" sqref="P13"/>
      <selection pane="bottomLeft" activeCell="P13" sqref="P13"/>
      <selection pane="bottomRight"/>
    </sheetView>
  </sheetViews>
  <sheetFormatPr defaultRowHeight="15.75" customHeight="1"/>
  <cols>
    <col min="1" max="1" width="2.75" style="242" customWidth="1"/>
    <col min="2" max="2" width="27.125" style="243" customWidth="1"/>
    <col min="3" max="3" width="2.75" style="244" customWidth="1"/>
    <col min="4" max="55" width="10.625" style="137" customWidth="1"/>
    <col min="56" max="56" width="3.25" style="245" customWidth="1"/>
    <col min="57" max="16384" width="9" style="137"/>
  </cols>
  <sheetData>
    <row r="1" spans="1:56" ht="15.75" customHeight="1" thickBot="1">
      <c r="A1" s="211" t="s">
        <v>28</v>
      </c>
      <c r="B1" s="212"/>
      <c r="C1" s="213"/>
      <c r="D1" s="212"/>
      <c r="E1" s="212"/>
      <c r="BD1" s="214" t="s">
        <v>289</v>
      </c>
    </row>
    <row r="2" spans="1:56" s="222" customFormat="1" ht="12">
      <c r="A2" s="182"/>
      <c r="B2" s="183"/>
      <c r="C2" s="183"/>
      <c r="D2" s="215" t="s">
        <v>21</v>
      </c>
      <c r="E2" s="183" t="s">
        <v>22</v>
      </c>
      <c r="F2" s="183" t="s">
        <v>221</v>
      </c>
      <c r="G2" s="183" t="s">
        <v>222</v>
      </c>
      <c r="H2" s="183" t="s">
        <v>223</v>
      </c>
      <c r="I2" s="183" t="s">
        <v>224</v>
      </c>
      <c r="J2" s="183" t="s">
        <v>225</v>
      </c>
      <c r="K2" s="183" t="s">
        <v>226</v>
      </c>
      <c r="L2" s="183" t="s">
        <v>227</v>
      </c>
      <c r="M2" s="183" t="s">
        <v>228</v>
      </c>
      <c r="N2" s="183" t="s">
        <v>229</v>
      </c>
      <c r="O2" s="183" t="s">
        <v>230</v>
      </c>
      <c r="P2" s="183" t="s">
        <v>231</v>
      </c>
      <c r="Q2" s="216" t="s">
        <v>232</v>
      </c>
      <c r="R2" s="216" t="s">
        <v>233</v>
      </c>
      <c r="S2" s="216" t="s">
        <v>234</v>
      </c>
      <c r="T2" s="216" t="s">
        <v>235</v>
      </c>
      <c r="U2" s="216" t="s">
        <v>236</v>
      </c>
      <c r="V2" s="216" t="s">
        <v>0</v>
      </c>
      <c r="W2" s="216" t="s">
        <v>1</v>
      </c>
      <c r="X2" s="183" t="s">
        <v>237</v>
      </c>
      <c r="Y2" s="183" t="s">
        <v>238</v>
      </c>
      <c r="Z2" s="183" t="s">
        <v>239</v>
      </c>
      <c r="AA2" s="183" t="s">
        <v>240</v>
      </c>
      <c r="AB2" s="183" t="s">
        <v>241</v>
      </c>
      <c r="AC2" s="183" t="s">
        <v>242</v>
      </c>
      <c r="AD2" s="183" t="s">
        <v>2</v>
      </c>
      <c r="AE2" s="183" t="s">
        <v>243</v>
      </c>
      <c r="AF2" s="183" t="s">
        <v>244</v>
      </c>
      <c r="AG2" s="183" t="s">
        <v>245</v>
      </c>
      <c r="AH2" s="183" t="s">
        <v>246</v>
      </c>
      <c r="AI2" s="183" t="s">
        <v>247</v>
      </c>
      <c r="AJ2" s="183" t="s">
        <v>248</v>
      </c>
      <c r="AK2" s="183" t="s">
        <v>249</v>
      </c>
      <c r="AL2" s="183" t="s">
        <v>250</v>
      </c>
      <c r="AM2" s="183" t="s">
        <v>251</v>
      </c>
      <c r="AN2" s="183" t="s">
        <v>252</v>
      </c>
      <c r="AO2" s="217" t="s">
        <v>253</v>
      </c>
      <c r="AP2" s="183" t="s">
        <v>254</v>
      </c>
      <c r="AQ2" s="183" t="s">
        <v>255</v>
      </c>
      <c r="AR2" s="183" t="s">
        <v>256</v>
      </c>
      <c r="AS2" s="183" t="s">
        <v>257</v>
      </c>
      <c r="AT2" s="183" t="s">
        <v>258</v>
      </c>
      <c r="AU2" s="183" t="s">
        <v>259</v>
      </c>
      <c r="AV2" s="218">
        <v>78</v>
      </c>
      <c r="AW2" s="218">
        <v>79</v>
      </c>
      <c r="AX2" s="183">
        <v>81</v>
      </c>
      <c r="AY2" s="218">
        <v>82</v>
      </c>
      <c r="AZ2" s="218">
        <v>83</v>
      </c>
      <c r="BA2" s="219">
        <v>87</v>
      </c>
      <c r="BB2" s="217">
        <v>88</v>
      </c>
      <c r="BC2" s="220">
        <v>97</v>
      </c>
      <c r="BD2" s="221"/>
    </row>
    <row r="3" spans="1:56" s="229" customFormat="1" ht="36">
      <c r="A3" s="186"/>
      <c r="B3" s="126"/>
      <c r="C3" s="126"/>
      <c r="D3" s="153" t="s">
        <v>389</v>
      </c>
      <c r="E3" s="154" t="s">
        <v>3</v>
      </c>
      <c r="F3" s="154" t="s">
        <v>260</v>
      </c>
      <c r="G3" s="154" t="s">
        <v>4</v>
      </c>
      <c r="H3" s="154" t="s">
        <v>5</v>
      </c>
      <c r="I3" s="154" t="s">
        <v>6</v>
      </c>
      <c r="J3" s="154" t="s">
        <v>7</v>
      </c>
      <c r="K3" s="154" t="s">
        <v>390</v>
      </c>
      <c r="L3" s="154" t="s">
        <v>8</v>
      </c>
      <c r="M3" s="154" t="s">
        <v>9</v>
      </c>
      <c r="N3" s="154" t="s">
        <v>10</v>
      </c>
      <c r="O3" s="154" t="s">
        <v>11</v>
      </c>
      <c r="P3" s="154" t="s">
        <v>261</v>
      </c>
      <c r="Q3" s="223" t="s">
        <v>262</v>
      </c>
      <c r="R3" s="223" t="s">
        <v>263</v>
      </c>
      <c r="S3" s="154" t="s">
        <v>264</v>
      </c>
      <c r="T3" s="154" t="s">
        <v>12</v>
      </c>
      <c r="U3" s="154" t="s">
        <v>391</v>
      </c>
      <c r="V3" s="154" t="s">
        <v>265</v>
      </c>
      <c r="W3" s="154" t="s">
        <v>397</v>
      </c>
      <c r="X3" s="154" t="s">
        <v>266</v>
      </c>
      <c r="Y3" s="154" t="s">
        <v>267</v>
      </c>
      <c r="Z3" s="154" t="s">
        <v>268</v>
      </c>
      <c r="AA3" s="154" t="s">
        <v>269</v>
      </c>
      <c r="AB3" s="154" t="s">
        <v>270</v>
      </c>
      <c r="AC3" s="154" t="s">
        <v>271</v>
      </c>
      <c r="AD3" s="154" t="s">
        <v>272</v>
      </c>
      <c r="AE3" s="154" t="s">
        <v>273</v>
      </c>
      <c r="AF3" s="154" t="s">
        <v>274</v>
      </c>
      <c r="AG3" s="154" t="s">
        <v>275</v>
      </c>
      <c r="AH3" s="154" t="s">
        <v>276</v>
      </c>
      <c r="AI3" s="154" t="s">
        <v>277</v>
      </c>
      <c r="AJ3" s="154" t="s">
        <v>392</v>
      </c>
      <c r="AK3" s="154" t="s">
        <v>278</v>
      </c>
      <c r="AL3" s="154" t="s">
        <v>279</v>
      </c>
      <c r="AM3" s="154" t="s">
        <v>393</v>
      </c>
      <c r="AN3" s="154" t="s">
        <v>394</v>
      </c>
      <c r="AO3" s="224" t="s">
        <v>15</v>
      </c>
      <c r="AP3" s="154" t="s">
        <v>280</v>
      </c>
      <c r="AQ3" s="154" t="s">
        <v>16</v>
      </c>
      <c r="AR3" s="154" t="s">
        <v>17</v>
      </c>
      <c r="AS3" s="154" t="s">
        <v>281</v>
      </c>
      <c r="AT3" s="154" t="s">
        <v>282</v>
      </c>
      <c r="AU3" s="154" t="s">
        <v>18</v>
      </c>
      <c r="AV3" s="225" t="s">
        <v>283</v>
      </c>
      <c r="AW3" s="225" t="s">
        <v>284</v>
      </c>
      <c r="AX3" s="154" t="s">
        <v>285</v>
      </c>
      <c r="AY3" s="225" t="s">
        <v>19</v>
      </c>
      <c r="AZ3" s="225" t="s">
        <v>20</v>
      </c>
      <c r="BA3" s="226" t="s">
        <v>286</v>
      </c>
      <c r="BB3" s="227" t="s">
        <v>287</v>
      </c>
      <c r="BC3" s="155" t="s">
        <v>288</v>
      </c>
      <c r="BD3" s="228"/>
    </row>
    <row r="4" spans="1:56" ht="15.75" customHeight="1">
      <c r="A4" s="189" t="s">
        <v>21</v>
      </c>
      <c r="B4" s="190" t="s">
        <v>389</v>
      </c>
      <c r="C4" s="119"/>
      <c r="D4" s="599">
        <v>9382</v>
      </c>
      <c r="E4" s="600">
        <v>0</v>
      </c>
      <c r="F4" s="600">
        <v>38617</v>
      </c>
      <c r="G4" s="600">
        <v>371</v>
      </c>
      <c r="H4" s="600">
        <v>4228</v>
      </c>
      <c r="I4" s="600">
        <v>3139</v>
      </c>
      <c r="J4" s="600">
        <v>0</v>
      </c>
      <c r="K4" s="600">
        <v>92</v>
      </c>
      <c r="L4" s="600">
        <v>28</v>
      </c>
      <c r="M4" s="600">
        <v>0</v>
      </c>
      <c r="N4" s="600">
        <v>1</v>
      </c>
      <c r="O4" s="600">
        <v>0</v>
      </c>
      <c r="P4" s="600">
        <v>0</v>
      </c>
      <c r="Q4" s="600">
        <v>0</v>
      </c>
      <c r="R4" s="600">
        <v>0</v>
      </c>
      <c r="S4" s="600">
        <v>0</v>
      </c>
      <c r="T4" s="600">
        <v>0</v>
      </c>
      <c r="U4" s="600">
        <v>0</v>
      </c>
      <c r="V4" s="600">
        <v>0</v>
      </c>
      <c r="W4" s="600">
        <v>7391</v>
      </c>
      <c r="X4" s="600">
        <v>641</v>
      </c>
      <c r="Y4" s="600">
        <v>0</v>
      </c>
      <c r="Z4" s="600">
        <v>0</v>
      </c>
      <c r="AA4" s="600">
        <v>0</v>
      </c>
      <c r="AB4" s="600">
        <v>97</v>
      </c>
      <c r="AC4" s="600">
        <v>0</v>
      </c>
      <c r="AD4" s="600">
        <v>2</v>
      </c>
      <c r="AE4" s="600">
        <v>0</v>
      </c>
      <c r="AF4" s="600">
        <v>0</v>
      </c>
      <c r="AG4" s="600">
        <v>6</v>
      </c>
      <c r="AH4" s="600">
        <v>848</v>
      </c>
      <c r="AI4" s="600">
        <v>1965</v>
      </c>
      <c r="AJ4" s="600">
        <v>116</v>
      </c>
      <c r="AK4" s="600">
        <v>3</v>
      </c>
      <c r="AL4" s="600">
        <v>9508</v>
      </c>
      <c r="AM4" s="600">
        <v>0</v>
      </c>
      <c r="AN4" s="600">
        <v>0</v>
      </c>
      <c r="AO4" s="601">
        <v>76435</v>
      </c>
      <c r="AP4" s="600">
        <v>646</v>
      </c>
      <c r="AQ4" s="600">
        <v>27585</v>
      </c>
      <c r="AR4" s="600">
        <v>0</v>
      </c>
      <c r="AS4" s="600">
        <v>0</v>
      </c>
      <c r="AT4" s="600">
        <v>151</v>
      </c>
      <c r="AU4" s="600">
        <v>880</v>
      </c>
      <c r="AV4" s="618">
        <v>29262</v>
      </c>
      <c r="AW4" s="618">
        <v>105697</v>
      </c>
      <c r="AX4" s="600">
        <v>37630</v>
      </c>
      <c r="AY4" s="618">
        <v>66892</v>
      </c>
      <c r="AZ4" s="618">
        <v>143327</v>
      </c>
      <c r="BA4" s="619">
        <v>-50325</v>
      </c>
      <c r="BB4" s="601">
        <v>16567</v>
      </c>
      <c r="BC4" s="620">
        <v>93002</v>
      </c>
      <c r="BD4" s="230" t="s">
        <v>21</v>
      </c>
    </row>
    <row r="5" spans="1:56" ht="15.75" customHeight="1">
      <c r="A5" s="193" t="s">
        <v>22</v>
      </c>
      <c r="B5" s="119" t="s">
        <v>3</v>
      </c>
      <c r="C5" s="119"/>
      <c r="D5" s="599">
        <v>2</v>
      </c>
      <c r="E5" s="600">
        <v>2</v>
      </c>
      <c r="F5" s="600">
        <v>92</v>
      </c>
      <c r="G5" s="600">
        <v>9</v>
      </c>
      <c r="H5" s="600">
        <v>692</v>
      </c>
      <c r="I5" s="600">
        <v>2945</v>
      </c>
      <c r="J5" s="600">
        <v>897</v>
      </c>
      <c r="K5" s="600">
        <v>9</v>
      </c>
      <c r="L5" s="600">
        <v>5150</v>
      </c>
      <c r="M5" s="600">
        <v>2041</v>
      </c>
      <c r="N5" s="600">
        <v>14506</v>
      </c>
      <c r="O5" s="600">
        <v>59</v>
      </c>
      <c r="P5" s="600">
        <v>14</v>
      </c>
      <c r="Q5" s="600">
        <v>20</v>
      </c>
      <c r="R5" s="600">
        <v>2</v>
      </c>
      <c r="S5" s="600">
        <v>97</v>
      </c>
      <c r="T5" s="600">
        <v>7</v>
      </c>
      <c r="U5" s="600">
        <v>0</v>
      </c>
      <c r="V5" s="600">
        <v>78</v>
      </c>
      <c r="W5" s="600">
        <v>189</v>
      </c>
      <c r="X5" s="600">
        <v>6869</v>
      </c>
      <c r="Y5" s="600">
        <v>46722</v>
      </c>
      <c r="Z5" s="600">
        <v>0</v>
      </c>
      <c r="AA5" s="600">
        <v>0</v>
      </c>
      <c r="AB5" s="600">
        <v>3</v>
      </c>
      <c r="AC5" s="600">
        <v>0</v>
      </c>
      <c r="AD5" s="600">
        <v>0</v>
      </c>
      <c r="AE5" s="600">
        <v>1</v>
      </c>
      <c r="AF5" s="600">
        <v>0</v>
      </c>
      <c r="AG5" s="600">
        <v>2</v>
      </c>
      <c r="AH5" s="600">
        <v>6</v>
      </c>
      <c r="AI5" s="600">
        <v>6</v>
      </c>
      <c r="AJ5" s="600">
        <v>4</v>
      </c>
      <c r="AK5" s="600">
        <v>2</v>
      </c>
      <c r="AL5" s="600">
        <v>9</v>
      </c>
      <c r="AM5" s="600">
        <v>0</v>
      </c>
      <c r="AN5" s="600">
        <v>8</v>
      </c>
      <c r="AO5" s="601">
        <v>80443</v>
      </c>
      <c r="AP5" s="600">
        <v>-51</v>
      </c>
      <c r="AQ5" s="600">
        <v>-55</v>
      </c>
      <c r="AR5" s="600">
        <v>0</v>
      </c>
      <c r="AS5" s="600">
        <v>0</v>
      </c>
      <c r="AT5" s="600">
        <v>-51</v>
      </c>
      <c r="AU5" s="600">
        <v>-16</v>
      </c>
      <c r="AV5" s="618">
        <v>-173</v>
      </c>
      <c r="AW5" s="618">
        <v>80270</v>
      </c>
      <c r="AX5" s="600">
        <v>1445</v>
      </c>
      <c r="AY5" s="618">
        <v>1272</v>
      </c>
      <c r="AZ5" s="618">
        <v>81715</v>
      </c>
      <c r="BA5" s="619">
        <v>-70293</v>
      </c>
      <c r="BB5" s="601">
        <v>-69021</v>
      </c>
      <c r="BC5" s="620">
        <v>11422</v>
      </c>
      <c r="BD5" s="231" t="s">
        <v>22</v>
      </c>
    </row>
    <row r="6" spans="1:56" ht="15.75" customHeight="1">
      <c r="A6" s="193" t="s">
        <v>221</v>
      </c>
      <c r="B6" s="119" t="s">
        <v>260</v>
      </c>
      <c r="C6" s="119"/>
      <c r="D6" s="599">
        <v>5711</v>
      </c>
      <c r="E6" s="600">
        <v>0</v>
      </c>
      <c r="F6" s="600">
        <v>52177</v>
      </c>
      <c r="G6" s="600">
        <v>17</v>
      </c>
      <c r="H6" s="600">
        <v>373</v>
      </c>
      <c r="I6" s="600">
        <v>7962</v>
      </c>
      <c r="J6" s="600">
        <v>0</v>
      </c>
      <c r="K6" s="600">
        <v>4</v>
      </c>
      <c r="L6" s="600">
        <v>53</v>
      </c>
      <c r="M6" s="600">
        <v>0</v>
      </c>
      <c r="N6" s="600">
        <v>0</v>
      </c>
      <c r="O6" s="600">
        <v>0</v>
      </c>
      <c r="P6" s="600">
        <v>0</v>
      </c>
      <c r="Q6" s="600">
        <v>0</v>
      </c>
      <c r="R6" s="600">
        <v>0</v>
      </c>
      <c r="S6" s="600">
        <v>0</v>
      </c>
      <c r="T6" s="600">
        <v>0</v>
      </c>
      <c r="U6" s="600">
        <v>0</v>
      </c>
      <c r="V6" s="600">
        <v>0</v>
      </c>
      <c r="W6" s="600">
        <v>283</v>
      </c>
      <c r="X6" s="600">
        <v>25</v>
      </c>
      <c r="Y6" s="600">
        <v>0</v>
      </c>
      <c r="Z6" s="600">
        <v>0</v>
      </c>
      <c r="AA6" s="600">
        <v>0</v>
      </c>
      <c r="AB6" s="600">
        <v>98</v>
      </c>
      <c r="AC6" s="600">
        <v>0</v>
      </c>
      <c r="AD6" s="600">
        <v>0</v>
      </c>
      <c r="AE6" s="600">
        <v>0</v>
      </c>
      <c r="AF6" s="600">
        <v>0</v>
      </c>
      <c r="AG6" s="600">
        <v>68</v>
      </c>
      <c r="AH6" s="600">
        <v>2248</v>
      </c>
      <c r="AI6" s="600">
        <v>5828</v>
      </c>
      <c r="AJ6" s="600">
        <v>79</v>
      </c>
      <c r="AK6" s="600">
        <v>3</v>
      </c>
      <c r="AL6" s="600">
        <v>56646</v>
      </c>
      <c r="AM6" s="600">
        <v>0</v>
      </c>
      <c r="AN6" s="600">
        <v>107</v>
      </c>
      <c r="AO6" s="601">
        <v>131682</v>
      </c>
      <c r="AP6" s="600">
        <v>8284</v>
      </c>
      <c r="AQ6" s="600">
        <v>252564</v>
      </c>
      <c r="AR6" s="600">
        <v>0</v>
      </c>
      <c r="AS6" s="600">
        <v>0</v>
      </c>
      <c r="AT6" s="600">
        <v>0</v>
      </c>
      <c r="AU6" s="600">
        <v>53</v>
      </c>
      <c r="AV6" s="618">
        <v>260901</v>
      </c>
      <c r="AW6" s="618">
        <v>392583</v>
      </c>
      <c r="AX6" s="600">
        <v>180062</v>
      </c>
      <c r="AY6" s="618">
        <v>440963</v>
      </c>
      <c r="AZ6" s="618">
        <v>572645</v>
      </c>
      <c r="BA6" s="619">
        <v>-327492</v>
      </c>
      <c r="BB6" s="601">
        <v>113471</v>
      </c>
      <c r="BC6" s="620">
        <v>245153</v>
      </c>
      <c r="BD6" s="231" t="s">
        <v>221</v>
      </c>
    </row>
    <row r="7" spans="1:56" ht="15.75" customHeight="1">
      <c r="A7" s="193" t="s">
        <v>222</v>
      </c>
      <c r="B7" s="119" t="s">
        <v>4</v>
      </c>
      <c r="C7" s="119"/>
      <c r="D7" s="599">
        <v>900</v>
      </c>
      <c r="E7" s="600">
        <v>69</v>
      </c>
      <c r="F7" s="600">
        <v>252</v>
      </c>
      <c r="G7" s="600">
        <v>11825</v>
      </c>
      <c r="H7" s="600">
        <v>786</v>
      </c>
      <c r="I7" s="600">
        <v>1217</v>
      </c>
      <c r="J7" s="600">
        <v>1</v>
      </c>
      <c r="K7" s="600">
        <v>441</v>
      </c>
      <c r="L7" s="600">
        <v>376</v>
      </c>
      <c r="M7" s="600">
        <v>119</v>
      </c>
      <c r="N7" s="600">
        <v>252</v>
      </c>
      <c r="O7" s="600">
        <v>364</v>
      </c>
      <c r="P7" s="600">
        <v>188</v>
      </c>
      <c r="Q7" s="600">
        <v>803</v>
      </c>
      <c r="R7" s="600">
        <v>38</v>
      </c>
      <c r="S7" s="600">
        <v>1096</v>
      </c>
      <c r="T7" s="600">
        <v>93</v>
      </c>
      <c r="U7" s="600">
        <v>6</v>
      </c>
      <c r="V7" s="600">
        <v>99</v>
      </c>
      <c r="W7" s="600">
        <v>361</v>
      </c>
      <c r="X7" s="600">
        <v>1798</v>
      </c>
      <c r="Y7" s="600">
        <v>73</v>
      </c>
      <c r="Z7" s="600">
        <v>45</v>
      </c>
      <c r="AA7" s="600">
        <v>128</v>
      </c>
      <c r="AB7" s="600">
        <v>2988</v>
      </c>
      <c r="AC7" s="600">
        <v>402</v>
      </c>
      <c r="AD7" s="600">
        <v>12</v>
      </c>
      <c r="AE7" s="600">
        <v>406</v>
      </c>
      <c r="AF7" s="600">
        <v>282</v>
      </c>
      <c r="AG7" s="600">
        <v>1158</v>
      </c>
      <c r="AH7" s="600">
        <v>92</v>
      </c>
      <c r="AI7" s="600">
        <v>1947</v>
      </c>
      <c r="AJ7" s="600">
        <v>1489</v>
      </c>
      <c r="AK7" s="600">
        <v>674</v>
      </c>
      <c r="AL7" s="600">
        <v>1703</v>
      </c>
      <c r="AM7" s="600">
        <v>233</v>
      </c>
      <c r="AN7" s="600">
        <v>18</v>
      </c>
      <c r="AO7" s="601">
        <v>32734</v>
      </c>
      <c r="AP7" s="600">
        <v>1050</v>
      </c>
      <c r="AQ7" s="600">
        <v>46827</v>
      </c>
      <c r="AR7" s="600">
        <v>0</v>
      </c>
      <c r="AS7" s="600">
        <v>8</v>
      </c>
      <c r="AT7" s="600">
        <v>1191</v>
      </c>
      <c r="AU7" s="600">
        <v>1324</v>
      </c>
      <c r="AV7" s="618">
        <v>50400</v>
      </c>
      <c r="AW7" s="618">
        <v>83134</v>
      </c>
      <c r="AX7" s="600">
        <v>41891</v>
      </c>
      <c r="AY7" s="618">
        <v>92291</v>
      </c>
      <c r="AZ7" s="618">
        <v>125025</v>
      </c>
      <c r="BA7" s="619">
        <v>-72244</v>
      </c>
      <c r="BB7" s="601">
        <v>20047</v>
      </c>
      <c r="BC7" s="620">
        <v>52781</v>
      </c>
      <c r="BD7" s="231" t="s">
        <v>222</v>
      </c>
    </row>
    <row r="8" spans="1:56" ht="15.75" customHeight="1">
      <c r="A8" s="193" t="s">
        <v>223</v>
      </c>
      <c r="B8" s="119" t="s">
        <v>5</v>
      </c>
      <c r="C8" s="119"/>
      <c r="D8" s="599">
        <v>1438</v>
      </c>
      <c r="E8" s="600">
        <v>35</v>
      </c>
      <c r="F8" s="600">
        <v>5368</v>
      </c>
      <c r="G8" s="600">
        <v>311</v>
      </c>
      <c r="H8" s="600">
        <v>64078</v>
      </c>
      <c r="I8" s="600">
        <v>18548</v>
      </c>
      <c r="J8" s="600">
        <v>1</v>
      </c>
      <c r="K8" s="600">
        <v>1450</v>
      </c>
      <c r="L8" s="600">
        <v>1085</v>
      </c>
      <c r="M8" s="600">
        <v>160</v>
      </c>
      <c r="N8" s="600">
        <v>441</v>
      </c>
      <c r="O8" s="600">
        <v>901</v>
      </c>
      <c r="P8" s="600">
        <v>687</v>
      </c>
      <c r="Q8" s="600">
        <v>584</v>
      </c>
      <c r="R8" s="600">
        <v>194</v>
      </c>
      <c r="S8" s="600">
        <v>1423</v>
      </c>
      <c r="T8" s="600">
        <v>445</v>
      </c>
      <c r="U8" s="600">
        <v>11</v>
      </c>
      <c r="V8" s="600">
        <v>131</v>
      </c>
      <c r="W8" s="600">
        <v>5777</v>
      </c>
      <c r="X8" s="600">
        <v>27540</v>
      </c>
      <c r="Y8" s="600">
        <v>647</v>
      </c>
      <c r="Z8" s="600">
        <v>159</v>
      </c>
      <c r="AA8" s="600">
        <v>222</v>
      </c>
      <c r="AB8" s="600">
        <v>5513</v>
      </c>
      <c r="AC8" s="600">
        <v>1258</v>
      </c>
      <c r="AD8" s="600">
        <v>185</v>
      </c>
      <c r="AE8" s="600">
        <v>1182</v>
      </c>
      <c r="AF8" s="600">
        <v>3534</v>
      </c>
      <c r="AG8" s="600">
        <v>397</v>
      </c>
      <c r="AH8" s="600">
        <v>1418</v>
      </c>
      <c r="AI8" s="600">
        <v>3697</v>
      </c>
      <c r="AJ8" s="600">
        <v>1038</v>
      </c>
      <c r="AK8" s="600">
        <v>1470</v>
      </c>
      <c r="AL8" s="600">
        <v>2594</v>
      </c>
      <c r="AM8" s="600">
        <v>5166</v>
      </c>
      <c r="AN8" s="600">
        <v>43</v>
      </c>
      <c r="AO8" s="601">
        <v>159131</v>
      </c>
      <c r="AP8" s="600">
        <v>684</v>
      </c>
      <c r="AQ8" s="600">
        <v>3627</v>
      </c>
      <c r="AR8" s="600">
        <v>19</v>
      </c>
      <c r="AS8" s="600">
        <v>138</v>
      </c>
      <c r="AT8" s="600">
        <v>4079</v>
      </c>
      <c r="AU8" s="600">
        <v>-1091</v>
      </c>
      <c r="AV8" s="618">
        <v>7456</v>
      </c>
      <c r="AW8" s="618">
        <v>166587</v>
      </c>
      <c r="AX8" s="600">
        <v>164058</v>
      </c>
      <c r="AY8" s="618">
        <v>171514</v>
      </c>
      <c r="AZ8" s="618">
        <v>330645</v>
      </c>
      <c r="BA8" s="619">
        <v>-117472</v>
      </c>
      <c r="BB8" s="601">
        <v>54042</v>
      </c>
      <c r="BC8" s="620">
        <v>213173</v>
      </c>
      <c r="BD8" s="231" t="s">
        <v>223</v>
      </c>
    </row>
    <row r="9" spans="1:56" ht="15.75" customHeight="1">
      <c r="A9" s="194" t="s">
        <v>224</v>
      </c>
      <c r="B9" s="122" t="s">
        <v>6</v>
      </c>
      <c r="C9" s="122"/>
      <c r="D9" s="602">
        <v>7669</v>
      </c>
      <c r="E9" s="603">
        <v>237</v>
      </c>
      <c r="F9" s="603">
        <v>2802</v>
      </c>
      <c r="G9" s="603">
        <v>6220</v>
      </c>
      <c r="H9" s="603">
        <v>8524</v>
      </c>
      <c r="I9" s="603">
        <v>178007</v>
      </c>
      <c r="J9" s="603">
        <v>325</v>
      </c>
      <c r="K9" s="603">
        <v>45729</v>
      </c>
      <c r="L9" s="603">
        <v>4681</v>
      </c>
      <c r="M9" s="603">
        <v>774</v>
      </c>
      <c r="N9" s="603">
        <v>1686</v>
      </c>
      <c r="O9" s="603">
        <v>1754</v>
      </c>
      <c r="P9" s="603">
        <v>636</v>
      </c>
      <c r="Q9" s="603">
        <v>1747</v>
      </c>
      <c r="R9" s="603">
        <v>1065</v>
      </c>
      <c r="S9" s="603">
        <v>3353</v>
      </c>
      <c r="T9" s="603">
        <v>358</v>
      </c>
      <c r="U9" s="603">
        <v>14</v>
      </c>
      <c r="V9" s="603">
        <v>1094</v>
      </c>
      <c r="W9" s="603">
        <v>3032</v>
      </c>
      <c r="X9" s="603">
        <v>3101</v>
      </c>
      <c r="Y9" s="603">
        <v>97</v>
      </c>
      <c r="Z9" s="603">
        <v>389</v>
      </c>
      <c r="AA9" s="603">
        <v>947</v>
      </c>
      <c r="AB9" s="603">
        <v>7</v>
      </c>
      <c r="AC9" s="603">
        <v>6</v>
      </c>
      <c r="AD9" s="603">
        <v>23</v>
      </c>
      <c r="AE9" s="603">
        <v>150</v>
      </c>
      <c r="AF9" s="603">
        <v>328</v>
      </c>
      <c r="AG9" s="603">
        <v>253</v>
      </c>
      <c r="AH9" s="603">
        <v>1254</v>
      </c>
      <c r="AI9" s="603">
        <v>71586</v>
      </c>
      <c r="AJ9" s="603">
        <v>137</v>
      </c>
      <c r="AK9" s="603">
        <v>1661</v>
      </c>
      <c r="AL9" s="603">
        <v>2678</v>
      </c>
      <c r="AM9" s="603">
        <v>112</v>
      </c>
      <c r="AN9" s="603">
        <v>260</v>
      </c>
      <c r="AO9" s="604">
        <v>352696</v>
      </c>
      <c r="AP9" s="603">
        <v>1644</v>
      </c>
      <c r="AQ9" s="603">
        <v>12896</v>
      </c>
      <c r="AR9" s="603">
        <v>0</v>
      </c>
      <c r="AS9" s="603">
        <v>0</v>
      </c>
      <c r="AT9" s="603">
        <v>0</v>
      </c>
      <c r="AU9" s="603">
        <v>466</v>
      </c>
      <c r="AV9" s="621">
        <v>15006</v>
      </c>
      <c r="AW9" s="621">
        <v>367702</v>
      </c>
      <c r="AX9" s="603">
        <v>806137</v>
      </c>
      <c r="AY9" s="621">
        <v>821143</v>
      </c>
      <c r="AZ9" s="621">
        <v>1173839</v>
      </c>
      <c r="BA9" s="622">
        <v>-306507</v>
      </c>
      <c r="BB9" s="604">
        <v>514636</v>
      </c>
      <c r="BC9" s="623">
        <v>867332</v>
      </c>
      <c r="BD9" s="232" t="s">
        <v>224</v>
      </c>
    </row>
    <row r="10" spans="1:56" ht="15.75" customHeight="1">
      <c r="A10" s="193" t="s">
        <v>225</v>
      </c>
      <c r="B10" s="119" t="s">
        <v>7</v>
      </c>
      <c r="C10" s="119"/>
      <c r="D10" s="599">
        <v>1605</v>
      </c>
      <c r="E10" s="600">
        <v>405</v>
      </c>
      <c r="F10" s="600">
        <v>1229</v>
      </c>
      <c r="G10" s="600">
        <v>172</v>
      </c>
      <c r="H10" s="600">
        <v>435</v>
      </c>
      <c r="I10" s="600">
        <v>4950</v>
      </c>
      <c r="J10" s="600">
        <v>2237</v>
      </c>
      <c r="K10" s="600">
        <v>239</v>
      </c>
      <c r="L10" s="600">
        <v>1089</v>
      </c>
      <c r="M10" s="600">
        <v>1813</v>
      </c>
      <c r="N10" s="600">
        <v>879</v>
      </c>
      <c r="O10" s="600">
        <v>1579</v>
      </c>
      <c r="P10" s="600">
        <v>350</v>
      </c>
      <c r="Q10" s="600">
        <v>469</v>
      </c>
      <c r="R10" s="600">
        <v>18</v>
      </c>
      <c r="S10" s="600">
        <v>775</v>
      </c>
      <c r="T10" s="600">
        <v>49</v>
      </c>
      <c r="U10" s="600">
        <v>21</v>
      </c>
      <c r="V10" s="600">
        <v>695</v>
      </c>
      <c r="W10" s="600">
        <v>180</v>
      </c>
      <c r="X10" s="600">
        <v>7504</v>
      </c>
      <c r="Y10" s="600">
        <v>8716</v>
      </c>
      <c r="Z10" s="600">
        <v>673</v>
      </c>
      <c r="AA10" s="600">
        <v>800</v>
      </c>
      <c r="AB10" s="600">
        <v>1165</v>
      </c>
      <c r="AC10" s="600">
        <v>132</v>
      </c>
      <c r="AD10" s="600">
        <v>171</v>
      </c>
      <c r="AE10" s="600">
        <v>46988</v>
      </c>
      <c r="AF10" s="600">
        <v>226</v>
      </c>
      <c r="AG10" s="600">
        <v>2237</v>
      </c>
      <c r="AH10" s="600">
        <v>684</v>
      </c>
      <c r="AI10" s="600">
        <v>1476</v>
      </c>
      <c r="AJ10" s="600">
        <v>200</v>
      </c>
      <c r="AK10" s="600">
        <v>921</v>
      </c>
      <c r="AL10" s="600">
        <v>2229</v>
      </c>
      <c r="AM10" s="600">
        <v>0</v>
      </c>
      <c r="AN10" s="600">
        <v>966</v>
      </c>
      <c r="AO10" s="601">
        <v>94277</v>
      </c>
      <c r="AP10" s="600">
        <v>151</v>
      </c>
      <c r="AQ10" s="600">
        <v>46816</v>
      </c>
      <c r="AR10" s="600">
        <v>0</v>
      </c>
      <c r="AS10" s="600">
        <v>0</v>
      </c>
      <c r="AT10" s="600">
        <v>0</v>
      </c>
      <c r="AU10" s="600">
        <v>210</v>
      </c>
      <c r="AV10" s="618">
        <v>47177</v>
      </c>
      <c r="AW10" s="618">
        <v>141454</v>
      </c>
      <c r="AX10" s="600">
        <v>21</v>
      </c>
      <c r="AY10" s="618">
        <v>47198</v>
      </c>
      <c r="AZ10" s="618">
        <v>141475</v>
      </c>
      <c r="BA10" s="619">
        <v>-135022</v>
      </c>
      <c r="BB10" s="601">
        <v>-87824</v>
      </c>
      <c r="BC10" s="620">
        <v>6453</v>
      </c>
      <c r="BD10" s="231" t="s">
        <v>225</v>
      </c>
    </row>
    <row r="11" spans="1:56" ht="15.75" customHeight="1">
      <c r="A11" s="193" t="s">
        <v>226</v>
      </c>
      <c r="B11" s="119" t="s">
        <v>390</v>
      </c>
      <c r="C11" s="119"/>
      <c r="D11" s="599">
        <v>693</v>
      </c>
      <c r="E11" s="600">
        <v>63</v>
      </c>
      <c r="F11" s="600">
        <v>7186</v>
      </c>
      <c r="G11" s="600">
        <v>370</v>
      </c>
      <c r="H11" s="600">
        <v>2678</v>
      </c>
      <c r="I11" s="600">
        <v>26182</v>
      </c>
      <c r="J11" s="600">
        <v>5</v>
      </c>
      <c r="K11" s="600">
        <v>50404</v>
      </c>
      <c r="L11" s="600">
        <v>828</v>
      </c>
      <c r="M11" s="600">
        <v>215</v>
      </c>
      <c r="N11" s="600">
        <v>554</v>
      </c>
      <c r="O11" s="600">
        <v>1921</v>
      </c>
      <c r="P11" s="600">
        <v>1639</v>
      </c>
      <c r="Q11" s="600">
        <v>5251</v>
      </c>
      <c r="R11" s="600">
        <v>2173</v>
      </c>
      <c r="S11" s="600">
        <v>5607</v>
      </c>
      <c r="T11" s="600">
        <v>829</v>
      </c>
      <c r="U11" s="600">
        <v>103</v>
      </c>
      <c r="V11" s="600">
        <v>4174</v>
      </c>
      <c r="W11" s="600">
        <v>4435</v>
      </c>
      <c r="X11" s="600">
        <v>8092</v>
      </c>
      <c r="Y11" s="600">
        <v>0</v>
      </c>
      <c r="Z11" s="600">
        <v>1719</v>
      </c>
      <c r="AA11" s="600">
        <v>871</v>
      </c>
      <c r="AB11" s="600">
        <v>4000</v>
      </c>
      <c r="AC11" s="600">
        <v>869</v>
      </c>
      <c r="AD11" s="600">
        <v>290</v>
      </c>
      <c r="AE11" s="600">
        <v>1276</v>
      </c>
      <c r="AF11" s="600">
        <v>1264</v>
      </c>
      <c r="AG11" s="600">
        <v>493</v>
      </c>
      <c r="AH11" s="600">
        <v>548</v>
      </c>
      <c r="AI11" s="600">
        <v>1333</v>
      </c>
      <c r="AJ11" s="600">
        <v>456</v>
      </c>
      <c r="AK11" s="600">
        <v>5700</v>
      </c>
      <c r="AL11" s="600">
        <v>1232</v>
      </c>
      <c r="AM11" s="600">
        <v>566</v>
      </c>
      <c r="AN11" s="600">
        <v>137</v>
      </c>
      <c r="AO11" s="601">
        <v>144156</v>
      </c>
      <c r="AP11" s="600">
        <v>241</v>
      </c>
      <c r="AQ11" s="600">
        <v>8602</v>
      </c>
      <c r="AR11" s="600">
        <v>36</v>
      </c>
      <c r="AS11" s="600">
        <v>0</v>
      </c>
      <c r="AT11" s="600">
        <v>0</v>
      </c>
      <c r="AU11" s="600">
        <v>464</v>
      </c>
      <c r="AV11" s="618">
        <v>9343</v>
      </c>
      <c r="AW11" s="618">
        <v>153499</v>
      </c>
      <c r="AX11" s="600">
        <v>186026</v>
      </c>
      <c r="AY11" s="618">
        <v>195369</v>
      </c>
      <c r="AZ11" s="618">
        <v>339525</v>
      </c>
      <c r="BA11" s="619">
        <v>-136574</v>
      </c>
      <c r="BB11" s="601">
        <v>58795</v>
      </c>
      <c r="BC11" s="620">
        <v>202951</v>
      </c>
      <c r="BD11" s="231" t="s">
        <v>226</v>
      </c>
    </row>
    <row r="12" spans="1:56" ht="15.75" customHeight="1">
      <c r="A12" s="193" t="s">
        <v>227</v>
      </c>
      <c r="B12" s="119" t="s">
        <v>8</v>
      </c>
      <c r="C12" s="119"/>
      <c r="D12" s="599">
        <v>209</v>
      </c>
      <c r="E12" s="600">
        <v>0</v>
      </c>
      <c r="F12" s="600">
        <v>719</v>
      </c>
      <c r="G12" s="600">
        <v>31</v>
      </c>
      <c r="H12" s="600">
        <v>738</v>
      </c>
      <c r="I12" s="600">
        <v>8458</v>
      </c>
      <c r="J12" s="600">
        <v>71</v>
      </c>
      <c r="K12" s="600">
        <v>727</v>
      </c>
      <c r="L12" s="600">
        <v>6786</v>
      </c>
      <c r="M12" s="600">
        <v>2353</v>
      </c>
      <c r="N12" s="600">
        <v>5260</v>
      </c>
      <c r="O12" s="600">
        <v>785</v>
      </c>
      <c r="P12" s="600">
        <v>903</v>
      </c>
      <c r="Q12" s="600">
        <v>2257</v>
      </c>
      <c r="R12" s="600">
        <v>333</v>
      </c>
      <c r="S12" s="600">
        <v>8978</v>
      </c>
      <c r="T12" s="600">
        <v>398</v>
      </c>
      <c r="U12" s="600">
        <v>7</v>
      </c>
      <c r="V12" s="600">
        <v>293</v>
      </c>
      <c r="W12" s="600">
        <v>573</v>
      </c>
      <c r="X12" s="600">
        <v>31872</v>
      </c>
      <c r="Y12" s="600">
        <v>35</v>
      </c>
      <c r="Z12" s="600">
        <v>217</v>
      </c>
      <c r="AA12" s="600">
        <v>33</v>
      </c>
      <c r="AB12" s="600">
        <v>150</v>
      </c>
      <c r="AC12" s="600">
        <v>2</v>
      </c>
      <c r="AD12" s="600">
        <v>50</v>
      </c>
      <c r="AE12" s="600">
        <v>6</v>
      </c>
      <c r="AF12" s="600">
        <v>2</v>
      </c>
      <c r="AG12" s="600">
        <v>63</v>
      </c>
      <c r="AH12" s="600">
        <v>522</v>
      </c>
      <c r="AI12" s="600">
        <v>556</v>
      </c>
      <c r="AJ12" s="600">
        <v>28</v>
      </c>
      <c r="AK12" s="600">
        <v>446</v>
      </c>
      <c r="AL12" s="600">
        <v>610</v>
      </c>
      <c r="AM12" s="600">
        <v>60</v>
      </c>
      <c r="AN12" s="600">
        <v>164</v>
      </c>
      <c r="AO12" s="601">
        <v>74695</v>
      </c>
      <c r="AP12" s="600">
        <v>112</v>
      </c>
      <c r="AQ12" s="600">
        <v>1891</v>
      </c>
      <c r="AR12" s="600">
        <v>0</v>
      </c>
      <c r="AS12" s="600">
        <v>0</v>
      </c>
      <c r="AT12" s="600">
        <v>0</v>
      </c>
      <c r="AU12" s="600">
        <v>-1336</v>
      </c>
      <c r="AV12" s="618">
        <v>667</v>
      </c>
      <c r="AW12" s="618">
        <v>75362</v>
      </c>
      <c r="AX12" s="600">
        <v>48870</v>
      </c>
      <c r="AY12" s="618">
        <v>49537</v>
      </c>
      <c r="AZ12" s="618">
        <v>124232</v>
      </c>
      <c r="BA12" s="619">
        <v>-47105</v>
      </c>
      <c r="BB12" s="601">
        <v>2432</v>
      </c>
      <c r="BC12" s="620">
        <v>77127</v>
      </c>
      <c r="BD12" s="231" t="s">
        <v>227</v>
      </c>
    </row>
    <row r="13" spans="1:56" ht="15.75" customHeight="1">
      <c r="A13" s="197" t="s">
        <v>228</v>
      </c>
      <c r="B13" s="124" t="s">
        <v>9</v>
      </c>
      <c r="C13" s="124"/>
      <c r="D13" s="605">
        <v>2</v>
      </c>
      <c r="E13" s="606">
        <v>22</v>
      </c>
      <c r="F13" s="606">
        <v>0</v>
      </c>
      <c r="G13" s="606">
        <v>0</v>
      </c>
      <c r="H13" s="606">
        <v>579</v>
      </c>
      <c r="I13" s="606">
        <v>6</v>
      </c>
      <c r="J13" s="606">
        <v>0</v>
      </c>
      <c r="K13" s="606">
        <v>368</v>
      </c>
      <c r="L13" s="606">
        <v>489</v>
      </c>
      <c r="M13" s="606">
        <v>71548</v>
      </c>
      <c r="N13" s="606">
        <v>257</v>
      </c>
      <c r="O13" s="606">
        <v>63558</v>
      </c>
      <c r="P13" s="606">
        <v>25675</v>
      </c>
      <c r="Q13" s="606">
        <v>35141</v>
      </c>
      <c r="R13" s="606">
        <v>695</v>
      </c>
      <c r="S13" s="606">
        <v>1456</v>
      </c>
      <c r="T13" s="606">
        <v>2014</v>
      </c>
      <c r="U13" s="606">
        <v>39</v>
      </c>
      <c r="V13" s="606">
        <v>6501</v>
      </c>
      <c r="W13" s="606">
        <v>401</v>
      </c>
      <c r="X13" s="606">
        <v>13644</v>
      </c>
      <c r="Y13" s="606">
        <v>0</v>
      </c>
      <c r="Z13" s="606">
        <v>1</v>
      </c>
      <c r="AA13" s="606">
        <v>0</v>
      </c>
      <c r="AB13" s="606">
        <v>0</v>
      </c>
      <c r="AC13" s="606">
        <v>0</v>
      </c>
      <c r="AD13" s="606">
        <v>0</v>
      </c>
      <c r="AE13" s="606">
        <v>57</v>
      </c>
      <c r="AF13" s="606">
        <v>0</v>
      </c>
      <c r="AG13" s="606">
        <v>4</v>
      </c>
      <c r="AH13" s="606">
        <v>0</v>
      </c>
      <c r="AI13" s="606">
        <v>2</v>
      </c>
      <c r="AJ13" s="606">
        <v>0</v>
      </c>
      <c r="AK13" s="606">
        <v>66</v>
      </c>
      <c r="AL13" s="606">
        <v>10</v>
      </c>
      <c r="AM13" s="606">
        <v>0</v>
      </c>
      <c r="AN13" s="606">
        <v>172</v>
      </c>
      <c r="AO13" s="607">
        <v>222707</v>
      </c>
      <c r="AP13" s="606">
        <v>0</v>
      </c>
      <c r="AQ13" s="606">
        <v>-305</v>
      </c>
      <c r="AR13" s="606">
        <v>0</v>
      </c>
      <c r="AS13" s="606">
        <v>-272</v>
      </c>
      <c r="AT13" s="606">
        <v>-1309</v>
      </c>
      <c r="AU13" s="606">
        <v>-2634</v>
      </c>
      <c r="AV13" s="624">
        <v>-4520</v>
      </c>
      <c r="AW13" s="624">
        <v>218187</v>
      </c>
      <c r="AX13" s="606">
        <v>123186</v>
      </c>
      <c r="AY13" s="624">
        <v>118666</v>
      </c>
      <c r="AZ13" s="624">
        <v>341373</v>
      </c>
      <c r="BA13" s="625">
        <v>-162344</v>
      </c>
      <c r="BB13" s="607">
        <v>-43678</v>
      </c>
      <c r="BC13" s="626">
        <v>179029</v>
      </c>
      <c r="BD13" s="233" t="s">
        <v>228</v>
      </c>
    </row>
    <row r="14" spans="1:56" ht="15.75" customHeight="1">
      <c r="A14" s="193" t="s">
        <v>229</v>
      </c>
      <c r="B14" s="119" t="s">
        <v>10</v>
      </c>
      <c r="C14" s="119"/>
      <c r="D14" s="599">
        <v>0</v>
      </c>
      <c r="E14" s="600">
        <v>0</v>
      </c>
      <c r="F14" s="600">
        <v>412</v>
      </c>
      <c r="G14" s="600">
        <v>0</v>
      </c>
      <c r="H14" s="600">
        <v>239</v>
      </c>
      <c r="I14" s="600">
        <v>2295</v>
      </c>
      <c r="J14" s="600">
        <v>0</v>
      </c>
      <c r="K14" s="600">
        <v>497</v>
      </c>
      <c r="L14" s="600">
        <v>793</v>
      </c>
      <c r="M14" s="600">
        <v>1259</v>
      </c>
      <c r="N14" s="600">
        <v>168578</v>
      </c>
      <c r="O14" s="600">
        <v>30078</v>
      </c>
      <c r="P14" s="600">
        <v>2475</v>
      </c>
      <c r="Q14" s="600">
        <v>9261</v>
      </c>
      <c r="R14" s="600">
        <v>907</v>
      </c>
      <c r="S14" s="600">
        <v>12811</v>
      </c>
      <c r="T14" s="600">
        <v>2432</v>
      </c>
      <c r="U14" s="600">
        <v>85</v>
      </c>
      <c r="V14" s="600">
        <v>3957</v>
      </c>
      <c r="W14" s="600">
        <v>3893</v>
      </c>
      <c r="X14" s="600">
        <v>5152</v>
      </c>
      <c r="Y14" s="600">
        <v>168</v>
      </c>
      <c r="Z14" s="600">
        <v>6</v>
      </c>
      <c r="AA14" s="600">
        <v>0</v>
      </c>
      <c r="AB14" s="600">
        <v>9</v>
      </c>
      <c r="AC14" s="600">
        <v>0</v>
      </c>
      <c r="AD14" s="600">
        <v>0</v>
      </c>
      <c r="AE14" s="600">
        <v>1</v>
      </c>
      <c r="AF14" s="600">
        <v>17</v>
      </c>
      <c r="AG14" s="600">
        <v>32</v>
      </c>
      <c r="AH14" s="600">
        <v>13</v>
      </c>
      <c r="AI14" s="600">
        <v>741</v>
      </c>
      <c r="AJ14" s="600">
        <v>13</v>
      </c>
      <c r="AK14" s="600">
        <v>198</v>
      </c>
      <c r="AL14" s="600">
        <v>158</v>
      </c>
      <c r="AM14" s="600">
        <v>11</v>
      </c>
      <c r="AN14" s="600">
        <v>133</v>
      </c>
      <c r="AO14" s="601">
        <v>246624</v>
      </c>
      <c r="AP14" s="600">
        <v>12</v>
      </c>
      <c r="AQ14" s="600">
        <v>9</v>
      </c>
      <c r="AR14" s="600">
        <v>0</v>
      </c>
      <c r="AS14" s="600">
        <v>0</v>
      </c>
      <c r="AT14" s="600">
        <v>-1596</v>
      </c>
      <c r="AU14" s="600">
        <v>-1747</v>
      </c>
      <c r="AV14" s="618">
        <v>-3322</v>
      </c>
      <c r="AW14" s="618">
        <v>243302</v>
      </c>
      <c r="AX14" s="600">
        <v>250878</v>
      </c>
      <c r="AY14" s="618">
        <v>247556</v>
      </c>
      <c r="AZ14" s="618">
        <v>494180</v>
      </c>
      <c r="BA14" s="619">
        <v>-165938</v>
      </c>
      <c r="BB14" s="601">
        <v>81618</v>
      </c>
      <c r="BC14" s="620">
        <v>328242</v>
      </c>
      <c r="BD14" s="231" t="s">
        <v>229</v>
      </c>
    </row>
    <row r="15" spans="1:56" ht="15.75" customHeight="1">
      <c r="A15" s="193" t="s">
        <v>230</v>
      </c>
      <c r="B15" s="119" t="s">
        <v>11</v>
      </c>
      <c r="C15" s="119"/>
      <c r="D15" s="599">
        <v>193</v>
      </c>
      <c r="E15" s="600">
        <v>376</v>
      </c>
      <c r="F15" s="600">
        <v>5160</v>
      </c>
      <c r="G15" s="600">
        <v>141</v>
      </c>
      <c r="H15" s="600">
        <v>1546</v>
      </c>
      <c r="I15" s="600">
        <v>9946</v>
      </c>
      <c r="J15" s="600">
        <v>0</v>
      </c>
      <c r="K15" s="600">
        <v>767</v>
      </c>
      <c r="L15" s="600">
        <v>948</v>
      </c>
      <c r="M15" s="600">
        <v>499</v>
      </c>
      <c r="N15" s="600">
        <v>760</v>
      </c>
      <c r="O15" s="600">
        <v>17448</v>
      </c>
      <c r="P15" s="600">
        <v>8621</v>
      </c>
      <c r="Q15" s="600">
        <v>13332</v>
      </c>
      <c r="R15" s="600">
        <v>868</v>
      </c>
      <c r="S15" s="600">
        <v>5150</v>
      </c>
      <c r="T15" s="600">
        <v>793</v>
      </c>
      <c r="U15" s="600">
        <v>75</v>
      </c>
      <c r="V15" s="600">
        <v>1406</v>
      </c>
      <c r="W15" s="600">
        <v>1336</v>
      </c>
      <c r="X15" s="600">
        <v>55673</v>
      </c>
      <c r="Y15" s="600">
        <v>233</v>
      </c>
      <c r="Z15" s="600">
        <v>30</v>
      </c>
      <c r="AA15" s="600">
        <v>10</v>
      </c>
      <c r="AB15" s="600">
        <v>1905</v>
      </c>
      <c r="AC15" s="600">
        <v>33</v>
      </c>
      <c r="AD15" s="600">
        <v>200</v>
      </c>
      <c r="AE15" s="600">
        <v>412</v>
      </c>
      <c r="AF15" s="600">
        <v>102</v>
      </c>
      <c r="AG15" s="600">
        <v>842</v>
      </c>
      <c r="AH15" s="600">
        <v>49</v>
      </c>
      <c r="AI15" s="600">
        <v>218</v>
      </c>
      <c r="AJ15" s="600">
        <v>141</v>
      </c>
      <c r="AK15" s="600">
        <v>529</v>
      </c>
      <c r="AL15" s="600">
        <v>1079</v>
      </c>
      <c r="AM15" s="600">
        <v>4</v>
      </c>
      <c r="AN15" s="600">
        <v>203</v>
      </c>
      <c r="AO15" s="601">
        <v>131028</v>
      </c>
      <c r="AP15" s="600">
        <v>287</v>
      </c>
      <c r="AQ15" s="600">
        <v>2486</v>
      </c>
      <c r="AR15" s="600">
        <v>6</v>
      </c>
      <c r="AS15" s="600">
        <v>201</v>
      </c>
      <c r="AT15" s="600">
        <v>3608</v>
      </c>
      <c r="AU15" s="600">
        <v>-85</v>
      </c>
      <c r="AV15" s="618">
        <v>6503</v>
      </c>
      <c r="AW15" s="618">
        <v>137531</v>
      </c>
      <c r="AX15" s="600">
        <v>254019</v>
      </c>
      <c r="AY15" s="618">
        <v>260522</v>
      </c>
      <c r="AZ15" s="618">
        <v>391550</v>
      </c>
      <c r="BA15" s="619">
        <v>-94100</v>
      </c>
      <c r="BB15" s="601">
        <v>166422</v>
      </c>
      <c r="BC15" s="620">
        <v>297450</v>
      </c>
      <c r="BD15" s="231" t="s">
        <v>230</v>
      </c>
    </row>
    <row r="16" spans="1:56" ht="15.75" customHeight="1">
      <c r="A16" s="193" t="s">
        <v>231</v>
      </c>
      <c r="B16" s="119" t="s">
        <v>261</v>
      </c>
      <c r="C16" s="119"/>
      <c r="D16" s="599">
        <v>0</v>
      </c>
      <c r="E16" s="600">
        <v>61</v>
      </c>
      <c r="F16" s="600">
        <v>0</v>
      </c>
      <c r="G16" s="600">
        <v>0</v>
      </c>
      <c r="H16" s="600">
        <v>169</v>
      </c>
      <c r="I16" s="600">
        <v>6</v>
      </c>
      <c r="J16" s="600">
        <v>0</v>
      </c>
      <c r="K16" s="600">
        <v>96</v>
      </c>
      <c r="L16" s="600">
        <v>103</v>
      </c>
      <c r="M16" s="600">
        <v>69</v>
      </c>
      <c r="N16" s="600">
        <v>8</v>
      </c>
      <c r="O16" s="600">
        <v>117</v>
      </c>
      <c r="P16" s="600">
        <v>17094</v>
      </c>
      <c r="Q16" s="600">
        <v>15116</v>
      </c>
      <c r="R16" s="600">
        <v>154</v>
      </c>
      <c r="S16" s="600">
        <v>592</v>
      </c>
      <c r="T16" s="600">
        <v>266</v>
      </c>
      <c r="U16" s="600">
        <v>10</v>
      </c>
      <c r="V16" s="600">
        <v>1081</v>
      </c>
      <c r="W16" s="600">
        <v>24</v>
      </c>
      <c r="X16" s="600">
        <v>3911</v>
      </c>
      <c r="Y16" s="600">
        <v>0</v>
      </c>
      <c r="Z16" s="600">
        <v>590</v>
      </c>
      <c r="AA16" s="600">
        <v>0</v>
      </c>
      <c r="AB16" s="600">
        <v>3</v>
      </c>
      <c r="AC16" s="600">
        <v>0</v>
      </c>
      <c r="AD16" s="600">
        <v>0</v>
      </c>
      <c r="AE16" s="600">
        <v>14</v>
      </c>
      <c r="AF16" s="600">
        <v>2</v>
      </c>
      <c r="AG16" s="600">
        <v>54</v>
      </c>
      <c r="AH16" s="600">
        <v>0</v>
      </c>
      <c r="AI16" s="600">
        <v>0</v>
      </c>
      <c r="AJ16" s="600">
        <v>0</v>
      </c>
      <c r="AK16" s="600">
        <v>3597</v>
      </c>
      <c r="AL16" s="600">
        <v>3</v>
      </c>
      <c r="AM16" s="600">
        <v>0</v>
      </c>
      <c r="AN16" s="600">
        <v>0</v>
      </c>
      <c r="AO16" s="601">
        <v>43140</v>
      </c>
      <c r="AP16" s="600">
        <v>0</v>
      </c>
      <c r="AQ16" s="600">
        <v>0</v>
      </c>
      <c r="AR16" s="600">
        <v>0</v>
      </c>
      <c r="AS16" s="600">
        <v>1703</v>
      </c>
      <c r="AT16" s="600">
        <v>37735</v>
      </c>
      <c r="AU16" s="600">
        <v>1155</v>
      </c>
      <c r="AV16" s="618">
        <v>40593</v>
      </c>
      <c r="AW16" s="618">
        <v>83733</v>
      </c>
      <c r="AX16" s="600">
        <v>124294</v>
      </c>
      <c r="AY16" s="618">
        <v>164887</v>
      </c>
      <c r="AZ16" s="618">
        <v>208027</v>
      </c>
      <c r="BA16" s="619">
        <v>-58416</v>
      </c>
      <c r="BB16" s="601">
        <v>106471</v>
      </c>
      <c r="BC16" s="620">
        <v>149611</v>
      </c>
      <c r="BD16" s="231" t="s">
        <v>231</v>
      </c>
    </row>
    <row r="17" spans="1:56" ht="15.75" customHeight="1">
      <c r="A17" s="193" t="s">
        <v>232</v>
      </c>
      <c r="B17" s="119" t="s">
        <v>262</v>
      </c>
      <c r="C17" s="119"/>
      <c r="D17" s="599">
        <v>1</v>
      </c>
      <c r="E17" s="600">
        <v>37</v>
      </c>
      <c r="F17" s="600">
        <v>0</v>
      </c>
      <c r="G17" s="600">
        <v>0</v>
      </c>
      <c r="H17" s="600">
        <v>12</v>
      </c>
      <c r="I17" s="600">
        <v>0</v>
      </c>
      <c r="J17" s="600">
        <v>1</v>
      </c>
      <c r="K17" s="600">
        <v>638</v>
      </c>
      <c r="L17" s="600">
        <v>103</v>
      </c>
      <c r="M17" s="600">
        <v>68</v>
      </c>
      <c r="N17" s="600">
        <v>84</v>
      </c>
      <c r="O17" s="600">
        <v>40</v>
      </c>
      <c r="P17" s="600">
        <v>657</v>
      </c>
      <c r="Q17" s="600">
        <v>53294</v>
      </c>
      <c r="R17" s="600">
        <v>20</v>
      </c>
      <c r="S17" s="600">
        <v>822</v>
      </c>
      <c r="T17" s="600">
        <v>127</v>
      </c>
      <c r="U17" s="600">
        <v>1</v>
      </c>
      <c r="V17" s="600">
        <v>103</v>
      </c>
      <c r="W17" s="600">
        <v>4</v>
      </c>
      <c r="X17" s="600">
        <v>40</v>
      </c>
      <c r="Y17" s="600">
        <v>1</v>
      </c>
      <c r="Z17" s="600">
        <v>14</v>
      </c>
      <c r="AA17" s="600">
        <v>0</v>
      </c>
      <c r="AB17" s="600">
        <v>2</v>
      </c>
      <c r="AC17" s="600">
        <v>0</v>
      </c>
      <c r="AD17" s="600">
        <v>0</v>
      </c>
      <c r="AE17" s="600">
        <v>10</v>
      </c>
      <c r="AF17" s="600">
        <v>0</v>
      </c>
      <c r="AG17" s="600">
        <v>3</v>
      </c>
      <c r="AH17" s="600">
        <v>0</v>
      </c>
      <c r="AI17" s="600">
        <v>0</v>
      </c>
      <c r="AJ17" s="600">
        <v>0</v>
      </c>
      <c r="AK17" s="600">
        <v>5289</v>
      </c>
      <c r="AL17" s="600">
        <v>3</v>
      </c>
      <c r="AM17" s="600">
        <v>0</v>
      </c>
      <c r="AN17" s="600">
        <v>0</v>
      </c>
      <c r="AO17" s="601">
        <v>61374</v>
      </c>
      <c r="AP17" s="600">
        <v>0</v>
      </c>
      <c r="AQ17" s="600">
        <v>46</v>
      </c>
      <c r="AR17" s="600">
        <v>0</v>
      </c>
      <c r="AS17" s="600">
        <v>594</v>
      </c>
      <c r="AT17" s="600">
        <v>107638</v>
      </c>
      <c r="AU17" s="600">
        <v>-8305</v>
      </c>
      <c r="AV17" s="618">
        <v>99973</v>
      </c>
      <c r="AW17" s="618">
        <v>161347</v>
      </c>
      <c r="AX17" s="600">
        <v>343266</v>
      </c>
      <c r="AY17" s="618">
        <v>443239</v>
      </c>
      <c r="AZ17" s="618">
        <v>504613</v>
      </c>
      <c r="BA17" s="619">
        <v>-110341</v>
      </c>
      <c r="BB17" s="601">
        <v>332898</v>
      </c>
      <c r="BC17" s="620">
        <v>394272</v>
      </c>
      <c r="BD17" s="231" t="s">
        <v>232</v>
      </c>
    </row>
    <row r="18" spans="1:56" ht="15.75" customHeight="1">
      <c r="A18" s="193" t="s">
        <v>233</v>
      </c>
      <c r="B18" s="119" t="s">
        <v>263</v>
      </c>
      <c r="C18" s="119"/>
      <c r="D18" s="599">
        <v>30</v>
      </c>
      <c r="E18" s="600">
        <v>0</v>
      </c>
      <c r="F18" s="600">
        <v>0</v>
      </c>
      <c r="G18" s="600">
        <v>0</v>
      </c>
      <c r="H18" s="600">
        <v>0</v>
      </c>
      <c r="I18" s="600">
        <v>0</v>
      </c>
      <c r="J18" s="600">
        <v>0</v>
      </c>
      <c r="K18" s="600">
        <v>0</v>
      </c>
      <c r="L18" s="600">
        <v>0</v>
      </c>
      <c r="M18" s="600">
        <v>0</v>
      </c>
      <c r="N18" s="600">
        <v>0</v>
      </c>
      <c r="O18" s="600">
        <v>3</v>
      </c>
      <c r="P18" s="600">
        <v>92</v>
      </c>
      <c r="Q18" s="600">
        <v>1896</v>
      </c>
      <c r="R18" s="600">
        <v>2795</v>
      </c>
      <c r="S18" s="600">
        <v>0</v>
      </c>
      <c r="T18" s="600">
        <v>125</v>
      </c>
      <c r="U18" s="600">
        <v>0</v>
      </c>
      <c r="V18" s="600">
        <v>30</v>
      </c>
      <c r="W18" s="600">
        <v>20</v>
      </c>
      <c r="X18" s="600">
        <v>113</v>
      </c>
      <c r="Y18" s="600">
        <v>0</v>
      </c>
      <c r="Z18" s="600">
        <v>5</v>
      </c>
      <c r="AA18" s="600">
        <v>2</v>
      </c>
      <c r="AB18" s="600">
        <v>673</v>
      </c>
      <c r="AC18" s="600">
        <v>3</v>
      </c>
      <c r="AD18" s="600">
        <v>0</v>
      </c>
      <c r="AE18" s="600">
        <v>3</v>
      </c>
      <c r="AF18" s="600">
        <v>31</v>
      </c>
      <c r="AG18" s="600">
        <v>486</v>
      </c>
      <c r="AH18" s="600">
        <v>0</v>
      </c>
      <c r="AI18" s="600">
        <v>6502</v>
      </c>
      <c r="AJ18" s="600">
        <v>0</v>
      </c>
      <c r="AK18" s="600">
        <v>1834</v>
      </c>
      <c r="AL18" s="600">
        <v>372</v>
      </c>
      <c r="AM18" s="600">
        <v>296</v>
      </c>
      <c r="AN18" s="600">
        <v>0</v>
      </c>
      <c r="AO18" s="601">
        <v>15311</v>
      </c>
      <c r="AP18" s="600">
        <v>22</v>
      </c>
      <c r="AQ18" s="600">
        <v>761</v>
      </c>
      <c r="AR18" s="600">
        <v>2</v>
      </c>
      <c r="AS18" s="600">
        <v>2782</v>
      </c>
      <c r="AT18" s="600">
        <v>25019</v>
      </c>
      <c r="AU18" s="600">
        <v>73</v>
      </c>
      <c r="AV18" s="618">
        <v>28659</v>
      </c>
      <c r="AW18" s="618">
        <v>43970</v>
      </c>
      <c r="AX18" s="600">
        <v>32368</v>
      </c>
      <c r="AY18" s="618">
        <v>61027</v>
      </c>
      <c r="AZ18" s="618">
        <v>76338</v>
      </c>
      <c r="BA18" s="619">
        <v>-41872</v>
      </c>
      <c r="BB18" s="601">
        <v>19155</v>
      </c>
      <c r="BC18" s="620">
        <v>34466</v>
      </c>
      <c r="BD18" s="231" t="s">
        <v>233</v>
      </c>
    </row>
    <row r="19" spans="1:56" ht="15.75" customHeight="1">
      <c r="A19" s="193" t="s">
        <v>234</v>
      </c>
      <c r="B19" s="119" t="s">
        <v>264</v>
      </c>
      <c r="C19" s="119"/>
      <c r="D19" s="599">
        <v>0</v>
      </c>
      <c r="E19" s="600">
        <v>0</v>
      </c>
      <c r="F19" s="600">
        <v>0</v>
      </c>
      <c r="G19" s="600">
        <v>0</v>
      </c>
      <c r="H19" s="600">
        <v>1</v>
      </c>
      <c r="I19" s="600">
        <v>9</v>
      </c>
      <c r="J19" s="600">
        <v>0</v>
      </c>
      <c r="K19" s="600">
        <v>0</v>
      </c>
      <c r="L19" s="600">
        <v>0</v>
      </c>
      <c r="M19" s="600">
        <v>0</v>
      </c>
      <c r="N19" s="600">
        <v>6</v>
      </c>
      <c r="O19" s="600">
        <v>11</v>
      </c>
      <c r="P19" s="600">
        <v>87</v>
      </c>
      <c r="Q19" s="600">
        <v>5454</v>
      </c>
      <c r="R19" s="600">
        <v>7703</v>
      </c>
      <c r="S19" s="600">
        <v>75251</v>
      </c>
      <c r="T19" s="600">
        <v>4555</v>
      </c>
      <c r="U19" s="600">
        <v>1094</v>
      </c>
      <c r="V19" s="600">
        <v>1406</v>
      </c>
      <c r="W19" s="600">
        <v>89</v>
      </c>
      <c r="X19" s="600">
        <v>164</v>
      </c>
      <c r="Y19" s="600">
        <v>2</v>
      </c>
      <c r="Z19" s="600">
        <v>1</v>
      </c>
      <c r="AA19" s="600">
        <v>0</v>
      </c>
      <c r="AB19" s="600">
        <v>19</v>
      </c>
      <c r="AC19" s="600">
        <v>11</v>
      </c>
      <c r="AD19" s="600">
        <v>0</v>
      </c>
      <c r="AE19" s="600">
        <v>0</v>
      </c>
      <c r="AF19" s="600">
        <v>357</v>
      </c>
      <c r="AG19" s="600">
        <v>332</v>
      </c>
      <c r="AH19" s="600">
        <v>209</v>
      </c>
      <c r="AI19" s="600">
        <v>2</v>
      </c>
      <c r="AJ19" s="600">
        <v>0</v>
      </c>
      <c r="AK19" s="600">
        <v>5333</v>
      </c>
      <c r="AL19" s="600">
        <v>5</v>
      </c>
      <c r="AM19" s="600">
        <v>430</v>
      </c>
      <c r="AN19" s="600">
        <v>0</v>
      </c>
      <c r="AO19" s="601">
        <v>102531</v>
      </c>
      <c r="AP19" s="600">
        <v>5</v>
      </c>
      <c r="AQ19" s="600">
        <v>1307</v>
      </c>
      <c r="AR19" s="600">
        <v>0</v>
      </c>
      <c r="AS19" s="600">
        <v>0</v>
      </c>
      <c r="AT19" s="600">
        <v>0</v>
      </c>
      <c r="AU19" s="600">
        <v>1259</v>
      </c>
      <c r="AV19" s="618">
        <v>2571</v>
      </c>
      <c r="AW19" s="618">
        <v>105102</v>
      </c>
      <c r="AX19" s="600">
        <v>285425</v>
      </c>
      <c r="AY19" s="618">
        <v>287996</v>
      </c>
      <c r="AZ19" s="618">
        <v>390527</v>
      </c>
      <c r="BA19" s="619">
        <v>-72660</v>
      </c>
      <c r="BB19" s="601">
        <v>215336</v>
      </c>
      <c r="BC19" s="620">
        <v>317867</v>
      </c>
      <c r="BD19" s="231" t="s">
        <v>234</v>
      </c>
    </row>
    <row r="20" spans="1:56" ht="15.75" customHeight="1">
      <c r="A20" s="193" t="s">
        <v>235</v>
      </c>
      <c r="B20" s="119" t="s">
        <v>12</v>
      </c>
      <c r="C20" s="119"/>
      <c r="D20" s="599">
        <v>41</v>
      </c>
      <c r="E20" s="600">
        <v>0</v>
      </c>
      <c r="F20" s="600">
        <v>0</v>
      </c>
      <c r="G20" s="600">
        <v>0</v>
      </c>
      <c r="H20" s="600">
        <v>23</v>
      </c>
      <c r="I20" s="600">
        <v>3</v>
      </c>
      <c r="J20" s="600">
        <v>0</v>
      </c>
      <c r="K20" s="600">
        <v>5</v>
      </c>
      <c r="L20" s="600">
        <v>6</v>
      </c>
      <c r="M20" s="600">
        <v>0</v>
      </c>
      <c r="N20" s="600">
        <v>1</v>
      </c>
      <c r="O20" s="600">
        <v>562</v>
      </c>
      <c r="P20" s="600">
        <v>723</v>
      </c>
      <c r="Q20" s="600">
        <v>10550</v>
      </c>
      <c r="R20" s="600">
        <v>668</v>
      </c>
      <c r="S20" s="600">
        <v>8078</v>
      </c>
      <c r="T20" s="600">
        <v>3124</v>
      </c>
      <c r="U20" s="600">
        <v>97</v>
      </c>
      <c r="V20" s="600">
        <v>3929</v>
      </c>
      <c r="W20" s="600">
        <v>83</v>
      </c>
      <c r="X20" s="600">
        <v>4774</v>
      </c>
      <c r="Y20" s="600">
        <v>1</v>
      </c>
      <c r="Z20" s="600">
        <v>11</v>
      </c>
      <c r="AA20" s="600">
        <v>0</v>
      </c>
      <c r="AB20" s="600">
        <v>147</v>
      </c>
      <c r="AC20" s="600">
        <v>1</v>
      </c>
      <c r="AD20" s="600">
        <v>6</v>
      </c>
      <c r="AE20" s="600">
        <v>39</v>
      </c>
      <c r="AF20" s="600">
        <v>54</v>
      </c>
      <c r="AG20" s="600">
        <v>353</v>
      </c>
      <c r="AH20" s="600">
        <v>176</v>
      </c>
      <c r="AI20" s="600">
        <v>45</v>
      </c>
      <c r="AJ20" s="600">
        <v>0</v>
      </c>
      <c r="AK20" s="600">
        <v>3295</v>
      </c>
      <c r="AL20" s="600">
        <v>72</v>
      </c>
      <c r="AM20" s="600">
        <v>0</v>
      </c>
      <c r="AN20" s="600">
        <v>41</v>
      </c>
      <c r="AO20" s="601">
        <v>36908</v>
      </c>
      <c r="AP20" s="600">
        <v>629</v>
      </c>
      <c r="AQ20" s="600">
        <v>22073</v>
      </c>
      <c r="AR20" s="600">
        <v>0</v>
      </c>
      <c r="AS20" s="600">
        <v>3639</v>
      </c>
      <c r="AT20" s="600">
        <v>42369</v>
      </c>
      <c r="AU20" s="600">
        <v>-577</v>
      </c>
      <c r="AV20" s="618">
        <v>68133</v>
      </c>
      <c r="AW20" s="618">
        <v>105041</v>
      </c>
      <c r="AX20" s="600">
        <v>30842</v>
      </c>
      <c r="AY20" s="618">
        <v>98975</v>
      </c>
      <c r="AZ20" s="618">
        <v>135883</v>
      </c>
      <c r="BA20" s="619">
        <v>-96288</v>
      </c>
      <c r="BB20" s="601">
        <v>2687</v>
      </c>
      <c r="BC20" s="620">
        <v>39595</v>
      </c>
      <c r="BD20" s="231" t="s">
        <v>235</v>
      </c>
    </row>
    <row r="21" spans="1:56" ht="15.75" customHeight="1">
      <c r="A21" s="194" t="s">
        <v>236</v>
      </c>
      <c r="B21" s="122" t="s">
        <v>391</v>
      </c>
      <c r="C21" s="122"/>
      <c r="D21" s="602">
        <v>1</v>
      </c>
      <c r="E21" s="603">
        <v>0</v>
      </c>
      <c r="F21" s="603">
        <v>4</v>
      </c>
      <c r="G21" s="603">
        <v>0</v>
      </c>
      <c r="H21" s="603">
        <v>1</v>
      </c>
      <c r="I21" s="603">
        <v>79</v>
      </c>
      <c r="J21" s="603">
        <v>0</v>
      </c>
      <c r="K21" s="603">
        <v>0</v>
      </c>
      <c r="L21" s="603">
        <v>1</v>
      </c>
      <c r="M21" s="603">
        <v>0</v>
      </c>
      <c r="N21" s="603">
        <v>0</v>
      </c>
      <c r="O21" s="603">
        <v>21</v>
      </c>
      <c r="P21" s="603">
        <v>14</v>
      </c>
      <c r="Q21" s="603">
        <v>83</v>
      </c>
      <c r="R21" s="603">
        <v>0</v>
      </c>
      <c r="S21" s="603">
        <v>19</v>
      </c>
      <c r="T21" s="603">
        <v>1</v>
      </c>
      <c r="U21" s="603">
        <v>85</v>
      </c>
      <c r="V21" s="603">
        <v>241</v>
      </c>
      <c r="W21" s="603">
        <v>10</v>
      </c>
      <c r="X21" s="603">
        <v>1018</v>
      </c>
      <c r="Y21" s="603">
        <v>5</v>
      </c>
      <c r="Z21" s="603">
        <v>0</v>
      </c>
      <c r="AA21" s="603">
        <v>2</v>
      </c>
      <c r="AB21" s="603">
        <v>210</v>
      </c>
      <c r="AC21" s="603">
        <v>40</v>
      </c>
      <c r="AD21" s="603">
        <v>23</v>
      </c>
      <c r="AE21" s="603">
        <v>42</v>
      </c>
      <c r="AF21" s="603">
        <v>77</v>
      </c>
      <c r="AG21" s="603">
        <v>233</v>
      </c>
      <c r="AH21" s="603">
        <v>18</v>
      </c>
      <c r="AI21" s="603">
        <v>14</v>
      </c>
      <c r="AJ21" s="603">
        <v>4</v>
      </c>
      <c r="AK21" s="603">
        <v>524</v>
      </c>
      <c r="AL21" s="603">
        <v>67</v>
      </c>
      <c r="AM21" s="603">
        <v>0</v>
      </c>
      <c r="AN21" s="603">
        <v>0</v>
      </c>
      <c r="AO21" s="604">
        <v>2837</v>
      </c>
      <c r="AP21" s="603">
        <v>355</v>
      </c>
      <c r="AQ21" s="603">
        <v>19772</v>
      </c>
      <c r="AR21" s="603">
        <v>0</v>
      </c>
      <c r="AS21" s="603">
        <v>6893</v>
      </c>
      <c r="AT21" s="603">
        <v>16862</v>
      </c>
      <c r="AU21" s="603">
        <v>288</v>
      </c>
      <c r="AV21" s="621">
        <v>44170</v>
      </c>
      <c r="AW21" s="621">
        <v>47007</v>
      </c>
      <c r="AX21" s="603">
        <v>5965</v>
      </c>
      <c r="AY21" s="621">
        <v>50135</v>
      </c>
      <c r="AZ21" s="621">
        <v>52972</v>
      </c>
      <c r="BA21" s="622">
        <v>-46902</v>
      </c>
      <c r="BB21" s="604">
        <v>3233</v>
      </c>
      <c r="BC21" s="623">
        <v>6070</v>
      </c>
      <c r="BD21" s="232" t="s">
        <v>236</v>
      </c>
    </row>
    <row r="22" spans="1:56" ht="15.75" customHeight="1">
      <c r="A22" s="193" t="s">
        <v>0</v>
      </c>
      <c r="B22" s="119" t="s">
        <v>265</v>
      </c>
      <c r="C22" s="119"/>
      <c r="D22" s="599">
        <v>968</v>
      </c>
      <c r="E22" s="600">
        <v>1</v>
      </c>
      <c r="F22" s="600">
        <v>0</v>
      </c>
      <c r="G22" s="600">
        <v>0</v>
      </c>
      <c r="H22" s="600">
        <v>0</v>
      </c>
      <c r="I22" s="600">
        <v>0</v>
      </c>
      <c r="J22" s="600">
        <v>0</v>
      </c>
      <c r="K22" s="600">
        <v>0</v>
      </c>
      <c r="L22" s="600">
        <v>0</v>
      </c>
      <c r="M22" s="600">
        <v>0</v>
      </c>
      <c r="N22" s="600">
        <v>0</v>
      </c>
      <c r="O22" s="600">
        <v>0</v>
      </c>
      <c r="P22" s="600">
        <v>0</v>
      </c>
      <c r="Q22" s="600">
        <v>16</v>
      </c>
      <c r="R22" s="600">
        <v>0</v>
      </c>
      <c r="S22" s="600">
        <v>0</v>
      </c>
      <c r="T22" s="600">
        <v>0</v>
      </c>
      <c r="U22" s="600">
        <v>0</v>
      </c>
      <c r="V22" s="600">
        <v>47390</v>
      </c>
      <c r="W22" s="600">
        <v>0</v>
      </c>
      <c r="X22" s="600">
        <v>0</v>
      </c>
      <c r="Y22" s="600">
        <v>0</v>
      </c>
      <c r="Z22" s="600">
        <v>0</v>
      </c>
      <c r="AA22" s="600">
        <v>0</v>
      </c>
      <c r="AB22" s="600">
        <v>0</v>
      </c>
      <c r="AC22" s="600">
        <v>0</v>
      </c>
      <c r="AD22" s="600">
        <v>0</v>
      </c>
      <c r="AE22" s="600">
        <v>1524</v>
      </c>
      <c r="AF22" s="600">
        <v>0</v>
      </c>
      <c r="AG22" s="600">
        <v>836</v>
      </c>
      <c r="AH22" s="600">
        <v>18</v>
      </c>
      <c r="AI22" s="600">
        <v>0</v>
      </c>
      <c r="AJ22" s="600">
        <v>0</v>
      </c>
      <c r="AK22" s="600">
        <v>17067</v>
      </c>
      <c r="AL22" s="600">
        <v>11</v>
      </c>
      <c r="AM22" s="600">
        <v>0</v>
      </c>
      <c r="AN22" s="600">
        <v>0</v>
      </c>
      <c r="AO22" s="601">
        <v>67831</v>
      </c>
      <c r="AP22" s="600">
        <v>0</v>
      </c>
      <c r="AQ22" s="600">
        <v>60340</v>
      </c>
      <c r="AR22" s="600">
        <v>0</v>
      </c>
      <c r="AS22" s="600">
        <v>5572</v>
      </c>
      <c r="AT22" s="600">
        <v>41022</v>
      </c>
      <c r="AU22" s="600">
        <v>1455</v>
      </c>
      <c r="AV22" s="618">
        <v>108389</v>
      </c>
      <c r="AW22" s="618">
        <v>176220</v>
      </c>
      <c r="AX22" s="600">
        <v>125197</v>
      </c>
      <c r="AY22" s="618">
        <v>233586</v>
      </c>
      <c r="AZ22" s="618">
        <v>301417</v>
      </c>
      <c r="BA22" s="619">
        <v>-158378</v>
      </c>
      <c r="BB22" s="601">
        <v>75208</v>
      </c>
      <c r="BC22" s="620">
        <v>143039</v>
      </c>
      <c r="BD22" s="231" t="s">
        <v>0</v>
      </c>
    </row>
    <row r="23" spans="1:56" ht="15.75" customHeight="1">
      <c r="A23" s="193" t="s">
        <v>1</v>
      </c>
      <c r="B23" s="119" t="s">
        <v>108</v>
      </c>
      <c r="C23" s="119"/>
      <c r="D23" s="599">
        <v>250</v>
      </c>
      <c r="E23" s="600">
        <v>85</v>
      </c>
      <c r="F23" s="600">
        <v>2106</v>
      </c>
      <c r="G23" s="600">
        <v>937</v>
      </c>
      <c r="H23" s="600">
        <v>3733</v>
      </c>
      <c r="I23" s="600">
        <v>2688</v>
      </c>
      <c r="J23" s="600">
        <v>8</v>
      </c>
      <c r="K23" s="600">
        <v>453</v>
      </c>
      <c r="L23" s="600">
        <v>564</v>
      </c>
      <c r="M23" s="600">
        <v>1859</v>
      </c>
      <c r="N23" s="600">
        <v>16841</v>
      </c>
      <c r="O23" s="600">
        <v>199</v>
      </c>
      <c r="P23" s="600">
        <v>221</v>
      </c>
      <c r="Q23" s="600">
        <v>1752</v>
      </c>
      <c r="R23" s="600">
        <v>286</v>
      </c>
      <c r="S23" s="600">
        <v>1705</v>
      </c>
      <c r="T23" s="600">
        <v>96</v>
      </c>
      <c r="U23" s="600">
        <v>37</v>
      </c>
      <c r="V23" s="600">
        <v>184</v>
      </c>
      <c r="W23" s="600">
        <v>5498</v>
      </c>
      <c r="X23" s="600">
        <v>2046</v>
      </c>
      <c r="Y23" s="600">
        <v>1780</v>
      </c>
      <c r="Z23" s="600">
        <v>178</v>
      </c>
      <c r="AA23" s="600">
        <v>248</v>
      </c>
      <c r="AB23" s="600">
        <v>4500</v>
      </c>
      <c r="AC23" s="600">
        <v>4589</v>
      </c>
      <c r="AD23" s="600">
        <v>21</v>
      </c>
      <c r="AE23" s="600">
        <v>746</v>
      </c>
      <c r="AF23" s="600">
        <v>4893</v>
      </c>
      <c r="AG23" s="600">
        <v>2507</v>
      </c>
      <c r="AH23" s="600">
        <v>3788</v>
      </c>
      <c r="AI23" s="600">
        <v>2676</v>
      </c>
      <c r="AJ23" s="600">
        <v>2661</v>
      </c>
      <c r="AK23" s="600">
        <v>3358</v>
      </c>
      <c r="AL23" s="600">
        <v>2857</v>
      </c>
      <c r="AM23" s="600">
        <v>1756</v>
      </c>
      <c r="AN23" s="600">
        <v>58</v>
      </c>
      <c r="AO23" s="601">
        <v>78164</v>
      </c>
      <c r="AP23" s="600">
        <v>2384</v>
      </c>
      <c r="AQ23" s="600">
        <v>33268</v>
      </c>
      <c r="AR23" s="600">
        <v>0</v>
      </c>
      <c r="AS23" s="600">
        <v>848</v>
      </c>
      <c r="AT23" s="600">
        <v>8497</v>
      </c>
      <c r="AU23" s="600">
        <v>-420</v>
      </c>
      <c r="AV23" s="618">
        <v>44577</v>
      </c>
      <c r="AW23" s="618">
        <v>122741</v>
      </c>
      <c r="AX23" s="600">
        <v>102367</v>
      </c>
      <c r="AY23" s="618">
        <v>146944</v>
      </c>
      <c r="AZ23" s="618">
        <v>225108</v>
      </c>
      <c r="BA23" s="619">
        <v>-75711</v>
      </c>
      <c r="BB23" s="601">
        <v>71233</v>
      </c>
      <c r="BC23" s="620">
        <v>149397</v>
      </c>
      <c r="BD23" s="231" t="s">
        <v>1</v>
      </c>
    </row>
    <row r="24" spans="1:56" ht="15.75" customHeight="1">
      <c r="A24" s="193" t="s">
        <v>237</v>
      </c>
      <c r="B24" s="119" t="s">
        <v>266</v>
      </c>
      <c r="C24" s="119"/>
      <c r="D24" s="599">
        <v>250</v>
      </c>
      <c r="E24" s="600">
        <v>51</v>
      </c>
      <c r="F24" s="600">
        <v>166</v>
      </c>
      <c r="G24" s="600">
        <v>101</v>
      </c>
      <c r="H24" s="600">
        <v>1196</v>
      </c>
      <c r="I24" s="600">
        <v>2517</v>
      </c>
      <c r="J24" s="600">
        <v>32</v>
      </c>
      <c r="K24" s="600">
        <v>834</v>
      </c>
      <c r="L24" s="600">
        <v>493</v>
      </c>
      <c r="M24" s="600">
        <v>1918</v>
      </c>
      <c r="N24" s="600">
        <v>1233</v>
      </c>
      <c r="O24" s="600">
        <v>2070</v>
      </c>
      <c r="P24" s="600">
        <v>385</v>
      </c>
      <c r="Q24" s="600">
        <v>749</v>
      </c>
      <c r="R24" s="600">
        <v>39</v>
      </c>
      <c r="S24" s="600">
        <v>1528</v>
      </c>
      <c r="T24" s="600">
        <v>99</v>
      </c>
      <c r="U24" s="600">
        <v>16</v>
      </c>
      <c r="V24" s="600">
        <v>160</v>
      </c>
      <c r="W24" s="600">
        <v>133</v>
      </c>
      <c r="X24" s="600">
        <v>468</v>
      </c>
      <c r="Y24" s="600">
        <v>11214</v>
      </c>
      <c r="Z24" s="600">
        <v>1525</v>
      </c>
      <c r="AA24" s="600">
        <v>260</v>
      </c>
      <c r="AB24" s="600">
        <v>2723</v>
      </c>
      <c r="AC24" s="600">
        <v>919</v>
      </c>
      <c r="AD24" s="600">
        <v>7261</v>
      </c>
      <c r="AE24" s="600">
        <v>2502</v>
      </c>
      <c r="AF24" s="600">
        <v>1476</v>
      </c>
      <c r="AG24" s="600">
        <v>3898</v>
      </c>
      <c r="AH24" s="600">
        <v>1675</v>
      </c>
      <c r="AI24" s="600">
        <v>1886</v>
      </c>
      <c r="AJ24" s="600">
        <v>129</v>
      </c>
      <c r="AK24" s="600">
        <v>574</v>
      </c>
      <c r="AL24" s="600">
        <v>1163</v>
      </c>
      <c r="AM24" s="600">
        <v>0</v>
      </c>
      <c r="AN24" s="600">
        <v>0</v>
      </c>
      <c r="AO24" s="601">
        <v>51643</v>
      </c>
      <c r="AP24" s="600">
        <v>0</v>
      </c>
      <c r="AQ24" s="600">
        <v>0</v>
      </c>
      <c r="AR24" s="600">
        <v>0</v>
      </c>
      <c r="AS24" s="600">
        <v>218309</v>
      </c>
      <c r="AT24" s="600">
        <v>320352</v>
      </c>
      <c r="AU24" s="600">
        <v>0</v>
      </c>
      <c r="AV24" s="618">
        <v>538661</v>
      </c>
      <c r="AW24" s="618">
        <v>590304</v>
      </c>
      <c r="AX24" s="600">
        <v>0</v>
      </c>
      <c r="AY24" s="618">
        <v>538661</v>
      </c>
      <c r="AZ24" s="618">
        <v>590304</v>
      </c>
      <c r="BA24" s="619">
        <v>0</v>
      </c>
      <c r="BB24" s="601">
        <v>538661</v>
      </c>
      <c r="BC24" s="620">
        <v>590304</v>
      </c>
      <c r="BD24" s="231" t="s">
        <v>237</v>
      </c>
    </row>
    <row r="25" spans="1:56" ht="15.75" customHeight="1">
      <c r="A25" s="197" t="s">
        <v>238</v>
      </c>
      <c r="B25" s="124" t="s">
        <v>267</v>
      </c>
      <c r="C25" s="124"/>
      <c r="D25" s="605">
        <v>851</v>
      </c>
      <c r="E25" s="606">
        <v>267</v>
      </c>
      <c r="F25" s="606">
        <v>2985</v>
      </c>
      <c r="G25" s="606">
        <v>1281</v>
      </c>
      <c r="H25" s="606">
        <v>9308</v>
      </c>
      <c r="I25" s="606">
        <v>16443</v>
      </c>
      <c r="J25" s="606">
        <v>154</v>
      </c>
      <c r="K25" s="606">
        <v>5161</v>
      </c>
      <c r="L25" s="606">
        <v>3230</v>
      </c>
      <c r="M25" s="606">
        <v>14940</v>
      </c>
      <c r="N25" s="606">
        <v>8282</v>
      </c>
      <c r="O25" s="606">
        <v>5987</v>
      </c>
      <c r="P25" s="606">
        <v>2693</v>
      </c>
      <c r="Q25" s="606">
        <v>4113</v>
      </c>
      <c r="R25" s="606">
        <v>422</v>
      </c>
      <c r="S25" s="606">
        <v>10968</v>
      </c>
      <c r="T25" s="606">
        <v>312</v>
      </c>
      <c r="U25" s="606">
        <v>48</v>
      </c>
      <c r="V25" s="606">
        <v>3456</v>
      </c>
      <c r="W25" s="606">
        <v>1074</v>
      </c>
      <c r="X25" s="606">
        <v>1582</v>
      </c>
      <c r="Y25" s="606">
        <v>54906</v>
      </c>
      <c r="Z25" s="606">
        <v>2128</v>
      </c>
      <c r="AA25" s="606">
        <v>4924</v>
      </c>
      <c r="AB25" s="606">
        <v>15568</v>
      </c>
      <c r="AC25" s="606">
        <v>1295</v>
      </c>
      <c r="AD25" s="606">
        <v>1571</v>
      </c>
      <c r="AE25" s="606">
        <v>2909</v>
      </c>
      <c r="AF25" s="606">
        <v>1551</v>
      </c>
      <c r="AG25" s="606">
        <v>2902</v>
      </c>
      <c r="AH25" s="606">
        <v>6491</v>
      </c>
      <c r="AI25" s="606">
        <v>6688</v>
      </c>
      <c r="AJ25" s="606">
        <v>201</v>
      </c>
      <c r="AK25" s="606">
        <v>1752</v>
      </c>
      <c r="AL25" s="606">
        <v>12714</v>
      </c>
      <c r="AM25" s="606">
        <v>0</v>
      </c>
      <c r="AN25" s="606">
        <v>168</v>
      </c>
      <c r="AO25" s="607">
        <v>209325</v>
      </c>
      <c r="AP25" s="606">
        <v>64</v>
      </c>
      <c r="AQ25" s="606">
        <v>80171</v>
      </c>
      <c r="AR25" s="606">
        <v>0</v>
      </c>
      <c r="AS25" s="606">
        <v>0</v>
      </c>
      <c r="AT25" s="606">
        <v>0</v>
      </c>
      <c r="AU25" s="606">
        <v>0</v>
      </c>
      <c r="AV25" s="624">
        <v>80235</v>
      </c>
      <c r="AW25" s="624">
        <v>289560</v>
      </c>
      <c r="AX25" s="606">
        <v>73310</v>
      </c>
      <c r="AY25" s="624">
        <v>153545</v>
      </c>
      <c r="AZ25" s="624">
        <v>362870</v>
      </c>
      <c r="BA25" s="625">
        <v>-7857</v>
      </c>
      <c r="BB25" s="607">
        <v>145688</v>
      </c>
      <c r="BC25" s="626">
        <v>355013</v>
      </c>
      <c r="BD25" s="233" t="s">
        <v>238</v>
      </c>
    </row>
    <row r="26" spans="1:56" ht="15.75" customHeight="1">
      <c r="A26" s="193" t="s">
        <v>239</v>
      </c>
      <c r="B26" s="119" t="s">
        <v>268</v>
      </c>
      <c r="C26" s="119"/>
      <c r="D26" s="599">
        <v>33</v>
      </c>
      <c r="E26" s="600">
        <v>28</v>
      </c>
      <c r="F26" s="600">
        <v>467</v>
      </c>
      <c r="G26" s="600">
        <v>123</v>
      </c>
      <c r="H26" s="600">
        <v>407</v>
      </c>
      <c r="I26" s="600">
        <v>2827</v>
      </c>
      <c r="J26" s="600">
        <v>4</v>
      </c>
      <c r="K26" s="600">
        <v>212</v>
      </c>
      <c r="L26" s="600">
        <v>109</v>
      </c>
      <c r="M26" s="600">
        <v>138</v>
      </c>
      <c r="N26" s="600">
        <v>240</v>
      </c>
      <c r="O26" s="600">
        <v>160</v>
      </c>
      <c r="P26" s="600">
        <v>110</v>
      </c>
      <c r="Q26" s="600">
        <v>238</v>
      </c>
      <c r="R26" s="600">
        <v>20</v>
      </c>
      <c r="S26" s="600">
        <v>297</v>
      </c>
      <c r="T26" s="600">
        <v>25</v>
      </c>
      <c r="U26" s="600">
        <v>1</v>
      </c>
      <c r="V26" s="600">
        <v>44</v>
      </c>
      <c r="W26" s="600">
        <v>85</v>
      </c>
      <c r="X26" s="600">
        <v>435</v>
      </c>
      <c r="Y26" s="600">
        <v>286</v>
      </c>
      <c r="Z26" s="600">
        <v>2418</v>
      </c>
      <c r="AA26" s="600">
        <v>595</v>
      </c>
      <c r="AB26" s="600">
        <v>1770</v>
      </c>
      <c r="AC26" s="600">
        <v>364</v>
      </c>
      <c r="AD26" s="600">
        <v>188</v>
      </c>
      <c r="AE26" s="600">
        <v>1465</v>
      </c>
      <c r="AF26" s="600">
        <v>532</v>
      </c>
      <c r="AG26" s="600">
        <v>1249</v>
      </c>
      <c r="AH26" s="600">
        <v>2650</v>
      </c>
      <c r="AI26" s="600">
        <v>3117</v>
      </c>
      <c r="AJ26" s="600">
        <v>127</v>
      </c>
      <c r="AK26" s="600">
        <v>293</v>
      </c>
      <c r="AL26" s="600">
        <v>3996</v>
      </c>
      <c r="AM26" s="600">
        <v>0</v>
      </c>
      <c r="AN26" s="600">
        <v>48</v>
      </c>
      <c r="AO26" s="601">
        <v>25101</v>
      </c>
      <c r="AP26" s="600">
        <v>26</v>
      </c>
      <c r="AQ26" s="600">
        <v>18403</v>
      </c>
      <c r="AR26" s="600">
        <v>-2895</v>
      </c>
      <c r="AS26" s="600">
        <v>0</v>
      </c>
      <c r="AT26" s="600">
        <v>0</v>
      </c>
      <c r="AU26" s="600">
        <v>0</v>
      </c>
      <c r="AV26" s="618">
        <v>15534</v>
      </c>
      <c r="AW26" s="618">
        <v>40635</v>
      </c>
      <c r="AX26" s="600">
        <v>77</v>
      </c>
      <c r="AY26" s="618">
        <v>15611</v>
      </c>
      <c r="AZ26" s="618">
        <v>40712</v>
      </c>
      <c r="BA26" s="619">
        <v>-6</v>
      </c>
      <c r="BB26" s="601">
        <v>15605</v>
      </c>
      <c r="BC26" s="620">
        <v>40706</v>
      </c>
      <c r="BD26" s="231" t="s">
        <v>239</v>
      </c>
    </row>
    <row r="27" spans="1:56" ht="15.75" customHeight="1">
      <c r="A27" s="193" t="s">
        <v>240</v>
      </c>
      <c r="B27" s="119" t="s">
        <v>269</v>
      </c>
      <c r="C27" s="119"/>
      <c r="D27" s="599">
        <v>59</v>
      </c>
      <c r="E27" s="600">
        <v>39</v>
      </c>
      <c r="F27" s="600">
        <v>366</v>
      </c>
      <c r="G27" s="600">
        <v>44</v>
      </c>
      <c r="H27" s="600">
        <v>341</v>
      </c>
      <c r="I27" s="600">
        <v>6109</v>
      </c>
      <c r="J27" s="600">
        <v>0</v>
      </c>
      <c r="K27" s="600">
        <v>17</v>
      </c>
      <c r="L27" s="600">
        <v>391</v>
      </c>
      <c r="M27" s="600">
        <v>5</v>
      </c>
      <c r="N27" s="600">
        <v>20</v>
      </c>
      <c r="O27" s="600">
        <v>47</v>
      </c>
      <c r="P27" s="600">
        <v>87</v>
      </c>
      <c r="Q27" s="600">
        <v>17</v>
      </c>
      <c r="R27" s="600">
        <v>4</v>
      </c>
      <c r="S27" s="600">
        <v>476</v>
      </c>
      <c r="T27" s="600">
        <v>22</v>
      </c>
      <c r="U27" s="600">
        <v>3</v>
      </c>
      <c r="V27" s="600">
        <v>75</v>
      </c>
      <c r="W27" s="600">
        <v>36</v>
      </c>
      <c r="X27" s="600">
        <v>2380</v>
      </c>
      <c r="Y27" s="600">
        <v>2209</v>
      </c>
      <c r="Z27" s="600">
        <v>98</v>
      </c>
      <c r="AA27" s="600">
        <v>0</v>
      </c>
      <c r="AB27" s="600">
        <v>1806</v>
      </c>
      <c r="AC27" s="600">
        <v>1762</v>
      </c>
      <c r="AD27" s="600">
        <v>9</v>
      </c>
      <c r="AE27" s="600">
        <v>1817</v>
      </c>
      <c r="AF27" s="600">
        <v>2124</v>
      </c>
      <c r="AG27" s="600">
        <v>19112</v>
      </c>
      <c r="AH27" s="600">
        <v>3311</v>
      </c>
      <c r="AI27" s="600">
        <v>4281</v>
      </c>
      <c r="AJ27" s="600">
        <v>4</v>
      </c>
      <c r="AK27" s="600">
        <v>283</v>
      </c>
      <c r="AL27" s="600">
        <v>15408</v>
      </c>
      <c r="AM27" s="600">
        <v>0</v>
      </c>
      <c r="AN27" s="600">
        <v>1214</v>
      </c>
      <c r="AO27" s="601">
        <v>63976</v>
      </c>
      <c r="AP27" s="600">
        <v>0</v>
      </c>
      <c r="AQ27" s="600">
        <v>559</v>
      </c>
      <c r="AR27" s="600">
        <v>6337</v>
      </c>
      <c r="AS27" s="600">
        <v>0</v>
      </c>
      <c r="AT27" s="600">
        <v>0</v>
      </c>
      <c r="AU27" s="600">
        <v>0</v>
      </c>
      <c r="AV27" s="618">
        <v>6896</v>
      </c>
      <c r="AW27" s="618">
        <v>70872</v>
      </c>
      <c r="AX27" s="600">
        <v>27</v>
      </c>
      <c r="AY27" s="618">
        <v>6923</v>
      </c>
      <c r="AZ27" s="618">
        <v>70899</v>
      </c>
      <c r="BA27" s="619">
        <v>-1896</v>
      </c>
      <c r="BB27" s="601">
        <v>5027</v>
      </c>
      <c r="BC27" s="620">
        <v>69003</v>
      </c>
      <c r="BD27" s="231" t="s">
        <v>240</v>
      </c>
    </row>
    <row r="28" spans="1:56" ht="15.75" customHeight="1">
      <c r="A28" s="193" t="s">
        <v>241</v>
      </c>
      <c r="B28" s="119" t="s">
        <v>270</v>
      </c>
      <c r="C28" s="119"/>
      <c r="D28" s="599">
        <v>6433</v>
      </c>
      <c r="E28" s="600">
        <v>382</v>
      </c>
      <c r="F28" s="600">
        <v>20079</v>
      </c>
      <c r="G28" s="600">
        <v>3922</v>
      </c>
      <c r="H28" s="600">
        <v>14337</v>
      </c>
      <c r="I28" s="600">
        <v>36502</v>
      </c>
      <c r="J28" s="600">
        <v>377</v>
      </c>
      <c r="K28" s="600">
        <v>11870</v>
      </c>
      <c r="L28" s="600">
        <v>3115</v>
      </c>
      <c r="M28" s="600">
        <v>4249</v>
      </c>
      <c r="N28" s="600">
        <v>16116</v>
      </c>
      <c r="O28" s="600">
        <v>12929</v>
      </c>
      <c r="P28" s="600">
        <v>6787</v>
      </c>
      <c r="Q28" s="600">
        <v>17124</v>
      </c>
      <c r="R28" s="600">
        <v>1817</v>
      </c>
      <c r="S28" s="600">
        <v>10619</v>
      </c>
      <c r="T28" s="600">
        <v>1666</v>
      </c>
      <c r="U28" s="600">
        <v>141</v>
      </c>
      <c r="V28" s="600">
        <v>5321</v>
      </c>
      <c r="W28" s="600">
        <v>10600</v>
      </c>
      <c r="X28" s="600">
        <v>32298</v>
      </c>
      <c r="Y28" s="600">
        <v>3014</v>
      </c>
      <c r="Z28" s="600">
        <v>884</v>
      </c>
      <c r="AA28" s="600">
        <v>971</v>
      </c>
      <c r="AB28" s="600">
        <v>7460</v>
      </c>
      <c r="AC28" s="600">
        <v>1536</v>
      </c>
      <c r="AD28" s="600">
        <v>569</v>
      </c>
      <c r="AE28" s="600">
        <v>14353</v>
      </c>
      <c r="AF28" s="600">
        <v>3264</v>
      </c>
      <c r="AG28" s="600">
        <v>2744</v>
      </c>
      <c r="AH28" s="600">
        <v>4115</v>
      </c>
      <c r="AI28" s="600">
        <v>29254</v>
      </c>
      <c r="AJ28" s="600">
        <v>2191</v>
      </c>
      <c r="AK28" s="600">
        <v>9099</v>
      </c>
      <c r="AL28" s="600">
        <v>33737</v>
      </c>
      <c r="AM28" s="600">
        <v>2712</v>
      </c>
      <c r="AN28" s="600">
        <v>407</v>
      </c>
      <c r="AO28" s="601">
        <v>332994</v>
      </c>
      <c r="AP28" s="600">
        <v>15794</v>
      </c>
      <c r="AQ28" s="600">
        <v>427517</v>
      </c>
      <c r="AR28" s="600">
        <v>94</v>
      </c>
      <c r="AS28" s="600">
        <v>3843</v>
      </c>
      <c r="AT28" s="600">
        <v>54004</v>
      </c>
      <c r="AU28" s="600">
        <v>1728</v>
      </c>
      <c r="AV28" s="618">
        <v>502980</v>
      </c>
      <c r="AW28" s="618">
        <v>835974</v>
      </c>
      <c r="AX28" s="600">
        <v>211206</v>
      </c>
      <c r="AY28" s="618">
        <v>714186</v>
      </c>
      <c r="AZ28" s="618">
        <v>1047180</v>
      </c>
      <c r="BA28" s="619">
        <v>-327457</v>
      </c>
      <c r="BB28" s="601">
        <v>386729</v>
      </c>
      <c r="BC28" s="620">
        <v>719723</v>
      </c>
      <c r="BD28" s="231" t="s">
        <v>241</v>
      </c>
    </row>
    <row r="29" spans="1:56" ht="15.75" customHeight="1">
      <c r="A29" s="193" t="s">
        <v>242</v>
      </c>
      <c r="B29" s="119" t="s">
        <v>271</v>
      </c>
      <c r="C29" s="119"/>
      <c r="D29" s="599">
        <v>817</v>
      </c>
      <c r="E29" s="600">
        <v>552</v>
      </c>
      <c r="F29" s="600">
        <v>1073</v>
      </c>
      <c r="G29" s="600">
        <v>966</v>
      </c>
      <c r="H29" s="600">
        <v>2344</v>
      </c>
      <c r="I29" s="600">
        <v>6338</v>
      </c>
      <c r="J29" s="600">
        <v>16</v>
      </c>
      <c r="K29" s="600">
        <v>709</v>
      </c>
      <c r="L29" s="600">
        <v>727</v>
      </c>
      <c r="M29" s="600">
        <v>800</v>
      </c>
      <c r="N29" s="600">
        <v>3171</v>
      </c>
      <c r="O29" s="600">
        <v>3550</v>
      </c>
      <c r="P29" s="600">
        <v>1176</v>
      </c>
      <c r="Q29" s="600">
        <v>2832</v>
      </c>
      <c r="R29" s="600">
        <v>392</v>
      </c>
      <c r="S29" s="600">
        <v>2104</v>
      </c>
      <c r="T29" s="600">
        <v>233</v>
      </c>
      <c r="U29" s="600">
        <v>45</v>
      </c>
      <c r="V29" s="600">
        <v>703</v>
      </c>
      <c r="W29" s="600">
        <v>1654</v>
      </c>
      <c r="X29" s="600">
        <v>7591</v>
      </c>
      <c r="Y29" s="600">
        <v>7863</v>
      </c>
      <c r="Z29" s="600">
        <v>1244</v>
      </c>
      <c r="AA29" s="600">
        <v>1283</v>
      </c>
      <c r="AB29" s="600">
        <v>11628</v>
      </c>
      <c r="AC29" s="600">
        <v>11567</v>
      </c>
      <c r="AD29" s="600">
        <v>45721</v>
      </c>
      <c r="AE29" s="600">
        <v>7810</v>
      </c>
      <c r="AF29" s="600">
        <v>1711</v>
      </c>
      <c r="AG29" s="600">
        <v>5540</v>
      </c>
      <c r="AH29" s="600">
        <v>2942</v>
      </c>
      <c r="AI29" s="600">
        <v>6209</v>
      </c>
      <c r="AJ29" s="600">
        <v>1442</v>
      </c>
      <c r="AK29" s="600">
        <v>3233</v>
      </c>
      <c r="AL29" s="600">
        <v>3371</v>
      </c>
      <c r="AM29" s="600">
        <v>0</v>
      </c>
      <c r="AN29" s="600">
        <v>127</v>
      </c>
      <c r="AO29" s="601">
        <v>149484</v>
      </c>
      <c r="AP29" s="600">
        <v>3</v>
      </c>
      <c r="AQ29" s="600">
        <v>135195</v>
      </c>
      <c r="AR29" s="600">
        <v>0</v>
      </c>
      <c r="AS29" s="600">
        <v>0</v>
      </c>
      <c r="AT29" s="600">
        <v>0</v>
      </c>
      <c r="AU29" s="600">
        <v>0</v>
      </c>
      <c r="AV29" s="618">
        <v>135198</v>
      </c>
      <c r="AW29" s="618">
        <v>284682</v>
      </c>
      <c r="AX29" s="600">
        <v>2523</v>
      </c>
      <c r="AY29" s="618">
        <v>137721</v>
      </c>
      <c r="AZ29" s="618">
        <v>287205</v>
      </c>
      <c r="BA29" s="619">
        <v>-9217</v>
      </c>
      <c r="BB29" s="601">
        <v>128504</v>
      </c>
      <c r="BC29" s="620">
        <v>277988</v>
      </c>
      <c r="BD29" s="231" t="s">
        <v>242</v>
      </c>
    </row>
    <row r="30" spans="1:56" ht="15.75" customHeight="1">
      <c r="A30" s="193" t="s">
        <v>2</v>
      </c>
      <c r="B30" s="119" t="s">
        <v>272</v>
      </c>
      <c r="C30" s="119"/>
      <c r="D30" s="599">
        <v>116</v>
      </c>
      <c r="E30" s="600">
        <v>51</v>
      </c>
      <c r="F30" s="600">
        <v>469</v>
      </c>
      <c r="G30" s="600">
        <v>128</v>
      </c>
      <c r="H30" s="600">
        <v>501</v>
      </c>
      <c r="I30" s="600">
        <v>2584</v>
      </c>
      <c r="J30" s="600">
        <v>7</v>
      </c>
      <c r="K30" s="600">
        <v>492</v>
      </c>
      <c r="L30" s="600">
        <v>172</v>
      </c>
      <c r="M30" s="600">
        <v>246</v>
      </c>
      <c r="N30" s="600">
        <v>394</v>
      </c>
      <c r="O30" s="600">
        <v>762</v>
      </c>
      <c r="P30" s="600">
        <v>257</v>
      </c>
      <c r="Q30" s="600">
        <v>802</v>
      </c>
      <c r="R30" s="600">
        <v>42</v>
      </c>
      <c r="S30" s="600">
        <v>436</v>
      </c>
      <c r="T30" s="600">
        <v>68</v>
      </c>
      <c r="U30" s="600">
        <v>6</v>
      </c>
      <c r="V30" s="600">
        <v>86</v>
      </c>
      <c r="W30" s="600">
        <v>153</v>
      </c>
      <c r="X30" s="600">
        <v>1881</v>
      </c>
      <c r="Y30" s="600">
        <v>2292</v>
      </c>
      <c r="Z30" s="600">
        <v>34</v>
      </c>
      <c r="AA30" s="600">
        <v>81</v>
      </c>
      <c r="AB30" s="600">
        <v>14165</v>
      </c>
      <c r="AC30" s="600">
        <v>3236</v>
      </c>
      <c r="AD30" s="600">
        <v>7993</v>
      </c>
      <c r="AE30" s="600">
        <v>5532</v>
      </c>
      <c r="AF30" s="600">
        <v>4689</v>
      </c>
      <c r="AG30" s="600">
        <v>233</v>
      </c>
      <c r="AH30" s="600">
        <v>895</v>
      </c>
      <c r="AI30" s="600">
        <v>7235</v>
      </c>
      <c r="AJ30" s="600">
        <v>806</v>
      </c>
      <c r="AK30" s="600">
        <v>2672</v>
      </c>
      <c r="AL30" s="600">
        <v>4771</v>
      </c>
      <c r="AM30" s="600">
        <v>0</v>
      </c>
      <c r="AN30" s="600">
        <v>1072</v>
      </c>
      <c r="AO30" s="601">
        <v>65359</v>
      </c>
      <c r="AP30" s="600">
        <v>0</v>
      </c>
      <c r="AQ30" s="600">
        <v>515907</v>
      </c>
      <c r="AR30" s="600">
        <v>74</v>
      </c>
      <c r="AS30" s="600">
        <v>0</v>
      </c>
      <c r="AT30" s="600">
        <v>13987</v>
      </c>
      <c r="AU30" s="600">
        <v>0</v>
      </c>
      <c r="AV30" s="618">
        <v>529968</v>
      </c>
      <c r="AW30" s="618">
        <v>595327</v>
      </c>
      <c r="AX30" s="600">
        <v>91</v>
      </c>
      <c r="AY30" s="618">
        <v>530059</v>
      </c>
      <c r="AZ30" s="618">
        <v>595418</v>
      </c>
      <c r="BA30" s="619">
        <v>-7109</v>
      </c>
      <c r="BB30" s="601">
        <v>522950</v>
      </c>
      <c r="BC30" s="620">
        <v>588309</v>
      </c>
      <c r="BD30" s="231" t="s">
        <v>2</v>
      </c>
    </row>
    <row r="31" spans="1:56" ht="15.75" customHeight="1">
      <c r="A31" s="194" t="s">
        <v>243</v>
      </c>
      <c r="B31" s="122" t="s">
        <v>273</v>
      </c>
      <c r="C31" s="122"/>
      <c r="D31" s="602">
        <v>5532</v>
      </c>
      <c r="E31" s="603">
        <v>3365</v>
      </c>
      <c r="F31" s="603">
        <v>8153</v>
      </c>
      <c r="G31" s="603">
        <v>1459</v>
      </c>
      <c r="H31" s="603">
        <v>8092</v>
      </c>
      <c r="I31" s="603">
        <v>23952</v>
      </c>
      <c r="J31" s="603">
        <v>409</v>
      </c>
      <c r="K31" s="603">
        <v>3770</v>
      </c>
      <c r="L31" s="603">
        <v>4738</v>
      </c>
      <c r="M31" s="603">
        <v>3685</v>
      </c>
      <c r="N31" s="603">
        <v>9687</v>
      </c>
      <c r="O31" s="603">
        <v>7976</v>
      </c>
      <c r="P31" s="603">
        <v>3259</v>
      </c>
      <c r="Q31" s="603">
        <v>7921</v>
      </c>
      <c r="R31" s="603">
        <v>863</v>
      </c>
      <c r="S31" s="603">
        <v>5834</v>
      </c>
      <c r="T31" s="603">
        <v>731</v>
      </c>
      <c r="U31" s="603">
        <v>106</v>
      </c>
      <c r="V31" s="603">
        <v>1843</v>
      </c>
      <c r="W31" s="603">
        <v>7528</v>
      </c>
      <c r="X31" s="603">
        <v>28024</v>
      </c>
      <c r="Y31" s="603">
        <v>7299</v>
      </c>
      <c r="Z31" s="603">
        <v>1076</v>
      </c>
      <c r="AA31" s="603">
        <v>4556</v>
      </c>
      <c r="AB31" s="603">
        <v>40870</v>
      </c>
      <c r="AC31" s="603">
        <v>10632</v>
      </c>
      <c r="AD31" s="603">
        <v>1380</v>
      </c>
      <c r="AE31" s="603">
        <v>30175</v>
      </c>
      <c r="AF31" s="603">
        <v>8201</v>
      </c>
      <c r="AG31" s="603">
        <v>9992</v>
      </c>
      <c r="AH31" s="603">
        <v>7975</v>
      </c>
      <c r="AI31" s="603">
        <v>9813</v>
      </c>
      <c r="AJ31" s="603">
        <v>2307</v>
      </c>
      <c r="AK31" s="603">
        <v>6999</v>
      </c>
      <c r="AL31" s="603">
        <v>18756</v>
      </c>
      <c r="AM31" s="603">
        <v>609</v>
      </c>
      <c r="AN31" s="603">
        <v>4268</v>
      </c>
      <c r="AO31" s="604">
        <v>301835</v>
      </c>
      <c r="AP31" s="603">
        <v>3951</v>
      </c>
      <c r="AQ31" s="603">
        <v>95511</v>
      </c>
      <c r="AR31" s="603">
        <v>631</v>
      </c>
      <c r="AS31" s="603">
        <v>432</v>
      </c>
      <c r="AT31" s="603">
        <v>5850</v>
      </c>
      <c r="AU31" s="603">
        <v>485</v>
      </c>
      <c r="AV31" s="621">
        <v>106860</v>
      </c>
      <c r="AW31" s="621">
        <v>408695</v>
      </c>
      <c r="AX31" s="603">
        <v>118152</v>
      </c>
      <c r="AY31" s="621">
        <v>225012</v>
      </c>
      <c r="AZ31" s="621">
        <v>526847</v>
      </c>
      <c r="BA31" s="622">
        <v>-162288</v>
      </c>
      <c r="BB31" s="604">
        <v>62724</v>
      </c>
      <c r="BC31" s="623">
        <v>364559</v>
      </c>
      <c r="BD31" s="232" t="s">
        <v>243</v>
      </c>
    </row>
    <row r="32" spans="1:56" ht="19.5" customHeight="1">
      <c r="A32" s="193" t="s">
        <v>244</v>
      </c>
      <c r="B32" s="119" t="s">
        <v>274</v>
      </c>
      <c r="C32" s="119"/>
      <c r="D32" s="599">
        <v>357</v>
      </c>
      <c r="E32" s="600">
        <v>40</v>
      </c>
      <c r="F32" s="600">
        <v>1165</v>
      </c>
      <c r="G32" s="600">
        <v>253</v>
      </c>
      <c r="H32" s="600">
        <v>1505</v>
      </c>
      <c r="I32" s="600">
        <v>23891</v>
      </c>
      <c r="J32" s="600">
        <v>25</v>
      </c>
      <c r="K32" s="600">
        <v>1052</v>
      </c>
      <c r="L32" s="600">
        <v>471</v>
      </c>
      <c r="M32" s="600">
        <v>529</v>
      </c>
      <c r="N32" s="600">
        <v>1074</v>
      </c>
      <c r="O32" s="600">
        <v>1423</v>
      </c>
      <c r="P32" s="600">
        <v>962</v>
      </c>
      <c r="Q32" s="600">
        <v>3890</v>
      </c>
      <c r="R32" s="600">
        <v>148</v>
      </c>
      <c r="S32" s="600">
        <v>3115</v>
      </c>
      <c r="T32" s="600">
        <v>510</v>
      </c>
      <c r="U32" s="600">
        <v>76</v>
      </c>
      <c r="V32" s="600">
        <v>397</v>
      </c>
      <c r="W32" s="600">
        <v>615</v>
      </c>
      <c r="X32" s="600">
        <v>5167</v>
      </c>
      <c r="Y32" s="600">
        <v>4439</v>
      </c>
      <c r="Z32" s="600">
        <v>1919</v>
      </c>
      <c r="AA32" s="600">
        <v>651</v>
      </c>
      <c r="AB32" s="600">
        <v>23140</v>
      </c>
      <c r="AC32" s="600">
        <v>15661</v>
      </c>
      <c r="AD32" s="600">
        <v>1026</v>
      </c>
      <c r="AE32" s="600">
        <v>3065</v>
      </c>
      <c r="AF32" s="600">
        <v>40571</v>
      </c>
      <c r="AG32" s="600">
        <v>8273</v>
      </c>
      <c r="AH32" s="600">
        <v>5011</v>
      </c>
      <c r="AI32" s="600">
        <v>7634</v>
      </c>
      <c r="AJ32" s="600">
        <v>3971</v>
      </c>
      <c r="AK32" s="600">
        <v>20173</v>
      </c>
      <c r="AL32" s="600">
        <v>8199</v>
      </c>
      <c r="AM32" s="600">
        <v>0</v>
      </c>
      <c r="AN32" s="600">
        <v>2728</v>
      </c>
      <c r="AO32" s="601">
        <v>193126</v>
      </c>
      <c r="AP32" s="600">
        <v>1714</v>
      </c>
      <c r="AQ32" s="600">
        <v>79871</v>
      </c>
      <c r="AR32" s="600">
        <v>304</v>
      </c>
      <c r="AS32" s="600">
        <v>7092</v>
      </c>
      <c r="AT32" s="600">
        <v>62417</v>
      </c>
      <c r="AU32" s="600">
        <v>-279</v>
      </c>
      <c r="AV32" s="618">
        <v>151119</v>
      </c>
      <c r="AW32" s="618">
        <v>344245</v>
      </c>
      <c r="AX32" s="600">
        <v>32862</v>
      </c>
      <c r="AY32" s="618">
        <v>183981</v>
      </c>
      <c r="AZ32" s="618">
        <v>377107</v>
      </c>
      <c r="BA32" s="619">
        <v>-93827</v>
      </c>
      <c r="BB32" s="601">
        <v>90154</v>
      </c>
      <c r="BC32" s="620">
        <v>283280</v>
      </c>
      <c r="BD32" s="231" t="s">
        <v>244</v>
      </c>
    </row>
    <row r="33" spans="1:56" ht="15.75" customHeight="1">
      <c r="A33" s="193" t="s">
        <v>245</v>
      </c>
      <c r="B33" s="119" t="s">
        <v>275</v>
      </c>
      <c r="C33" s="119"/>
      <c r="D33" s="599">
        <v>0</v>
      </c>
      <c r="E33" s="600">
        <v>0</v>
      </c>
      <c r="F33" s="600">
        <v>0</v>
      </c>
      <c r="G33" s="600">
        <v>0</v>
      </c>
      <c r="H33" s="600">
        <v>0</v>
      </c>
      <c r="I33" s="600">
        <v>0</v>
      </c>
      <c r="J33" s="600">
        <v>0</v>
      </c>
      <c r="K33" s="600">
        <v>0</v>
      </c>
      <c r="L33" s="600">
        <v>0</v>
      </c>
      <c r="M33" s="600">
        <v>0</v>
      </c>
      <c r="N33" s="600">
        <v>0</v>
      </c>
      <c r="O33" s="600">
        <v>0</v>
      </c>
      <c r="P33" s="600">
        <v>0</v>
      </c>
      <c r="Q33" s="600">
        <v>0</v>
      </c>
      <c r="R33" s="600">
        <v>0</v>
      </c>
      <c r="S33" s="600">
        <v>0</v>
      </c>
      <c r="T33" s="600">
        <v>0</v>
      </c>
      <c r="U33" s="600">
        <v>0</v>
      </c>
      <c r="V33" s="600">
        <v>0</v>
      </c>
      <c r="W33" s="600">
        <v>0</v>
      </c>
      <c r="X33" s="600">
        <v>0</v>
      </c>
      <c r="Y33" s="600">
        <v>0</v>
      </c>
      <c r="Z33" s="600">
        <v>0</v>
      </c>
      <c r="AA33" s="600">
        <v>0</v>
      </c>
      <c r="AB33" s="600">
        <v>0</v>
      </c>
      <c r="AC33" s="600">
        <v>0</v>
      </c>
      <c r="AD33" s="600">
        <v>0</v>
      </c>
      <c r="AE33" s="600">
        <v>0</v>
      </c>
      <c r="AF33" s="600">
        <v>0</v>
      </c>
      <c r="AG33" s="600">
        <v>0</v>
      </c>
      <c r="AH33" s="600">
        <v>0</v>
      </c>
      <c r="AI33" s="600">
        <v>0</v>
      </c>
      <c r="AJ33" s="600">
        <v>0</v>
      </c>
      <c r="AK33" s="600">
        <v>0</v>
      </c>
      <c r="AL33" s="600">
        <v>0</v>
      </c>
      <c r="AM33" s="600">
        <v>0</v>
      </c>
      <c r="AN33" s="600">
        <v>10986</v>
      </c>
      <c r="AO33" s="601">
        <v>10986</v>
      </c>
      <c r="AP33" s="600">
        <v>0</v>
      </c>
      <c r="AQ33" s="600">
        <v>219</v>
      </c>
      <c r="AR33" s="600">
        <v>277586</v>
      </c>
      <c r="AS33" s="600">
        <v>0</v>
      </c>
      <c r="AT33" s="600">
        <v>0</v>
      </c>
      <c r="AU33" s="600">
        <v>0</v>
      </c>
      <c r="AV33" s="618">
        <v>277805</v>
      </c>
      <c r="AW33" s="618">
        <v>288791</v>
      </c>
      <c r="AX33" s="600">
        <v>0</v>
      </c>
      <c r="AY33" s="618">
        <v>277805</v>
      </c>
      <c r="AZ33" s="618">
        <v>288791</v>
      </c>
      <c r="BA33" s="619">
        <v>0</v>
      </c>
      <c r="BB33" s="601">
        <v>277805</v>
      </c>
      <c r="BC33" s="620">
        <v>288791</v>
      </c>
      <c r="BD33" s="231" t="s">
        <v>245</v>
      </c>
    </row>
    <row r="34" spans="1:56" ht="15.75" customHeight="1">
      <c r="A34" s="193" t="s">
        <v>246</v>
      </c>
      <c r="B34" s="119" t="s">
        <v>276</v>
      </c>
      <c r="C34" s="119"/>
      <c r="D34" s="599">
        <v>2</v>
      </c>
      <c r="E34" s="600">
        <v>0</v>
      </c>
      <c r="F34" s="600">
        <v>61</v>
      </c>
      <c r="G34" s="600">
        <v>2</v>
      </c>
      <c r="H34" s="600">
        <v>25</v>
      </c>
      <c r="I34" s="600">
        <v>207</v>
      </c>
      <c r="J34" s="600">
        <v>0</v>
      </c>
      <c r="K34" s="600">
        <v>20</v>
      </c>
      <c r="L34" s="600">
        <v>12</v>
      </c>
      <c r="M34" s="600">
        <v>13</v>
      </c>
      <c r="N34" s="600">
        <v>7</v>
      </c>
      <c r="O34" s="600">
        <v>52</v>
      </c>
      <c r="P34" s="600">
        <v>92</v>
      </c>
      <c r="Q34" s="600">
        <v>82</v>
      </c>
      <c r="R34" s="600">
        <v>8</v>
      </c>
      <c r="S34" s="600">
        <v>336</v>
      </c>
      <c r="T34" s="600">
        <v>33</v>
      </c>
      <c r="U34" s="600">
        <v>10</v>
      </c>
      <c r="V34" s="600">
        <v>38</v>
      </c>
      <c r="W34" s="600">
        <v>2</v>
      </c>
      <c r="X34" s="600">
        <v>69</v>
      </c>
      <c r="Y34" s="600">
        <v>249</v>
      </c>
      <c r="Z34" s="600">
        <v>2</v>
      </c>
      <c r="AA34" s="600">
        <v>8</v>
      </c>
      <c r="AB34" s="600">
        <v>114</v>
      </c>
      <c r="AC34" s="600">
        <v>51</v>
      </c>
      <c r="AD34" s="600">
        <v>0</v>
      </c>
      <c r="AE34" s="600">
        <v>153</v>
      </c>
      <c r="AF34" s="600">
        <v>857</v>
      </c>
      <c r="AG34" s="600">
        <v>13</v>
      </c>
      <c r="AH34" s="600">
        <v>0</v>
      </c>
      <c r="AI34" s="600">
        <v>42</v>
      </c>
      <c r="AJ34" s="600">
        <v>0</v>
      </c>
      <c r="AK34" s="600">
        <v>130</v>
      </c>
      <c r="AL34" s="600">
        <v>144</v>
      </c>
      <c r="AM34" s="600">
        <v>0</v>
      </c>
      <c r="AN34" s="600">
        <v>5</v>
      </c>
      <c r="AO34" s="601">
        <v>2839</v>
      </c>
      <c r="AP34" s="600">
        <v>0</v>
      </c>
      <c r="AQ34" s="600">
        <v>55981</v>
      </c>
      <c r="AR34" s="600">
        <v>150304</v>
      </c>
      <c r="AS34" s="600">
        <v>19677</v>
      </c>
      <c r="AT34" s="600">
        <v>85130</v>
      </c>
      <c r="AU34" s="600">
        <v>0</v>
      </c>
      <c r="AV34" s="618">
        <v>311092</v>
      </c>
      <c r="AW34" s="618">
        <v>313931</v>
      </c>
      <c r="AX34" s="600">
        <v>10489</v>
      </c>
      <c r="AY34" s="618">
        <v>321581</v>
      </c>
      <c r="AZ34" s="618">
        <v>324420</v>
      </c>
      <c r="BA34" s="619">
        <v>-30392</v>
      </c>
      <c r="BB34" s="601">
        <v>291189</v>
      </c>
      <c r="BC34" s="620">
        <v>294028</v>
      </c>
      <c r="BD34" s="231" t="s">
        <v>246</v>
      </c>
    </row>
    <row r="35" spans="1:56" ht="15.75" customHeight="1">
      <c r="A35" s="197" t="s">
        <v>247</v>
      </c>
      <c r="B35" s="124" t="s">
        <v>277</v>
      </c>
      <c r="C35" s="124"/>
      <c r="D35" s="605">
        <v>32</v>
      </c>
      <c r="E35" s="606">
        <v>0</v>
      </c>
      <c r="F35" s="606">
        <v>0</v>
      </c>
      <c r="G35" s="606">
        <v>0</v>
      </c>
      <c r="H35" s="606">
        <v>0</v>
      </c>
      <c r="I35" s="606">
        <v>46</v>
      </c>
      <c r="J35" s="606">
        <v>0</v>
      </c>
      <c r="K35" s="606">
        <v>0</v>
      </c>
      <c r="L35" s="606">
        <v>0</v>
      </c>
      <c r="M35" s="606">
        <v>0</v>
      </c>
      <c r="N35" s="606">
        <v>0</v>
      </c>
      <c r="O35" s="606">
        <v>0</v>
      </c>
      <c r="P35" s="606">
        <v>0</v>
      </c>
      <c r="Q35" s="606">
        <v>0</v>
      </c>
      <c r="R35" s="606">
        <v>0</v>
      </c>
      <c r="S35" s="606">
        <v>0</v>
      </c>
      <c r="T35" s="606">
        <v>0</v>
      </c>
      <c r="U35" s="606">
        <v>0</v>
      </c>
      <c r="V35" s="606">
        <v>0</v>
      </c>
      <c r="W35" s="606">
        <v>1</v>
      </c>
      <c r="X35" s="606">
        <v>0</v>
      </c>
      <c r="Y35" s="606">
        <v>0</v>
      </c>
      <c r="Z35" s="606">
        <v>8</v>
      </c>
      <c r="AA35" s="606">
        <v>0</v>
      </c>
      <c r="AB35" s="606">
        <v>18</v>
      </c>
      <c r="AC35" s="606">
        <v>48</v>
      </c>
      <c r="AD35" s="606">
        <v>3</v>
      </c>
      <c r="AE35" s="606">
        <v>493</v>
      </c>
      <c r="AF35" s="606">
        <v>165</v>
      </c>
      <c r="AG35" s="606">
        <v>6</v>
      </c>
      <c r="AH35" s="606">
        <v>6</v>
      </c>
      <c r="AI35" s="606">
        <v>9772</v>
      </c>
      <c r="AJ35" s="606">
        <v>1</v>
      </c>
      <c r="AK35" s="606">
        <v>15</v>
      </c>
      <c r="AL35" s="606">
        <v>33</v>
      </c>
      <c r="AM35" s="606">
        <v>0</v>
      </c>
      <c r="AN35" s="606">
        <v>109</v>
      </c>
      <c r="AO35" s="607">
        <v>10756</v>
      </c>
      <c r="AP35" s="606">
        <v>7605</v>
      </c>
      <c r="AQ35" s="606">
        <v>138853</v>
      </c>
      <c r="AR35" s="606">
        <v>460675</v>
      </c>
      <c r="AS35" s="606">
        <v>0</v>
      </c>
      <c r="AT35" s="606">
        <v>0</v>
      </c>
      <c r="AU35" s="606">
        <v>0</v>
      </c>
      <c r="AV35" s="624">
        <v>607133</v>
      </c>
      <c r="AW35" s="624">
        <v>617889</v>
      </c>
      <c r="AX35" s="606">
        <v>7966</v>
      </c>
      <c r="AY35" s="624">
        <v>615099</v>
      </c>
      <c r="AZ35" s="624">
        <v>625855</v>
      </c>
      <c r="BA35" s="625">
        <v>-8258</v>
      </c>
      <c r="BB35" s="607">
        <v>606841</v>
      </c>
      <c r="BC35" s="626">
        <v>617597</v>
      </c>
      <c r="BD35" s="233" t="s">
        <v>247</v>
      </c>
    </row>
    <row r="36" spans="1:56" ht="15.75" customHeight="1">
      <c r="A36" s="193" t="s">
        <v>248</v>
      </c>
      <c r="B36" s="119" t="s">
        <v>392</v>
      </c>
      <c r="C36" s="119"/>
      <c r="D36" s="599">
        <v>90</v>
      </c>
      <c r="E36" s="600">
        <v>24</v>
      </c>
      <c r="F36" s="600">
        <v>188</v>
      </c>
      <c r="G36" s="600">
        <v>40</v>
      </c>
      <c r="H36" s="600">
        <v>212</v>
      </c>
      <c r="I36" s="600">
        <v>2747</v>
      </c>
      <c r="J36" s="600">
        <v>6</v>
      </c>
      <c r="K36" s="600">
        <v>89</v>
      </c>
      <c r="L36" s="600">
        <v>62</v>
      </c>
      <c r="M36" s="600">
        <v>126</v>
      </c>
      <c r="N36" s="600">
        <v>109</v>
      </c>
      <c r="O36" s="600">
        <v>140</v>
      </c>
      <c r="P36" s="600">
        <v>445</v>
      </c>
      <c r="Q36" s="600">
        <v>750</v>
      </c>
      <c r="R36" s="600">
        <v>36</v>
      </c>
      <c r="S36" s="600">
        <v>265</v>
      </c>
      <c r="T36" s="600">
        <v>20</v>
      </c>
      <c r="U36" s="600">
        <v>6</v>
      </c>
      <c r="V36" s="600">
        <v>28</v>
      </c>
      <c r="W36" s="600">
        <v>56</v>
      </c>
      <c r="X36" s="600">
        <v>701</v>
      </c>
      <c r="Y36" s="600">
        <v>514</v>
      </c>
      <c r="Z36" s="600">
        <v>239</v>
      </c>
      <c r="AA36" s="600">
        <v>131</v>
      </c>
      <c r="AB36" s="600">
        <v>423</v>
      </c>
      <c r="AC36" s="600">
        <v>886</v>
      </c>
      <c r="AD36" s="600">
        <v>104</v>
      </c>
      <c r="AE36" s="600">
        <v>422</v>
      </c>
      <c r="AF36" s="600">
        <v>373</v>
      </c>
      <c r="AG36" s="600">
        <v>0</v>
      </c>
      <c r="AH36" s="600">
        <v>242</v>
      </c>
      <c r="AI36" s="600">
        <v>609</v>
      </c>
      <c r="AJ36" s="600">
        <v>0</v>
      </c>
      <c r="AK36" s="600">
        <v>867</v>
      </c>
      <c r="AL36" s="600">
        <v>1162</v>
      </c>
      <c r="AM36" s="600">
        <v>0</v>
      </c>
      <c r="AN36" s="600">
        <v>215</v>
      </c>
      <c r="AO36" s="601">
        <v>12327</v>
      </c>
      <c r="AP36" s="600">
        <v>0</v>
      </c>
      <c r="AQ36" s="600">
        <v>49660</v>
      </c>
      <c r="AR36" s="600">
        <v>0</v>
      </c>
      <c r="AS36" s="600">
        <v>0</v>
      </c>
      <c r="AT36" s="600">
        <v>0</v>
      </c>
      <c r="AU36" s="600">
        <v>0</v>
      </c>
      <c r="AV36" s="618">
        <v>49660</v>
      </c>
      <c r="AW36" s="618">
        <v>61987</v>
      </c>
      <c r="AX36" s="600">
        <v>584</v>
      </c>
      <c r="AY36" s="618">
        <v>50244</v>
      </c>
      <c r="AZ36" s="618">
        <v>62571</v>
      </c>
      <c r="BA36" s="619">
        <v>-5141</v>
      </c>
      <c r="BB36" s="601">
        <v>45103</v>
      </c>
      <c r="BC36" s="620">
        <v>57430</v>
      </c>
      <c r="BD36" s="231" t="s">
        <v>248</v>
      </c>
    </row>
    <row r="37" spans="1:56" ht="15.75" customHeight="1">
      <c r="A37" s="193" t="s">
        <v>249</v>
      </c>
      <c r="B37" s="119" t="s">
        <v>278</v>
      </c>
      <c r="C37" s="119"/>
      <c r="D37" s="599">
        <v>2638</v>
      </c>
      <c r="E37" s="600">
        <v>341</v>
      </c>
      <c r="F37" s="600">
        <v>7700</v>
      </c>
      <c r="G37" s="600">
        <v>1056</v>
      </c>
      <c r="H37" s="600">
        <v>5100</v>
      </c>
      <c r="I37" s="600">
        <v>60098</v>
      </c>
      <c r="J37" s="600">
        <v>214</v>
      </c>
      <c r="K37" s="600">
        <v>6828</v>
      </c>
      <c r="L37" s="600">
        <v>3824</v>
      </c>
      <c r="M37" s="600">
        <v>4690</v>
      </c>
      <c r="N37" s="600">
        <v>5398</v>
      </c>
      <c r="O37" s="600">
        <v>6357</v>
      </c>
      <c r="P37" s="600">
        <v>5048</v>
      </c>
      <c r="Q37" s="600">
        <v>12339</v>
      </c>
      <c r="R37" s="600">
        <v>1346</v>
      </c>
      <c r="S37" s="600">
        <v>16414</v>
      </c>
      <c r="T37" s="600">
        <v>1460</v>
      </c>
      <c r="U37" s="600">
        <v>199</v>
      </c>
      <c r="V37" s="600">
        <v>3989</v>
      </c>
      <c r="W37" s="600">
        <v>2902</v>
      </c>
      <c r="X37" s="600">
        <v>50676</v>
      </c>
      <c r="Y37" s="600">
        <v>44712</v>
      </c>
      <c r="Z37" s="600">
        <v>6408</v>
      </c>
      <c r="AA37" s="600">
        <v>4098</v>
      </c>
      <c r="AB37" s="600">
        <v>55963</v>
      </c>
      <c r="AC37" s="600">
        <v>30476</v>
      </c>
      <c r="AD37" s="600">
        <v>9333</v>
      </c>
      <c r="AE37" s="600">
        <v>48567</v>
      </c>
      <c r="AF37" s="600">
        <v>43219</v>
      </c>
      <c r="AG37" s="600">
        <v>23786</v>
      </c>
      <c r="AH37" s="600">
        <v>14686</v>
      </c>
      <c r="AI37" s="600">
        <v>27323</v>
      </c>
      <c r="AJ37" s="600">
        <v>4084</v>
      </c>
      <c r="AK37" s="600">
        <v>42362</v>
      </c>
      <c r="AL37" s="600">
        <v>13643</v>
      </c>
      <c r="AM37" s="600">
        <v>0</v>
      </c>
      <c r="AN37" s="600">
        <v>1022</v>
      </c>
      <c r="AO37" s="601">
        <v>568299</v>
      </c>
      <c r="AP37" s="600">
        <v>764</v>
      </c>
      <c r="AQ37" s="600">
        <v>31098</v>
      </c>
      <c r="AR37" s="600">
        <v>0</v>
      </c>
      <c r="AS37" s="600">
        <v>1259</v>
      </c>
      <c r="AT37" s="600">
        <v>18130</v>
      </c>
      <c r="AU37" s="600">
        <v>0</v>
      </c>
      <c r="AV37" s="618">
        <v>51251</v>
      </c>
      <c r="AW37" s="618">
        <v>619550</v>
      </c>
      <c r="AX37" s="600">
        <v>12377</v>
      </c>
      <c r="AY37" s="618">
        <v>63628</v>
      </c>
      <c r="AZ37" s="618">
        <v>631927</v>
      </c>
      <c r="BA37" s="619">
        <v>-218230</v>
      </c>
      <c r="BB37" s="601">
        <v>-154602</v>
      </c>
      <c r="BC37" s="620">
        <v>413697</v>
      </c>
      <c r="BD37" s="231" t="s">
        <v>249</v>
      </c>
    </row>
    <row r="38" spans="1:56" ht="15.75" customHeight="1">
      <c r="A38" s="193" t="s">
        <v>250</v>
      </c>
      <c r="B38" s="119" t="s">
        <v>279</v>
      </c>
      <c r="C38" s="119"/>
      <c r="D38" s="599">
        <v>30</v>
      </c>
      <c r="E38" s="600">
        <v>2</v>
      </c>
      <c r="F38" s="600">
        <v>45</v>
      </c>
      <c r="G38" s="600">
        <v>7</v>
      </c>
      <c r="H38" s="600">
        <v>21</v>
      </c>
      <c r="I38" s="600">
        <v>150</v>
      </c>
      <c r="J38" s="600">
        <v>0</v>
      </c>
      <c r="K38" s="600">
        <v>17</v>
      </c>
      <c r="L38" s="600">
        <v>4</v>
      </c>
      <c r="M38" s="600">
        <v>12</v>
      </c>
      <c r="N38" s="600">
        <v>37</v>
      </c>
      <c r="O38" s="600">
        <v>21</v>
      </c>
      <c r="P38" s="600">
        <v>18</v>
      </c>
      <c r="Q38" s="600">
        <v>32</v>
      </c>
      <c r="R38" s="600">
        <v>3</v>
      </c>
      <c r="S38" s="600">
        <v>70</v>
      </c>
      <c r="T38" s="600">
        <v>4</v>
      </c>
      <c r="U38" s="600">
        <v>0</v>
      </c>
      <c r="V38" s="600">
        <v>13</v>
      </c>
      <c r="W38" s="600">
        <v>9</v>
      </c>
      <c r="X38" s="600">
        <v>159</v>
      </c>
      <c r="Y38" s="600">
        <v>36</v>
      </c>
      <c r="Z38" s="600">
        <v>14</v>
      </c>
      <c r="AA38" s="600">
        <v>3</v>
      </c>
      <c r="AB38" s="600">
        <v>570</v>
      </c>
      <c r="AC38" s="600">
        <v>58</v>
      </c>
      <c r="AD38" s="600">
        <v>261</v>
      </c>
      <c r="AE38" s="600">
        <v>119</v>
      </c>
      <c r="AF38" s="600">
        <v>2591</v>
      </c>
      <c r="AG38" s="600">
        <v>120</v>
      </c>
      <c r="AH38" s="600">
        <v>1031</v>
      </c>
      <c r="AI38" s="600">
        <v>8110</v>
      </c>
      <c r="AJ38" s="600">
        <v>147</v>
      </c>
      <c r="AK38" s="600">
        <v>483</v>
      </c>
      <c r="AL38" s="600">
        <v>5870</v>
      </c>
      <c r="AM38" s="600">
        <v>0</v>
      </c>
      <c r="AN38" s="600">
        <v>74</v>
      </c>
      <c r="AO38" s="601">
        <v>20141</v>
      </c>
      <c r="AP38" s="600">
        <v>96863</v>
      </c>
      <c r="AQ38" s="600">
        <v>342903</v>
      </c>
      <c r="AR38" s="600">
        <v>0</v>
      </c>
      <c r="AS38" s="600">
        <v>0</v>
      </c>
      <c r="AT38" s="600">
        <v>0</v>
      </c>
      <c r="AU38" s="600">
        <v>0</v>
      </c>
      <c r="AV38" s="618">
        <v>439766</v>
      </c>
      <c r="AW38" s="618">
        <v>459907</v>
      </c>
      <c r="AX38" s="600">
        <v>58062</v>
      </c>
      <c r="AY38" s="618">
        <v>497828</v>
      </c>
      <c r="AZ38" s="618">
        <v>517969</v>
      </c>
      <c r="BA38" s="619">
        <v>-76085</v>
      </c>
      <c r="BB38" s="601">
        <v>421743</v>
      </c>
      <c r="BC38" s="620">
        <v>441884</v>
      </c>
      <c r="BD38" s="231" t="s">
        <v>250</v>
      </c>
    </row>
    <row r="39" spans="1:56" ht="15.75" customHeight="1">
      <c r="A39" s="193" t="s">
        <v>251</v>
      </c>
      <c r="B39" s="119" t="s">
        <v>393</v>
      </c>
      <c r="C39" s="119"/>
      <c r="D39" s="599">
        <v>72</v>
      </c>
      <c r="E39" s="600">
        <v>7</v>
      </c>
      <c r="F39" s="600">
        <v>168</v>
      </c>
      <c r="G39" s="600">
        <v>52</v>
      </c>
      <c r="H39" s="600">
        <v>227</v>
      </c>
      <c r="I39" s="600">
        <v>512</v>
      </c>
      <c r="J39" s="600">
        <v>2</v>
      </c>
      <c r="K39" s="600">
        <v>28</v>
      </c>
      <c r="L39" s="600">
        <v>82</v>
      </c>
      <c r="M39" s="600">
        <v>39</v>
      </c>
      <c r="N39" s="600">
        <v>98</v>
      </c>
      <c r="O39" s="600">
        <v>104</v>
      </c>
      <c r="P39" s="600">
        <v>116</v>
      </c>
      <c r="Q39" s="600">
        <v>418</v>
      </c>
      <c r="R39" s="600">
        <v>31</v>
      </c>
      <c r="S39" s="600">
        <v>359</v>
      </c>
      <c r="T39" s="600">
        <v>33</v>
      </c>
      <c r="U39" s="600">
        <v>8</v>
      </c>
      <c r="V39" s="600">
        <v>60</v>
      </c>
      <c r="W39" s="600">
        <v>86</v>
      </c>
      <c r="X39" s="600">
        <v>495</v>
      </c>
      <c r="Y39" s="600">
        <v>29</v>
      </c>
      <c r="Z39" s="600">
        <v>49</v>
      </c>
      <c r="AA39" s="600">
        <v>226</v>
      </c>
      <c r="AB39" s="600">
        <v>1465</v>
      </c>
      <c r="AC39" s="600">
        <v>1030</v>
      </c>
      <c r="AD39" s="600">
        <v>117</v>
      </c>
      <c r="AE39" s="600">
        <v>551</v>
      </c>
      <c r="AF39" s="600">
        <v>509</v>
      </c>
      <c r="AG39" s="600">
        <v>928</v>
      </c>
      <c r="AH39" s="600">
        <v>834</v>
      </c>
      <c r="AI39" s="600">
        <v>1511</v>
      </c>
      <c r="AJ39" s="600">
        <v>289</v>
      </c>
      <c r="AK39" s="600">
        <v>618</v>
      </c>
      <c r="AL39" s="600">
        <v>799</v>
      </c>
      <c r="AM39" s="600">
        <v>0</v>
      </c>
      <c r="AN39" s="600">
        <v>9</v>
      </c>
      <c r="AO39" s="601">
        <v>11961</v>
      </c>
      <c r="AP39" s="600">
        <v>0</v>
      </c>
      <c r="AQ39" s="600">
        <v>0</v>
      </c>
      <c r="AR39" s="600">
        <v>0</v>
      </c>
      <c r="AS39" s="600">
        <v>0</v>
      </c>
      <c r="AT39" s="600">
        <v>0</v>
      </c>
      <c r="AU39" s="600">
        <v>0</v>
      </c>
      <c r="AV39" s="618">
        <v>0</v>
      </c>
      <c r="AW39" s="618">
        <v>11961</v>
      </c>
      <c r="AX39" s="600">
        <v>0</v>
      </c>
      <c r="AY39" s="618">
        <v>0</v>
      </c>
      <c r="AZ39" s="618">
        <v>11961</v>
      </c>
      <c r="BA39" s="619">
        <v>0</v>
      </c>
      <c r="BB39" s="601">
        <v>0</v>
      </c>
      <c r="BC39" s="620">
        <v>11961</v>
      </c>
      <c r="BD39" s="231" t="s">
        <v>251</v>
      </c>
    </row>
    <row r="40" spans="1:56" ht="15.75" customHeight="1">
      <c r="A40" s="193" t="s">
        <v>252</v>
      </c>
      <c r="B40" s="119" t="s">
        <v>394</v>
      </c>
      <c r="C40" s="119"/>
      <c r="D40" s="599">
        <v>636</v>
      </c>
      <c r="E40" s="600">
        <v>133</v>
      </c>
      <c r="F40" s="600">
        <v>1063</v>
      </c>
      <c r="G40" s="600">
        <v>102</v>
      </c>
      <c r="H40" s="600">
        <v>662</v>
      </c>
      <c r="I40" s="600">
        <v>2193</v>
      </c>
      <c r="J40" s="600">
        <v>33</v>
      </c>
      <c r="K40" s="600">
        <v>341</v>
      </c>
      <c r="L40" s="600">
        <v>730</v>
      </c>
      <c r="M40" s="600">
        <v>1274</v>
      </c>
      <c r="N40" s="600">
        <v>986</v>
      </c>
      <c r="O40" s="600">
        <v>823</v>
      </c>
      <c r="P40" s="600">
        <v>1086</v>
      </c>
      <c r="Q40" s="600">
        <v>1908</v>
      </c>
      <c r="R40" s="600">
        <v>87</v>
      </c>
      <c r="S40" s="600">
        <v>293</v>
      </c>
      <c r="T40" s="600">
        <v>51</v>
      </c>
      <c r="U40" s="600">
        <v>14</v>
      </c>
      <c r="V40" s="600">
        <v>176</v>
      </c>
      <c r="W40" s="600">
        <v>187</v>
      </c>
      <c r="X40" s="600">
        <v>8680</v>
      </c>
      <c r="Y40" s="600">
        <v>892</v>
      </c>
      <c r="Z40" s="600">
        <v>438</v>
      </c>
      <c r="AA40" s="600">
        <v>1727</v>
      </c>
      <c r="AB40" s="600">
        <v>5163</v>
      </c>
      <c r="AC40" s="600">
        <v>1492</v>
      </c>
      <c r="AD40" s="600">
        <v>540</v>
      </c>
      <c r="AE40" s="600">
        <v>2900</v>
      </c>
      <c r="AF40" s="600">
        <v>830</v>
      </c>
      <c r="AG40" s="600">
        <v>258</v>
      </c>
      <c r="AH40" s="600">
        <v>3092</v>
      </c>
      <c r="AI40" s="600">
        <v>2785</v>
      </c>
      <c r="AJ40" s="600">
        <v>288</v>
      </c>
      <c r="AK40" s="600">
        <v>1486</v>
      </c>
      <c r="AL40" s="600">
        <v>1313</v>
      </c>
      <c r="AM40" s="600">
        <v>6</v>
      </c>
      <c r="AN40" s="600">
        <v>0</v>
      </c>
      <c r="AO40" s="601">
        <v>44668</v>
      </c>
      <c r="AP40" s="600">
        <v>0</v>
      </c>
      <c r="AQ40" s="600">
        <v>0</v>
      </c>
      <c r="AR40" s="600">
        <v>0</v>
      </c>
      <c r="AS40" s="600">
        <v>0</v>
      </c>
      <c r="AT40" s="600">
        <v>0</v>
      </c>
      <c r="AU40" s="600">
        <v>0</v>
      </c>
      <c r="AV40" s="618">
        <v>0</v>
      </c>
      <c r="AW40" s="618">
        <v>44668</v>
      </c>
      <c r="AX40" s="600">
        <v>17</v>
      </c>
      <c r="AY40" s="618">
        <v>17</v>
      </c>
      <c r="AZ40" s="618">
        <v>44685</v>
      </c>
      <c r="BA40" s="619">
        <v>-239</v>
      </c>
      <c r="BB40" s="601">
        <v>-222</v>
      </c>
      <c r="BC40" s="620">
        <v>44446</v>
      </c>
      <c r="BD40" s="231" t="s">
        <v>252</v>
      </c>
    </row>
    <row r="41" spans="1:56" ht="15.75" customHeight="1" thickBot="1">
      <c r="A41" s="194" t="s">
        <v>253</v>
      </c>
      <c r="B41" s="122" t="s">
        <v>15</v>
      </c>
      <c r="C41" s="122"/>
      <c r="D41" s="602">
        <v>47043</v>
      </c>
      <c r="E41" s="603">
        <v>6675</v>
      </c>
      <c r="F41" s="603">
        <v>160272</v>
      </c>
      <c r="G41" s="603">
        <v>29940</v>
      </c>
      <c r="H41" s="603">
        <v>133113</v>
      </c>
      <c r="I41" s="603">
        <v>453556</v>
      </c>
      <c r="J41" s="603">
        <v>4825</v>
      </c>
      <c r="K41" s="603">
        <v>133359</v>
      </c>
      <c r="L41" s="603">
        <v>41243</v>
      </c>
      <c r="M41" s="603">
        <v>115441</v>
      </c>
      <c r="N41" s="603">
        <v>256966</v>
      </c>
      <c r="O41" s="603">
        <v>161801</v>
      </c>
      <c r="P41" s="603">
        <v>82597</v>
      </c>
      <c r="Q41" s="603">
        <v>210241</v>
      </c>
      <c r="R41" s="603">
        <v>23177</v>
      </c>
      <c r="S41" s="603">
        <v>180327</v>
      </c>
      <c r="T41" s="603">
        <v>20979</v>
      </c>
      <c r="U41" s="603">
        <v>2364</v>
      </c>
      <c r="V41" s="603">
        <v>89181</v>
      </c>
      <c r="W41" s="603">
        <v>58700</v>
      </c>
      <c r="X41" s="603">
        <v>314583</v>
      </c>
      <c r="Y41" s="603">
        <v>198434</v>
      </c>
      <c r="Z41" s="603">
        <v>22522</v>
      </c>
      <c r="AA41" s="603">
        <v>22777</v>
      </c>
      <c r="AB41" s="603">
        <v>204335</v>
      </c>
      <c r="AC41" s="603">
        <v>88359</v>
      </c>
      <c r="AD41" s="603">
        <v>77059</v>
      </c>
      <c r="AE41" s="603">
        <v>175690</v>
      </c>
      <c r="AF41" s="603">
        <v>123832</v>
      </c>
      <c r="AG41" s="603">
        <v>89413</v>
      </c>
      <c r="AH41" s="603">
        <v>66847</v>
      </c>
      <c r="AI41" s="603">
        <v>224863</v>
      </c>
      <c r="AJ41" s="603">
        <v>22353</v>
      </c>
      <c r="AK41" s="603">
        <v>143009</v>
      </c>
      <c r="AL41" s="603">
        <v>206925</v>
      </c>
      <c r="AM41" s="603">
        <v>11961</v>
      </c>
      <c r="AN41" s="603">
        <v>24762</v>
      </c>
      <c r="AO41" s="604">
        <v>4229524</v>
      </c>
      <c r="AP41" s="627">
        <v>143239</v>
      </c>
      <c r="AQ41" s="627">
        <v>2512358</v>
      </c>
      <c r="AR41" s="627">
        <v>893173</v>
      </c>
      <c r="AS41" s="627">
        <v>272718</v>
      </c>
      <c r="AT41" s="627">
        <v>845085</v>
      </c>
      <c r="AU41" s="627">
        <v>-6650</v>
      </c>
      <c r="AV41" s="628">
        <v>4659923</v>
      </c>
      <c r="AW41" s="628">
        <v>8889447</v>
      </c>
      <c r="AX41" s="627">
        <v>3671690</v>
      </c>
      <c r="AY41" s="628">
        <v>8331613</v>
      </c>
      <c r="AZ41" s="628">
        <v>12561137</v>
      </c>
      <c r="BA41" s="629">
        <v>-3293986</v>
      </c>
      <c r="BB41" s="630">
        <v>5037627</v>
      </c>
      <c r="BC41" s="631">
        <v>9267151</v>
      </c>
      <c r="BD41" s="234" t="s">
        <v>253</v>
      </c>
    </row>
    <row r="42" spans="1:56" ht="15.75" customHeight="1">
      <c r="A42" s="189" t="s">
        <v>254</v>
      </c>
      <c r="B42" s="190" t="s">
        <v>290</v>
      </c>
      <c r="C42" s="190"/>
      <c r="D42" s="608">
        <v>888</v>
      </c>
      <c r="E42" s="609">
        <v>441</v>
      </c>
      <c r="F42" s="609">
        <v>2722</v>
      </c>
      <c r="G42" s="609">
        <v>573</v>
      </c>
      <c r="H42" s="609">
        <v>4392</v>
      </c>
      <c r="I42" s="609">
        <v>14849</v>
      </c>
      <c r="J42" s="609">
        <v>65</v>
      </c>
      <c r="K42" s="609">
        <v>3599</v>
      </c>
      <c r="L42" s="609">
        <v>1251</v>
      </c>
      <c r="M42" s="609">
        <v>2307</v>
      </c>
      <c r="N42" s="609">
        <v>2994</v>
      </c>
      <c r="O42" s="609">
        <v>2979</v>
      </c>
      <c r="P42" s="609">
        <v>2661</v>
      </c>
      <c r="Q42" s="609">
        <v>7270</v>
      </c>
      <c r="R42" s="609">
        <v>513</v>
      </c>
      <c r="S42" s="609">
        <v>6551</v>
      </c>
      <c r="T42" s="609">
        <v>604</v>
      </c>
      <c r="U42" s="609">
        <v>112</v>
      </c>
      <c r="V42" s="609">
        <v>1216</v>
      </c>
      <c r="W42" s="609">
        <v>1779</v>
      </c>
      <c r="X42" s="609">
        <v>11792</v>
      </c>
      <c r="Y42" s="609">
        <v>6281</v>
      </c>
      <c r="Z42" s="609">
        <v>448</v>
      </c>
      <c r="AA42" s="609">
        <v>1663</v>
      </c>
      <c r="AB42" s="609">
        <v>15894</v>
      </c>
      <c r="AC42" s="609">
        <v>8597</v>
      </c>
      <c r="AD42" s="609">
        <v>1299</v>
      </c>
      <c r="AE42" s="609">
        <v>4623</v>
      </c>
      <c r="AF42" s="609">
        <v>5292</v>
      </c>
      <c r="AG42" s="609">
        <v>2692</v>
      </c>
      <c r="AH42" s="609">
        <v>2155</v>
      </c>
      <c r="AI42" s="609">
        <v>7044</v>
      </c>
      <c r="AJ42" s="609">
        <v>2113</v>
      </c>
      <c r="AK42" s="609">
        <v>5987</v>
      </c>
      <c r="AL42" s="609">
        <v>9407</v>
      </c>
      <c r="AM42" s="609">
        <v>0</v>
      </c>
      <c r="AN42" s="609">
        <v>186</v>
      </c>
      <c r="AO42" s="610">
        <v>143239</v>
      </c>
      <c r="AP42" s="235"/>
      <c r="AQ42" s="235"/>
      <c r="AR42" s="235"/>
      <c r="AS42" s="235"/>
      <c r="AT42" s="235"/>
      <c r="AU42" s="235"/>
      <c r="AV42" s="235"/>
      <c r="AW42" s="235"/>
      <c r="AX42" s="235"/>
      <c r="AY42" s="235"/>
      <c r="AZ42" s="235"/>
      <c r="BA42" s="235"/>
      <c r="BB42" s="235"/>
      <c r="BC42" s="235"/>
      <c r="BD42" s="236"/>
    </row>
    <row r="43" spans="1:56" ht="15.75" customHeight="1">
      <c r="A43" s="193" t="s">
        <v>291</v>
      </c>
      <c r="B43" s="119" t="s">
        <v>23</v>
      </c>
      <c r="C43" s="119"/>
      <c r="D43" s="599">
        <v>12978</v>
      </c>
      <c r="E43" s="600">
        <v>2461</v>
      </c>
      <c r="F43" s="600">
        <v>41808</v>
      </c>
      <c r="G43" s="600">
        <v>16164</v>
      </c>
      <c r="H43" s="600">
        <v>38195</v>
      </c>
      <c r="I43" s="600">
        <v>138558</v>
      </c>
      <c r="J43" s="600">
        <v>672</v>
      </c>
      <c r="K43" s="600">
        <v>50159</v>
      </c>
      <c r="L43" s="600">
        <v>16556</v>
      </c>
      <c r="M43" s="600">
        <v>22169</v>
      </c>
      <c r="N43" s="600">
        <v>40747</v>
      </c>
      <c r="O43" s="600">
        <v>85561</v>
      </c>
      <c r="P43" s="600">
        <v>33704</v>
      </c>
      <c r="Q43" s="600">
        <v>89126</v>
      </c>
      <c r="R43" s="600">
        <v>4564</v>
      </c>
      <c r="S43" s="600">
        <v>79548</v>
      </c>
      <c r="T43" s="600">
        <v>11354</v>
      </c>
      <c r="U43" s="600">
        <v>2062</v>
      </c>
      <c r="V43" s="600">
        <v>32916</v>
      </c>
      <c r="W43" s="600">
        <v>29429</v>
      </c>
      <c r="X43" s="600">
        <v>210920</v>
      </c>
      <c r="Y43" s="600">
        <v>39383</v>
      </c>
      <c r="Z43" s="600">
        <v>5328</v>
      </c>
      <c r="AA43" s="600">
        <v>33057</v>
      </c>
      <c r="AB43" s="600">
        <v>276588</v>
      </c>
      <c r="AC43" s="600">
        <v>91207</v>
      </c>
      <c r="AD43" s="600">
        <v>17727</v>
      </c>
      <c r="AE43" s="600">
        <v>108938</v>
      </c>
      <c r="AF43" s="600">
        <v>61689</v>
      </c>
      <c r="AG43" s="600">
        <v>116503</v>
      </c>
      <c r="AH43" s="600">
        <v>145544</v>
      </c>
      <c r="AI43" s="600">
        <v>328775</v>
      </c>
      <c r="AJ43" s="600">
        <v>28163</v>
      </c>
      <c r="AK43" s="600">
        <v>163793</v>
      </c>
      <c r="AL43" s="600">
        <v>129901</v>
      </c>
      <c r="AM43" s="600">
        <v>0</v>
      </c>
      <c r="AN43" s="600">
        <v>828</v>
      </c>
      <c r="AO43" s="611">
        <v>2507075</v>
      </c>
      <c r="AP43" s="235"/>
      <c r="AQ43" s="235"/>
      <c r="AR43" s="235"/>
      <c r="AS43" s="235"/>
      <c r="AT43" s="235"/>
      <c r="AU43" s="235"/>
      <c r="AV43" s="235"/>
      <c r="AW43" s="235"/>
      <c r="AX43" s="235"/>
      <c r="AY43" s="235"/>
      <c r="AZ43" s="235"/>
      <c r="BA43" s="235"/>
      <c r="BB43" s="235"/>
      <c r="BC43" s="235"/>
      <c r="BD43" s="236"/>
    </row>
    <row r="44" spans="1:56" ht="15.75" customHeight="1">
      <c r="A44" s="193" t="s">
        <v>292</v>
      </c>
      <c r="B44" s="119" t="s">
        <v>24</v>
      </c>
      <c r="C44" s="119"/>
      <c r="D44" s="599">
        <v>24858</v>
      </c>
      <c r="E44" s="600">
        <v>267</v>
      </c>
      <c r="F44" s="600">
        <v>23121</v>
      </c>
      <c r="G44" s="600">
        <v>-2007</v>
      </c>
      <c r="H44" s="600">
        <v>19409</v>
      </c>
      <c r="I44" s="600">
        <v>114519</v>
      </c>
      <c r="J44" s="600">
        <v>713</v>
      </c>
      <c r="K44" s="600">
        <v>-4512</v>
      </c>
      <c r="L44" s="600">
        <v>7700</v>
      </c>
      <c r="M44" s="600">
        <v>24111</v>
      </c>
      <c r="N44" s="600">
        <v>6145</v>
      </c>
      <c r="O44" s="600">
        <v>12681</v>
      </c>
      <c r="P44" s="600">
        <v>13689</v>
      </c>
      <c r="Q44" s="600">
        <v>37958</v>
      </c>
      <c r="R44" s="600">
        <v>253</v>
      </c>
      <c r="S44" s="600">
        <v>-19348</v>
      </c>
      <c r="T44" s="600">
        <v>-886</v>
      </c>
      <c r="U44" s="600">
        <v>34</v>
      </c>
      <c r="V44" s="600">
        <v>2428</v>
      </c>
      <c r="W44" s="600">
        <v>3595</v>
      </c>
      <c r="X44" s="600">
        <v>15072</v>
      </c>
      <c r="Y44" s="600">
        <v>49169</v>
      </c>
      <c r="Z44" s="600">
        <v>4551</v>
      </c>
      <c r="AA44" s="600">
        <v>4590</v>
      </c>
      <c r="AB44" s="600">
        <v>108807</v>
      </c>
      <c r="AC44" s="600">
        <v>73686</v>
      </c>
      <c r="AD44" s="600">
        <v>264959</v>
      </c>
      <c r="AE44" s="600">
        <v>23038</v>
      </c>
      <c r="AF44" s="600">
        <v>53113</v>
      </c>
      <c r="AG44" s="600">
        <v>0</v>
      </c>
      <c r="AH44" s="600">
        <v>3546</v>
      </c>
      <c r="AI44" s="600">
        <v>24478</v>
      </c>
      <c r="AJ44" s="600">
        <v>134</v>
      </c>
      <c r="AK44" s="600">
        <v>39526</v>
      </c>
      <c r="AL44" s="600">
        <v>40902</v>
      </c>
      <c r="AM44" s="600">
        <v>0</v>
      </c>
      <c r="AN44" s="600">
        <v>15937</v>
      </c>
      <c r="AO44" s="611">
        <v>986236</v>
      </c>
      <c r="AP44" s="235"/>
      <c r="AQ44" s="235"/>
      <c r="AR44" s="235"/>
      <c r="AS44" s="235"/>
      <c r="AT44" s="235"/>
      <c r="AU44" s="235"/>
      <c r="AV44" s="235"/>
      <c r="AW44" s="235"/>
      <c r="AX44" s="235"/>
      <c r="AY44" s="235"/>
      <c r="AZ44" s="235"/>
      <c r="BA44" s="235"/>
      <c r="BB44" s="235"/>
      <c r="BC44" s="235"/>
      <c r="BD44" s="236"/>
    </row>
    <row r="45" spans="1:56" ht="15.75" customHeight="1">
      <c r="A45" s="193" t="s">
        <v>293</v>
      </c>
      <c r="B45" s="119" t="s">
        <v>25</v>
      </c>
      <c r="C45" s="119"/>
      <c r="D45" s="599">
        <v>15165</v>
      </c>
      <c r="E45" s="600">
        <v>1256</v>
      </c>
      <c r="F45" s="600">
        <v>12634</v>
      </c>
      <c r="G45" s="600">
        <v>6514</v>
      </c>
      <c r="H45" s="600">
        <v>14343</v>
      </c>
      <c r="I45" s="600">
        <v>125792</v>
      </c>
      <c r="J45" s="600">
        <v>177</v>
      </c>
      <c r="K45" s="600">
        <v>20224</v>
      </c>
      <c r="L45" s="600">
        <v>8494</v>
      </c>
      <c r="M45" s="600">
        <v>7897</v>
      </c>
      <c r="N45" s="600">
        <v>17918</v>
      </c>
      <c r="O45" s="600">
        <v>25480</v>
      </c>
      <c r="P45" s="600">
        <v>14709</v>
      </c>
      <c r="Q45" s="600">
        <v>40883</v>
      </c>
      <c r="R45" s="600">
        <v>4704</v>
      </c>
      <c r="S45" s="600">
        <v>61262</v>
      </c>
      <c r="T45" s="600">
        <v>6405</v>
      </c>
      <c r="U45" s="600">
        <v>1153</v>
      </c>
      <c r="V45" s="600">
        <v>13096</v>
      </c>
      <c r="W45" s="600">
        <v>35293</v>
      </c>
      <c r="X45" s="600">
        <v>22677</v>
      </c>
      <c r="Y45" s="600">
        <v>44414</v>
      </c>
      <c r="Z45" s="600">
        <v>8591</v>
      </c>
      <c r="AA45" s="600">
        <v>6034</v>
      </c>
      <c r="AB45" s="600">
        <v>63969</v>
      </c>
      <c r="AC45" s="600">
        <v>15294</v>
      </c>
      <c r="AD45" s="600">
        <v>197960</v>
      </c>
      <c r="AE45" s="600">
        <v>41935</v>
      </c>
      <c r="AF45" s="600">
        <v>31319</v>
      </c>
      <c r="AG45" s="600">
        <v>80001</v>
      </c>
      <c r="AH45" s="600">
        <v>75207</v>
      </c>
      <c r="AI45" s="600">
        <v>36003</v>
      </c>
      <c r="AJ45" s="600">
        <v>3539</v>
      </c>
      <c r="AK45" s="600">
        <v>51940</v>
      </c>
      <c r="AL45" s="600">
        <v>41729</v>
      </c>
      <c r="AM45" s="600">
        <v>0</v>
      </c>
      <c r="AN45" s="600">
        <v>2180</v>
      </c>
      <c r="AO45" s="611">
        <v>1156191</v>
      </c>
      <c r="AP45" s="235"/>
      <c r="AQ45" s="235"/>
      <c r="AR45" s="235"/>
      <c r="AS45" s="235"/>
      <c r="AT45" s="235"/>
      <c r="AU45" s="235"/>
      <c r="AV45" s="235"/>
      <c r="AW45" s="235"/>
      <c r="AX45" s="235"/>
      <c r="AY45" s="235"/>
      <c r="AZ45" s="235"/>
      <c r="BA45" s="235"/>
      <c r="BB45" s="235"/>
      <c r="BC45" s="235"/>
      <c r="BD45" s="236"/>
    </row>
    <row r="46" spans="1:56" ht="15.75" customHeight="1">
      <c r="A46" s="193" t="s">
        <v>294</v>
      </c>
      <c r="B46" s="237" t="s">
        <v>295</v>
      </c>
      <c r="C46" s="119"/>
      <c r="D46" s="599">
        <v>2963</v>
      </c>
      <c r="E46" s="600">
        <v>322</v>
      </c>
      <c r="F46" s="600">
        <v>5181</v>
      </c>
      <c r="G46" s="600">
        <v>1597</v>
      </c>
      <c r="H46" s="600">
        <v>3721</v>
      </c>
      <c r="I46" s="600">
        <v>20058</v>
      </c>
      <c r="J46" s="600">
        <v>3</v>
      </c>
      <c r="K46" s="600">
        <v>123</v>
      </c>
      <c r="L46" s="600">
        <v>1883</v>
      </c>
      <c r="M46" s="600">
        <v>7104</v>
      </c>
      <c r="N46" s="600">
        <v>3472</v>
      </c>
      <c r="O46" s="600">
        <v>8948</v>
      </c>
      <c r="P46" s="600">
        <v>2251</v>
      </c>
      <c r="Q46" s="600">
        <v>8794</v>
      </c>
      <c r="R46" s="600">
        <v>1255</v>
      </c>
      <c r="S46" s="600">
        <v>9527</v>
      </c>
      <c r="T46" s="600">
        <v>1139</v>
      </c>
      <c r="U46" s="600">
        <v>345</v>
      </c>
      <c r="V46" s="600">
        <v>4202</v>
      </c>
      <c r="W46" s="600">
        <v>20604</v>
      </c>
      <c r="X46" s="600">
        <v>18038</v>
      </c>
      <c r="Y46" s="600">
        <v>17423</v>
      </c>
      <c r="Z46" s="600">
        <v>1014</v>
      </c>
      <c r="AA46" s="600">
        <v>882</v>
      </c>
      <c r="AB46" s="600">
        <v>50406</v>
      </c>
      <c r="AC46" s="600">
        <v>3842</v>
      </c>
      <c r="AD46" s="600">
        <v>29391</v>
      </c>
      <c r="AE46" s="600">
        <v>12029</v>
      </c>
      <c r="AF46" s="600">
        <v>8035</v>
      </c>
      <c r="AG46" s="600">
        <v>182</v>
      </c>
      <c r="AH46" s="600">
        <v>729</v>
      </c>
      <c r="AI46" s="600">
        <v>3806</v>
      </c>
      <c r="AJ46" s="600">
        <v>2622</v>
      </c>
      <c r="AK46" s="600">
        <v>9463</v>
      </c>
      <c r="AL46" s="600">
        <v>13022</v>
      </c>
      <c r="AM46" s="600">
        <v>0</v>
      </c>
      <c r="AN46" s="600">
        <v>778</v>
      </c>
      <c r="AO46" s="611">
        <v>275154</v>
      </c>
      <c r="AP46" s="235"/>
      <c r="AQ46" s="235"/>
      <c r="AR46" s="235"/>
      <c r="AS46" s="235"/>
      <c r="AT46" s="235"/>
      <c r="AU46" s="235"/>
      <c r="AV46" s="235"/>
      <c r="AW46" s="235"/>
      <c r="AX46" s="235"/>
      <c r="AY46" s="235"/>
      <c r="AZ46" s="235"/>
      <c r="BA46" s="235"/>
      <c r="BB46" s="235"/>
      <c r="BC46" s="235"/>
      <c r="BD46" s="236"/>
    </row>
    <row r="47" spans="1:56" ht="15.75" customHeight="1">
      <c r="A47" s="193" t="s">
        <v>296</v>
      </c>
      <c r="B47" s="119" t="s">
        <v>26</v>
      </c>
      <c r="C47" s="119"/>
      <c r="D47" s="599">
        <v>-10893</v>
      </c>
      <c r="E47" s="600">
        <v>0</v>
      </c>
      <c r="F47" s="600">
        <v>-585</v>
      </c>
      <c r="G47" s="600">
        <v>0</v>
      </c>
      <c r="H47" s="600">
        <v>0</v>
      </c>
      <c r="I47" s="600">
        <v>0</v>
      </c>
      <c r="J47" s="600">
        <v>-2</v>
      </c>
      <c r="K47" s="600">
        <v>-1</v>
      </c>
      <c r="L47" s="600">
        <v>0</v>
      </c>
      <c r="M47" s="600">
        <v>0</v>
      </c>
      <c r="N47" s="600">
        <v>0</v>
      </c>
      <c r="O47" s="600">
        <v>0</v>
      </c>
      <c r="P47" s="600">
        <v>0</v>
      </c>
      <c r="Q47" s="600">
        <v>0</v>
      </c>
      <c r="R47" s="600">
        <v>0</v>
      </c>
      <c r="S47" s="600">
        <v>0</v>
      </c>
      <c r="T47" s="600">
        <v>0</v>
      </c>
      <c r="U47" s="600">
        <v>0</v>
      </c>
      <c r="V47" s="600">
        <v>0</v>
      </c>
      <c r="W47" s="600">
        <v>-3</v>
      </c>
      <c r="X47" s="600">
        <v>-2778</v>
      </c>
      <c r="Y47" s="600">
        <v>-91</v>
      </c>
      <c r="Z47" s="600">
        <v>-1748</v>
      </c>
      <c r="AA47" s="600">
        <v>0</v>
      </c>
      <c r="AB47" s="600">
        <v>-276</v>
      </c>
      <c r="AC47" s="600">
        <v>-2997</v>
      </c>
      <c r="AD47" s="600">
        <v>-86</v>
      </c>
      <c r="AE47" s="600">
        <v>-1694</v>
      </c>
      <c r="AF47" s="600">
        <v>0</v>
      </c>
      <c r="AG47" s="600">
        <v>0</v>
      </c>
      <c r="AH47" s="600">
        <v>0</v>
      </c>
      <c r="AI47" s="600">
        <v>-7372</v>
      </c>
      <c r="AJ47" s="600">
        <v>-1494</v>
      </c>
      <c r="AK47" s="600">
        <v>-21</v>
      </c>
      <c r="AL47" s="600">
        <v>-2</v>
      </c>
      <c r="AM47" s="600">
        <v>0</v>
      </c>
      <c r="AN47" s="600">
        <v>-225</v>
      </c>
      <c r="AO47" s="611">
        <v>-30268</v>
      </c>
      <c r="AP47" s="235"/>
      <c r="AQ47" s="235"/>
      <c r="AR47" s="235"/>
      <c r="AS47" s="235"/>
      <c r="AT47" s="235"/>
      <c r="AU47" s="235"/>
      <c r="AV47" s="235"/>
      <c r="AW47" s="235"/>
      <c r="AX47" s="235"/>
      <c r="AY47" s="235"/>
      <c r="AZ47" s="235"/>
      <c r="BA47" s="235"/>
      <c r="BB47" s="235"/>
      <c r="BC47" s="235"/>
      <c r="BD47" s="236"/>
    </row>
    <row r="48" spans="1:56" ht="15.75" customHeight="1">
      <c r="A48" s="238">
        <v>96</v>
      </c>
      <c r="B48" s="239" t="s">
        <v>27</v>
      </c>
      <c r="C48" s="239"/>
      <c r="D48" s="612">
        <v>45959</v>
      </c>
      <c r="E48" s="613">
        <v>4747</v>
      </c>
      <c r="F48" s="613">
        <v>84881</v>
      </c>
      <c r="G48" s="613">
        <v>22841</v>
      </c>
      <c r="H48" s="613">
        <v>80060</v>
      </c>
      <c r="I48" s="613">
        <v>413776</v>
      </c>
      <c r="J48" s="613">
        <v>1628</v>
      </c>
      <c r="K48" s="613">
        <v>69592</v>
      </c>
      <c r="L48" s="613">
        <v>35884</v>
      </c>
      <c r="M48" s="613">
        <v>63588</v>
      </c>
      <c r="N48" s="613">
        <v>71276</v>
      </c>
      <c r="O48" s="603">
        <v>135649</v>
      </c>
      <c r="P48" s="603">
        <v>67014</v>
      </c>
      <c r="Q48" s="603">
        <v>184031</v>
      </c>
      <c r="R48" s="603">
        <v>11289</v>
      </c>
      <c r="S48" s="603">
        <v>137540</v>
      </c>
      <c r="T48" s="603">
        <v>18616</v>
      </c>
      <c r="U48" s="603">
        <v>3706</v>
      </c>
      <c r="V48" s="603">
        <v>53858</v>
      </c>
      <c r="W48" s="603">
        <v>90697</v>
      </c>
      <c r="X48" s="603">
        <v>275721</v>
      </c>
      <c r="Y48" s="603">
        <v>156579</v>
      </c>
      <c r="Z48" s="603">
        <v>18184</v>
      </c>
      <c r="AA48" s="603">
        <v>46226</v>
      </c>
      <c r="AB48" s="613">
        <v>515388</v>
      </c>
      <c r="AC48" s="613">
        <v>189629</v>
      </c>
      <c r="AD48" s="613">
        <v>511250</v>
      </c>
      <c r="AE48" s="613">
        <v>188869</v>
      </c>
      <c r="AF48" s="613">
        <v>159448</v>
      </c>
      <c r="AG48" s="613">
        <v>199378</v>
      </c>
      <c r="AH48" s="613">
        <v>227181</v>
      </c>
      <c r="AI48" s="613">
        <v>392734</v>
      </c>
      <c r="AJ48" s="613">
        <v>35077</v>
      </c>
      <c r="AK48" s="613">
        <v>270688</v>
      </c>
      <c r="AL48" s="613">
        <v>234959</v>
      </c>
      <c r="AM48" s="613">
        <v>0</v>
      </c>
      <c r="AN48" s="613">
        <v>19684</v>
      </c>
      <c r="AO48" s="614">
        <v>5037627</v>
      </c>
      <c r="AP48" s="235"/>
      <c r="AQ48" s="235"/>
      <c r="AR48" s="235"/>
      <c r="AS48" s="235"/>
      <c r="AT48" s="235"/>
      <c r="AU48" s="235"/>
      <c r="AV48" s="235"/>
      <c r="AW48" s="235"/>
      <c r="AX48" s="235"/>
      <c r="AY48" s="235"/>
      <c r="AZ48" s="235"/>
      <c r="BA48" s="235"/>
      <c r="BB48" s="235"/>
      <c r="BC48" s="235"/>
      <c r="BD48" s="236"/>
    </row>
    <row r="49" spans="1:56" ht="15.75" customHeight="1" thickBot="1">
      <c r="A49" s="240">
        <v>97</v>
      </c>
      <c r="B49" s="241" t="s">
        <v>302</v>
      </c>
      <c r="C49" s="241"/>
      <c r="D49" s="615">
        <v>93002</v>
      </c>
      <c r="E49" s="616">
        <v>11422</v>
      </c>
      <c r="F49" s="616">
        <v>245153</v>
      </c>
      <c r="G49" s="616">
        <v>52781</v>
      </c>
      <c r="H49" s="616">
        <v>213173</v>
      </c>
      <c r="I49" s="616">
        <v>867332</v>
      </c>
      <c r="J49" s="616">
        <v>6453</v>
      </c>
      <c r="K49" s="616">
        <v>202951</v>
      </c>
      <c r="L49" s="616">
        <v>77127</v>
      </c>
      <c r="M49" s="616">
        <v>179029</v>
      </c>
      <c r="N49" s="616">
        <v>328242</v>
      </c>
      <c r="O49" s="616">
        <v>297450</v>
      </c>
      <c r="P49" s="616">
        <v>149611</v>
      </c>
      <c r="Q49" s="616">
        <v>394272</v>
      </c>
      <c r="R49" s="616">
        <v>34466</v>
      </c>
      <c r="S49" s="616">
        <v>317867</v>
      </c>
      <c r="T49" s="616">
        <v>39595</v>
      </c>
      <c r="U49" s="616">
        <v>6070</v>
      </c>
      <c r="V49" s="616">
        <v>143039</v>
      </c>
      <c r="W49" s="616">
        <v>149397</v>
      </c>
      <c r="X49" s="616">
        <v>590304</v>
      </c>
      <c r="Y49" s="616">
        <v>355013</v>
      </c>
      <c r="Z49" s="616">
        <v>40706</v>
      </c>
      <c r="AA49" s="616">
        <v>69003</v>
      </c>
      <c r="AB49" s="616">
        <v>719723</v>
      </c>
      <c r="AC49" s="616">
        <v>277988</v>
      </c>
      <c r="AD49" s="616">
        <v>588309</v>
      </c>
      <c r="AE49" s="616">
        <v>364559</v>
      </c>
      <c r="AF49" s="616">
        <v>283280</v>
      </c>
      <c r="AG49" s="616">
        <v>288791</v>
      </c>
      <c r="AH49" s="616">
        <v>294028</v>
      </c>
      <c r="AI49" s="616">
        <v>617597</v>
      </c>
      <c r="AJ49" s="616">
        <v>57430</v>
      </c>
      <c r="AK49" s="616">
        <v>413697</v>
      </c>
      <c r="AL49" s="616">
        <v>441884</v>
      </c>
      <c r="AM49" s="616">
        <v>11961</v>
      </c>
      <c r="AN49" s="616">
        <v>44446</v>
      </c>
      <c r="AO49" s="617">
        <v>9267151</v>
      </c>
      <c r="AP49" s="235"/>
      <c r="AQ49" s="235"/>
      <c r="AR49" s="235"/>
      <c r="AS49" s="235"/>
      <c r="AT49" s="235"/>
      <c r="AU49" s="235"/>
      <c r="AV49" s="235"/>
      <c r="AW49" s="235"/>
      <c r="AX49" s="235"/>
      <c r="AY49" s="235"/>
      <c r="AZ49" s="235"/>
      <c r="BA49" s="235"/>
      <c r="BB49" s="235"/>
      <c r="BC49" s="235"/>
      <c r="BD49" s="236"/>
    </row>
  </sheetData>
  <phoneticPr fontId="2"/>
  <pageMargins left="0.78740157480314965" right="0.78740157480314965" top="0.78740157480314965" bottom="0.78740157480314965" header="0.51181102362204722" footer="0.51181102362204722"/>
  <pageSetup paperSize="8" scale="83" fitToWidth="3" orientation="landscape" r:id="rId1"/>
  <headerFooter alignWithMargins="0">
    <oddFooter>&amp;C&amp;P / &amp;N&amp;R&amp;F  &amp;A</oddFooter>
  </headerFooter>
  <ignoredErrors>
    <ignoredError sqref="A4:A50 D2:AU2 BD4:BD41 AV2:BC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0"/>
  <sheetViews>
    <sheetView zoomScaleNormal="100" workbookViewId="0">
      <pane xSplit="3" ySplit="3" topLeftCell="D4" activePane="bottomRight" state="frozen"/>
      <selection activeCell="P13" sqref="P13"/>
      <selection pane="topRight" activeCell="P13" sqref="P13"/>
      <selection pane="bottomLeft" activeCell="P13" sqref="P13"/>
      <selection pane="bottomRight"/>
    </sheetView>
  </sheetViews>
  <sheetFormatPr defaultColWidth="10.875" defaultRowHeight="15.75" customHeight="1"/>
  <cols>
    <col min="1" max="1" width="2.75" style="277" customWidth="1"/>
    <col min="2" max="2" width="25" style="243" customWidth="1"/>
    <col min="3" max="3" width="0.5" style="243" customWidth="1"/>
    <col min="4" max="41" width="9.625" style="137" customWidth="1"/>
    <col min="42" max="42" width="2.75" style="243" customWidth="1"/>
    <col min="43" max="43" width="7.75" style="137" customWidth="1"/>
    <col min="44" max="16384" width="10.875" style="137"/>
  </cols>
  <sheetData>
    <row r="1" spans="1:43" ht="15.75" customHeight="1" thickBot="1">
      <c r="A1" s="211" t="s">
        <v>29</v>
      </c>
      <c r="B1" s="212"/>
      <c r="C1" s="212"/>
      <c r="D1" s="212"/>
      <c r="E1" s="212"/>
      <c r="AP1" s="246"/>
      <c r="AQ1" s="246"/>
    </row>
    <row r="2" spans="1:43" s="253" customFormat="1" ht="12">
      <c r="A2" s="247"/>
      <c r="B2" s="216"/>
      <c r="C2" s="248"/>
      <c r="D2" s="216" t="s">
        <v>21</v>
      </c>
      <c r="E2" s="216" t="s">
        <v>22</v>
      </c>
      <c r="F2" s="216" t="s">
        <v>221</v>
      </c>
      <c r="G2" s="216" t="s">
        <v>222</v>
      </c>
      <c r="H2" s="216" t="s">
        <v>223</v>
      </c>
      <c r="I2" s="216" t="s">
        <v>224</v>
      </c>
      <c r="J2" s="216" t="s">
        <v>225</v>
      </c>
      <c r="K2" s="216" t="s">
        <v>226</v>
      </c>
      <c r="L2" s="216" t="s">
        <v>227</v>
      </c>
      <c r="M2" s="216" t="s">
        <v>228</v>
      </c>
      <c r="N2" s="216" t="s">
        <v>229</v>
      </c>
      <c r="O2" s="216" t="s">
        <v>230</v>
      </c>
      <c r="P2" s="216" t="s">
        <v>231</v>
      </c>
      <c r="Q2" s="216" t="s">
        <v>232</v>
      </c>
      <c r="R2" s="216" t="s">
        <v>233</v>
      </c>
      <c r="S2" s="216" t="s">
        <v>234</v>
      </c>
      <c r="T2" s="216" t="s">
        <v>235</v>
      </c>
      <c r="U2" s="216" t="s">
        <v>236</v>
      </c>
      <c r="V2" s="216" t="s">
        <v>0</v>
      </c>
      <c r="W2" s="216" t="s">
        <v>1</v>
      </c>
      <c r="X2" s="216" t="s">
        <v>237</v>
      </c>
      <c r="Y2" s="216" t="s">
        <v>238</v>
      </c>
      <c r="Z2" s="249" t="s">
        <v>239</v>
      </c>
      <c r="AA2" s="249" t="s">
        <v>240</v>
      </c>
      <c r="AB2" s="249" t="s">
        <v>241</v>
      </c>
      <c r="AC2" s="249" t="s">
        <v>242</v>
      </c>
      <c r="AD2" s="249" t="s">
        <v>2</v>
      </c>
      <c r="AE2" s="249" t="s">
        <v>243</v>
      </c>
      <c r="AF2" s="249" t="s">
        <v>244</v>
      </c>
      <c r="AG2" s="249" t="s">
        <v>245</v>
      </c>
      <c r="AH2" s="249" t="s">
        <v>246</v>
      </c>
      <c r="AI2" s="249" t="s">
        <v>247</v>
      </c>
      <c r="AJ2" s="249" t="s">
        <v>248</v>
      </c>
      <c r="AK2" s="249" t="s">
        <v>249</v>
      </c>
      <c r="AL2" s="249" t="s">
        <v>250</v>
      </c>
      <c r="AM2" s="249" t="s">
        <v>251</v>
      </c>
      <c r="AN2" s="249" t="s">
        <v>252</v>
      </c>
      <c r="AO2" s="250" t="s">
        <v>253</v>
      </c>
      <c r="AP2" s="251"/>
      <c r="AQ2" s="252"/>
    </row>
    <row r="3" spans="1:43" s="259" customFormat="1" ht="47.25" customHeight="1">
      <c r="A3" s="254"/>
      <c r="B3" s="223"/>
      <c r="C3" s="255"/>
      <c r="D3" s="223" t="s">
        <v>389</v>
      </c>
      <c r="E3" s="223" t="s">
        <v>3</v>
      </c>
      <c r="F3" s="223" t="s">
        <v>260</v>
      </c>
      <c r="G3" s="223" t="s">
        <v>4</v>
      </c>
      <c r="H3" s="223" t="s">
        <v>5</v>
      </c>
      <c r="I3" s="223" t="s">
        <v>6</v>
      </c>
      <c r="J3" s="223" t="s">
        <v>7</v>
      </c>
      <c r="K3" s="223" t="s">
        <v>390</v>
      </c>
      <c r="L3" s="223" t="s">
        <v>8</v>
      </c>
      <c r="M3" s="223" t="s">
        <v>9</v>
      </c>
      <c r="N3" s="223" t="s">
        <v>10</v>
      </c>
      <c r="O3" s="223" t="s">
        <v>11</v>
      </c>
      <c r="P3" s="223" t="s">
        <v>261</v>
      </c>
      <c r="Q3" s="223" t="s">
        <v>262</v>
      </c>
      <c r="R3" s="223" t="s">
        <v>263</v>
      </c>
      <c r="S3" s="223" t="s">
        <v>264</v>
      </c>
      <c r="T3" s="223" t="s">
        <v>12</v>
      </c>
      <c r="U3" s="223" t="s">
        <v>391</v>
      </c>
      <c r="V3" s="223" t="s">
        <v>265</v>
      </c>
      <c r="W3" s="223" t="s">
        <v>397</v>
      </c>
      <c r="X3" s="223" t="s">
        <v>266</v>
      </c>
      <c r="Y3" s="223" t="s">
        <v>267</v>
      </c>
      <c r="Z3" s="223" t="s">
        <v>268</v>
      </c>
      <c r="AA3" s="223" t="s">
        <v>269</v>
      </c>
      <c r="AB3" s="223" t="s">
        <v>270</v>
      </c>
      <c r="AC3" s="223" t="s">
        <v>271</v>
      </c>
      <c r="AD3" s="223" t="s">
        <v>272</v>
      </c>
      <c r="AE3" s="223" t="s">
        <v>273</v>
      </c>
      <c r="AF3" s="223" t="s">
        <v>274</v>
      </c>
      <c r="AG3" s="223" t="s">
        <v>275</v>
      </c>
      <c r="AH3" s="223" t="s">
        <v>276</v>
      </c>
      <c r="AI3" s="223" t="s">
        <v>277</v>
      </c>
      <c r="AJ3" s="223" t="s">
        <v>392</v>
      </c>
      <c r="AK3" s="223" t="s">
        <v>278</v>
      </c>
      <c r="AL3" s="223" t="s">
        <v>279</v>
      </c>
      <c r="AM3" s="223" t="s">
        <v>393</v>
      </c>
      <c r="AN3" s="223" t="s">
        <v>394</v>
      </c>
      <c r="AO3" s="256" t="s">
        <v>15</v>
      </c>
      <c r="AP3" s="257"/>
      <c r="AQ3" s="258"/>
    </row>
    <row r="4" spans="1:43" ht="17.25" customHeight="1">
      <c r="A4" s="260" t="s">
        <v>21</v>
      </c>
      <c r="B4" s="190" t="s">
        <v>389</v>
      </c>
      <c r="C4" s="130"/>
      <c r="D4" s="632">
        <v>0.10087955097739834</v>
      </c>
      <c r="E4" s="632">
        <v>0</v>
      </c>
      <c r="F4" s="632">
        <v>0.15752203725836519</v>
      </c>
      <c r="G4" s="632">
        <v>7.0290445425437182E-3</v>
      </c>
      <c r="H4" s="632">
        <v>1.9833656232262058E-2</v>
      </c>
      <c r="I4" s="632">
        <v>3.6191446873861449E-3</v>
      </c>
      <c r="J4" s="632">
        <v>0</v>
      </c>
      <c r="K4" s="632">
        <v>4.5331139043414419E-4</v>
      </c>
      <c r="L4" s="632">
        <v>3.6303758735591946E-4</v>
      </c>
      <c r="M4" s="632">
        <v>0</v>
      </c>
      <c r="N4" s="632">
        <v>3.0465327410873685E-6</v>
      </c>
      <c r="O4" s="632">
        <v>0</v>
      </c>
      <c r="P4" s="632">
        <v>0</v>
      </c>
      <c r="Q4" s="632">
        <v>0</v>
      </c>
      <c r="R4" s="632">
        <v>0</v>
      </c>
      <c r="S4" s="632">
        <v>0</v>
      </c>
      <c r="T4" s="632">
        <v>0</v>
      </c>
      <c r="U4" s="632">
        <v>0</v>
      </c>
      <c r="V4" s="632">
        <v>0</v>
      </c>
      <c r="W4" s="632">
        <v>4.9472211624062061E-2</v>
      </c>
      <c r="X4" s="632">
        <v>1.0858811730904755E-3</v>
      </c>
      <c r="Y4" s="632">
        <v>0</v>
      </c>
      <c r="Z4" s="632">
        <v>0</v>
      </c>
      <c r="AA4" s="632">
        <v>0</v>
      </c>
      <c r="AB4" s="632">
        <v>1.3477407280300892E-4</v>
      </c>
      <c r="AC4" s="632">
        <v>0</v>
      </c>
      <c r="AD4" s="632">
        <v>3.3995740333736184E-6</v>
      </c>
      <c r="AE4" s="632">
        <v>0</v>
      </c>
      <c r="AF4" s="632">
        <v>0</v>
      </c>
      <c r="AG4" s="632">
        <v>2.077627072865844E-5</v>
      </c>
      <c r="AH4" s="632">
        <v>2.884079067299713E-3</v>
      </c>
      <c r="AI4" s="632">
        <v>3.1816864395390523E-3</v>
      </c>
      <c r="AJ4" s="632">
        <v>2.0198502524812817E-3</v>
      </c>
      <c r="AK4" s="632">
        <v>7.2516842036562989E-6</v>
      </c>
      <c r="AL4" s="632">
        <v>2.1516959201962504E-2</v>
      </c>
      <c r="AM4" s="632">
        <v>0</v>
      </c>
      <c r="AN4" s="632">
        <v>0</v>
      </c>
      <c r="AO4" s="633">
        <v>8.247950206055777E-3</v>
      </c>
      <c r="AP4" s="261" t="s">
        <v>21</v>
      </c>
      <c r="AQ4" s="119"/>
    </row>
    <row r="5" spans="1:43" ht="17.25" customHeight="1">
      <c r="A5" s="262" t="s">
        <v>22</v>
      </c>
      <c r="B5" s="119" t="s">
        <v>3</v>
      </c>
      <c r="C5" s="130"/>
      <c r="D5" s="632">
        <v>2.1504913872819941E-5</v>
      </c>
      <c r="E5" s="632">
        <v>1.7510068289266329E-4</v>
      </c>
      <c r="F5" s="632">
        <v>3.7527584814381224E-4</v>
      </c>
      <c r="G5" s="632">
        <v>1.7051590534472631E-4</v>
      </c>
      <c r="H5" s="632">
        <v>3.246189714457272E-3</v>
      </c>
      <c r="I5" s="632">
        <v>3.395470246687543E-3</v>
      </c>
      <c r="J5" s="632">
        <v>0.1390051139005114</v>
      </c>
      <c r="K5" s="632">
        <v>4.4345679498992368E-5</v>
      </c>
      <c r="L5" s="632">
        <v>6.677298481724947E-2</v>
      </c>
      <c r="M5" s="632">
        <v>1.1400387646694111E-2</v>
      </c>
      <c r="N5" s="632">
        <v>4.4193003942213364E-2</v>
      </c>
      <c r="O5" s="632">
        <v>1.9835266431332996E-4</v>
      </c>
      <c r="P5" s="632">
        <v>9.357600711177654E-5</v>
      </c>
      <c r="Q5" s="632">
        <v>5.0726402077753432E-5</v>
      </c>
      <c r="R5" s="632">
        <v>5.8028201706029132E-5</v>
      </c>
      <c r="S5" s="632">
        <v>3.0515907596573408E-4</v>
      </c>
      <c r="T5" s="632">
        <v>1.767899987372143E-4</v>
      </c>
      <c r="U5" s="632">
        <v>0</v>
      </c>
      <c r="V5" s="632">
        <v>5.4530582568390444E-4</v>
      </c>
      <c r="W5" s="632">
        <v>1.265085644290046E-3</v>
      </c>
      <c r="X5" s="632">
        <v>1.163637718870277E-2</v>
      </c>
      <c r="Y5" s="632">
        <v>0.13160644821457243</v>
      </c>
      <c r="Z5" s="632">
        <v>0</v>
      </c>
      <c r="AA5" s="632">
        <v>0</v>
      </c>
      <c r="AB5" s="632">
        <v>4.1682702928765654E-6</v>
      </c>
      <c r="AC5" s="632">
        <v>0</v>
      </c>
      <c r="AD5" s="632">
        <v>0</v>
      </c>
      <c r="AE5" s="632">
        <v>2.7430402211987634E-6</v>
      </c>
      <c r="AF5" s="632">
        <v>0</v>
      </c>
      <c r="AG5" s="632">
        <v>6.9254235762194804E-6</v>
      </c>
      <c r="AH5" s="632">
        <v>2.0406219815799857E-5</v>
      </c>
      <c r="AI5" s="632">
        <v>9.715073097829167E-6</v>
      </c>
      <c r="AJ5" s="632">
        <v>6.9650008706251092E-5</v>
      </c>
      <c r="AK5" s="632">
        <v>4.8344561357708659E-6</v>
      </c>
      <c r="AL5" s="632">
        <v>2.0367336223986386E-5</v>
      </c>
      <c r="AM5" s="632">
        <v>0</v>
      </c>
      <c r="AN5" s="632">
        <v>1.7999370022049228E-4</v>
      </c>
      <c r="AO5" s="633">
        <v>8.6804455867828204E-3</v>
      </c>
      <c r="AP5" s="263" t="s">
        <v>22</v>
      </c>
      <c r="AQ5" s="119"/>
    </row>
    <row r="6" spans="1:43" ht="17.25" customHeight="1">
      <c r="A6" s="262" t="s">
        <v>221</v>
      </c>
      <c r="B6" s="119" t="s">
        <v>260</v>
      </c>
      <c r="C6" s="130"/>
      <c r="D6" s="632">
        <v>6.1407281563837339E-2</v>
      </c>
      <c r="E6" s="632">
        <v>0</v>
      </c>
      <c r="F6" s="632">
        <v>0.21283443400651839</v>
      </c>
      <c r="G6" s="632">
        <v>3.2208559898448306E-4</v>
      </c>
      <c r="H6" s="632">
        <v>1.7497525483996567E-3</v>
      </c>
      <c r="I6" s="632">
        <v>9.1798757569189187E-3</v>
      </c>
      <c r="J6" s="632">
        <v>0</v>
      </c>
      <c r="K6" s="632">
        <v>1.9709190888441051E-5</v>
      </c>
      <c r="L6" s="632">
        <v>6.8717829035227606E-4</v>
      </c>
      <c r="M6" s="632">
        <v>0</v>
      </c>
      <c r="N6" s="632">
        <v>0</v>
      </c>
      <c r="O6" s="632">
        <v>0</v>
      </c>
      <c r="P6" s="632">
        <v>0</v>
      </c>
      <c r="Q6" s="632">
        <v>0</v>
      </c>
      <c r="R6" s="632">
        <v>0</v>
      </c>
      <c r="S6" s="632">
        <v>0</v>
      </c>
      <c r="T6" s="632">
        <v>0</v>
      </c>
      <c r="U6" s="632">
        <v>0</v>
      </c>
      <c r="V6" s="632">
        <v>0</v>
      </c>
      <c r="W6" s="632">
        <v>1.8942816790163122E-3</v>
      </c>
      <c r="X6" s="632">
        <v>4.2351059792920257E-5</v>
      </c>
      <c r="Y6" s="632">
        <v>0</v>
      </c>
      <c r="Z6" s="632">
        <v>0</v>
      </c>
      <c r="AA6" s="632">
        <v>0</v>
      </c>
      <c r="AB6" s="632">
        <v>1.3616349623396778E-4</v>
      </c>
      <c r="AC6" s="632">
        <v>0</v>
      </c>
      <c r="AD6" s="632">
        <v>0</v>
      </c>
      <c r="AE6" s="632">
        <v>0</v>
      </c>
      <c r="AF6" s="632">
        <v>0</v>
      </c>
      <c r="AG6" s="632">
        <v>2.3546440159146235E-4</v>
      </c>
      <c r="AH6" s="632">
        <v>7.6455303576530124E-3</v>
      </c>
      <c r="AI6" s="632">
        <v>9.4365743356913979E-3</v>
      </c>
      <c r="AJ6" s="632">
        <v>1.3755876719484591E-3</v>
      </c>
      <c r="AK6" s="632">
        <v>7.2516842036562989E-6</v>
      </c>
      <c r="AL6" s="632">
        <v>0.1281920141937703</v>
      </c>
      <c r="AM6" s="632">
        <v>0</v>
      </c>
      <c r="AN6" s="632">
        <v>2.4074157404490844E-3</v>
      </c>
      <c r="AO6" s="633">
        <v>1.4209545091042544E-2</v>
      </c>
      <c r="AP6" s="263" t="s">
        <v>221</v>
      </c>
      <c r="AQ6" s="119"/>
    </row>
    <row r="7" spans="1:43" ht="17.25" customHeight="1">
      <c r="A7" s="262" t="s">
        <v>222</v>
      </c>
      <c r="B7" s="119" t="s">
        <v>4</v>
      </c>
      <c r="C7" s="130"/>
      <c r="D7" s="632">
        <v>9.6772112427689731E-3</v>
      </c>
      <c r="E7" s="632">
        <v>6.0409735597968832E-3</v>
      </c>
      <c r="F7" s="632">
        <v>1.0279294970895725E-3</v>
      </c>
      <c r="G7" s="632">
        <v>0.22403895341126542</v>
      </c>
      <c r="H7" s="632">
        <v>3.6871461207563811E-3</v>
      </c>
      <c r="I7" s="632">
        <v>1.4031535790216434E-3</v>
      </c>
      <c r="J7" s="632">
        <v>1.5496668216333489E-4</v>
      </c>
      <c r="K7" s="632">
        <v>2.1729382954506259E-3</v>
      </c>
      <c r="L7" s="632">
        <v>4.8750761730652044E-3</v>
      </c>
      <c r="M7" s="632">
        <v>6.6469678096844648E-4</v>
      </c>
      <c r="N7" s="632">
        <v>7.6772625075401688E-4</v>
      </c>
      <c r="O7" s="632">
        <v>1.2237350815263069E-3</v>
      </c>
      <c r="P7" s="632">
        <v>1.2565920955009992E-3</v>
      </c>
      <c r="Q7" s="632">
        <v>2.0366650434218E-3</v>
      </c>
      <c r="R7" s="632">
        <v>1.1025358324145535E-3</v>
      </c>
      <c r="S7" s="632">
        <v>3.4479829614272638E-3</v>
      </c>
      <c r="T7" s="632">
        <v>2.3487814117944183E-3</v>
      </c>
      <c r="U7" s="632">
        <v>9.8846787479406925E-4</v>
      </c>
      <c r="V7" s="632">
        <v>6.9211893259880171E-4</v>
      </c>
      <c r="W7" s="632">
        <v>2.4163805163423631E-3</v>
      </c>
      <c r="X7" s="632">
        <v>3.0458882203068249E-3</v>
      </c>
      <c r="Y7" s="632">
        <v>2.0562627284071287E-4</v>
      </c>
      <c r="Z7" s="632">
        <v>1.1054881344273572E-3</v>
      </c>
      <c r="AA7" s="632">
        <v>1.854991811950205E-3</v>
      </c>
      <c r="AB7" s="632">
        <v>4.1515972117050588E-3</v>
      </c>
      <c r="AC7" s="632">
        <v>1.4461055872915377E-3</v>
      </c>
      <c r="AD7" s="632">
        <v>2.0397444200241708E-5</v>
      </c>
      <c r="AE7" s="632">
        <v>1.1136743298066981E-3</v>
      </c>
      <c r="AF7" s="632">
        <v>9.9548150240045185E-4</v>
      </c>
      <c r="AG7" s="632">
        <v>4.0098202506310791E-3</v>
      </c>
      <c r="AH7" s="632">
        <v>3.1289537050893114E-4</v>
      </c>
      <c r="AI7" s="632">
        <v>3.1525412202455649E-3</v>
      </c>
      <c r="AJ7" s="632">
        <v>2.5927215740901968E-2</v>
      </c>
      <c r="AK7" s="632">
        <v>1.6292117177547818E-3</v>
      </c>
      <c r="AL7" s="632">
        <v>3.8539526210498681E-3</v>
      </c>
      <c r="AM7" s="632">
        <v>1.9479976590586073E-2</v>
      </c>
      <c r="AN7" s="632">
        <v>4.0498582549610763E-4</v>
      </c>
      <c r="AO7" s="633">
        <v>3.5322614253291006E-3</v>
      </c>
      <c r="AP7" s="263" t="s">
        <v>222</v>
      </c>
      <c r="AQ7" s="119"/>
    </row>
    <row r="8" spans="1:43" ht="17.25" customHeight="1">
      <c r="A8" s="262" t="s">
        <v>223</v>
      </c>
      <c r="B8" s="119" t="s">
        <v>5</v>
      </c>
      <c r="C8" s="130"/>
      <c r="D8" s="632">
        <v>1.5462033074557537E-2</v>
      </c>
      <c r="E8" s="632">
        <v>3.0642619506216075E-3</v>
      </c>
      <c r="F8" s="632">
        <v>2.1896529922130262E-2</v>
      </c>
      <c r="G8" s="632">
        <v>5.8922718402455426E-3</v>
      </c>
      <c r="H8" s="632">
        <v>0.30059153832802465</v>
      </c>
      <c r="I8" s="632">
        <v>2.1385121268441613E-2</v>
      </c>
      <c r="J8" s="632">
        <v>1.5496668216333489E-4</v>
      </c>
      <c r="K8" s="632">
        <v>7.1445816970598817E-3</v>
      </c>
      <c r="L8" s="632">
        <v>1.406770651004188E-2</v>
      </c>
      <c r="M8" s="632">
        <v>8.9370995760463384E-4</v>
      </c>
      <c r="N8" s="632">
        <v>1.3435209388195295E-3</v>
      </c>
      <c r="O8" s="632">
        <v>3.029080517734073E-3</v>
      </c>
      <c r="P8" s="632">
        <v>4.5919083489850349E-3</v>
      </c>
      <c r="Q8" s="632">
        <v>1.4812109406704E-3</v>
      </c>
      <c r="R8" s="632">
        <v>5.6287355654848258E-3</v>
      </c>
      <c r="S8" s="632">
        <v>4.4767151041158722E-3</v>
      </c>
      <c r="T8" s="632">
        <v>1.1238792776865765E-2</v>
      </c>
      <c r="U8" s="632">
        <v>1.8121911037891269E-3</v>
      </c>
      <c r="V8" s="632">
        <v>9.1583414313578819E-4</v>
      </c>
      <c r="W8" s="632">
        <v>3.8668781836315322E-2</v>
      </c>
      <c r="X8" s="632">
        <v>4.6653927467880954E-2</v>
      </c>
      <c r="Y8" s="632">
        <v>1.8224684729854963E-3</v>
      </c>
      <c r="Z8" s="632">
        <v>3.906058074976662E-3</v>
      </c>
      <c r="AA8" s="632">
        <v>3.2172514238511369E-3</v>
      </c>
      <c r="AB8" s="632">
        <v>7.6598913748761677E-3</v>
      </c>
      <c r="AC8" s="632">
        <v>4.5253751960516279E-3</v>
      </c>
      <c r="AD8" s="632">
        <v>3.1446059808705972E-4</v>
      </c>
      <c r="AE8" s="632">
        <v>3.2422735414569383E-3</v>
      </c>
      <c r="AF8" s="632">
        <v>1.2475289466252471E-2</v>
      </c>
      <c r="AG8" s="632">
        <v>1.3746965798795668E-3</v>
      </c>
      <c r="AH8" s="632">
        <v>4.8226699498006989E-3</v>
      </c>
      <c r="AI8" s="632">
        <v>5.9861042071124053E-3</v>
      </c>
      <c r="AJ8" s="632">
        <v>1.8074177259272156E-2</v>
      </c>
      <c r="AK8" s="632">
        <v>3.5533252597915867E-3</v>
      </c>
      <c r="AL8" s="632">
        <v>5.8703189072245206E-3</v>
      </c>
      <c r="AM8" s="632">
        <v>0.43190368698269377</v>
      </c>
      <c r="AN8" s="632">
        <v>9.6746613868514599E-4</v>
      </c>
      <c r="AO8" s="633">
        <v>1.7171512582453873E-2</v>
      </c>
      <c r="AP8" s="263" t="s">
        <v>223</v>
      </c>
      <c r="AQ8" s="119"/>
    </row>
    <row r="9" spans="1:43" ht="17.25" customHeight="1">
      <c r="A9" s="264" t="s">
        <v>224</v>
      </c>
      <c r="B9" s="122" t="s">
        <v>6</v>
      </c>
      <c r="C9" s="131"/>
      <c r="D9" s="634">
        <v>8.2460592245328063E-2</v>
      </c>
      <c r="E9" s="634">
        <v>2.0749430922780598E-2</v>
      </c>
      <c r="F9" s="634">
        <v>1.1429597027162629E-2</v>
      </c>
      <c r="G9" s="634">
        <v>0.11784543680491086</v>
      </c>
      <c r="H9" s="634">
        <v>3.9986302205251137E-2</v>
      </c>
      <c r="I9" s="634">
        <v>0.20523513487338182</v>
      </c>
      <c r="J9" s="634">
        <v>5.036417170308384E-2</v>
      </c>
      <c r="K9" s="634">
        <v>0.22532039753438021</v>
      </c>
      <c r="L9" s="634">
        <v>6.069210522903782E-2</v>
      </c>
      <c r="M9" s="634">
        <v>4.3233219199124168E-3</v>
      </c>
      <c r="N9" s="634">
        <v>5.1364542014733028E-3</v>
      </c>
      <c r="O9" s="634">
        <v>5.8967893763657757E-3</v>
      </c>
      <c r="P9" s="634">
        <v>4.2510243230778483E-3</v>
      </c>
      <c r="Q9" s="634">
        <v>4.4309512214917622E-3</v>
      </c>
      <c r="R9" s="634">
        <v>3.090001740846051E-2</v>
      </c>
      <c r="S9" s="634">
        <v>1.0548436924877386E-2</v>
      </c>
      <c r="T9" s="634">
        <v>9.0415456497032459E-3</v>
      </c>
      <c r="U9" s="634">
        <v>2.3064250411861617E-3</v>
      </c>
      <c r="V9" s="634">
        <v>7.6482637602332234E-3</v>
      </c>
      <c r="W9" s="634">
        <v>2.0294918907340843E-2</v>
      </c>
      <c r="X9" s="634">
        <v>5.2532254567138285E-3</v>
      </c>
      <c r="Y9" s="634">
        <v>2.7322943103491983E-4</v>
      </c>
      <c r="Z9" s="634">
        <v>9.5563307620498208E-3</v>
      </c>
      <c r="AA9" s="634">
        <v>1.3724040983725346E-2</v>
      </c>
      <c r="AB9" s="634">
        <v>9.725964016711985E-6</v>
      </c>
      <c r="AC9" s="634">
        <v>2.158366548196325E-5</v>
      </c>
      <c r="AD9" s="634">
        <v>3.9095101383796612E-5</v>
      </c>
      <c r="AE9" s="634">
        <v>4.1145603317981451E-4</v>
      </c>
      <c r="AF9" s="634">
        <v>1.1578650098842136E-3</v>
      </c>
      <c r="AG9" s="634">
        <v>8.7606608239176431E-4</v>
      </c>
      <c r="AH9" s="634">
        <v>4.2648999415021696E-3</v>
      </c>
      <c r="AI9" s="634">
        <v>0.11591053713019979</v>
      </c>
      <c r="AJ9" s="634">
        <v>2.3855127981890997E-3</v>
      </c>
      <c r="AK9" s="634">
        <v>4.0150158207577042E-3</v>
      </c>
      <c r="AL9" s="634">
        <v>6.0604140453150599E-3</v>
      </c>
      <c r="AM9" s="634">
        <v>9.3637655714405143E-3</v>
      </c>
      <c r="AN9" s="634">
        <v>5.8497952571659991E-3</v>
      </c>
      <c r="AO9" s="635">
        <v>3.8058730239746819E-2</v>
      </c>
      <c r="AP9" s="265" t="s">
        <v>224</v>
      </c>
      <c r="AQ9" s="119"/>
    </row>
    <row r="10" spans="1:43" ht="17.25" customHeight="1">
      <c r="A10" s="262" t="s">
        <v>225</v>
      </c>
      <c r="B10" s="119" t="s">
        <v>7</v>
      </c>
      <c r="C10" s="130"/>
      <c r="D10" s="632">
        <v>1.7257693382938002E-2</v>
      </c>
      <c r="E10" s="632">
        <v>3.5457888285764315E-2</v>
      </c>
      <c r="F10" s="632">
        <v>5.0131958409646224E-3</v>
      </c>
      <c r="G10" s="632">
        <v>3.2587484132547695E-3</v>
      </c>
      <c r="H10" s="632">
        <v>2.0405961355331116E-3</v>
      </c>
      <c r="I10" s="632">
        <v>5.7071571209179415E-3</v>
      </c>
      <c r="J10" s="632">
        <v>0.34666046799938011</v>
      </c>
      <c r="K10" s="632">
        <v>1.1776241555843529E-3</v>
      </c>
      <c r="L10" s="632">
        <v>1.4119569022521296E-2</v>
      </c>
      <c r="M10" s="632">
        <v>1.0126850957107508E-2</v>
      </c>
      <c r="N10" s="632">
        <v>2.6779022794157967E-3</v>
      </c>
      <c r="O10" s="632">
        <v>5.308455202555051E-3</v>
      </c>
      <c r="P10" s="632">
        <v>2.3394001777944135E-3</v>
      </c>
      <c r="Q10" s="632">
        <v>1.1895341287233179E-3</v>
      </c>
      <c r="R10" s="632">
        <v>5.2225381535426216E-4</v>
      </c>
      <c r="S10" s="632">
        <v>2.4381266378705559E-3</v>
      </c>
      <c r="T10" s="632">
        <v>1.2375299911605E-3</v>
      </c>
      <c r="U10" s="632">
        <v>3.4596375617792423E-3</v>
      </c>
      <c r="V10" s="632">
        <v>4.8588147288501742E-3</v>
      </c>
      <c r="W10" s="632">
        <v>1.2048434707524248E-3</v>
      </c>
      <c r="X10" s="632">
        <v>1.2712094107442945E-2</v>
      </c>
      <c r="Y10" s="632">
        <v>2.4551213617529499E-2</v>
      </c>
      <c r="Z10" s="632">
        <v>1.6533189210435808E-2</v>
      </c>
      <c r="AA10" s="632">
        <v>1.1593698824688782E-2</v>
      </c>
      <c r="AB10" s="632">
        <v>1.6186782970670662E-3</v>
      </c>
      <c r="AC10" s="632">
        <v>4.7484064060319151E-4</v>
      </c>
      <c r="AD10" s="632">
        <v>2.9066357985344437E-4</v>
      </c>
      <c r="AE10" s="632">
        <v>0.12888997391368751</v>
      </c>
      <c r="AF10" s="632">
        <v>7.9779723242022027E-4</v>
      </c>
      <c r="AG10" s="632">
        <v>7.7460862700014892E-3</v>
      </c>
      <c r="AH10" s="632">
        <v>2.3263090590011836E-3</v>
      </c>
      <c r="AI10" s="632">
        <v>2.3899079820659751E-3</v>
      </c>
      <c r="AJ10" s="632">
        <v>3.4825004353125546E-3</v>
      </c>
      <c r="AK10" s="632">
        <v>2.2262670505224839E-3</v>
      </c>
      <c r="AL10" s="632">
        <v>5.0443102714739611E-3</v>
      </c>
      <c r="AM10" s="632">
        <v>0</v>
      </c>
      <c r="AN10" s="632">
        <v>2.1734239301624443E-2</v>
      </c>
      <c r="AO10" s="633">
        <v>1.017324526167751E-2</v>
      </c>
      <c r="AP10" s="263" t="s">
        <v>225</v>
      </c>
      <c r="AQ10" s="119"/>
    </row>
    <row r="11" spans="1:43" ht="17.25" customHeight="1">
      <c r="A11" s="262" t="s">
        <v>226</v>
      </c>
      <c r="B11" s="119" t="s">
        <v>390</v>
      </c>
      <c r="C11" s="130"/>
      <c r="D11" s="632">
        <v>7.4514526569321093E-3</v>
      </c>
      <c r="E11" s="632">
        <v>5.5156715111188935E-3</v>
      </c>
      <c r="F11" s="632">
        <v>2.9312307008276466E-2</v>
      </c>
      <c r="G11" s="632">
        <v>7.010098330838749E-3</v>
      </c>
      <c r="H11" s="632">
        <v>1.2562566553925686E-2</v>
      </c>
      <c r="I11" s="632">
        <v>3.0186825806035059E-2</v>
      </c>
      <c r="J11" s="632">
        <v>7.7483341081667446E-4</v>
      </c>
      <c r="K11" s="632">
        <v>0.2483555143852457</v>
      </c>
      <c r="L11" s="632">
        <v>1.0735540083239332E-2</v>
      </c>
      <c r="M11" s="632">
        <v>1.2009227555312269E-3</v>
      </c>
      <c r="N11" s="632">
        <v>1.6877791385624021E-3</v>
      </c>
      <c r="O11" s="632">
        <v>6.4582282736594387E-3</v>
      </c>
      <c r="P11" s="632">
        <v>1.095507683258584E-2</v>
      </c>
      <c r="Q11" s="632">
        <v>1.3318216865514163E-2</v>
      </c>
      <c r="R11" s="632">
        <v>6.3047641153600648E-2</v>
      </c>
      <c r="S11" s="632">
        <v>1.7639452978761558E-2</v>
      </c>
      <c r="T11" s="632">
        <v>2.0936986993307236E-2</v>
      </c>
      <c r="U11" s="632">
        <v>1.6968698517298188E-2</v>
      </c>
      <c r="V11" s="632">
        <v>2.9180852774418165E-2</v>
      </c>
      <c r="W11" s="632">
        <v>2.9686004404372242E-2</v>
      </c>
      <c r="X11" s="632">
        <v>1.3708191033772429E-2</v>
      </c>
      <c r="Y11" s="632">
        <v>0</v>
      </c>
      <c r="Z11" s="632">
        <v>4.222964673512504E-2</v>
      </c>
      <c r="AA11" s="632">
        <v>1.2622639595379912E-2</v>
      </c>
      <c r="AB11" s="632">
        <v>5.5576937238354203E-3</v>
      </c>
      <c r="AC11" s="632">
        <v>3.126034217304344E-3</v>
      </c>
      <c r="AD11" s="632">
        <v>4.9293823483917464E-4</v>
      </c>
      <c r="AE11" s="632">
        <v>3.5001193222496223E-3</v>
      </c>
      <c r="AF11" s="632">
        <v>4.4620163795537982E-3</v>
      </c>
      <c r="AG11" s="632">
        <v>1.707116911538102E-3</v>
      </c>
      <c r="AH11" s="632">
        <v>1.8637680765097202E-3</v>
      </c>
      <c r="AI11" s="632">
        <v>2.1583654065677133E-3</v>
      </c>
      <c r="AJ11" s="632">
        <v>7.9401009925126245E-3</v>
      </c>
      <c r="AK11" s="632">
        <v>1.3778199986946968E-2</v>
      </c>
      <c r="AL11" s="632">
        <v>2.7880620253279143E-3</v>
      </c>
      <c r="AM11" s="632">
        <v>4.7320458155672603E-2</v>
      </c>
      <c r="AN11" s="632">
        <v>3.0823921162759305E-3</v>
      </c>
      <c r="AO11" s="633">
        <v>1.5555589846329255E-2</v>
      </c>
      <c r="AP11" s="263" t="s">
        <v>226</v>
      </c>
      <c r="AQ11" s="119"/>
    </row>
    <row r="12" spans="1:43" ht="17.25" customHeight="1">
      <c r="A12" s="262" t="s">
        <v>227</v>
      </c>
      <c r="B12" s="119" t="s">
        <v>8</v>
      </c>
      <c r="C12" s="130"/>
      <c r="D12" s="632">
        <v>2.2472634997096836E-3</v>
      </c>
      <c r="E12" s="632">
        <v>0</v>
      </c>
      <c r="F12" s="632">
        <v>2.9328623349500109E-3</v>
      </c>
      <c r="G12" s="632">
        <v>5.8733256285405729E-4</v>
      </c>
      <c r="H12" s="632">
        <v>3.4619768920078997E-3</v>
      </c>
      <c r="I12" s="632">
        <v>9.7517444300452422E-3</v>
      </c>
      <c r="J12" s="632">
        <v>1.1002634433596777E-2</v>
      </c>
      <c r="K12" s="632">
        <v>3.5821454439741614E-3</v>
      </c>
      <c r="L12" s="632">
        <v>8.7984752421331053E-2</v>
      </c>
      <c r="M12" s="632">
        <v>1.3143122064023146E-2</v>
      </c>
      <c r="N12" s="632">
        <v>1.6024762218119559E-2</v>
      </c>
      <c r="O12" s="632">
        <v>2.6390990082366785E-3</v>
      </c>
      <c r="P12" s="632">
        <v>6.0356524587095867E-3</v>
      </c>
      <c r="Q12" s="632">
        <v>5.7244744744744747E-3</v>
      </c>
      <c r="R12" s="632">
        <v>9.6616955840538501E-3</v>
      </c>
      <c r="S12" s="632">
        <v>2.8244517361034647E-2</v>
      </c>
      <c r="T12" s="632">
        <v>1.0051774213915898E-2</v>
      </c>
      <c r="U12" s="632">
        <v>1.1532125205930808E-3</v>
      </c>
      <c r="V12" s="632">
        <v>2.0483923964792817E-3</v>
      </c>
      <c r="W12" s="632">
        <v>3.8354183818952187E-3</v>
      </c>
      <c r="X12" s="632">
        <v>5.3992519108798182E-2</v>
      </c>
      <c r="Y12" s="632">
        <v>9.8587939033218503E-5</v>
      </c>
      <c r="Z12" s="632">
        <v>5.3309094482385886E-3</v>
      </c>
      <c r="AA12" s="632">
        <v>4.7824007651841227E-4</v>
      </c>
      <c r="AB12" s="632">
        <v>2.0841351464382824E-4</v>
      </c>
      <c r="AC12" s="632">
        <v>7.1945551606544165E-6</v>
      </c>
      <c r="AD12" s="632">
        <v>8.4989350834340456E-5</v>
      </c>
      <c r="AE12" s="632">
        <v>1.6458241327192581E-5</v>
      </c>
      <c r="AF12" s="632">
        <v>7.0601524992939852E-6</v>
      </c>
      <c r="AG12" s="632">
        <v>2.1815084265091364E-4</v>
      </c>
      <c r="AH12" s="632">
        <v>1.7753411239745875E-3</v>
      </c>
      <c r="AI12" s="632">
        <v>9.002634403988361E-4</v>
      </c>
      <c r="AJ12" s="632">
        <v>4.8755006094375764E-4</v>
      </c>
      <c r="AK12" s="632">
        <v>1.0780837182769031E-3</v>
      </c>
      <c r="AL12" s="632">
        <v>1.3804527885146328E-3</v>
      </c>
      <c r="AM12" s="632">
        <v>5.0163029847002756E-3</v>
      </c>
      <c r="AN12" s="632">
        <v>3.6898708545200919E-3</v>
      </c>
      <c r="AO12" s="633">
        <v>8.0601902353808624E-3</v>
      </c>
      <c r="AP12" s="263" t="s">
        <v>227</v>
      </c>
      <c r="AQ12" s="119"/>
    </row>
    <row r="13" spans="1:43" ht="17.25" customHeight="1">
      <c r="A13" s="266" t="s">
        <v>228</v>
      </c>
      <c r="B13" s="124" t="s">
        <v>9</v>
      </c>
      <c r="C13" s="132"/>
      <c r="D13" s="636">
        <v>2.1504913872819941E-5</v>
      </c>
      <c r="E13" s="636">
        <v>1.9261075118192962E-3</v>
      </c>
      <c r="F13" s="636">
        <v>0</v>
      </c>
      <c r="G13" s="636">
        <v>0</v>
      </c>
      <c r="H13" s="636">
        <v>2.7161038217785555E-3</v>
      </c>
      <c r="I13" s="636">
        <v>6.9177662071732623E-6</v>
      </c>
      <c r="J13" s="636">
        <v>0</v>
      </c>
      <c r="K13" s="636">
        <v>1.8132455617365767E-3</v>
      </c>
      <c r="L13" s="636">
        <v>6.3401921506087361E-3</v>
      </c>
      <c r="M13" s="636">
        <v>0.39964475029185215</v>
      </c>
      <c r="N13" s="636">
        <v>7.8295891445945374E-4</v>
      </c>
      <c r="O13" s="636">
        <v>0.21367624810892588</v>
      </c>
      <c r="P13" s="636">
        <v>0.1716117130424902</v>
      </c>
      <c r="Q13" s="636">
        <v>8.9128824770716666E-2</v>
      </c>
      <c r="R13" s="636">
        <v>2.0164800092845124E-2</v>
      </c>
      <c r="S13" s="636">
        <v>4.5805321093413285E-3</v>
      </c>
      <c r="T13" s="636">
        <v>5.0865008208107083E-2</v>
      </c>
      <c r="U13" s="636">
        <v>6.4250411861614494E-3</v>
      </c>
      <c r="V13" s="636">
        <v>4.5449143240654646E-2</v>
      </c>
      <c r="W13" s="636">
        <v>2.6841235098429019E-3</v>
      </c>
      <c r="X13" s="636">
        <v>2.3113514392584161E-2</v>
      </c>
      <c r="Y13" s="636">
        <v>0</v>
      </c>
      <c r="Z13" s="636">
        <v>2.4566402987274605E-5</v>
      </c>
      <c r="AA13" s="636">
        <v>0</v>
      </c>
      <c r="AB13" s="636">
        <v>0</v>
      </c>
      <c r="AC13" s="636">
        <v>0</v>
      </c>
      <c r="AD13" s="636">
        <v>0</v>
      </c>
      <c r="AE13" s="636">
        <v>1.5635329260832952E-4</v>
      </c>
      <c r="AF13" s="636">
        <v>0</v>
      </c>
      <c r="AG13" s="636">
        <v>1.3850847152438961E-5</v>
      </c>
      <c r="AH13" s="636">
        <v>0</v>
      </c>
      <c r="AI13" s="636">
        <v>3.2383576992763891E-6</v>
      </c>
      <c r="AJ13" s="636">
        <v>0</v>
      </c>
      <c r="AK13" s="636">
        <v>1.5953705248043857E-4</v>
      </c>
      <c r="AL13" s="636">
        <v>2.2630373582207096E-5</v>
      </c>
      <c r="AM13" s="636">
        <v>0</v>
      </c>
      <c r="AN13" s="636">
        <v>3.869864554740584E-3</v>
      </c>
      <c r="AO13" s="637">
        <v>2.4031873442010385E-2</v>
      </c>
      <c r="AP13" s="267" t="s">
        <v>228</v>
      </c>
      <c r="AQ13" s="119"/>
    </row>
    <row r="14" spans="1:43" ht="17.25" customHeight="1">
      <c r="A14" s="262" t="s">
        <v>229</v>
      </c>
      <c r="B14" s="119" t="s">
        <v>10</v>
      </c>
      <c r="C14" s="130"/>
      <c r="D14" s="632">
        <v>0</v>
      </c>
      <c r="E14" s="632">
        <v>0</v>
      </c>
      <c r="F14" s="632">
        <v>1.6805831460353329E-3</v>
      </c>
      <c r="G14" s="632">
        <v>0</v>
      </c>
      <c r="H14" s="632">
        <v>1.1211551181434798E-3</v>
      </c>
      <c r="I14" s="632">
        <v>2.6460455742437728E-3</v>
      </c>
      <c r="J14" s="632">
        <v>0</v>
      </c>
      <c r="K14" s="632">
        <v>2.4488669678888009E-3</v>
      </c>
      <c r="L14" s="632">
        <v>1.0281743099044434E-2</v>
      </c>
      <c r="M14" s="632">
        <v>7.0323802289014633E-3</v>
      </c>
      <c r="N14" s="632">
        <v>0.51357839642702641</v>
      </c>
      <c r="O14" s="632">
        <v>0.10111951588502269</v>
      </c>
      <c r="P14" s="632">
        <v>1.6542901257260496E-2</v>
      </c>
      <c r="Q14" s="632">
        <v>2.3488860482103725E-2</v>
      </c>
      <c r="R14" s="632">
        <v>2.6315789473684209E-2</v>
      </c>
      <c r="S14" s="632">
        <v>4.0303019816464121E-2</v>
      </c>
      <c r="T14" s="632">
        <v>6.1421896704129307E-2</v>
      </c>
      <c r="U14" s="632">
        <v>1.400329489291598E-2</v>
      </c>
      <c r="V14" s="632">
        <v>2.7663784002964226E-2</v>
      </c>
      <c r="W14" s="632">
        <v>2.6058086842439942E-2</v>
      </c>
      <c r="X14" s="632">
        <v>8.7277064021250069E-3</v>
      </c>
      <c r="Y14" s="632">
        <v>4.7322210735944884E-4</v>
      </c>
      <c r="Z14" s="632">
        <v>1.4739841792364762E-4</v>
      </c>
      <c r="AA14" s="632">
        <v>0</v>
      </c>
      <c r="AB14" s="632">
        <v>1.2504810878629695E-5</v>
      </c>
      <c r="AC14" s="632">
        <v>0</v>
      </c>
      <c r="AD14" s="632">
        <v>0</v>
      </c>
      <c r="AE14" s="632">
        <v>2.7430402211987634E-6</v>
      </c>
      <c r="AF14" s="632">
        <v>6.0011296243998867E-5</v>
      </c>
      <c r="AG14" s="632">
        <v>1.1080677721951169E-4</v>
      </c>
      <c r="AH14" s="632">
        <v>4.4213476267566351E-5</v>
      </c>
      <c r="AI14" s="632">
        <v>1.1998115275819021E-3</v>
      </c>
      <c r="AJ14" s="632">
        <v>2.2636252829531605E-4</v>
      </c>
      <c r="AK14" s="632">
        <v>4.7861115744131572E-4</v>
      </c>
      <c r="AL14" s="632">
        <v>3.5755990259887208E-4</v>
      </c>
      <c r="AM14" s="632">
        <v>9.1965554719505057E-4</v>
      </c>
      <c r="AN14" s="632">
        <v>2.9923952661656842E-3</v>
      </c>
      <c r="AO14" s="633">
        <v>2.6612709774557465E-2</v>
      </c>
      <c r="AP14" s="263" t="s">
        <v>229</v>
      </c>
      <c r="AQ14" s="119"/>
    </row>
    <row r="15" spans="1:43" ht="17.25" customHeight="1">
      <c r="A15" s="262" t="s">
        <v>230</v>
      </c>
      <c r="B15" s="119" t="s">
        <v>11</v>
      </c>
      <c r="C15" s="130"/>
      <c r="D15" s="632">
        <v>2.0752241887271243E-3</v>
      </c>
      <c r="E15" s="632">
        <v>3.2918928383820698E-2</v>
      </c>
      <c r="F15" s="632">
        <v>2.1048080178500773E-2</v>
      </c>
      <c r="G15" s="632">
        <v>2.6714158504007124E-3</v>
      </c>
      <c r="H15" s="632">
        <v>7.252325575940668E-3</v>
      </c>
      <c r="I15" s="632">
        <v>1.1467350449424211E-2</v>
      </c>
      <c r="J15" s="632">
        <v>0</v>
      </c>
      <c r="K15" s="632">
        <v>3.7792373528585717E-3</v>
      </c>
      <c r="L15" s="632">
        <v>1.2291415457621845E-2</v>
      </c>
      <c r="M15" s="632">
        <v>2.787257930279452E-3</v>
      </c>
      <c r="N15" s="632">
        <v>2.3153648832263999E-3</v>
      </c>
      <c r="O15" s="632">
        <v>5.8658598083711551E-2</v>
      </c>
      <c r="P15" s="632">
        <v>5.7622768379330398E-2</v>
      </c>
      <c r="Q15" s="632">
        <v>3.3814219625030437E-2</v>
      </c>
      <c r="R15" s="632">
        <v>2.5184239540416643E-2</v>
      </c>
      <c r="S15" s="632">
        <v>1.6201744754881758E-2</v>
      </c>
      <c r="T15" s="632">
        <v>2.0027781285515849E-2</v>
      </c>
      <c r="U15" s="632">
        <v>1.2355848434925865E-2</v>
      </c>
      <c r="V15" s="632">
        <v>9.8294870629688398E-3</v>
      </c>
      <c r="W15" s="632">
        <v>8.9426159829179962E-3</v>
      </c>
      <c r="X15" s="632">
        <v>9.4312422074049981E-2</v>
      </c>
      <c r="Y15" s="632">
        <v>6.5631399413542606E-4</v>
      </c>
      <c r="Z15" s="632">
        <v>7.3699208961823808E-4</v>
      </c>
      <c r="AA15" s="632">
        <v>1.4492123530860976E-4</v>
      </c>
      <c r="AB15" s="632">
        <v>2.6468516359766186E-3</v>
      </c>
      <c r="AC15" s="632">
        <v>1.1871016015079788E-4</v>
      </c>
      <c r="AD15" s="632">
        <v>3.3995740333736183E-4</v>
      </c>
      <c r="AE15" s="632">
        <v>1.1301325711338905E-3</v>
      </c>
      <c r="AF15" s="632">
        <v>3.6006777746399324E-4</v>
      </c>
      <c r="AG15" s="632">
        <v>2.9156033255884014E-3</v>
      </c>
      <c r="AH15" s="632">
        <v>1.6665079516236549E-4</v>
      </c>
      <c r="AI15" s="632">
        <v>3.5298098922112637E-4</v>
      </c>
      <c r="AJ15" s="632">
        <v>2.4551628068953508E-3</v>
      </c>
      <c r="AK15" s="632">
        <v>1.2787136479113941E-3</v>
      </c>
      <c r="AL15" s="632">
        <v>2.4418173095201454E-3</v>
      </c>
      <c r="AM15" s="632">
        <v>3.3442019898001838E-4</v>
      </c>
      <c r="AN15" s="632">
        <v>4.567340143094992E-3</v>
      </c>
      <c r="AO15" s="633">
        <v>1.4138973239995765E-2</v>
      </c>
      <c r="AP15" s="263" t="s">
        <v>230</v>
      </c>
      <c r="AQ15" s="119"/>
    </row>
    <row r="16" spans="1:43" ht="17.25" customHeight="1">
      <c r="A16" s="262" t="s">
        <v>231</v>
      </c>
      <c r="B16" s="119" t="s">
        <v>261</v>
      </c>
      <c r="C16" s="130"/>
      <c r="D16" s="632">
        <v>0</v>
      </c>
      <c r="E16" s="632">
        <v>5.34057082822623E-3</v>
      </c>
      <c r="F16" s="632">
        <v>0</v>
      </c>
      <c r="G16" s="632">
        <v>0</v>
      </c>
      <c r="H16" s="632">
        <v>7.9278332621861118E-4</v>
      </c>
      <c r="I16" s="632">
        <v>6.9177662071732623E-6</v>
      </c>
      <c r="J16" s="632">
        <v>0</v>
      </c>
      <c r="K16" s="632">
        <v>4.7302058132258528E-4</v>
      </c>
      <c r="L16" s="632">
        <v>1.3354596963449895E-3</v>
      </c>
      <c r="M16" s="632">
        <v>3.8541241921699837E-4</v>
      </c>
      <c r="N16" s="632">
        <v>2.4372261928698948E-5</v>
      </c>
      <c r="O16" s="632">
        <v>3.9334341906202726E-4</v>
      </c>
      <c r="P16" s="632">
        <v>0.11425630468347915</v>
      </c>
      <c r="Q16" s="632">
        <v>3.833901469036604E-2</v>
      </c>
      <c r="R16" s="632">
        <v>4.4681715313642434E-3</v>
      </c>
      <c r="S16" s="632">
        <v>1.8624141543475731E-3</v>
      </c>
      <c r="T16" s="632">
        <v>6.7180199520141433E-3</v>
      </c>
      <c r="U16" s="632">
        <v>1.6474464579901153E-3</v>
      </c>
      <c r="V16" s="632">
        <v>7.5573794559525721E-3</v>
      </c>
      <c r="W16" s="632">
        <v>1.6064579610032331E-4</v>
      </c>
      <c r="X16" s="632">
        <v>6.6253997940044452E-3</v>
      </c>
      <c r="Y16" s="632">
        <v>0</v>
      </c>
      <c r="Z16" s="632">
        <v>1.4494177762492016E-2</v>
      </c>
      <c r="AA16" s="632">
        <v>0</v>
      </c>
      <c r="AB16" s="632">
        <v>4.1682702928765654E-6</v>
      </c>
      <c r="AC16" s="632">
        <v>0</v>
      </c>
      <c r="AD16" s="632">
        <v>0</v>
      </c>
      <c r="AE16" s="632">
        <v>3.8402563096782685E-5</v>
      </c>
      <c r="AF16" s="632">
        <v>7.0601524992939852E-6</v>
      </c>
      <c r="AG16" s="632">
        <v>1.8698643655792597E-4</v>
      </c>
      <c r="AH16" s="632">
        <v>0</v>
      </c>
      <c r="AI16" s="632">
        <v>0</v>
      </c>
      <c r="AJ16" s="632">
        <v>0</v>
      </c>
      <c r="AK16" s="632">
        <v>8.6947693601839033E-3</v>
      </c>
      <c r="AL16" s="632">
        <v>6.7891120746621285E-6</v>
      </c>
      <c r="AM16" s="632">
        <v>0</v>
      </c>
      <c r="AN16" s="632">
        <v>0</v>
      </c>
      <c r="AO16" s="633">
        <v>4.6551523763883849E-3</v>
      </c>
      <c r="AP16" s="263" t="s">
        <v>231</v>
      </c>
      <c r="AQ16" s="119"/>
    </row>
    <row r="17" spans="1:43" ht="17.25" customHeight="1">
      <c r="A17" s="262" t="s">
        <v>232</v>
      </c>
      <c r="B17" s="119" t="s">
        <v>262</v>
      </c>
      <c r="C17" s="130"/>
      <c r="D17" s="632">
        <v>1.075245693640997E-5</v>
      </c>
      <c r="E17" s="632">
        <v>3.2393626335142705E-3</v>
      </c>
      <c r="F17" s="632">
        <v>0</v>
      </c>
      <c r="G17" s="632">
        <v>0</v>
      </c>
      <c r="H17" s="632">
        <v>5.6292307187120321E-5</v>
      </c>
      <c r="I17" s="632">
        <v>0</v>
      </c>
      <c r="J17" s="632">
        <v>1.5496668216333489E-4</v>
      </c>
      <c r="K17" s="632">
        <v>3.1436159467063476E-3</v>
      </c>
      <c r="L17" s="632">
        <v>1.3354596963449895E-3</v>
      </c>
      <c r="M17" s="632">
        <v>3.7982673198196939E-4</v>
      </c>
      <c r="N17" s="632">
        <v>2.5590875025133898E-4</v>
      </c>
      <c r="O17" s="632">
        <v>1.3447638258530845E-4</v>
      </c>
      <c r="P17" s="632">
        <v>4.3913883337455134E-3</v>
      </c>
      <c r="Q17" s="632">
        <v>0.13517064361658956</v>
      </c>
      <c r="R17" s="632">
        <v>5.8028201706029133E-4</v>
      </c>
      <c r="S17" s="632">
        <v>2.5859872210704476E-3</v>
      </c>
      <c r="T17" s="632">
        <v>3.2074756913751737E-3</v>
      </c>
      <c r="U17" s="632">
        <v>1.6474464579901152E-4</v>
      </c>
      <c r="V17" s="632">
        <v>7.2008333391592502E-4</v>
      </c>
      <c r="W17" s="632">
        <v>2.6774299350053885E-5</v>
      </c>
      <c r="X17" s="632">
        <v>6.7761695668672412E-5</v>
      </c>
      <c r="Y17" s="632">
        <v>2.8167982580919574E-6</v>
      </c>
      <c r="Z17" s="632">
        <v>3.4392964182184446E-4</v>
      </c>
      <c r="AA17" s="632">
        <v>0</v>
      </c>
      <c r="AB17" s="632">
        <v>2.7788468619177098E-6</v>
      </c>
      <c r="AC17" s="632">
        <v>0</v>
      </c>
      <c r="AD17" s="632">
        <v>0</v>
      </c>
      <c r="AE17" s="632">
        <v>2.7430402211987633E-5</v>
      </c>
      <c r="AF17" s="632">
        <v>0</v>
      </c>
      <c r="AG17" s="632">
        <v>1.038813536432922E-5</v>
      </c>
      <c r="AH17" s="632">
        <v>0</v>
      </c>
      <c r="AI17" s="632">
        <v>0</v>
      </c>
      <c r="AJ17" s="632">
        <v>0</v>
      </c>
      <c r="AK17" s="632">
        <v>1.2784719251046055E-2</v>
      </c>
      <c r="AL17" s="632">
        <v>6.7891120746621285E-6</v>
      </c>
      <c r="AM17" s="632">
        <v>0</v>
      </c>
      <c r="AN17" s="632">
        <v>0</v>
      </c>
      <c r="AO17" s="633">
        <v>6.6227473794265353E-3</v>
      </c>
      <c r="AP17" s="263" t="s">
        <v>232</v>
      </c>
      <c r="AQ17" s="119"/>
    </row>
    <row r="18" spans="1:43" ht="17.25" customHeight="1">
      <c r="A18" s="262" t="s">
        <v>233</v>
      </c>
      <c r="B18" s="119" t="s">
        <v>263</v>
      </c>
      <c r="C18" s="130"/>
      <c r="D18" s="632">
        <v>3.2257370809229909E-4</v>
      </c>
      <c r="E18" s="632">
        <v>0</v>
      </c>
      <c r="F18" s="632">
        <v>0</v>
      </c>
      <c r="G18" s="632">
        <v>0</v>
      </c>
      <c r="H18" s="632">
        <v>0</v>
      </c>
      <c r="I18" s="632">
        <v>0</v>
      </c>
      <c r="J18" s="632">
        <v>0</v>
      </c>
      <c r="K18" s="632">
        <v>0</v>
      </c>
      <c r="L18" s="632">
        <v>0</v>
      </c>
      <c r="M18" s="632">
        <v>0</v>
      </c>
      <c r="N18" s="632">
        <v>0</v>
      </c>
      <c r="O18" s="632">
        <v>1.0085728693898134E-5</v>
      </c>
      <c r="P18" s="632">
        <v>6.1492804673453155E-4</v>
      </c>
      <c r="Q18" s="632">
        <v>4.8088629169710248E-3</v>
      </c>
      <c r="R18" s="632">
        <v>8.109441188417571E-2</v>
      </c>
      <c r="S18" s="632">
        <v>0</v>
      </c>
      <c r="T18" s="632">
        <v>3.1569642631645409E-3</v>
      </c>
      <c r="U18" s="632">
        <v>0</v>
      </c>
      <c r="V18" s="632">
        <v>2.0973300987842477E-4</v>
      </c>
      <c r="W18" s="632">
        <v>1.3387149675026942E-4</v>
      </c>
      <c r="X18" s="632">
        <v>1.9142679026399958E-4</v>
      </c>
      <c r="Y18" s="632">
        <v>0</v>
      </c>
      <c r="Z18" s="632">
        <v>1.2283201493637301E-4</v>
      </c>
      <c r="AA18" s="632">
        <v>2.8984247061721954E-5</v>
      </c>
      <c r="AB18" s="632">
        <v>9.3508196903530939E-4</v>
      </c>
      <c r="AC18" s="632">
        <v>1.0791832740981625E-5</v>
      </c>
      <c r="AD18" s="632">
        <v>0</v>
      </c>
      <c r="AE18" s="632">
        <v>8.2291206635962907E-6</v>
      </c>
      <c r="AF18" s="632">
        <v>1.0943236373905677E-4</v>
      </c>
      <c r="AG18" s="632">
        <v>1.6828779290213338E-3</v>
      </c>
      <c r="AH18" s="632">
        <v>0</v>
      </c>
      <c r="AI18" s="632">
        <v>1.0527900880347541E-2</v>
      </c>
      <c r="AJ18" s="632">
        <v>0</v>
      </c>
      <c r="AK18" s="632">
        <v>4.4331962765018842E-3</v>
      </c>
      <c r="AL18" s="632">
        <v>8.4184989725810395E-4</v>
      </c>
      <c r="AM18" s="632">
        <v>2.474709472452136E-2</v>
      </c>
      <c r="AN18" s="632">
        <v>0</v>
      </c>
      <c r="AO18" s="633">
        <v>1.6521798339101197E-3</v>
      </c>
      <c r="AP18" s="263" t="s">
        <v>233</v>
      </c>
      <c r="AQ18" s="119"/>
    </row>
    <row r="19" spans="1:43" ht="17.25" customHeight="1">
      <c r="A19" s="262" t="s">
        <v>234</v>
      </c>
      <c r="B19" s="119" t="s">
        <v>264</v>
      </c>
      <c r="C19" s="130"/>
      <c r="D19" s="632">
        <v>0</v>
      </c>
      <c r="E19" s="632">
        <v>0</v>
      </c>
      <c r="F19" s="632">
        <v>0</v>
      </c>
      <c r="G19" s="632">
        <v>0</v>
      </c>
      <c r="H19" s="632">
        <v>4.6910255989266934E-6</v>
      </c>
      <c r="I19" s="632">
        <v>1.0376649310759894E-5</v>
      </c>
      <c r="J19" s="632">
        <v>0</v>
      </c>
      <c r="K19" s="632">
        <v>0</v>
      </c>
      <c r="L19" s="632">
        <v>0</v>
      </c>
      <c r="M19" s="632">
        <v>0</v>
      </c>
      <c r="N19" s="632">
        <v>1.8279196446524211E-5</v>
      </c>
      <c r="O19" s="632">
        <v>3.6981005210959828E-5</v>
      </c>
      <c r="P19" s="632">
        <v>5.8150804419461141E-4</v>
      </c>
      <c r="Q19" s="632">
        <v>1.383308984660336E-2</v>
      </c>
      <c r="R19" s="632">
        <v>0.22349561887077118</v>
      </c>
      <c r="S19" s="632">
        <v>0.23673737758244801</v>
      </c>
      <c r="T19" s="632">
        <v>0.11503977774971587</v>
      </c>
      <c r="U19" s="632">
        <v>0.1802306425041186</v>
      </c>
      <c r="V19" s="632">
        <v>9.8294870629688398E-3</v>
      </c>
      <c r="W19" s="632">
        <v>5.9572816053869888E-4</v>
      </c>
      <c r="X19" s="632">
        <v>2.7782295224155687E-4</v>
      </c>
      <c r="Y19" s="632">
        <v>5.6335965161839148E-6</v>
      </c>
      <c r="Z19" s="632">
        <v>2.4566402987274605E-5</v>
      </c>
      <c r="AA19" s="632">
        <v>0</v>
      </c>
      <c r="AB19" s="632">
        <v>2.6399045188218245E-5</v>
      </c>
      <c r="AC19" s="632">
        <v>3.9570053383599294E-5</v>
      </c>
      <c r="AD19" s="632">
        <v>0</v>
      </c>
      <c r="AE19" s="632">
        <v>0</v>
      </c>
      <c r="AF19" s="632">
        <v>1.2602372211239763E-3</v>
      </c>
      <c r="AG19" s="632">
        <v>1.1496203136524337E-3</v>
      </c>
      <c r="AH19" s="632">
        <v>7.1081665691702834E-4</v>
      </c>
      <c r="AI19" s="632">
        <v>3.2383576992763891E-6</v>
      </c>
      <c r="AJ19" s="632">
        <v>0</v>
      </c>
      <c r="AK19" s="632">
        <v>1.2891077286033014E-2</v>
      </c>
      <c r="AL19" s="632">
        <v>1.1315186791103548E-5</v>
      </c>
      <c r="AM19" s="632">
        <v>3.5950171390351976E-2</v>
      </c>
      <c r="AN19" s="632">
        <v>0</v>
      </c>
      <c r="AO19" s="633">
        <v>1.1063918134062992E-2</v>
      </c>
      <c r="AP19" s="263" t="s">
        <v>234</v>
      </c>
      <c r="AQ19" s="119"/>
    </row>
    <row r="20" spans="1:43" ht="17.25" customHeight="1">
      <c r="A20" s="262" t="s">
        <v>235</v>
      </c>
      <c r="B20" s="119" t="s">
        <v>12</v>
      </c>
      <c r="C20" s="130"/>
      <c r="D20" s="632">
        <v>4.4085073439280878E-4</v>
      </c>
      <c r="E20" s="632">
        <v>0</v>
      </c>
      <c r="F20" s="632">
        <v>0</v>
      </c>
      <c r="G20" s="632">
        <v>0</v>
      </c>
      <c r="H20" s="632">
        <v>1.0789358877531395E-4</v>
      </c>
      <c r="I20" s="632">
        <v>3.4588831035866311E-6</v>
      </c>
      <c r="J20" s="632">
        <v>0</v>
      </c>
      <c r="K20" s="632">
        <v>2.4636488610551314E-5</v>
      </c>
      <c r="L20" s="632">
        <v>7.7793768719125591E-5</v>
      </c>
      <c r="M20" s="632">
        <v>0</v>
      </c>
      <c r="N20" s="632">
        <v>3.0465327410873685E-6</v>
      </c>
      <c r="O20" s="632">
        <v>1.8893931753235838E-3</v>
      </c>
      <c r="P20" s="632">
        <v>4.8325323672724603E-3</v>
      </c>
      <c r="Q20" s="632">
        <v>2.6758177096014933E-2</v>
      </c>
      <c r="R20" s="632">
        <v>1.9381419369813729E-2</v>
      </c>
      <c r="S20" s="632">
        <v>2.5413144491249484E-2</v>
      </c>
      <c r="T20" s="632">
        <v>7.889885086500821E-2</v>
      </c>
      <c r="U20" s="632">
        <v>1.5980230642504117E-2</v>
      </c>
      <c r="V20" s="632">
        <v>2.7468033193744364E-2</v>
      </c>
      <c r="W20" s="632">
        <v>5.5556671151361806E-4</v>
      </c>
      <c r="X20" s="632">
        <v>8.0873583780560528E-3</v>
      </c>
      <c r="Y20" s="632">
        <v>2.8167982580919574E-6</v>
      </c>
      <c r="Z20" s="632">
        <v>2.7023043286002066E-4</v>
      </c>
      <c r="AA20" s="632">
        <v>0</v>
      </c>
      <c r="AB20" s="632">
        <v>2.042452443509517E-4</v>
      </c>
      <c r="AC20" s="632">
        <v>3.5972775803272082E-6</v>
      </c>
      <c r="AD20" s="632">
        <v>1.0198722100120854E-5</v>
      </c>
      <c r="AE20" s="632">
        <v>1.0697856862675177E-4</v>
      </c>
      <c r="AF20" s="632">
        <v>1.906241174809376E-4</v>
      </c>
      <c r="AG20" s="632">
        <v>1.2223372612027382E-3</v>
      </c>
      <c r="AH20" s="632">
        <v>5.9858244793012914E-4</v>
      </c>
      <c r="AI20" s="632">
        <v>7.2863048233718747E-5</v>
      </c>
      <c r="AJ20" s="632">
        <v>0</v>
      </c>
      <c r="AK20" s="632">
        <v>7.9647664836825019E-3</v>
      </c>
      <c r="AL20" s="632">
        <v>1.6293868979189109E-4</v>
      </c>
      <c r="AM20" s="632">
        <v>0</v>
      </c>
      <c r="AN20" s="632">
        <v>9.2246771363002297E-4</v>
      </c>
      <c r="AO20" s="633">
        <v>3.9826695388906468E-3</v>
      </c>
      <c r="AP20" s="263" t="s">
        <v>235</v>
      </c>
      <c r="AQ20" s="119"/>
    </row>
    <row r="21" spans="1:43" ht="17.25" customHeight="1">
      <c r="A21" s="264" t="s">
        <v>236</v>
      </c>
      <c r="B21" s="122" t="s">
        <v>391</v>
      </c>
      <c r="C21" s="131"/>
      <c r="D21" s="634">
        <v>1.075245693640997E-5</v>
      </c>
      <c r="E21" s="634">
        <v>0</v>
      </c>
      <c r="F21" s="634">
        <v>1.631634122364401E-5</v>
      </c>
      <c r="G21" s="634">
        <v>0</v>
      </c>
      <c r="H21" s="634">
        <v>4.6910255989266934E-6</v>
      </c>
      <c r="I21" s="634">
        <v>9.1083921727781294E-5</v>
      </c>
      <c r="J21" s="634">
        <v>0</v>
      </c>
      <c r="K21" s="634">
        <v>0</v>
      </c>
      <c r="L21" s="634">
        <v>1.2965628119854266E-5</v>
      </c>
      <c r="M21" s="634">
        <v>0</v>
      </c>
      <c r="N21" s="634">
        <v>0</v>
      </c>
      <c r="O21" s="634">
        <v>7.060010085728694E-5</v>
      </c>
      <c r="P21" s="634">
        <v>9.357600711177654E-5</v>
      </c>
      <c r="Q21" s="634">
        <v>2.1051456862267672E-4</v>
      </c>
      <c r="R21" s="634">
        <v>0</v>
      </c>
      <c r="S21" s="634">
        <v>5.9773427251020084E-5</v>
      </c>
      <c r="T21" s="634">
        <v>2.5255714105316327E-5</v>
      </c>
      <c r="U21" s="634">
        <v>1.400329489291598E-2</v>
      </c>
      <c r="V21" s="634">
        <v>1.6848551793566789E-3</v>
      </c>
      <c r="W21" s="634">
        <v>6.6935748375134712E-5</v>
      </c>
      <c r="X21" s="634">
        <v>1.7245351547677129E-3</v>
      </c>
      <c r="Y21" s="634">
        <v>1.4083991290459786E-5</v>
      </c>
      <c r="Z21" s="634">
        <v>0</v>
      </c>
      <c r="AA21" s="634">
        <v>2.8984247061721954E-5</v>
      </c>
      <c r="AB21" s="634">
        <v>2.9177892050135957E-4</v>
      </c>
      <c r="AC21" s="634">
        <v>1.4389110321308833E-4</v>
      </c>
      <c r="AD21" s="634">
        <v>3.9095101383796612E-5</v>
      </c>
      <c r="AE21" s="634">
        <v>1.1520768929034806E-4</v>
      </c>
      <c r="AF21" s="634">
        <v>2.718158712228184E-4</v>
      </c>
      <c r="AG21" s="634">
        <v>8.0681184662956945E-4</v>
      </c>
      <c r="AH21" s="634">
        <v>6.1218659447399569E-5</v>
      </c>
      <c r="AI21" s="634">
        <v>2.2668503894934724E-5</v>
      </c>
      <c r="AJ21" s="634">
        <v>6.9650008706251092E-5</v>
      </c>
      <c r="AK21" s="634">
        <v>1.2666275075719669E-3</v>
      </c>
      <c r="AL21" s="634">
        <v>1.5162350300078754E-4</v>
      </c>
      <c r="AM21" s="634">
        <v>0</v>
      </c>
      <c r="AN21" s="634">
        <v>0</v>
      </c>
      <c r="AO21" s="635">
        <v>3.0613507862340864E-4</v>
      </c>
      <c r="AP21" s="265" t="s">
        <v>236</v>
      </c>
      <c r="AQ21" s="119"/>
    </row>
    <row r="22" spans="1:43" ht="17.25" customHeight="1">
      <c r="A22" s="262" t="s">
        <v>0</v>
      </c>
      <c r="B22" s="119" t="s">
        <v>265</v>
      </c>
      <c r="C22" s="130"/>
      <c r="D22" s="632">
        <v>1.0408378314444851E-2</v>
      </c>
      <c r="E22" s="632">
        <v>8.7550341446331645E-5</v>
      </c>
      <c r="F22" s="632">
        <v>0</v>
      </c>
      <c r="G22" s="632">
        <v>0</v>
      </c>
      <c r="H22" s="632">
        <v>0</v>
      </c>
      <c r="I22" s="632">
        <v>0</v>
      </c>
      <c r="J22" s="632">
        <v>0</v>
      </c>
      <c r="K22" s="632">
        <v>0</v>
      </c>
      <c r="L22" s="632">
        <v>0</v>
      </c>
      <c r="M22" s="632">
        <v>0</v>
      </c>
      <c r="N22" s="632">
        <v>0</v>
      </c>
      <c r="O22" s="632">
        <v>0</v>
      </c>
      <c r="P22" s="632">
        <v>0</v>
      </c>
      <c r="Q22" s="632">
        <v>4.0581121662202743E-5</v>
      </c>
      <c r="R22" s="632">
        <v>0</v>
      </c>
      <c r="S22" s="632">
        <v>0</v>
      </c>
      <c r="T22" s="632">
        <v>0</v>
      </c>
      <c r="U22" s="632">
        <v>0</v>
      </c>
      <c r="V22" s="632">
        <v>0.33130824460461833</v>
      </c>
      <c r="W22" s="632">
        <v>0</v>
      </c>
      <c r="X22" s="632">
        <v>0</v>
      </c>
      <c r="Y22" s="632">
        <v>0</v>
      </c>
      <c r="Z22" s="632">
        <v>0</v>
      </c>
      <c r="AA22" s="632">
        <v>0</v>
      </c>
      <c r="AB22" s="632">
        <v>0</v>
      </c>
      <c r="AC22" s="632">
        <v>0</v>
      </c>
      <c r="AD22" s="632">
        <v>0</v>
      </c>
      <c r="AE22" s="632">
        <v>4.1803932971069156E-3</v>
      </c>
      <c r="AF22" s="632">
        <v>0</v>
      </c>
      <c r="AG22" s="632">
        <v>2.894827054859743E-3</v>
      </c>
      <c r="AH22" s="632">
        <v>6.1218659447399569E-5</v>
      </c>
      <c r="AI22" s="632">
        <v>0</v>
      </c>
      <c r="AJ22" s="632">
        <v>0</v>
      </c>
      <c r="AK22" s="632">
        <v>4.1254831434600688E-2</v>
      </c>
      <c r="AL22" s="632">
        <v>2.4893410940427805E-5</v>
      </c>
      <c r="AM22" s="632">
        <v>0</v>
      </c>
      <c r="AN22" s="632">
        <v>0</v>
      </c>
      <c r="AO22" s="633">
        <v>7.3195095234770647E-3</v>
      </c>
      <c r="AP22" s="263" t="s">
        <v>0</v>
      </c>
      <c r="AQ22" s="119"/>
    </row>
    <row r="23" spans="1:43" ht="17.25" customHeight="1">
      <c r="A23" s="262" t="s">
        <v>1</v>
      </c>
      <c r="B23" s="119" t="s">
        <v>108</v>
      </c>
      <c r="C23" s="130"/>
      <c r="D23" s="632">
        <v>2.6881142341024923E-3</v>
      </c>
      <c r="E23" s="632">
        <v>7.4417790229381895E-3</v>
      </c>
      <c r="F23" s="632">
        <v>8.590553654248571E-3</v>
      </c>
      <c r="G23" s="632">
        <v>1.7752600367556506E-2</v>
      </c>
      <c r="H23" s="632">
        <v>1.7511598560793346E-2</v>
      </c>
      <c r="I23" s="632">
        <v>3.0991592608136213E-3</v>
      </c>
      <c r="J23" s="632">
        <v>1.2397334573066791E-3</v>
      </c>
      <c r="K23" s="632">
        <v>2.232065868115949E-3</v>
      </c>
      <c r="L23" s="632">
        <v>7.3126142595978062E-3</v>
      </c>
      <c r="M23" s="632">
        <v>1.0383792569918841E-2</v>
      </c>
      <c r="N23" s="632">
        <v>5.1306657892652374E-2</v>
      </c>
      <c r="O23" s="632">
        <v>6.6902000336190959E-4</v>
      </c>
      <c r="P23" s="632">
        <v>1.4771641122644725E-3</v>
      </c>
      <c r="Q23" s="632">
        <v>4.4436328220112007E-3</v>
      </c>
      <c r="R23" s="632">
        <v>8.2980328439621661E-3</v>
      </c>
      <c r="S23" s="632">
        <v>5.3638786033152232E-3</v>
      </c>
      <c r="T23" s="632">
        <v>2.4245485541103673E-3</v>
      </c>
      <c r="U23" s="632">
        <v>6.0955518945634271E-3</v>
      </c>
      <c r="V23" s="632">
        <v>1.2863624605876718E-3</v>
      </c>
      <c r="W23" s="632">
        <v>3.6801274456649061E-2</v>
      </c>
      <c r="X23" s="632">
        <v>3.4660107334525941E-3</v>
      </c>
      <c r="Y23" s="632">
        <v>5.0139008994036834E-3</v>
      </c>
      <c r="Z23" s="632">
        <v>4.3728197317348793E-3</v>
      </c>
      <c r="AA23" s="632">
        <v>3.5940466356535225E-3</v>
      </c>
      <c r="AB23" s="632">
        <v>6.2524054393148475E-3</v>
      </c>
      <c r="AC23" s="632">
        <v>1.6507906816121558E-2</v>
      </c>
      <c r="AD23" s="632">
        <v>3.569552735042299E-5</v>
      </c>
      <c r="AE23" s="632">
        <v>2.0463080050142773E-3</v>
      </c>
      <c r="AF23" s="632">
        <v>1.7272663089522734E-2</v>
      </c>
      <c r="AG23" s="632">
        <v>8.6810184527911192E-3</v>
      </c>
      <c r="AH23" s="632">
        <v>1.2883126777041643E-2</v>
      </c>
      <c r="AI23" s="632">
        <v>4.3329226016318081E-3</v>
      </c>
      <c r="AJ23" s="632">
        <v>4.6334668291833539E-2</v>
      </c>
      <c r="AK23" s="632">
        <v>8.1170518519592845E-3</v>
      </c>
      <c r="AL23" s="632">
        <v>6.4654977324365669E-3</v>
      </c>
      <c r="AM23" s="632">
        <v>0.14681046735222808</v>
      </c>
      <c r="AN23" s="632">
        <v>1.304954326598569E-3</v>
      </c>
      <c r="AO23" s="633">
        <v>8.4345231884103318E-3</v>
      </c>
      <c r="AP23" s="263" t="s">
        <v>1</v>
      </c>
      <c r="AQ23" s="119"/>
    </row>
    <row r="24" spans="1:43" ht="17.25" customHeight="1">
      <c r="A24" s="262" t="s">
        <v>237</v>
      </c>
      <c r="B24" s="119" t="s">
        <v>266</v>
      </c>
      <c r="C24" s="130"/>
      <c r="D24" s="632">
        <v>2.6881142341024923E-3</v>
      </c>
      <c r="E24" s="632">
        <v>4.4650674137629133E-3</v>
      </c>
      <c r="F24" s="632">
        <v>6.7712816078122637E-4</v>
      </c>
      <c r="G24" s="632">
        <v>1.9135673822019287E-3</v>
      </c>
      <c r="H24" s="632">
        <v>5.6104666163163249E-3</v>
      </c>
      <c r="I24" s="632">
        <v>2.9020029239091834E-3</v>
      </c>
      <c r="J24" s="632">
        <v>4.9589338292267164E-3</v>
      </c>
      <c r="K24" s="632">
        <v>4.1093663002399593E-3</v>
      </c>
      <c r="L24" s="632">
        <v>6.3920546630881533E-3</v>
      </c>
      <c r="M24" s="632">
        <v>1.0713348116785549E-2</v>
      </c>
      <c r="N24" s="632">
        <v>3.7563748697607255E-3</v>
      </c>
      <c r="O24" s="632">
        <v>6.9591527987897129E-3</v>
      </c>
      <c r="P24" s="632">
        <v>2.5733401955738548E-3</v>
      </c>
      <c r="Q24" s="632">
        <v>1.899703757811866E-3</v>
      </c>
      <c r="R24" s="632">
        <v>1.131549933267568E-3</v>
      </c>
      <c r="S24" s="632">
        <v>4.8070419389241413E-3</v>
      </c>
      <c r="T24" s="632">
        <v>2.5003156964263163E-3</v>
      </c>
      <c r="U24" s="632">
        <v>2.6359143327841844E-3</v>
      </c>
      <c r="V24" s="632">
        <v>1.1185760526849322E-3</v>
      </c>
      <c r="W24" s="632">
        <v>8.9024545338929162E-4</v>
      </c>
      <c r="X24" s="632">
        <v>7.9281183932346721E-4</v>
      </c>
      <c r="Y24" s="632">
        <v>3.1587575666243206E-2</v>
      </c>
      <c r="Z24" s="632">
        <v>3.7463764555593769E-2</v>
      </c>
      <c r="AA24" s="632">
        <v>3.7679521180238539E-3</v>
      </c>
      <c r="AB24" s="632">
        <v>3.7834000025009622E-3</v>
      </c>
      <c r="AC24" s="632">
        <v>3.3058980963207047E-3</v>
      </c>
      <c r="AD24" s="632">
        <v>1.2342153528162921E-2</v>
      </c>
      <c r="AE24" s="632">
        <v>6.8630866334393062E-3</v>
      </c>
      <c r="AF24" s="632">
        <v>5.2103925444789605E-3</v>
      </c>
      <c r="AG24" s="632">
        <v>1.3497650550051768E-2</v>
      </c>
      <c r="AH24" s="632">
        <v>5.6967363652441266E-3</v>
      </c>
      <c r="AI24" s="632">
        <v>3.053771310417635E-3</v>
      </c>
      <c r="AJ24" s="632">
        <v>2.2462127807765975E-3</v>
      </c>
      <c r="AK24" s="632">
        <v>1.3874889109662385E-3</v>
      </c>
      <c r="AL24" s="632">
        <v>2.6319124476106852E-3</v>
      </c>
      <c r="AM24" s="632">
        <v>0</v>
      </c>
      <c r="AN24" s="632">
        <v>0</v>
      </c>
      <c r="AO24" s="633">
        <v>5.5726943480256226E-3</v>
      </c>
      <c r="AP24" s="263" t="s">
        <v>237</v>
      </c>
      <c r="AQ24" s="119"/>
    </row>
    <row r="25" spans="1:43" ht="17.25" customHeight="1">
      <c r="A25" s="266" t="s">
        <v>238</v>
      </c>
      <c r="B25" s="124" t="s">
        <v>267</v>
      </c>
      <c r="C25" s="132"/>
      <c r="D25" s="636">
        <v>9.1503408528848841E-3</v>
      </c>
      <c r="E25" s="636">
        <v>2.3375941166170547E-2</v>
      </c>
      <c r="F25" s="636">
        <v>1.2176069638144342E-2</v>
      </c>
      <c r="G25" s="636">
        <v>2.4270097194066045E-2</v>
      </c>
      <c r="H25" s="636">
        <v>4.3664066274809663E-2</v>
      </c>
      <c r="I25" s="636">
        <v>1.8958138290758327E-2</v>
      </c>
      <c r="J25" s="636">
        <v>2.3864869053153572E-2</v>
      </c>
      <c r="K25" s="636">
        <v>2.5429783543811067E-2</v>
      </c>
      <c r="L25" s="636">
        <v>4.1878978827129279E-2</v>
      </c>
      <c r="M25" s="636">
        <v>8.3450167291332686E-2</v>
      </c>
      <c r="N25" s="636">
        <v>2.5231384161685584E-2</v>
      </c>
      <c r="O25" s="636">
        <v>2.0127752563456044E-2</v>
      </c>
      <c r="P25" s="636">
        <v>1.8000013368001017E-2</v>
      </c>
      <c r="Q25" s="636">
        <v>1.0431884587289993E-2</v>
      </c>
      <c r="R25" s="636">
        <v>1.2243950559972147E-2</v>
      </c>
      <c r="S25" s="636">
        <v>3.4504997373115173E-2</v>
      </c>
      <c r="T25" s="636">
        <v>7.8797828008586937E-3</v>
      </c>
      <c r="U25" s="636">
        <v>7.907742998352554E-3</v>
      </c>
      <c r="V25" s="636">
        <v>2.4161242737994533E-2</v>
      </c>
      <c r="W25" s="636">
        <v>7.188899375489468E-3</v>
      </c>
      <c r="X25" s="636">
        <v>2.679975063695994E-3</v>
      </c>
      <c r="Y25" s="636">
        <v>0.15465912515879701</v>
      </c>
      <c r="Z25" s="636">
        <v>5.2277305556920353E-2</v>
      </c>
      <c r="AA25" s="636">
        <v>7.1359216265959452E-2</v>
      </c>
      <c r="AB25" s="636">
        <v>2.1630543973167455E-2</v>
      </c>
      <c r="AC25" s="636">
        <v>4.6584744665237347E-3</v>
      </c>
      <c r="AD25" s="636">
        <v>2.6703654032149771E-3</v>
      </c>
      <c r="AE25" s="636">
        <v>7.9795040034672023E-3</v>
      </c>
      <c r="AF25" s="636">
        <v>5.475148263202485E-3</v>
      </c>
      <c r="AG25" s="636">
        <v>1.0048789609094467E-2</v>
      </c>
      <c r="AH25" s="636">
        <v>2.2076128804059476E-2</v>
      </c>
      <c r="AI25" s="636">
        <v>1.0829068146380245E-2</v>
      </c>
      <c r="AJ25" s="636">
        <v>3.4999129374891171E-3</v>
      </c>
      <c r="AK25" s="636">
        <v>4.2349835749352785E-3</v>
      </c>
      <c r="AL25" s="636">
        <v>2.87722569724181E-2</v>
      </c>
      <c r="AM25" s="636">
        <v>0</v>
      </c>
      <c r="AN25" s="636">
        <v>3.7798677046303381E-3</v>
      </c>
      <c r="AO25" s="637">
        <v>2.2587848196279525E-2</v>
      </c>
      <c r="AP25" s="267" t="s">
        <v>238</v>
      </c>
      <c r="AQ25" s="119"/>
    </row>
    <row r="26" spans="1:43" ht="17.25" customHeight="1">
      <c r="A26" s="262" t="s">
        <v>239</v>
      </c>
      <c r="B26" s="119" t="s">
        <v>268</v>
      </c>
      <c r="C26" s="130"/>
      <c r="D26" s="632">
        <v>3.5483107890152898E-4</v>
      </c>
      <c r="E26" s="632">
        <v>2.4514095604972861E-3</v>
      </c>
      <c r="F26" s="632">
        <v>1.9049328378604382E-3</v>
      </c>
      <c r="G26" s="632">
        <v>2.3303840397112599E-3</v>
      </c>
      <c r="H26" s="632">
        <v>1.9092474187631641E-3</v>
      </c>
      <c r="I26" s="632">
        <v>3.2594208446131354E-3</v>
      </c>
      <c r="J26" s="632">
        <v>6.1986672865333955E-4</v>
      </c>
      <c r="K26" s="632">
        <v>1.0445871170873759E-3</v>
      </c>
      <c r="L26" s="632">
        <v>1.413253465064115E-3</v>
      </c>
      <c r="M26" s="632">
        <v>7.7082483843399674E-4</v>
      </c>
      <c r="N26" s="632">
        <v>7.3116785786096847E-4</v>
      </c>
      <c r="O26" s="632">
        <v>5.379055303412338E-4</v>
      </c>
      <c r="P26" s="632">
        <v>7.3524005587824427E-4</v>
      </c>
      <c r="Q26" s="632">
        <v>6.0364418472526576E-4</v>
      </c>
      <c r="R26" s="632">
        <v>5.8028201706029133E-4</v>
      </c>
      <c r="S26" s="632">
        <v>9.3435304702910334E-4</v>
      </c>
      <c r="T26" s="632">
        <v>6.3139285263290822E-4</v>
      </c>
      <c r="U26" s="632">
        <v>1.6474464579901152E-4</v>
      </c>
      <c r="V26" s="632">
        <v>3.076084144883563E-4</v>
      </c>
      <c r="W26" s="632">
        <v>5.68953861188645E-4</v>
      </c>
      <c r="X26" s="632">
        <v>7.3690844039681254E-4</v>
      </c>
      <c r="Y26" s="632">
        <v>8.0560430181429981E-4</v>
      </c>
      <c r="Z26" s="632">
        <v>5.9401562423229991E-2</v>
      </c>
      <c r="AA26" s="632">
        <v>8.6228135008622822E-3</v>
      </c>
      <c r="AB26" s="632">
        <v>2.4592794727971734E-3</v>
      </c>
      <c r="AC26" s="632">
        <v>1.3094090392391038E-3</v>
      </c>
      <c r="AD26" s="632">
        <v>3.1955995913712012E-4</v>
      </c>
      <c r="AE26" s="632">
        <v>4.0185539240561886E-3</v>
      </c>
      <c r="AF26" s="632">
        <v>1.8780005648121999E-3</v>
      </c>
      <c r="AG26" s="632">
        <v>4.3249270233490658E-3</v>
      </c>
      <c r="AH26" s="632">
        <v>9.012747085311603E-3</v>
      </c>
      <c r="AI26" s="632">
        <v>5.046980474322252E-3</v>
      </c>
      <c r="AJ26" s="632">
        <v>2.2113877764234719E-3</v>
      </c>
      <c r="AK26" s="632">
        <v>7.0824782389043185E-4</v>
      </c>
      <c r="AL26" s="632">
        <v>9.0430972834499544E-3</v>
      </c>
      <c r="AM26" s="632">
        <v>0</v>
      </c>
      <c r="AN26" s="632">
        <v>1.0799622013229536E-3</v>
      </c>
      <c r="AO26" s="633">
        <v>2.7085994390293197E-3</v>
      </c>
      <c r="AP26" s="263" t="s">
        <v>239</v>
      </c>
      <c r="AQ26" s="119"/>
    </row>
    <row r="27" spans="1:43" ht="17.25" customHeight="1">
      <c r="A27" s="262" t="s">
        <v>240</v>
      </c>
      <c r="B27" s="119" t="s">
        <v>269</v>
      </c>
      <c r="C27" s="130"/>
      <c r="D27" s="632">
        <v>6.3439495924818819E-4</v>
      </c>
      <c r="E27" s="632">
        <v>3.414463316406934E-3</v>
      </c>
      <c r="F27" s="632">
        <v>1.4929452219634269E-3</v>
      </c>
      <c r="G27" s="632">
        <v>8.3363331501866205E-4</v>
      </c>
      <c r="H27" s="632">
        <v>1.5996397292340025E-3</v>
      </c>
      <c r="I27" s="632">
        <v>7.0434389599369103E-3</v>
      </c>
      <c r="J27" s="632">
        <v>0</v>
      </c>
      <c r="K27" s="632">
        <v>8.3764061275874477E-5</v>
      </c>
      <c r="L27" s="632">
        <v>5.0695605948630181E-3</v>
      </c>
      <c r="M27" s="632">
        <v>2.7928436175144808E-5</v>
      </c>
      <c r="N27" s="632">
        <v>6.0930654821747371E-5</v>
      </c>
      <c r="O27" s="632">
        <v>1.5800974953773743E-4</v>
      </c>
      <c r="P27" s="632">
        <v>5.8150804419461141E-4</v>
      </c>
      <c r="Q27" s="632">
        <v>4.3117441766090411E-5</v>
      </c>
      <c r="R27" s="632">
        <v>1.1605640341205826E-4</v>
      </c>
      <c r="S27" s="632">
        <v>1.4974816511308189E-3</v>
      </c>
      <c r="T27" s="632">
        <v>5.5562571031695924E-4</v>
      </c>
      <c r="U27" s="632">
        <v>4.9423393739703462E-4</v>
      </c>
      <c r="V27" s="632">
        <v>5.2433252469606196E-4</v>
      </c>
      <c r="W27" s="632">
        <v>2.4096869415048494E-4</v>
      </c>
      <c r="X27" s="632">
        <v>4.0318208922860083E-3</v>
      </c>
      <c r="Y27" s="632">
        <v>6.2223073521251336E-3</v>
      </c>
      <c r="Z27" s="632">
        <v>2.4075074927529111E-3</v>
      </c>
      <c r="AA27" s="632">
        <v>0</v>
      </c>
      <c r="AB27" s="632">
        <v>2.5092987163116923E-3</v>
      </c>
      <c r="AC27" s="632">
        <v>6.3384030965365412E-3</v>
      </c>
      <c r="AD27" s="632">
        <v>1.5298083150181281E-5</v>
      </c>
      <c r="AE27" s="632">
        <v>4.9841040819181533E-3</v>
      </c>
      <c r="AF27" s="632">
        <v>7.4978819542502115E-3</v>
      </c>
      <c r="AG27" s="632">
        <v>6.6179347694353352E-2</v>
      </c>
      <c r="AH27" s="632">
        <v>1.1260832301685553E-2</v>
      </c>
      <c r="AI27" s="632">
        <v>6.9317046553011106E-3</v>
      </c>
      <c r="AJ27" s="632">
        <v>6.9650008706251092E-5</v>
      </c>
      <c r="AK27" s="632">
        <v>6.8407554321157752E-4</v>
      </c>
      <c r="AL27" s="632">
        <v>3.4868879615464692E-2</v>
      </c>
      <c r="AM27" s="632">
        <v>0</v>
      </c>
      <c r="AN27" s="632">
        <v>2.7314044008459704E-2</v>
      </c>
      <c r="AO27" s="633">
        <v>6.9035240712059191E-3</v>
      </c>
      <c r="AP27" s="263" t="s">
        <v>240</v>
      </c>
      <c r="AQ27" s="119"/>
    </row>
    <row r="28" spans="1:43" ht="17.25" customHeight="1">
      <c r="A28" s="262" t="s">
        <v>241</v>
      </c>
      <c r="B28" s="119" t="s">
        <v>270</v>
      </c>
      <c r="C28" s="130"/>
      <c r="D28" s="632">
        <v>6.9170555471925341E-2</v>
      </c>
      <c r="E28" s="632">
        <v>3.3444230432498688E-2</v>
      </c>
      <c r="F28" s="632">
        <v>8.1903953857387024E-2</v>
      </c>
      <c r="G28" s="632">
        <v>7.4307042306890739E-2</v>
      </c>
      <c r="H28" s="632">
        <v>6.7255234011812007E-2</v>
      </c>
      <c r="I28" s="632">
        <v>4.2085383682373072E-2</v>
      </c>
      <c r="J28" s="632">
        <v>5.8422439175577254E-2</v>
      </c>
      <c r="K28" s="632">
        <v>5.8487023961448822E-2</v>
      </c>
      <c r="L28" s="632">
        <v>4.0387931593346041E-2</v>
      </c>
      <c r="M28" s="632">
        <v>2.3733585061638057E-2</v>
      </c>
      <c r="N28" s="632">
        <v>4.909792165536403E-2</v>
      </c>
      <c r="O28" s="632">
        <v>4.3466128761136327E-2</v>
      </c>
      <c r="P28" s="632">
        <v>4.5364311447687669E-2</v>
      </c>
      <c r="Q28" s="632">
        <v>4.3431945458972485E-2</v>
      </c>
      <c r="R28" s="632">
        <v>5.2718621249927468E-2</v>
      </c>
      <c r="S28" s="632">
        <v>3.3407053893609588E-2</v>
      </c>
      <c r="T28" s="632">
        <v>4.2076019699457005E-2</v>
      </c>
      <c r="U28" s="632">
        <v>2.3228995057660625E-2</v>
      </c>
      <c r="V28" s="632">
        <v>3.7199644852103274E-2</v>
      </c>
      <c r="W28" s="632">
        <v>7.0951893277642786E-2</v>
      </c>
      <c r="X28" s="632">
        <v>5.4714181167669539E-2</v>
      </c>
      <c r="Y28" s="632">
        <v>8.4898299498891595E-3</v>
      </c>
      <c r="Z28" s="632">
        <v>2.1716700240750748E-2</v>
      </c>
      <c r="AA28" s="632">
        <v>1.4071851948466009E-2</v>
      </c>
      <c r="AB28" s="632">
        <v>1.0365098794953058E-2</v>
      </c>
      <c r="AC28" s="632">
        <v>5.5254183633825921E-3</v>
      </c>
      <c r="AD28" s="632">
        <v>9.6717881249479439E-4</v>
      </c>
      <c r="AE28" s="632">
        <v>3.937085629486585E-2</v>
      </c>
      <c r="AF28" s="632">
        <v>1.1522168878847784E-2</v>
      </c>
      <c r="AG28" s="632">
        <v>9.5016811465731266E-3</v>
      </c>
      <c r="AH28" s="632">
        <v>1.3995265757002735E-2</v>
      </c>
      <c r="AI28" s="632">
        <v>4.7367458067315744E-2</v>
      </c>
      <c r="AJ28" s="632">
        <v>3.8150792268849036E-2</v>
      </c>
      <c r="AK28" s="632">
        <v>2.1994358189689554E-2</v>
      </c>
      <c r="AL28" s="632">
        <v>7.6348091354292075E-2</v>
      </c>
      <c r="AM28" s="632">
        <v>0.22673689490845247</v>
      </c>
      <c r="AN28" s="632">
        <v>9.1571794987175444E-3</v>
      </c>
      <c r="AO28" s="633">
        <v>3.5932726249955353E-2</v>
      </c>
      <c r="AP28" s="263" t="s">
        <v>241</v>
      </c>
      <c r="AQ28" s="119"/>
    </row>
    <row r="29" spans="1:43" ht="17.25" customHeight="1">
      <c r="A29" s="262" t="s">
        <v>242</v>
      </c>
      <c r="B29" s="119" t="s">
        <v>271</v>
      </c>
      <c r="C29" s="130"/>
      <c r="D29" s="632">
        <v>8.7847573170469449E-3</v>
      </c>
      <c r="E29" s="632">
        <v>4.8327788478375065E-2</v>
      </c>
      <c r="F29" s="632">
        <v>4.3768585332425057E-3</v>
      </c>
      <c r="G29" s="632">
        <v>1.8302040507000624E-2</v>
      </c>
      <c r="H29" s="632">
        <v>1.0995764003884169E-2</v>
      </c>
      <c r="I29" s="632">
        <v>7.3074670368440224E-3</v>
      </c>
      <c r="J29" s="632">
        <v>2.4794669146133582E-3</v>
      </c>
      <c r="K29" s="632">
        <v>3.4934540849761767E-3</v>
      </c>
      <c r="L29" s="632">
        <v>9.426011643134051E-3</v>
      </c>
      <c r="M29" s="632">
        <v>4.4685497880231698E-3</v>
      </c>
      <c r="N29" s="632">
        <v>9.6605553219880451E-3</v>
      </c>
      <c r="O29" s="632">
        <v>1.1934778954446125E-2</v>
      </c>
      <c r="P29" s="632">
        <v>7.8603845973892299E-3</v>
      </c>
      <c r="Q29" s="632">
        <v>7.1828585342098858E-3</v>
      </c>
      <c r="R29" s="632">
        <v>1.137352753438171E-2</v>
      </c>
      <c r="S29" s="632">
        <v>6.6191205755866444E-3</v>
      </c>
      <c r="T29" s="632">
        <v>5.8845813865387045E-3</v>
      </c>
      <c r="U29" s="632">
        <v>7.4135090609555188E-3</v>
      </c>
      <c r="V29" s="632">
        <v>4.9147435314844199E-3</v>
      </c>
      <c r="W29" s="632">
        <v>1.1071172781247281E-2</v>
      </c>
      <c r="X29" s="632">
        <v>1.2859475795522306E-2</v>
      </c>
      <c r="Y29" s="632">
        <v>2.2148484703377061E-2</v>
      </c>
      <c r="Z29" s="632">
        <v>3.0560605316169605E-2</v>
      </c>
      <c r="AA29" s="632">
        <v>1.8593394490094634E-2</v>
      </c>
      <c r="AB29" s="632">
        <v>1.6156215655189567E-2</v>
      </c>
      <c r="AC29" s="632">
        <v>4.1609709771644819E-2</v>
      </c>
      <c r="AD29" s="632">
        <v>7.7715962189937607E-2</v>
      </c>
      <c r="AE29" s="632">
        <v>2.1423144127562341E-2</v>
      </c>
      <c r="AF29" s="632">
        <v>6.0399604631460038E-3</v>
      </c>
      <c r="AG29" s="632">
        <v>1.9183423306127961E-2</v>
      </c>
      <c r="AH29" s="632">
        <v>1.0005849783013863E-2</v>
      </c>
      <c r="AI29" s="632">
        <v>1.005348147740355E-2</v>
      </c>
      <c r="AJ29" s="632">
        <v>2.5108828138603517E-2</v>
      </c>
      <c r="AK29" s="632">
        <v>7.8148983434736044E-3</v>
      </c>
      <c r="AL29" s="632">
        <v>7.6286989345620117E-3</v>
      </c>
      <c r="AM29" s="632">
        <v>0</v>
      </c>
      <c r="AN29" s="632">
        <v>2.8573999910003148E-3</v>
      </c>
      <c r="AO29" s="633">
        <v>1.6130523825499336E-2</v>
      </c>
      <c r="AP29" s="263" t="s">
        <v>242</v>
      </c>
      <c r="AQ29" s="119"/>
    </row>
    <row r="30" spans="1:43" ht="17.25" customHeight="1">
      <c r="A30" s="262" t="s">
        <v>2</v>
      </c>
      <c r="B30" s="119" t="s">
        <v>272</v>
      </c>
      <c r="C30" s="130"/>
      <c r="D30" s="632">
        <v>1.2472850046235564E-3</v>
      </c>
      <c r="E30" s="632">
        <v>4.4650674137629133E-3</v>
      </c>
      <c r="F30" s="632">
        <v>1.9130910084722602E-3</v>
      </c>
      <c r="G30" s="632">
        <v>2.4251150982361079E-3</v>
      </c>
      <c r="H30" s="632">
        <v>2.3502038250622732E-3</v>
      </c>
      <c r="I30" s="632">
        <v>2.9792513132226184E-3</v>
      </c>
      <c r="J30" s="632">
        <v>1.0847667751433443E-3</v>
      </c>
      <c r="K30" s="632">
        <v>2.4242304792782493E-3</v>
      </c>
      <c r="L30" s="632">
        <v>2.2300880366149336E-3</v>
      </c>
      <c r="M30" s="632">
        <v>1.3740790598171246E-3</v>
      </c>
      <c r="N30" s="632">
        <v>1.2003338999884232E-3</v>
      </c>
      <c r="O30" s="632">
        <v>2.561775088250126E-3</v>
      </c>
      <c r="P30" s="632">
        <v>1.7177881305518979E-3</v>
      </c>
      <c r="Q30" s="632">
        <v>2.0341287233179126E-3</v>
      </c>
      <c r="R30" s="632">
        <v>1.2185922358266118E-3</v>
      </c>
      <c r="S30" s="632">
        <v>1.3716428569181449E-3</v>
      </c>
      <c r="T30" s="632">
        <v>1.7173885591615103E-3</v>
      </c>
      <c r="U30" s="632">
        <v>9.8846787479406925E-4</v>
      </c>
      <c r="V30" s="632">
        <v>6.0123462831815095E-4</v>
      </c>
      <c r="W30" s="632">
        <v>1.024116950139561E-3</v>
      </c>
      <c r="X30" s="632">
        <v>3.1864937388193203E-3</v>
      </c>
      <c r="Y30" s="632">
        <v>6.456101607546766E-3</v>
      </c>
      <c r="Z30" s="632">
        <v>8.3525770156733651E-4</v>
      </c>
      <c r="AA30" s="632">
        <v>1.1738620059997392E-3</v>
      </c>
      <c r="AB30" s="632">
        <v>1.968118289953218E-2</v>
      </c>
      <c r="AC30" s="632">
        <v>1.1640790249938845E-2</v>
      </c>
      <c r="AD30" s="632">
        <v>1.3586397624377666E-2</v>
      </c>
      <c r="AE30" s="632">
        <v>1.5174498503671559E-2</v>
      </c>
      <c r="AF30" s="632">
        <v>1.6552527534594748E-2</v>
      </c>
      <c r="AG30" s="632">
        <v>8.0681184662956945E-4</v>
      </c>
      <c r="AH30" s="632">
        <v>3.0439277891901452E-3</v>
      </c>
      <c r="AI30" s="632">
        <v>1.1714758977132337E-2</v>
      </c>
      <c r="AJ30" s="632">
        <v>1.4034476754309595E-2</v>
      </c>
      <c r="AK30" s="632">
        <v>6.4588333973898768E-3</v>
      </c>
      <c r="AL30" s="632">
        <v>1.0796951236071006E-2</v>
      </c>
      <c r="AM30" s="632">
        <v>0</v>
      </c>
      <c r="AN30" s="632">
        <v>2.4119155829545966E-2</v>
      </c>
      <c r="AO30" s="633">
        <v>7.0527608754837384E-3</v>
      </c>
      <c r="AP30" s="263" t="s">
        <v>2</v>
      </c>
      <c r="AQ30" s="119"/>
    </row>
    <row r="31" spans="1:43" ht="17.25" customHeight="1">
      <c r="A31" s="264" t="s">
        <v>243</v>
      </c>
      <c r="B31" s="122" t="s">
        <v>273</v>
      </c>
      <c r="C31" s="131"/>
      <c r="D31" s="634">
        <v>5.9482591772219949E-2</v>
      </c>
      <c r="E31" s="634">
        <v>0.29460689896690595</v>
      </c>
      <c r="F31" s="634">
        <v>3.3256782499092405E-2</v>
      </c>
      <c r="G31" s="634">
        <v>2.7642522877550632E-2</v>
      </c>
      <c r="H31" s="634">
        <v>3.7959779146514799E-2</v>
      </c>
      <c r="I31" s="634">
        <v>2.7615722699035665E-2</v>
      </c>
      <c r="J31" s="634">
        <v>6.3381373004803968E-2</v>
      </c>
      <c r="K31" s="634">
        <v>1.8575912412355691E-2</v>
      </c>
      <c r="L31" s="634">
        <v>6.1431146031869513E-2</v>
      </c>
      <c r="M31" s="634">
        <v>2.0583257461081726E-2</v>
      </c>
      <c r="N31" s="634">
        <v>2.9511762662913339E-2</v>
      </c>
      <c r="O31" s="634">
        <v>2.6814590687510506E-2</v>
      </c>
      <c r="P31" s="634">
        <v>2.1783157655519983E-2</v>
      </c>
      <c r="Q31" s="634">
        <v>2.0090191542894247E-2</v>
      </c>
      <c r="R31" s="634">
        <v>2.5039169036151571E-2</v>
      </c>
      <c r="S31" s="634">
        <v>1.8353588135918482E-2</v>
      </c>
      <c r="T31" s="634">
        <v>1.8461927010986236E-2</v>
      </c>
      <c r="U31" s="634">
        <v>1.7462932454695223E-2</v>
      </c>
      <c r="V31" s="634">
        <v>1.2884597906864562E-2</v>
      </c>
      <c r="W31" s="634">
        <v>5.0389231376801409E-2</v>
      </c>
      <c r="X31" s="634">
        <v>4.7473843985471893E-2</v>
      </c>
      <c r="Y31" s="634">
        <v>2.0559810485813197E-2</v>
      </c>
      <c r="Z31" s="634">
        <v>2.6433449614307474E-2</v>
      </c>
      <c r="AA31" s="634">
        <v>6.6026114806602615E-2</v>
      </c>
      <c r="AB31" s="634">
        <v>5.6785735623288404E-2</v>
      </c>
      <c r="AC31" s="634">
        <v>3.8246255234038878E-2</v>
      </c>
      <c r="AD31" s="634">
        <v>2.3457060830277968E-3</v>
      </c>
      <c r="AE31" s="634">
        <v>8.277123867467269E-2</v>
      </c>
      <c r="AF31" s="634">
        <v>2.8950155323354983E-2</v>
      </c>
      <c r="AG31" s="634">
        <v>3.4599416186792527E-2</v>
      </c>
      <c r="AH31" s="634">
        <v>2.7123267171833974E-2</v>
      </c>
      <c r="AI31" s="634">
        <v>1.5889002051499602E-2</v>
      </c>
      <c r="AJ31" s="634">
        <v>4.0170642521330312E-2</v>
      </c>
      <c r="AK31" s="634">
        <v>1.6918179247130145E-2</v>
      </c>
      <c r="AL31" s="634">
        <v>4.2445528690787625E-2</v>
      </c>
      <c r="AM31" s="634">
        <v>5.0915475294707802E-2</v>
      </c>
      <c r="AN31" s="634">
        <v>9.6026639067632633E-2</v>
      </c>
      <c r="AO31" s="635">
        <v>3.2570419970495784E-2</v>
      </c>
      <c r="AP31" s="265" t="s">
        <v>243</v>
      </c>
      <c r="AQ31" s="119"/>
    </row>
    <row r="32" spans="1:43" ht="17.25" customHeight="1">
      <c r="A32" s="262" t="s">
        <v>244</v>
      </c>
      <c r="B32" s="119" t="s">
        <v>274</v>
      </c>
      <c r="C32" s="130"/>
      <c r="D32" s="632">
        <v>3.8386271262983592E-3</v>
      </c>
      <c r="E32" s="632">
        <v>3.5020136578532658E-3</v>
      </c>
      <c r="F32" s="632">
        <v>4.7521343813863182E-3</v>
      </c>
      <c r="G32" s="632">
        <v>4.7933915613573063E-3</v>
      </c>
      <c r="H32" s="632">
        <v>7.0599935263846733E-3</v>
      </c>
      <c r="I32" s="632">
        <v>2.7545392075929404E-2</v>
      </c>
      <c r="J32" s="632">
        <v>3.8741670540833719E-3</v>
      </c>
      <c r="K32" s="632">
        <v>5.1835172036599963E-3</v>
      </c>
      <c r="L32" s="632">
        <v>6.1068108444513594E-3</v>
      </c>
      <c r="M32" s="632">
        <v>2.9548285473303209E-3</v>
      </c>
      <c r="N32" s="632">
        <v>3.2719761639278338E-3</v>
      </c>
      <c r="O32" s="632">
        <v>4.7839973104723483E-3</v>
      </c>
      <c r="P32" s="632">
        <v>6.4300084886806455E-3</v>
      </c>
      <c r="Q32" s="632">
        <v>9.8662852041230421E-3</v>
      </c>
      <c r="R32" s="632">
        <v>4.2940869262461552E-3</v>
      </c>
      <c r="S32" s="632">
        <v>9.7996960993119771E-3</v>
      </c>
      <c r="T32" s="632">
        <v>1.2880414193711328E-2</v>
      </c>
      <c r="U32" s="632">
        <v>1.2520593080724876E-2</v>
      </c>
      <c r="V32" s="632">
        <v>2.7754668307244878E-3</v>
      </c>
      <c r="W32" s="632">
        <v>4.1165485250707849E-3</v>
      </c>
      <c r="X32" s="632">
        <v>8.7531170380007583E-3</v>
      </c>
      <c r="Y32" s="632">
        <v>1.2503767467670198E-2</v>
      </c>
      <c r="Z32" s="632">
        <v>4.7142927332579965E-2</v>
      </c>
      <c r="AA32" s="632">
        <v>9.4343724185904955E-3</v>
      </c>
      <c r="AB32" s="632">
        <v>3.2151258192387906E-2</v>
      </c>
      <c r="AC32" s="632">
        <v>5.6336964185504414E-2</v>
      </c>
      <c r="AD32" s="632">
        <v>1.7439814791206662E-3</v>
      </c>
      <c r="AE32" s="632">
        <v>8.4074182779742095E-3</v>
      </c>
      <c r="AF32" s="632">
        <v>0.14321872352442813</v>
      </c>
      <c r="AG32" s="632">
        <v>2.8647014623031881E-2</v>
      </c>
      <c r="AH32" s="632">
        <v>1.7042594582828845E-2</v>
      </c>
      <c r="AI32" s="632">
        <v>1.2360811338137977E-2</v>
      </c>
      <c r="AJ32" s="632">
        <v>6.9145046143130773E-2</v>
      </c>
      <c r="AK32" s="632">
        <v>4.8762741813452838E-2</v>
      </c>
      <c r="AL32" s="632">
        <v>1.8554643300051597E-2</v>
      </c>
      <c r="AM32" s="632">
        <v>0</v>
      </c>
      <c r="AN32" s="632">
        <v>6.1377851775187869E-2</v>
      </c>
      <c r="AO32" s="633">
        <v>2.0839846032507724E-2</v>
      </c>
      <c r="AP32" s="263" t="s">
        <v>244</v>
      </c>
      <c r="AQ32" s="119"/>
    </row>
    <row r="33" spans="1:43" ht="17.25" customHeight="1">
      <c r="A33" s="262" t="s">
        <v>245</v>
      </c>
      <c r="B33" s="119" t="s">
        <v>275</v>
      </c>
      <c r="C33" s="130"/>
      <c r="D33" s="632">
        <v>0</v>
      </c>
      <c r="E33" s="632">
        <v>0</v>
      </c>
      <c r="F33" s="632">
        <v>0</v>
      </c>
      <c r="G33" s="632">
        <v>0</v>
      </c>
      <c r="H33" s="632">
        <v>0</v>
      </c>
      <c r="I33" s="632">
        <v>0</v>
      </c>
      <c r="J33" s="632">
        <v>0</v>
      </c>
      <c r="K33" s="632">
        <v>0</v>
      </c>
      <c r="L33" s="632">
        <v>0</v>
      </c>
      <c r="M33" s="632">
        <v>0</v>
      </c>
      <c r="N33" s="632">
        <v>0</v>
      </c>
      <c r="O33" s="632">
        <v>0</v>
      </c>
      <c r="P33" s="632">
        <v>0</v>
      </c>
      <c r="Q33" s="632">
        <v>0</v>
      </c>
      <c r="R33" s="632">
        <v>0</v>
      </c>
      <c r="S33" s="632">
        <v>0</v>
      </c>
      <c r="T33" s="632">
        <v>0</v>
      </c>
      <c r="U33" s="632">
        <v>0</v>
      </c>
      <c r="V33" s="632">
        <v>0</v>
      </c>
      <c r="W33" s="632">
        <v>0</v>
      </c>
      <c r="X33" s="632">
        <v>0</v>
      </c>
      <c r="Y33" s="632">
        <v>0</v>
      </c>
      <c r="Z33" s="632">
        <v>0</v>
      </c>
      <c r="AA33" s="632">
        <v>0</v>
      </c>
      <c r="AB33" s="632">
        <v>0</v>
      </c>
      <c r="AC33" s="632">
        <v>0</v>
      </c>
      <c r="AD33" s="632">
        <v>0</v>
      </c>
      <c r="AE33" s="632">
        <v>0</v>
      </c>
      <c r="AF33" s="632">
        <v>0</v>
      </c>
      <c r="AG33" s="632">
        <v>0</v>
      </c>
      <c r="AH33" s="632">
        <v>0</v>
      </c>
      <c r="AI33" s="632">
        <v>0</v>
      </c>
      <c r="AJ33" s="632">
        <v>0</v>
      </c>
      <c r="AK33" s="632">
        <v>0</v>
      </c>
      <c r="AL33" s="632">
        <v>0</v>
      </c>
      <c r="AM33" s="632">
        <v>0</v>
      </c>
      <c r="AN33" s="632">
        <v>0.24717634882779102</v>
      </c>
      <c r="AO33" s="633">
        <v>1.1854776079509226E-3</v>
      </c>
      <c r="AP33" s="263" t="s">
        <v>245</v>
      </c>
      <c r="AQ33" s="119"/>
    </row>
    <row r="34" spans="1:43" ht="17.25" customHeight="1">
      <c r="A34" s="262" t="s">
        <v>246</v>
      </c>
      <c r="B34" s="119" t="s">
        <v>276</v>
      </c>
      <c r="C34" s="130"/>
      <c r="D34" s="632">
        <v>2.1504913872819941E-5</v>
      </c>
      <c r="E34" s="632">
        <v>0</v>
      </c>
      <c r="F34" s="632">
        <v>2.4882420366057113E-4</v>
      </c>
      <c r="G34" s="632">
        <v>3.7892423409939186E-5</v>
      </c>
      <c r="H34" s="632">
        <v>1.1727563997316733E-4</v>
      </c>
      <c r="I34" s="632">
        <v>2.3866293414747755E-4</v>
      </c>
      <c r="J34" s="632">
        <v>0</v>
      </c>
      <c r="K34" s="632">
        <v>9.8545954442205255E-5</v>
      </c>
      <c r="L34" s="632">
        <v>1.5558753743825118E-4</v>
      </c>
      <c r="M34" s="632">
        <v>7.2613934055376506E-5</v>
      </c>
      <c r="N34" s="632">
        <v>2.1325729187611578E-5</v>
      </c>
      <c r="O34" s="632">
        <v>1.7481929736090098E-4</v>
      </c>
      <c r="P34" s="632">
        <v>6.1492804673453155E-4</v>
      </c>
      <c r="Q34" s="632">
        <v>2.0797824851878906E-4</v>
      </c>
      <c r="R34" s="632">
        <v>2.3211280682411653E-4</v>
      </c>
      <c r="S34" s="632">
        <v>1.0570458713864603E-3</v>
      </c>
      <c r="T34" s="632">
        <v>8.3343856547543887E-4</v>
      </c>
      <c r="U34" s="632">
        <v>1.6474464579901153E-3</v>
      </c>
      <c r="V34" s="632">
        <v>2.6566181251267139E-4</v>
      </c>
      <c r="W34" s="632">
        <v>1.3387149675026942E-5</v>
      </c>
      <c r="X34" s="632">
        <v>1.1688892502845991E-4</v>
      </c>
      <c r="Y34" s="632">
        <v>7.0138276626489731E-4</v>
      </c>
      <c r="Z34" s="632">
        <v>4.9132805974549209E-5</v>
      </c>
      <c r="AA34" s="632">
        <v>1.1593698824688782E-4</v>
      </c>
      <c r="AB34" s="632">
        <v>1.5839427112930948E-4</v>
      </c>
      <c r="AC34" s="632">
        <v>1.8346115659668763E-4</v>
      </c>
      <c r="AD34" s="632">
        <v>0</v>
      </c>
      <c r="AE34" s="632">
        <v>4.1968515384341082E-4</v>
      </c>
      <c r="AF34" s="632">
        <v>3.0252753459474725E-3</v>
      </c>
      <c r="AG34" s="632">
        <v>4.5015253245426625E-5</v>
      </c>
      <c r="AH34" s="632">
        <v>0</v>
      </c>
      <c r="AI34" s="632">
        <v>6.8005511684804171E-5</v>
      </c>
      <c r="AJ34" s="632">
        <v>0</v>
      </c>
      <c r="AK34" s="632">
        <v>3.1423964882510628E-4</v>
      </c>
      <c r="AL34" s="632">
        <v>3.2587737958378218E-4</v>
      </c>
      <c r="AM34" s="632">
        <v>0</v>
      </c>
      <c r="AN34" s="632">
        <v>1.1249606263780768E-4</v>
      </c>
      <c r="AO34" s="633">
        <v>3.0635089468165568E-4</v>
      </c>
      <c r="AP34" s="263" t="s">
        <v>246</v>
      </c>
      <c r="AQ34" s="119"/>
    </row>
    <row r="35" spans="1:43" ht="17.25" customHeight="1">
      <c r="A35" s="266" t="s">
        <v>247</v>
      </c>
      <c r="B35" s="124" t="s">
        <v>277</v>
      </c>
      <c r="C35" s="132"/>
      <c r="D35" s="636">
        <v>3.4407862196511905E-4</v>
      </c>
      <c r="E35" s="636">
        <v>0</v>
      </c>
      <c r="F35" s="636">
        <v>0</v>
      </c>
      <c r="G35" s="636">
        <v>0</v>
      </c>
      <c r="H35" s="636">
        <v>0</v>
      </c>
      <c r="I35" s="636">
        <v>5.3036207588328348E-5</v>
      </c>
      <c r="J35" s="636">
        <v>0</v>
      </c>
      <c r="K35" s="636">
        <v>0</v>
      </c>
      <c r="L35" s="636">
        <v>0</v>
      </c>
      <c r="M35" s="636">
        <v>0</v>
      </c>
      <c r="N35" s="636">
        <v>0</v>
      </c>
      <c r="O35" s="636">
        <v>0</v>
      </c>
      <c r="P35" s="636">
        <v>0</v>
      </c>
      <c r="Q35" s="636">
        <v>0</v>
      </c>
      <c r="R35" s="636">
        <v>0</v>
      </c>
      <c r="S35" s="636">
        <v>0</v>
      </c>
      <c r="T35" s="636">
        <v>0</v>
      </c>
      <c r="U35" s="636">
        <v>0</v>
      </c>
      <c r="V35" s="636">
        <v>0</v>
      </c>
      <c r="W35" s="636">
        <v>6.6935748375134712E-6</v>
      </c>
      <c r="X35" s="636">
        <v>0</v>
      </c>
      <c r="Y35" s="636">
        <v>0</v>
      </c>
      <c r="Z35" s="636">
        <v>1.9653122389819684E-4</v>
      </c>
      <c r="AA35" s="636">
        <v>0</v>
      </c>
      <c r="AB35" s="636">
        <v>2.5009621757259391E-5</v>
      </c>
      <c r="AC35" s="636">
        <v>1.72669323855706E-4</v>
      </c>
      <c r="AD35" s="636">
        <v>5.0993610500604271E-6</v>
      </c>
      <c r="AE35" s="636">
        <v>1.3523188290509903E-3</v>
      </c>
      <c r="AF35" s="636">
        <v>5.8246258119175375E-4</v>
      </c>
      <c r="AG35" s="636">
        <v>2.077627072865844E-5</v>
      </c>
      <c r="AH35" s="636">
        <v>2.0406219815799857E-5</v>
      </c>
      <c r="AI35" s="636">
        <v>1.5822615718664435E-2</v>
      </c>
      <c r="AJ35" s="636">
        <v>1.7412502176562773E-5</v>
      </c>
      <c r="AK35" s="636">
        <v>3.6258421018281494E-5</v>
      </c>
      <c r="AL35" s="636">
        <v>7.4680232821283408E-5</v>
      </c>
      <c r="AM35" s="636">
        <v>0</v>
      </c>
      <c r="AN35" s="636">
        <v>2.4524141655042075E-3</v>
      </c>
      <c r="AO35" s="637">
        <v>1.1606587612525143E-3</v>
      </c>
      <c r="AP35" s="267" t="s">
        <v>247</v>
      </c>
      <c r="AQ35" s="119"/>
    </row>
    <row r="36" spans="1:43" ht="17.25" customHeight="1">
      <c r="A36" s="262" t="s">
        <v>248</v>
      </c>
      <c r="B36" s="119" t="s">
        <v>392</v>
      </c>
      <c r="C36" s="130"/>
      <c r="D36" s="632">
        <v>9.6772112427689731E-4</v>
      </c>
      <c r="E36" s="632">
        <v>2.1012081947119595E-3</v>
      </c>
      <c r="F36" s="632">
        <v>7.6686803751126848E-4</v>
      </c>
      <c r="G36" s="632">
        <v>7.5784846819878366E-4</v>
      </c>
      <c r="H36" s="632">
        <v>9.9449742697245891E-4</v>
      </c>
      <c r="I36" s="632">
        <v>3.1671839618508252E-3</v>
      </c>
      <c r="J36" s="632">
        <v>9.2980009298000927E-4</v>
      </c>
      <c r="K36" s="632">
        <v>4.3852949726781341E-4</v>
      </c>
      <c r="L36" s="632">
        <v>8.0386894343096454E-4</v>
      </c>
      <c r="M36" s="632">
        <v>7.0379659161364915E-4</v>
      </c>
      <c r="N36" s="632">
        <v>3.3207206877852317E-4</v>
      </c>
      <c r="O36" s="632">
        <v>4.706673390485796E-4</v>
      </c>
      <c r="P36" s="632">
        <v>2.9743802260528973E-3</v>
      </c>
      <c r="Q36" s="632">
        <v>1.9022400779157536E-3</v>
      </c>
      <c r="R36" s="632">
        <v>1.0445076307085243E-3</v>
      </c>
      <c r="S36" s="632">
        <v>8.3368201165896424E-4</v>
      </c>
      <c r="T36" s="632">
        <v>5.0511428210632656E-4</v>
      </c>
      <c r="U36" s="632">
        <v>9.8846787479406925E-4</v>
      </c>
      <c r="V36" s="632">
        <v>1.9575080921986312E-4</v>
      </c>
      <c r="W36" s="632">
        <v>3.7484019090075439E-4</v>
      </c>
      <c r="X36" s="632">
        <v>1.187523716593484E-3</v>
      </c>
      <c r="Y36" s="632">
        <v>1.447834304659266E-3</v>
      </c>
      <c r="Z36" s="632">
        <v>5.8713703139586298E-3</v>
      </c>
      <c r="AA36" s="632">
        <v>1.8984681825427879E-3</v>
      </c>
      <c r="AB36" s="632">
        <v>5.8772611129559568E-4</v>
      </c>
      <c r="AC36" s="632">
        <v>3.1871879361699065E-3</v>
      </c>
      <c r="AD36" s="632">
        <v>1.7677784973542816E-4</v>
      </c>
      <c r="AE36" s="632">
        <v>1.1575629733458781E-3</v>
      </c>
      <c r="AF36" s="632">
        <v>1.3167184411183282E-3</v>
      </c>
      <c r="AG36" s="632">
        <v>0</v>
      </c>
      <c r="AH36" s="632">
        <v>8.2305086590392753E-4</v>
      </c>
      <c r="AI36" s="632">
        <v>9.8607991942966039E-4</v>
      </c>
      <c r="AJ36" s="632">
        <v>0</v>
      </c>
      <c r="AK36" s="632">
        <v>2.0957367348566703E-3</v>
      </c>
      <c r="AL36" s="632">
        <v>2.6296494102524643E-3</v>
      </c>
      <c r="AM36" s="632">
        <v>0</v>
      </c>
      <c r="AN36" s="632">
        <v>4.83733069342573E-3</v>
      </c>
      <c r="AO36" s="633">
        <v>1.3301822750055546E-3</v>
      </c>
      <c r="AP36" s="263" t="s">
        <v>248</v>
      </c>
      <c r="AQ36" s="119"/>
    </row>
    <row r="37" spans="1:43" ht="17.25" customHeight="1">
      <c r="A37" s="262" t="s">
        <v>249</v>
      </c>
      <c r="B37" s="119" t="s">
        <v>278</v>
      </c>
      <c r="C37" s="130"/>
      <c r="D37" s="632">
        <v>2.83649813982495E-2</v>
      </c>
      <c r="E37" s="632">
        <v>2.985466643319909E-2</v>
      </c>
      <c r="F37" s="632">
        <v>3.1408956855514716E-2</v>
      </c>
      <c r="G37" s="632">
        <v>2.0007199560447889E-2</v>
      </c>
      <c r="H37" s="632">
        <v>2.3924230554526135E-2</v>
      </c>
      <c r="I37" s="632">
        <v>6.9290652253116453E-2</v>
      </c>
      <c r="J37" s="632">
        <v>3.3162869982953667E-2</v>
      </c>
      <c r="K37" s="632">
        <v>3.364358884656888E-2</v>
      </c>
      <c r="L37" s="632">
        <v>4.9580561930322717E-2</v>
      </c>
      <c r="M37" s="632">
        <v>2.6196873132285831E-2</v>
      </c>
      <c r="N37" s="632">
        <v>1.6445183736389615E-2</v>
      </c>
      <c r="O37" s="632">
        <v>2.1371659102370145E-2</v>
      </c>
      <c r="P37" s="632">
        <v>3.3740834564303428E-2</v>
      </c>
      <c r="Q37" s="632">
        <v>3.1295653761869976E-2</v>
      </c>
      <c r="R37" s="632">
        <v>3.9052979748157607E-2</v>
      </c>
      <c r="S37" s="632">
        <v>5.1637949205170716E-2</v>
      </c>
      <c r="T37" s="632">
        <v>3.6873342593761842E-2</v>
      </c>
      <c r="U37" s="632">
        <v>3.2784184514003292E-2</v>
      </c>
      <c r="V37" s="632">
        <v>2.7887499213501213E-2</v>
      </c>
      <c r="W37" s="632">
        <v>1.9424754178464093E-2</v>
      </c>
      <c r="X37" s="632">
        <v>8.5847292242641079E-2</v>
      </c>
      <c r="Y37" s="632">
        <v>0.12594468371580758</v>
      </c>
      <c r="Z37" s="632">
        <v>0.15742151034245566</v>
      </c>
      <c r="AA37" s="632">
        <v>5.9388722229468283E-2</v>
      </c>
      <c r="AB37" s="632">
        <v>7.7756303466750401E-2</v>
      </c>
      <c r="AC37" s="632">
        <v>0.109630631538052</v>
      </c>
      <c r="AD37" s="632">
        <v>1.5864112226737989E-2</v>
      </c>
      <c r="AE37" s="632">
        <v>0.13322123442296036</v>
      </c>
      <c r="AF37" s="632">
        <v>0.15256636543349336</v>
      </c>
      <c r="AG37" s="632">
        <v>8.2364062591978288E-2</v>
      </c>
      <c r="AH37" s="632">
        <v>4.9947624035806111E-2</v>
      </c>
      <c r="AI37" s="632">
        <v>4.424082370866439E-2</v>
      </c>
      <c r="AJ37" s="632">
        <v>7.1112658889082359E-2</v>
      </c>
      <c r="AK37" s="632">
        <v>0.10239861541176272</v>
      </c>
      <c r="AL37" s="632">
        <v>3.0874618678205141E-2</v>
      </c>
      <c r="AM37" s="632">
        <v>0</v>
      </c>
      <c r="AN37" s="632">
        <v>2.2994195203167891E-2</v>
      </c>
      <c r="AO37" s="633">
        <v>6.1324025042863765E-2</v>
      </c>
      <c r="AP37" s="263" t="s">
        <v>249</v>
      </c>
      <c r="AQ37" s="119"/>
    </row>
    <row r="38" spans="1:43" ht="17.25" customHeight="1">
      <c r="A38" s="262" t="s">
        <v>250</v>
      </c>
      <c r="B38" s="119" t="s">
        <v>279</v>
      </c>
      <c r="C38" s="130"/>
      <c r="D38" s="632">
        <v>3.2257370809229909E-4</v>
      </c>
      <c r="E38" s="632">
        <v>1.7510068289266329E-4</v>
      </c>
      <c r="F38" s="632">
        <v>1.8355883876599512E-4</v>
      </c>
      <c r="G38" s="632">
        <v>1.3262348193478714E-4</v>
      </c>
      <c r="H38" s="632">
        <v>9.8511537577460566E-5</v>
      </c>
      <c r="I38" s="632">
        <v>1.7294415517933156E-4</v>
      </c>
      <c r="J38" s="632">
        <v>0</v>
      </c>
      <c r="K38" s="632">
        <v>8.3764061275874477E-5</v>
      </c>
      <c r="L38" s="632">
        <v>5.1862512479417063E-5</v>
      </c>
      <c r="M38" s="632">
        <v>6.7028246820347536E-5</v>
      </c>
      <c r="N38" s="632">
        <v>1.1272171142023263E-4</v>
      </c>
      <c r="O38" s="632">
        <v>7.060010085728694E-5</v>
      </c>
      <c r="P38" s="632">
        <v>1.2031200914371269E-4</v>
      </c>
      <c r="Q38" s="632">
        <v>8.1162243324405485E-5</v>
      </c>
      <c r="R38" s="632">
        <v>8.7042302559043694E-5</v>
      </c>
      <c r="S38" s="632">
        <v>2.2021788987217924E-4</v>
      </c>
      <c r="T38" s="632">
        <v>1.0102285642126531E-4</v>
      </c>
      <c r="U38" s="632">
        <v>0</v>
      </c>
      <c r="V38" s="632">
        <v>9.0884304280650731E-5</v>
      </c>
      <c r="W38" s="632">
        <v>6.0242173537621234E-5</v>
      </c>
      <c r="X38" s="632">
        <v>2.6935274028297283E-4</v>
      </c>
      <c r="Y38" s="632">
        <v>1.0140473729131046E-4</v>
      </c>
      <c r="Z38" s="632">
        <v>3.4392964182184446E-4</v>
      </c>
      <c r="AA38" s="632">
        <v>4.3476370592582929E-5</v>
      </c>
      <c r="AB38" s="632">
        <v>7.9197135564654741E-4</v>
      </c>
      <c r="AC38" s="632">
        <v>2.0864209965897808E-4</v>
      </c>
      <c r="AD38" s="632">
        <v>4.4364441135525719E-4</v>
      </c>
      <c r="AE38" s="632">
        <v>3.2642178632265285E-4</v>
      </c>
      <c r="AF38" s="632">
        <v>9.1464275628353568E-3</v>
      </c>
      <c r="AG38" s="632">
        <v>4.1552541457316885E-4</v>
      </c>
      <c r="AH38" s="632">
        <v>3.5064687716816084E-3</v>
      </c>
      <c r="AI38" s="632">
        <v>1.3131540470565757E-2</v>
      </c>
      <c r="AJ38" s="632">
        <v>2.5596378199547274E-3</v>
      </c>
      <c r="AK38" s="632">
        <v>1.1675211567886642E-3</v>
      </c>
      <c r="AL38" s="632">
        <v>1.3284029292755566E-2</v>
      </c>
      <c r="AM38" s="632">
        <v>0</v>
      </c>
      <c r="AN38" s="632">
        <v>1.6649417270395536E-3</v>
      </c>
      <c r="AO38" s="633">
        <v>2.1733756145766916E-3</v>
      </c>
      <c r="AP38" s="263" t="s">
        <v>250</v>
      </c>
      <c r="AQ38" s="119"/>
    </row>
    <row r="39" spans="1:43" ht="17.25" customHeight="1">
      <c r="A39" s="262" t="s">
        <v>251</v>
      </c>
      <c r="B39" s="119" t="s">
        <v>393</v>
      </c>
      <c r="C39" s="130"/>
      <c r="D39" s="632">
        <v>7.7417689942151785E-4</v>
      </c>
      <c r="E39" s="632">
        <v>6.1285239012432151E-4</v>
      </c>
      <c r="F39" s="632">
        <v>6.8528633139304843E-4</v>
      </c>
      <c r="G39" s="632">
        <v>9.8520300865841885E-4</v>
      </c>
      <c r="H39" s="632">
        <v>1.0648628109563593E-3</v>
      </c>
      <c r="I39" s="632">
        <v>5.9031604967878508E-4</v>
      </c>
      <c r="J39" s="632">
        <v>3.0993336432666977E-4</v>
      </c>
      <c r="K39" s="632">
        <v>1.3796433621908737E-4</v>
      </c>
      <c r="L39" s="632">
        <v>1.0631815058280499E-3</v>
      </c>
      <c r="M39" s="632">
        <v>2.178418021661295E-4</v>
      </c>
      <c r="N39" s="632">
        <v>2.9856020862656211E-4</v>
      </c>
      <c r="O39" s="632">
        <v>3.4963859472180196E-4</v>
      </c>
      <c r="P39" s="632">
        <v>7.7534405892614843E-4</v>
      </c>
      <c r="Q39" s="632">
        <v>1.0601818034250466E-3</v>
      </c>
      <c r="R39" s="632">
        <v>8.9943712644345152E-4</v>
      </c>
      <c r="S39" s="632">
        <v>1.1294031780587478E-3</v>
      </c>
      <c r="T39" s="632">
        <v>8.3343856547543887E-4</v>
      </c>
      <c r="U39" s="632">
        <v>1.3179571663920922E-3</v>
      </c>
      <c r="V39" s="632">
        <v>4.1946601975684954E-4</v>
      </c>
      <c r="W39" s="632">
        <v>5.7564743602615852E-4</v>
      </c>
      <c r="X39" s="632">
        <v>8.3855098389982107E-4</v>
      </c>
      <c r="Y39" s="632">
        <v>8.1687149484666757E-5</v>
      </c>
      <c r="Z39" s="632">
        <v>1.2037537463764555E-3</v>
      </c>
      <c r="AA39" s="632">
        <v>3.2752199179745807E-3</v>
      </c>
      <c r="AB39" s="632">
        <v>2.0355053263547227E-3</v>
      </c>
      <c r="AC39" s="632">
        <v>3.7051959077370245E-3</v>
      </c>
      <c r="AD39" s="632">
        <v>1.9887508095235666E-4</v>
      </c>
      <c r="AE39" s="632">
        <v>1.5114151618805186E-3</v>
      </c>
      <c r="AF39" s="632">
        <v>1.7968088110703192E-3</v>
      </c>
      <c r="AG39" s="632">
        <v>3.2133965393658388E-3</v>
      </c>
      <c r="AH39" s="632">
        <v>2.8364645543961799E-3</v>
      </c>
      <c r="AI39" s="632">
        <v>2.4465792418033117E-3</v>
      </c>
      <c r="AJ39" s="632">
        <v>5.0322131290266407E-3</v>
      </c>
      <c r="AK39" s="632">
        <v>1.4938469459531976E-3</v>
      </c>
      <c r="AL39" s="632">
        <v>1.8081668492183468E-3</v>
      </c>
      <c r="AM39" s="632">
        <v>0</v>
      </c>
      <c r="AN39" s="632">
        <v>2.0249291274805381E-4</v>
      </c>
      <c r="AO39" s="633">
        <v>1.2906879363463485E-3</v>
      </c>
      <c r="AP39" s="263" t="s">
        <v>251</v>
      </c>
      <c r="AQ39" s="119"/>
    </row>
    <row r="40" spans="1:43" ht="17.25" customHeight="1">
      <c r="A40" s="262" t="s">
        <v>252</v>
      </c>
      <c r="B40" s="119" t="s">
        <v>394</v>
      </c>
      <c r="C40" s="130"/>
      <c r="D40" s="632">
        <v>6.8385626115567404E-3</v>
      </c>
      <c r="E40" s="632">
        <v>1.1644195412362108E-2</v>
      </c>
      <c r="F40" s="632">
        <v>4.3360676801833956E-3</v>
      </c>
      <c r="G40" s="632">
        <v>1.9325135939068983E-3</v>
      </c>
      <c r="H40" s="632">
        <v>3.1054589464894712E-3</v>
      </c>
      <c r="I40" s="632">
        <v>2.5284435487218275E-3</v>
      </c>
      <c r="J40" s="632">
        <v>5.1139005113900512E-3</v>
      </c>
      <c r="K40" s="632">
        <v>1.6802085232395997E-3</v>
      </c>
      <c r="L40" s="632">
        <v>9.4649085274936141E-3</v>
      </c>
      <c r="M40" s="632">
        <v>7.1161655374268971E-3</v>
      </c>
      <c r="N40" s="632">
        <v>3.0038812827121453E-3</v>
      </c>
      <c r="O40" s="632">
        <v>2.7668515716927217E-3</v>
      </c>
      <c r="P40" s="632">
        <v>7.2588245516706663E-3</v>
      </c>
      <c r="Q40" s="632">
        <v>4.8392987582176776E-3</v>
      </c>
      <c r="R40" s="632">
        <v>2.5242267742122673E-3</v>
      </c>
      <c r="S40" s="632">
        <v>9.2176916760783594E-4</v>
      </c>
      <c r="T40" s="632">
        <v>1.2880414193711326E-3</v>
      </c>
      <c r="U40" s="632">
        <v>2.3064250411861617E-3</v>
      </c>
      <c r="V40" s="632">
        <v>1.2304336579534252E-3</v>
      </c>
      <c r="W40" s="632">
        <v>1.251698494615019E-3</v>
      </c>
      <c r="X40" s="632">
        <v>1.4704287960101913E-2</v>
      </c>
      <c r="Y40" s="632">
        <v>2.5125840462180259E-3</v>
      </c>
      <c r="Z40" s="632">
        <v>1.0760084508426276E-2</v>
      </c>
      <c r="AA40" s="632">
        <v>2.5027897337796909E-2</v>
      </c>
      <c r="AB40" s="632">
        <v>7.1735931740405682E-3</v>
      </c>
      <c r="AC40" s="632">
        <v>5.3671381498481951E-3</v>
      </c>
      <c r="AD40" s="632">
        <v>9.1788498901087699E-4</v>
      </c>
      <c r="AE40" s="632">
        <v>7.9548166414764136E-3</v>
      </c>
      <c r="AF40" s="632">
        <v>2.9299632872070037E-3</v>
      </c>
      <c r="AG40" s="632">
        <v>8.9337964133231302E-4</v>
      </c>
      <c r="AH40" s="632">
        <v>1.0516005278408859E-2</v>
      </c>
      <c r="AI40" s="632">
        <v>4.509413096242372E-3</v>
      </c>
      <c r="AJ40" s="632">
        <v>5.0148006268500786E-3</v>
      </c>
      <c r="AK40" s="632">
        <v>3.5920009088777536E-3</v>
      </c>
      <c r="AL40" s="632">
        <v>2.9713680513437915E-3</v>
      </c>
      <c r="AM40" s="632">
        <v>5.0163029847002754E-4</v>
      </c>
      <c r="AN40" s="632">
        <v>0</v>
      </c>
      <c r="AO40" s="633">
        <v>4.8200358448891138E-3</v>
      </c>
      <c r="AP40" s="263" t="s">
        <v>252</v>
      </c>
      <c r="AQ40" s="119"/>
    </row>
    <row r="41" spans="1:43" ht="17.25" customHeight="1">
      <c r="A41" s="268" t="s">
        <v>253</v>
      </c>
      <c r="B41" s="122" t="s">
        <v>15</v>
      </c>
      <c r="C41" s="269"/>
      <c r="D41" s="638">
        <v>0.50582783165953416</v>
      </c>
      <c r="E41" s="638">
        <v>0.58439852915426371</v>
      </c>
      <c r="F41" s="638">
        <v>0.65376316014896818</v>
      </c>
      <c r="G41" s="638">
        <v>0.56724957844678958</v>
      </c>
      <c r="H41" s="638">
        <v>0.62443649054992889</v>
      </c>
      <c r="I41" s="638">
        <v>0.52293239497677935</v>
      </c>
      <c r="J41" s="638">
        <v>0.74771424143809084</v>
      </c>
      <c r="K41" s="638">
        <v>0.65709949692290259</v>
      </c>
      <c r="L41" s="638">
        <v>0.53474140054714947</v>
      </c>
      <c r="M41" s="638">
        <v>0.64481732009897841</v>
      </c>
      <c r="N41" s="638">
        <v>0.7828553323462567</v>
      </c>
      <c r="O41" s="638">
        <v>0.54396032946713735</v>
      </c>
      <c r="P41" s="638">
        <v>0.55207838995795766</v>
      </c>
      <c r="Q41" s="638">
        <v>0.53323847496144794</v>
      </c>
      <c r="R41" s="638">
        <v>0.67245981547031852</v>
      </c>
      <c r="S41" s="638">
        <v>0.56730330609972091</v>
      </c>
      <c r="T41" s="638">
        <v>0.52983962621543124</v>
      </c>
      <c r="U41" s="638">
        <v>0.38945634266886325</v>
      </c>
      <c r="V41" s="638">
        <v>0.62347331846559328</v>
      </c>
      <c r="W41" s="638">
        <v>0.39291284296204076</v>
      </c>
      <c r="X41" s="638">
        <v>0.53291693771344939</v>
      </c>
      <c r="Y41" s="638">
        <v>0.55894854554621942</v>
      </c>
      <c r="Z41" s="638">
        <v>0.55328452807939865</v>
      </c>
      <c r="AA41" s="638">
        <v>0.33008709766242045</v>
      </c>
      <c r="AB41" s="638">
        <v>0.28390783676497766</v>
      </c>
      <c r="AC41" s="638">
        <v>0.31785184972013181</v>
      </c>
      <c r="AD41" s="638">
        <v>0.13098388771886882</v>
      </c>
      <c r="AE41" s="638">
        <v>0.48192473646241074</v>
      </c>
      <c r="AF41" s="638">
        <v>0.43713640214628635</v>
      </c>
      <c r="AG41" s="638">
        <v>0.30961144911025623</v>
      </c>
      <c r="AH41" s="638">
        <v>0.22734909600446215</v>
      </c>
      <c r="AI41" s="638">
        <v>0.3640934136661933</v>
      </c>
      <c r="AJ41" s="638">
        <v>0.38922166115270762</v>
      </c>
      <c r="AK41" s="638">
        <v>0.34568536876022787</v>
      </c>
      <c r="AL41" s="638">
        <v>0.46827900534982031</v>
      </c>
      <c r="AM41" s="638">
        <v>1</v>
      </c>
      <c r="AN41" s="638">
        <v>0.55712550060747879</v>
      </c>
      <c r="AO41" s="639">
        <v>0.45639959897060056</v>
      </c>
      <c r="AP41" s="270" t="s">
        <v>253</v>
      </c>
      <c r="AQ41" s="119"/>
    </row>
    <row r="42" spans="1:43" ht="17.25" customHeight="1">
      <c r="A42" s="262" t="s">
        <v>254</v>
      </c>
      <c r="B42" s="190" t="s">
        <v>290</v>
      </c>
      <c r="C42" s="130"/>
      <c r="D42" s="632">
        <v>9.5481817595320529E-3</v>
      </c>
      <c r="E42" s="632">
        <v>3.8609700577832251E-2</v>
      </c>
      <c r="F42" s="632">
        <v>1.1103270202689749E-2</v>
      </c>
      <c r="G42" s="632">
        <v>1.0856179306947576E-2</v>
      </c>
      <c r="H42" s="632">
        <v>2.0602984430486037E-2</v>
      </c>
      <c r="I42" s="632">
        <v>1.7120318401719296E-2</v>
      </c>
      <c r="J42" s="632">
        <v>1.0072834340616767E-2</v>
      </c>
      <c r="K42" s="632">
        <v>1.7733344501874838E-2</v>
      </c>
      <c r="L42" s="632">
        <v>1.6220000777937688E-2</v>
      </c>
      <c r="M42" s="632">
        <v>1.2886180451211815E-2</v>
      </c>
      <c r="N42" s="632">
        <v>9.121319026815582E-3</v>
      </c>
      <c r="O42" s="632">
        <v>1.0015128593040847E-2</v>
      </c>
      <c r="P42" s="632">
        <v>1.7786125351745528E-2</v>
      </c>
      <c r="Q42" s="632">
        <v>1.8439047155263372E-2</v>
      </c>
      <c r="R42" s="632">
        <v>1.4884233737596472E-2</v>
      </c>
      <c r="S42" s="632">
        <v>2.060924852218066E-2</v>
      </c>
      <c r="T42" s="632">
        <v>1.5254451319611062E-2</v>
      </c>
      <c r="U42" s="632">
        <v>1.8451400329489293E-2</v>
      </c>
      <c r="V42" s="632">
        <v>8.5011780004054845E-3</v>
      </c>
      <c r="W42" s="632">
        <v>1.1907869635936465E-2</v>
      </c>
      <c r="X42" s="632">
        <v>1.9976147883124629E-2</v>
      </c>
      <c r="Y42" s="632">
        <v>1.7692309859075585E-2</v>
      </c>
      <c r="Z42" s="632">
        <v>1.1005748538299023E-2</v>
      </c>
      <c r="AA42" s="632">
        <v>2.4100401431821804E-2</v>
      </c>
      <c r="AB42" s="632">
        <v>2.2083496011660042E-2</v>
      </c>
      <c r="AC42" s="632">
        <v>3.0925795358073011E-2</v>
      </c>
      <c r="AD42" s="632">
        <v>2.2080233346761652E-3</v>
      </c>
      <c r="AE42" s="632">
        <v>1.2681074942601884E-2</v>
      </c>
      <c r="AF42" s="632">
        <v>1.8681163513131885E-2</v>
      </c>
      <c r="AG42" s="632">
        <v>9.3216201335914201E-3</v>
      </c>
      <c r="AH42" s="632">
        <v>7.329233950508115E-3</v>
      </c>
      <c r="AI42" s="632">
        <v>1.1405495816851442E-2</v>
      </c>
      <c r="AJ42" s="632">
        <v>3.6792617099077135E-2</v>
      </c>
      <c r="AK42" s="632">
        <v>1.4471944442430088E-2</v>
      </c>
      <c r="AL42" s="632">
        <v>2.1288392428782214E-2</v>
      </c>
      <c r="AM42" s="632">
        <v>0</v>
      </c>
      <c r="AN42" s="632">
        <v>4.1848535301264459E-3</v>
      </c>
      <c r="AO42" s="633">
        <v>1.5456638183622994E-2</v>
      </c>
      <c r="AP42" s="263" t="s">
        <v>254</v>
      </c>
      <c r="AQ42" s="244"/>
    </row>
    <row r="43" spans="1:43" ht="17.25" customHeight="1">
      <c r="A43" s="262" t="s">
        <v>291</v>
      </c>
      <c r="B43" s="119" t="s">
        <v>23</v>
      </c>
      <c r="C43" s="130"/>
      <c r="D43" s="632">
        <v>0.13954538612072859</v>
      </c>
      <c r="E43" s="632">
        <v>0.21546139029942216</v>
      </c>
      <c r="F43" s="632">
        <v>0.1705383984695272</v>
      </c>
      <c r="G43" s="632">
        <v>0.30624656599912847</v>
      </c>
      <c r="H43" s="632">
        <v>0.17917372275100504</v>
      </c>
      <c r="I43" s="632">
        <v>0.15975197502225214</v>
      </c>
      <c r="J43" s="632">
        <v>0.10413761041376104</v>
      </c>
      <c r="K43" s="632">
        <v>0.24714832644332868</v>
      </c>
      <c r="L43" s="632">
        <v>0.21465893915230724</v>
      </c>
      <c r="M43" s="632">
        <v>0.12382910031335706</v>
      </c>
      <c r="N43" s="632">
        <v>0.124137069601087</v>
      </c>
      <c r="O43" s="632">
        <v>0.28764834425953945</v>
      </c>
      <c r="P43" s="632">
        <v>0.22527755312109404</v>
      </c>
      <c r="Q43" s="632">
        <v>0.2260520655790926</v>
      </c>
      <c r="R43" s="632">
        <v>0.13242035629315849</v>
      </c>
      <c r="S43" s="632">
        <v>0.25025561005074448</v>
      </c>
      <c r="T43" s="632">
        <v>0.28675337795176159</v>
      </c>
      <c r="U43" s="632">
        <v>0.33970345963756177</v>
      </c>
      <c r="V43" s="632">
        <v>0.23011905843860767</v>
      </c>
      <c r="W43" s="632">
        <v>0.19698521389318394</v>
      </c>
      <c r="X43" s="632">
        <v>0.35730742126090964</v>
      </c>
      <c r="Y43" s="632">
        <v>0.11093396579843555</v>
      </c>
      <c r="Z43" s="632">
        <v>0.13088979511619908</v>
      </c>
      <c r="AA43" s="632">
        <v>0.47906612755967132</v>
      </c>
      <c r="AB43" s="632">
        <v>0.3842978479220478</v>
      </c>
      <c r="AC43" s="632">
        <v>0.3280968962689037</v>
      </c>
      <c r="AD43" s="632">
        <v>3.0132124444807066E-2</v>
      </c>
      <c r="AE43" s="632">
        <v>0.29882131561695091</v>
      </c>
      <c r="AF43" s="632">
        <v>0.21776687376447332</v>
      </c>
      <c r="AG43" s="632">
        <v>0.40341631145014906</v>
      </c>
      <c r="AH43" s="632">
        <v>0.49500047614512904</v>
      </c>
      <c r="AI43" s="632">
        <v>0.53234552628979737</v>
      </c>
      <c r="AJ43" s="632">
        <v>0.49038829879853735</v>
      </c>
      <c r="AK43" s="632">
        <v>0.39592503692315872</v>
      </c>
      <c r="AL43" s="632">
        <v>0.29397081587022839</v>
      </c>
      <c r="AM43" s="632">
        <v>0</v>
      </c>
      <c r="AN43" s="632">
        <v>1.862934797282095E-2</v>
      </c>
      <c r="AO43" s="633">
        <v>0.27053352211483334</v>
      </c>
      <c r="AP43" s="263" t="s">
        <v>291</v>
      </c>
      <c r="AQ43" s="244"/>
    </row>
    <row r="44" spans="1:43" ht="17.25" customHeight="1">
      <c r="A44" s="262" t="s">
        <v>292</v>
      </c>
      <c r="B44" s="119" t="s">
        <v>24</v>
      </c>
      <c r="C44" s="130"/>
      <c r="D44" s="632">
        <v>0.26728457452527904</v>
      </c>
      <c r="E44" s="632">
        <v>2.3375941166170547E-2</v>
      </c>
      <c r="F44" s="632">
        <v>9.4312531357968285E-2</v>
      </c>
      <c r="G44" s="632">
        <v>-3.802504689187397E-2</v>
      </c>
      <c r="H44" s="632">
        <v>9.1048115849568192E-2</v>
      </c>
      <c r="I44" s="632">
        <v>0.13203594471321248</v>
      </c>
      <c r="J44" s="632">
        <v>0.11049124438245778</v>
      </c>
      <c r="K44" s="632">
        <v>-2.2231967322161508E-2</v>
      </c>
      <c r="L44" s="632">
        <v>9.9835336522877849E-2</v>
      </c>
      <c r="M44" s="632">
        <v>0.1346765049237833</v>
      </c>
      <c r="N44" s="632">
        <v>1.8720943693981879E-2</v>
      </c>
      <c r="O44" s="632">
        <v>4.263237518910741E-2</v>
      </c>
      <c r="P44" s="632">
        <v>9.1497282953793502E-2</v>
      </c>
      <c r="Q44" s="632">
        <v>9.6273638503368231E-2</v>
      </c>
      <c r="R44" s="632">
        <v>7.3405675158126852E-3</v>
      </c>
      <c r="S44" s="632">
        <v>-6.0868224760670345E-2</v>
      </c>
      <c r="T44" s="632">
        <v>-2.2376562697310268E-2</v>
      </c>
      <c r="U44" s="632">
        <v>5.6013179571663919E-3</v>
      </c>
      <c r="V44" s="632">
        <v>1.6974391599493845E-2</v>
      </c>
      <c r="W44" s="632">
        <v>2.4063401540860927E-2</v>
      </c>
      <c r="X44" s="632">
        <v>2.5532606927955764E-2</v>
      </c>
      <c r="Y44" s="632">
        <v>0.13849915355212344</v>
      </c>
      <c r="Z44" s="632">
        <v>0.11180169999508673</v>
      </c>
      <c r="AA44" s="632">
        <v>6.6518847006651879E-2</v>
      </c>
      <c r="AB44" s="632">
        <v>0.15117899525234013</v>
      </c>
      <c r="AC44" s="632">
        <v>0.26506899578399068</v>
      </c>
      <c r="AD44" s="632">
        <v>0.45037386815432029</v>
      </c>
      <c r="AE44" s="632">
        <v>6.3194160615977116E-2</v>
      </c>
      <c r="AF44" s="632">
        <v>0.18749293984750071</v>
      </c>
      <c r="AG44" s="632">
        <v>0</v>
      </c>
      <c r="AH44" s="632">
        <v>1.2060075911137716E-2</v>
      </c>
      <c r="AI44" s="632">
        <v>3.9634259881443722E-2</v>
      </c>
      <c r="AJ44" s="632">
        <v>2.3332752916594116E-3</v>
      </c>
      <c r="AK44" s="632">
        <v>9.5543356611239624E-2</v>
      </c>
      <c r="AL44" s="632">
        <v>9.2562754025943467E-2</v>
      </c>
      <c r="AM44" s="632">
        <v>0</v>
      </c>
      <c r="AN44" s="632">
        <v>0.35856995005174819</v>
      </c>
      <c r="AO44" s="633">
        <v>0.10642278301065775</v>
      </c>
      <c r="AP44" s="263" t="s">
        <v>292</v>
      </c>
      <c r="AQ44" s="244"/>
    </row>
    <row r="45" spans="1:43" ht="17.25" customHeight="1">
      <c r="A45" s="262" t="s">
        <v>293</v>
      </c>
      <c r="B45" s="119" t="s">
        <v>25</v>
      </c>
      <c r="C45" s="130"/>
      <c r="D45" s="632">
        <v>0.16306100944065718</v>
      </c>
      <c r="E45" s="632">
        <v>0.10996322885659254</v>
      </c>
      <c r="F45" s="632">
        <v>5.1535163754879605E-2</v>
      </c>
      <c r="G45" s="632">
        <v>0.12341562304617192</v>
      </c>
      <c r="H45" s="632">
        <v>6.7283380165405568E-2</v>
      </c>
      <c r="I45" s="632">
        <v>0.1450332744554565</v>
      </c>
      <c r="J45" s="632">
        <v>2.7429102742910275E-2</v>
      </c>
      <c r="K45" s="632">
        <v>9.9649669131957955E-2</v>
      </c>
      <c r="L45" s="632">
        <v>0.11013004525004214</v>
      </c>
      <c r="M45" s="632">
        <v>4.4110172095023714E-2</v>
      </c>
      <c r="N45" s="632">
        <v>5.4587773654803468E-2</v>
      </c>
      <c r="O45" s="632">
        <v>8.5661455706841486E-2</v>
      </c>
      <c r="P45" s="632">
        <v>9.8314963471937231E-2</v>
      </c>
      <c r="Q45" s="632">
        <v>0.10369237480723967</v>
      </c>
      <c r="R45" s="632">
        <v>0.13648233041258051</v>
      </c>
      <c r="S45" s="632">
        <v>0.19272840527642063</v>
      </c>
      <c r="T45" s="632">
        <v>0.16176284884455108</v>
      </c>
      <c r="U45" s="632">
        <v>0.1899505766062603</v>
      </c>
      <c r="V45" s="632">
        <v>9.1555449912261694E-2</v>
      </c>
      <c r="W45" s="632">
        <v>0.23623633674036293</v>
      </c>
      <c r="X45" s="632">
        <v>3.841579931696211E-2</v>
      </c>
      <c r="Y45" s="632">
        <v>0.12510527783489619</v>
      </c>
      <c r="Z45" s="632">
        <v>0.21104996806367612</v>
      </c>
      <c r="AA45" s="632">
        <v>8.7445473385215133E-2</v>
      </c>
      <c r="AB45" s="632">
        <v>8.8880027455006991E-2</v>
      </c>
      <c r="AC45" s="632">
        <v>5.5016763313524328E-2</v>
      </c>
      <c r="AD45" s="632">
        <v>0.33648983782332076</v>
      </c>
      <c r="AE45" s="632">
        <v>0.11502939167597015</v>
      </c>
      <c r="AF45" s="632">
        <v>0.11055845806269415</v>
      </c>
      <c r="AG45" s="632">
        <v>0.27702040576056736</v>
      </c>
      <c r="AH45" s="632">
        <v>0.2557817622811433</v>
      </c>
      <c r="AI45" s="632">
        <v>5.8295296123523917E-2</v>
      </c>
      <c r="AJ45" s="632">
        <v>6.1622845202855651E-2</v>
      </c>
      <c r="AK45" s="632">
        <v>0.12555082584596938</v>
      </c>
      <c r="AL45" s="632">
        <v>9.443428592119199E-2</v>
      </c>
      <c r="AM45" s="632">
        <v>0</v>
      </c>
      <c r="AN45" s="632">
        <v>4.9048283310084144E-2</v>
      </c>
      <c r="AO45" s="633">
        <v>0.12476229210034454</v>
      </c>
      <c r="AP45" s="263" t="s">
        <v>293</v>
      </c>
      <c r="AQ45" s="244"/>
    </row>
    <row r="46" spans="1:43" ht="17.25" customHeight="1">
      <c r="A46" s="262" t="s">
        <v>294</v>
      </c>
      <c r="B46" s="237" t="s">
        <v>295</v>
      </c>
      <c r="C46" s="130"/>
      <c r="D46" s="632">
        <v>3.1859529902582742E-2</v>
      </c>
      <c r="E46" s="632">
        <v>2.819120994571879E-2</v>
      </c>
      <c r="F46" s="632">
        <v>2.1133740969924902E-2</v>
      </c>
      <c r="G46" s="632">
        <v>3.0257100092836439E-2</v>
      </c>
      <c r="H46" s="632">
        <v>1.7455306253606227E-2</v>
      </c>
      <c r="I46" s="632">
        <v>2.3126092430580215E-2</v>
      </c>
      <c r="J46" s="632">
        <v>4.6490004649000463E-4</v>
      </c>
      <c r="K46" s="632">
        <v>6.0605761981956234E-4</v>
      </c>
      <c r="L46" s="632">
        <v>2.4414277749685583E-2</v>
      </c>
      <c r="M46" s="632">
        <v>3.9680722117645742E-2</v>
      </c>
      <c r="N46" s="632">
        <v>1.0577561677055343E-2</v>
      </c>
      <c r="O46" s="632">
        <v>3.00823667843335E-2</v>
      </c>
      <c r="P46" s="632">
        <v>1.5045685143472071E-2</v>
      </c>
      <c r="Q46" s="632">
        <v>2.2304398993588184E-2</v>
      </c>
      <c r="R46" s="632">
        <v>3.6412696570533282E-2</v>
      </c>
      <c r="S46" s="632">
        <v>2.9971654811603594E-2</v>
      </c>
      <c r="T46" s="632">
        <v>2.8766258365955297E-2</v>
      </c>
      <c r="U46" s="632">
        <v>5.6836902800658978E-2</v>
      </c>
      <c r="V46" s="632">
        <v>2.9376603583638028E-2</v>
      </c>
      <c r="W46" s="632">
        <v>0.13791441595212756</v>
      </c>
      <c r="X46" s="632">
        <v>3.0557136661787825E-2</v>
      </c>
      <c r="Y46" s="632">
        <v>4.9077076050736169E-2</v>
      </c>
      <c r="Z46" s="632">
        <v>2.4910332629096449E-2</v>
      </c>
      <c r="AA46" s="632">
        <v>1.2782052954219381E-2</v>
      </c>
      <c r="AB46" s="632">
        <v>7.0035277460912052E-2</v>
      </c>
      <c r="AC46" s="632">
        <v>1.3820740463617134E-2</v>
      </c>
      <c r="AD46" s="632">
        <v>4.9958440207442008E-2</v>
      </c>
      <c r="AE46" s="632">
        <v>3.2996030820799924E-2</v>
      </c>
      <c r="AF46" s="632">
        <v>2.8364162665913583E-2</v>
      </c>
      <c r="AG46" s="632">
        <v>6.3021354543597277E-4</v>
      </c>
      <c r="AH46" s="632">
        <v>2.4793557076196824E-3</v>
      </c>
      <c r="AI46" s="632">
        <v>6.1625947017229683E-3</v>
      </c>
      <c r="AJ46" s="632">
        <v>4.5655580706947585E-2</v>
      </c>
      <c r="AK46" s="632">
        <v>2.2874229206399851E-2</v>
      </c>
      <c r="AL46" s="632">
        <v>2.9469272478750079E-2</v>
      </c>
      <c r="AM46" s="632">
        <v>0</v>
      </c>
      <c r="AN46" s="632">
        <v>1.7504387346442874E-2</v>
      </c>
      <c r="AO46" s="633">
        <v>2.9691325845451314E-2</v>
      </c>
      <c r="AP46" s="263" t="s">
        <v>294</v>
      </c>
      <c r="AQ46" s="244"/>
    </row>
    <row r="47" spans="1:43" ht="17.25" customHeight="1">
      <c r="A47" s="262" t="s">
        <v>296</v>
      </c>
      <c r="B47" s="119" t="s">
        <v>26</v>
      </c>
      <c r="C47" s="130"/>
      <c r="D47" s="632">
        <v>-0.1171265134083138</v>
      </c>
      <c r="E47" s="632">
        <v>0</v>
      </c>
      <c r="F47" s="632">
        <v>-2.3862649039579366E-3</v>
      </c>
      <c r="G47" s="632">
        <v>0</v>
      </c>
      <c r="H47" s="632">
        <v>0</v>
      </c>
      <c r="I47" s="632">
        <v>0</v>
      </c>
      <c r="J47" s="632">
        <v>-3.0993336432666977E-4</v>
      </c>
      <c r="K47" s="632">
        <v>-4.9272977221102628E-6</v>
      </c>
      <c r="L47" s="632">
        <v>0</v>
      </c>
      <c r="M47" s="632">
        <v>0</v>
      </c>
      <c r="N47" s="632">
        <v>0</v>
      </c>
      <c r="O47" s="632">
        <v>0</v>
      </c>
      <c r="P47" s="632">
        <v>0</v>
      </c>
      <c r="Q47" s="632">
        <v>0</v>
      </c>
      <c r="R47" s="632">
        <v>0</v>
      </c>
      <c r="S47" s="632">
        <v>0</v>
      </c>
      <c r="T47" s="632">
        <v>0</v>
      </c>
      <c r="U47" s="632">
        <v>0</v>
      </c>
      <c r="V47" s="632">
        <v>0</v>
      </c>
      <c r="W47" s="632">
        <v>-2.0080724512540414E-5</v>
      </c>
      <c r="X47" s="632">
        <v>-4.706049764189299E-3</v>
      </c>
      <c r="Y47" s="632">
        <v>-2.563286414863681E-4</v>
      </c>
      <c r="Z47" s="632">
        <v>-4.294207242175601E-2</v>
      </c>
      <c r="AA47" s="632">
        <v>0</v>
      </c>
      <c r="AB47" s="632">
        <v>-3.8348086694464396E-4</v>
      </c>
      <c r="AC47" s="632">
        <v>-1.0781040908240643E-2</v>
      </c>
      <c r="AD47" s="632">
        <v>-1.461816834350656E-4</v>
      </c>
      <c r="AE47" s="632">
        <v>-4.6467101347107053E-3</v>
      </c>
      <c r="AF47" s="632">
        <v>0</v>
      </c>
      <c r="AG47" s="632">
        <v>0</v>
      </c>
      <c r="AH47" s="632">
        <v>0</v>
      </c>
      <c r="AI47" s="632">
        <v>-1.193658647953277E-2</v>
      </c>
      <c r="AJ47" s="632">
        <v>-2.6014278251784782E-2</v>
      </c>
      <c r="AK47" s="632">
        <v>-5.0761789425594092E-5</v>
      </c>
      <c r="AL47" s="632">
        <v>-4.5260747164414193E-6</v>
      </c>
      <c r="AM47" s="632">
        <v>0</v>
      </c>
      <c r="AN47" s="632">
        <v>-5.0623228187013456E-3</v>
      </c>
      <c r="AO47" s="633">
        <v>-3.2661602255105158E-3</v>
      </c>
      <c r="AP47" s="263" t="s">
        <v>296</v>
      </c>
      <c r="AQ47" s="244"/>
    </row>
    <row r="48" spans="1:43" ht="17.25" customHeight="1">
      <c r="A48" s="271">
        <v>96</v>
      </c>
      <c r="B48" s="239" t="s">
        <v>27</v>
      </c>
      <c r="C48" s="272"/>
      <c r="D48" s="640">
        <v>0.49417216834046579</v>
      </c>
      <c r="E48" s="640">
        <v>0.41560147084573629</v>
      </c>
      <c r="F48" s="640">
        <v>0.34623683985103182</v>
      </c>
      <c r="G48" s="640">
        <v>0.43275042155321042</v>
      </c>
      <c r="H48" s="640">
        <v>0.37556350945007105</v>
      </c>
      <c r="I48" s="640">
        <v>0.47706760502322065</v>
      </c>
      <c r="J48" s="640">
        <v>0.25228575856190921</v>
      </c>
      <c r="K48" s="640">
        <v>0.34290050307709741</v>
      </c>
      <c r="L48" s="640">
        <v>0.46525859945285047</v>
      </c>
      <c r="M48" s="640">
        <v>0.35518267990102165</v>
      </c>
      <c r="N48" s="640">
        <v>0.21714466765374327</v>
      </c>
      <c r="O48" s="640">
        <v>0.45603967053286265</v>
      </c>
      <c r="P48" s="640">
        <v>0.44792161004204234</v>
      </c>
      <c r="Q48" s="640">
        <v>0.46676152503855206</v>
      </c>
      <c r="R48" s="640">
        <v>0.32754018452968142</v>
      </c>
      <c r="S48" s="640">
        <v>0.43269669390027904</v>
      </c>
      <c r="T48" s="640">
        <v>0.47016037378456876</v>
      </c>
      <c r="U48" s="640">
        <v>0.61054365733113669</v>
      </c>
      <c r="V48" s="640">
        <v>0.37652668153440672</v>
      </c>
      <c r="W48" s="640">
        <v>0.60708715703795924</v>
      </c>
      <c r="X48" s="640">
        <v>0.46708306228655067</v>
      </c>
      <c r="Y48" s="640">
        <v>0.44105145445378058</v>
      </c>
      <c r="Z48" s="634">
        <v>0.4467154719206014</v>
      </c>
      <c r="AA48" s="634">
        <v>0.6699129023375795</v>
      </c>
      <c r="AB48" s="634">
        <v>0.71609216323502234</v>
      </c>
      <c r="AC48" s="634">
        <v>0.68214815027986819</v>
      </c>
      <c r="AD48" s="634">
        <v>0.86901611228113118</v>
      </c>
      <c r="AE48" s="634">
        <v>0.51807526353758926</v>
      </c>
      <c r="AF48" s="634">
        <v>0.56286359785371365</v>
      </c>
      <c r="AG48" s="634">
        <v>0.69038855088974382</v>
      </c>
      <c r="AH48" s="634">
        <v>0.77265090399553782</v>
      </c>
      <c r="AI48" s="634">
        <v>0.6359065863338067</v>
      </c>
      <c r="AJ48" s="634">
        <v>0.61077833884729238</v>
      </c>
      <c r="AK48" s="634">
        <v>0.65431463123977207</v>
      </c>
      <c r="AL48" s="634">
        <v>0.53172099465017963</v>
      </c>
      <c r="AM48" s="634">
        <v>0</v>
      </c>
      <c r="AN48" s="634">
        <v>0.44287449939252127</v>
      </c>
      <c r="AO48" s="635">
        <v>0.54360040102939944</v>
      </c>
      <c r="AP48" s="273">
        <v>96</v>
      </c>
      <c r="AQ48" s="244"/>
    </row>
    <row r="49" spans="1:43" ht="17.25" customHeight="1" thickBot="1">
      <c r="A49" s="274">
        <v>97</v>
      </c>
      <c r="B49" s="241" t="s">
        <v>302</v>
      </c>
      <c r="C49" s="275"/>
      <c r="D49" s="641">
        <v>1</v>
      </c>
      <c r="E49" s="641">
        <v>1</v>
      </c>
      <c r="F49" s="641">
        <v>1</v>
      </c>
      <c r="G49" s="641">
        <v>1</v>
      </c>
      <c r="H49" s="641">
        <v>1</v>
      </c>
      <c r="I49" s="641">
        <v>1</v>
      </c>
      <c r="J49" s="641">
        <v>1</v>
      </c>
      <c r="K49" s="641">
        <v>1</v>
      </c>
      <c r="L49" s="641">
        <v>1</v>
      </c>
      <c r="M49" s="641">
        <v>1</v>
      </c>
      <c r="N49" s="641">
        <v>1</v>
      </c>
      <c r="O49" s="641">
        <v>1</v>
      </c>
      <c r="P49" s="641">
        <v>1</v>
      </c>
      <c r="Q49" s="641">
        <v>1</v>
      </c>
      <c r="R49" s="641">
        <v>1</v>
      </c>
      <c r="S49" s="641">
        <v>1</v>
      </c>
      <c r="T49" s="641">
        <v>1</v>
      </c>
      <c r="U49" s="641">
        <v>1</v>
      </c>
      <c r="V49" s="641">
        <v>1</v>
      </c>
      <c r="W49" s="641">
        <v>1</v>
      </c>
      <c r="X49" s="641">
        <v>1</v>
      </c>
      <c r="Y49" s="641">
        <v>1</v>
      </c>
      <c r="Z49" s="641">
        <v>1</v>
      </c>
      <c r="AA49" s="641">
        <v>1</v>
      </c>
      <c r="AB49" s="641">
        <v>1</v>
      </c>
      <c r="AC49" s="641">
        <v>1</v>
      </c>
      <c r="AD49" s="641">
        <v>1</v>
      </c>
      <c r="AE49" s="641">
        <v>1</v>
      </c>
      <c r="AF49" s="641">
        <v>1</v>
      </c>
      <c r="AG49" s="641">
        <v>1</v>
      </c>
      <c r="AH49" s="641">
        <v>1</v>
      </c>
      <c r="AI49" s="641">
        <v>1</v>
      </c>
      <c r="AJ49" s="641">
        <v>1</v>
      </c>
      <c r="AK49" s="641">
        <v>1</v>
      </c>
      <c r="AL49" s="641">
        <v>1</v>
      </c>
      <c r="AM49" s="641">
        <v>1</v>
      </c>
      <c r="AN49" s="641">
        <v>1</v>
      </c>
      <c r="AO49" s="642">
        <v>1</v>
      </c>
      <c r="AP49" s="276">
        <v>97</v>
      </c>
      <c r="AQ49" s="244"/>
    </row>
    <row r="50" spans="1:43" ht="15.75" customHeight="1">
      <c r="AQ50" s="157"/>
    </row>
  </sheetData>
  <phoneticPr fontId="2"/>
  <pageMargins left="0.78740157480314965" right="0.78740157480314965" top="0.78740157480314965" bottom="0.78740157480314965" header="0.51181102362204722" footer="0.51181102362204722"/>
  <pageSetup paperSize="8" scale="83" fitToWidth="2" orientation="landscape" r:id="rId1"/>
  <headerFooter alignWithMargins="0">
    <oddFooter>&amp;C&amp;P  /  &amp;N&amp;R&amp;F  &amp;A</oddFooter>
  </headerFooter>
  <ignoredErrors>
    <ignoredError sqref="A4:A49 D2:AO2 AP4:AP4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2"/>
  <sheetViews>
    <sheetView zoomScaleNormal="100" workbookViewId="0">
      <pane xSplit="3" ySplit="3" topLeftCell="D4" activePane="bottomRight" state="frozen"/>
      <selection sqref="A1:IV65536"/>
      <selection pane="topRight" sqref="A1:IV65536"/>
      <selection pane="bottomLeft" sqref="A1:IV65536"/>
      <selection pane="bottomRight"/>
    </sheetView>
  </sheetViews>
  <sheetFormatPr defaultColWidth="15.625" defaultRowHeight="18.75" customHeight="1"/>
  <cols>
    <col min="1" max="1" width="2.75" style="277" customWidth="1"/>
    <col min="2" max="2" width="23.625" style="243" customWidth="1"/>
    <col min="3" max="3" width="0.5" style="243" customWidth="1"/>
    <col min="4" max="42" width="8.375" style="137" customWidth="1"/>
    <col min="43" max="43" width="2.75" style="280" customWidth="1"/>
    <col min="44" max="16384" width="15.625" style="137"/>
  </cols>
  <sheetData>
    <row r="1" spans="1:43" ht="18.75" customHeight="1" thickBot="1">
      <c r="A1" s="278" t="s">
        <v>62</v>
      </c>
      <c r="B1" s="212"/>
      <c r="C1" s="212"/>
      <c r="F1" s="279"/>
      <c r="L1" s="279"/>
      <c r="N1" s="279"/>
      <c r="Z1" s="279"/>
      <c r="AO1" s="279"/>
    </row>
    <row r="2" spans="1:43" s="222" customFormat="1" ht="12">
      <c r="A2" s="182"/>
      <c r="B2" s="183"/>
      <c r="C2" s="281"/>
      <c r="D2" s="183" t="s">
        <v>21</v>
      </c>
      <c r="E2" s="183" t="s">
        <v>22</v>
      </c>
      <c r="F2" s="183" t="s">
        <v>221</v>
      </c>
      <c r="G2" s="183" t="s">
        <v>222</v>
      </c>
      <c r="H2" s="183" t="s">
        <v>223</v>
      </c>
      <c r="I2" s="183" t="s">
        <v>224</v>
      </c>
      <c r="J2" s="183" t="s">
        <v>225</v>
      </c>
      <c r="K2" s="183" t="s">
        <v>226</v>
      </c>
      <c r="L2" s="183" t="s">
        <v>227</v>
      </c>
      <c r="M2" s="183" t="s">
        <v>228</v>
      </c>
      <c r="N2" s="183" t="s">
        <v>229</v>
      </c>
      <c r="O2" s="183" t="s">
        <v>230</v>
      </c>
      <c r="P2" s="183" t="s">
        <v>231</v>
      </c>
      <c r="Q2" s="216" t="s">
        <v>232</v>
      </c>
      <c r="R2" s="216" t="s">
        <v>233</v>
      </c>
      <c r="S2" s="183" t="s">
        <v>234</v>
      </c>
      <c r="T2" s="183" t="s">
        <v>235</v>
      </c>
      <c r="U2" s="183" t="s">
        <v>236</v>
      </c>
      <c r="V2" s="183" t="s">
        <v>0</v>
      </c>
      <c r="W2" s="183" t="s">
        <v>1</v>
      </c>
      <c r="X2" s="183" t="s">
        <v>237</v>
      </c>
      <c r="Y2" s="183" t="s">
        <v>238</v>
      </c>
      <c r="Z2" s="183" t="s">
        <v>239</v>
      </c>
      <c r="AA2" s="183" t="s">
        <v>240</v>
      </c>
      <c r="AB2" s="183" t="s">
        <v>241</v>
      </c>
      <c r="AC2" s="183" t="s">
        <v>242</v>
      </c>
      <c r="AD2" s="183" t="s">
        <v>2</v>
      </c>
      <c r="AE2" s="183" t="s">
        <v>243</v>
      </c>
      <c r="AF2" s="183" t="s">
        <v>244</v>
      </c>
      <c r="AG2" s="183" t="s">
        <v>245</v>
      </c>
      <c r="AH2" s="183" t="s">
        <v>246</v>
      </c>
      <c r="AI2" s="183" t="s">
        <v>247</v>
      </c>
      <c r="AJ2" s="183" t="s">
        <v>248</v>
      </c>
      <c r="AK2" s="183" t="s">
        <v>249</v>
      </c>
      <c r="AL2" s="183" t="s">
        <v>250</v>
      </c>
      <c r="AM2" s="183" t="s">
        <v>251</v>
      </c>
      <c r="AN2" s="183" t="s">
        <v>252</v>
      </c>
      <c r="AO2" s="218"/>
      <c r="AP2" s="217"/>
      <c r="AQ2" s="282"/>
    </row>
    <row r="3" spans="1:43" s="259" customFormat="1" ht="39" customHeight="1">
      <c r="A3" s="254"/>
      <c r="B3" s="223"/>
      <c r="C3" s="255"/>
      <c r="D3" s="223" t="s">
        <v>389</v>
      </c>
      <c r="E3" s="223" t="s">
        <v>3</v>
      </c>
      <c r="F3" s="223" t="s">
        <v>260</v>
      </c>
      <c r="G3" s="223" t="s">
        <v>4</v>
      </c>
      <c r="H3" s="223" t="s">
        <v>5</v>
      </c>
      <c r="I3" s="223" t="s">
        <v>6</v>
      </c>
      <c r="J3" s="223" t="s">
        <v>7</v>
      </c>
      <c r="K3" s="223" t="s">
        <v>390</v>
      </c>
      <c r="L3" s="223" t="s">
        <v>8</v>
      </c>
      <c r="M3" s="223" t="s">
        <v>9</v>
      </c>
      <c r="N3" s="223" t="s">
        <v>10</v>
      </c>
      <c r="O3" s="223" t="s">
        <v>11</v>
      </c>
      <c r="P3" s="223" t="s">
        <v>261</v>
      </c>
      <c r="Q3" s="223" t="s">
        <v>262</v>
      </c>
      <c r="R3" s="223" t="s">
        <v>263</v>
      </c>
      <c r="S3" s="223" t="s">
        <v>264</v>
      </c>
      <c r="T3" s="223" t="s">
        <v>12</v>
      </c>
      <c r="U3" s="223" t="s">
        <v>391</v>
      </c>
      <c r="V3" s="223" t="s">
        <v>265</v>
      </c>
      <c r="W3" s="223" t="s">
        <v>398</v>
      </c>
      <c r="X3" s="223" t="s">
        <v>266</v>
      </c>
      <c r="Y3" s="223" t="s">
        <v>267</v>
      </c>
      <c r="Z3" s="223" t="s">
        <v>268</v>
      </c>
      <c r="AA3" s="223" t="s">
        <v>269</v>
      </c>
      <c r="AB3" s="223" t="s">
        <v>270</v>
      </c>
      <c r="AC3" s="223" t="s">
        <v>271</v>
      </c>
      <c r="AD3" s="223" t="s">
        <v>272</v>
      </c>
      <c r="AE3" s="223" t="s">
        <v>273</v>
      </c>
      <c r="AF3" s="223" t="s">
        <v>274</v>
      </c>
      <c r="AG3" s="223" t="s">
        <v>275</v>
      </c>
      <c r="AH3" s="223" t="s">
        <v>276</v>
      </c>
      <c r="AI3" s="223" t="s">
        <v>277</v>
      </c>
      <c r="AJ3" s="825" t="s">
        <v>392</v>
      </c>
      <c r="AK3" s="223" t="s">
        <v>278</v>
      </c>
      <c r="AL3" s="223" t="s">
        <v>279</v>
      </c>
      <c r="AM3" s="223" t="s">
        <v>393</v>
      </c>
      <c r="AN3" s="223" t="s">
        <v>394</v>
      </c>
      <c r="AO3" s="283" t="s">
        <v>30</v>
      </c>
      <c r="AP3" s="284" t="s">
        <v>31</v>
      </c>
      <c r="AQ3" s="285"/>
    </row>
    <row r="4" spans="1:43" ht="18.75" customHeight="1">
      <c r="A4" s="189" t="s">
        <v>21</v>
      </c>
      <c r="B4" s="190" t="s">
        <v>389</v>
      </c>
      <c r="C4" s="130"/>
      <c r="D4" s="643">
        <v>1.0569372220649971</v>
      </c>
      <c r="E4" s="643">
        <v>1.5954146768224666E-4</v>
      </c>
      <c r="F4" s="643">
        <v>9.0627166083611571E-2</v>
      </c>
      <c r="G4" s="643">
        <v>4.3148155929561864E-3</v>
      </c>
      <c r="H4" s="643">
        <v>1.2347756034838493E-2</v>
      </c>
      <c r="I4" s="643">
        <v>2.3811898620549948E-3</v>
      </c>
      <c r="J4" s="643">
        <v>6.7798198755239741E-5</v>
      </c>
      <c r="K4" s="643">
        <v>4.3031284351645782E-4</v>
      </c>
      <c r="L4" s="632">
        <v>4.2492517678085958E-4</v>
      </c>
      <c r="M4" s="644">
        <v>1.730591747970014E-4</v>
      </c>
      <c r="N4" s="644">
        <v>7.0179210696867764E-4</v>
      </c>
      <c r="O4" s="644">
        <v>8.2532343087531111E-5</v>
      </c>
      <c r="P4" s="644">
        <v>8.3700787857121002E-5</v>
      </c>
      <c r="Q4" s="644">
        <v>1.0124280517926707E-4</v>
      </c>
      <c r="R4" s="644">
        <v>1.7154877737698244E-4</v>
      </c>
      <c r="S4" s="644">
        <v>1.4061369012955584E-4</v>
      </c>
      <c r="T4" s="644">
        <v>1.232915665695707E-4</v>
      </c>
      <c r="U4" s="644">
        <v>1.1243623713843468E-4</v>
      </c>
      <c r="V4" s="644">
        <v>5.2349345206591614E-5</v>
      </c>
      <c r="W4" s="644">
        <v>2.7998843145612445E-2</v>
      </c>
      <c r="X4" s="644">
        <v>8.6575747452349253E-4</v>
      </c>
      <c r="Y4" s="644">
        <v>1.4470308098380041E-4</v>
      </c>
      <c r="Z4" s="644">
        <v>1.8388632753497488E-4</v>
      </c>
      <c r="AA4" s="644">
        <v>1.1073382800868477E-4</v>
      </c>
      <c r="AB4" s="644">
        <v>2.2779340296973053E-4</v>
      </c>
      <c r="AC4" s="644">
        <v>2.6364538312536288E-4</v>
      </c>
      <c r="AD4" s="644">
        <v>4.3876413883749435E-5</v>
      </c>
      <c r="AE4" s="644">
        <v>9.2429297272116745E-5</v>
      </c>
      <c r="AF4" s="644">
        <v>4.2803063570656555E-4</v>
      </c>
      <c r="AG4" s="644">
        <v>1.7862592742953805E-4</v>
      </c>
      <c r="AH4" s="644">
        <v>1.9512765412376615E-3</v>
      </c>
      <c r="AI4" s="644">
        <v>2.2454871250456661E-3</v>
      </c>
      <c r="AJ4" s="644">
        <v>1.8119457400896594E-3</v>
      </c>
      <c r="AK4" s="644">
        <v>1.6696575743477125E-4</v>
      </c>
      <c r="AL4" s="644">
        <v>1.4140461533678534E-2</v>
      </c>
      <c r="AM4" s="644">
        <v>3.2014346107824333E-3</v>
      </c>
      <c r="AN4" s="644">
        <v>1.6980066782990995E-4</v>
      </c>
      <c r="AO4" s="645">
        <v>1.2236589910526525</v>
      </c>
      <c r="AP4" s="646">
        <v>0.93017482391728634</v>
      </c>
      <c r="AQ4" s="286" t="s">
        <v>21</v>
      </c>
    </row>
    <row r="5" spans="1:43" ht="18.75" customHeight="1">
      <c r="A5" s="193" t="s">
        <v>22</v>
      </c>
      <c r="B5" s="119" t="s">
        <v>3</v>
      </c>
      <c r="C5" s="130"/>
      <c r="D5" s="643">
        <v>2.8373914575828942E-4</v>
      </c>
      <c r="E5" s="643">
        <v>1.0006103485051403</v>
      </c>
      <c r="F5" s="643">
        <v>3.9426354614458843E-4</v>
      </c>
      <c r="G5" s="643">
        <v>5.6701990799637426E-4</v>
      </c>
      <c r="H5" s="643">
        <v>1.4377471997126115E-3</v>
      </c>
      <c r="I5" s="643">
        <v>9.226655107573993E-4</v>
      </c>
      <c r="J5" s="643">
        <v>1.8116124492872948E-2</v>
      </c>
      <c r="K5" s="643">
        <v>5.9702384433367494E-4</v>
      </c>
      <c r="L5" s="632">
        <v>9.5262624833492016E-3</v>
      </c>
      <c r="M5" s="632">
        <v>3.4597538101571721E-3</v>
      </c>
      <c r="N5" s="632">
        <v>7.2616769829398405E-3</v>
      </c>
      <c r="O5" s="632">
        <v>8.9766489243294043E-4</v>
      </c>
      <c r="P5" s="632">
        <v>6.4007805559075106E-4</v>
      </c>
      <c r="Q5" s="632">
        <v>4.2986160426373938E-4</v>
      </c>
      <c r="R5" s="632">
        <v>4.7492315341720063E-4</v>
      </c>
      <c r="S5" s="632">
        <v>1.0086748268545898E-3</v>
      </c>
      <c r="T5" s="632">
        <v>4.7797473037792263E-4</v>
      </c>
      <c r="U5" s="632">
        <v>2.8177158929669011E-4</v>
      </c>
      <c r="V5" s="632">
        <v>6.954706020713007E-4</v>
      </c>
      <c r="W5" s="632">
        <v>4.4585808178115453E-4</v>
      </c>
      <c r="X5" s="632">
        <v>1.8415015159022397E-3</v>
      </c>
      <c r="Y5" s="632">
        <v>1.9402936407449195E-2</v>
      </c>
      <c r="Z5" s="632">
        <v>1.2151334237752215E-3</v>
      </c>
      <c r="AA5" s="632">
        <v>1.4162154746355682E-3</v>
      </c>
      <c r="AB5" s="632">
        <v>4.6326603681910716E-4</v>
      </c>
      <c r="AC5" s="632">
        <v>1.4702453463218387E-4</v>
      </c>
      <c r="AD5" s="632">
        <v>8.9634577564479522E-5</v>
      </c>
      <c r="AE5" s="632">
        <v>3.3337736013188443E-4</v>
      </c>
      <c r="AF5" s="632">
        <v>1.8865765088305853E-4</v>
      </c>
      <c r="AG5" s="632">
        <v>3.4868993759334114E-4</v>
      </c>
      <c r="AH5" s="632">
        <v>4.9489314803095809E-4</v>
      </c>
      <c r="AI5" s="632">
        <v>2.9684000581848153E-4</v>
      </c>
      <c r="AJ5" s="632">
        <v>1.5028755005818008E-4</v>
      </c>
      <c r="AK5" s="632">
        <v>1.3722718176391712E-4</v>
      </c>
      <c r="AL5" s="632">
        <v>6.8373156543801621E-4</v>
      </c>
      <c r="AM5" s="632">
        <v>3.203296495080636E-4</v>
      </c>
      <c r="AN5" s="632">
        <v>3.0089821569587958E-4</v>
      </c>
      <c r="AO5" s="645">
        <v>1.0763595472009486</v>
      </c>
      <c r="AP5" s="646">
        <v>0.81820389472074084</v>
      </c>
      <c r="AQ5" s="286" t="s">
        <v>22</v>
      </c>
    </row>
    <row r="6" spans="1:43" ht="18.75" customHeight="1">
      <c r="A6" s="193" t="s">
        <v>221</v>
      </c>
      <c r="B6" s="119" t="s">
        <v>260</v>
      </c>
      <c r="C6" s="130"/>
      <c r="D6" s="643">
        <v>1.1197444269537751E-2</v>
      </c>
      <c r="E6" s="643">
        <v>2.6849952497899615E-5</v>
      </c>
      <c r="F6" s="643">
        <v>1.0375582247327912</v>
      </c>
      <c r="G6" s="643">
        <v>1.4834482351216058E-4</v>
      </c>
      <c r="H6" s="643">
        <v>4.8628666720433057E-4</v>
      </c>
      <c r="I6" s="643">
        <v>1.6773624018114148E-3</v>
      </c>
      <c r="J6" s="643">
        <v>2.3787815307292908E-5</v>
      </c>
      <c r="K6" s="643">
        <v>8.0440075299786774E-5</v>
      </c>
      <c r="L6" s="632">
        <v>1.5903782097974594E-4</v>
      </c>
      <c r="M6" s="632">
        <v>1.5785746383122119E-5</v>
      </c>
      <c r="N6" s="632">
        <v>2.7613911806292038E-5</v>
      </c>
      <c r="O6" s="632">
        <v>1.1730803658846366E-5</v>
      </c>
      <c r="P6" s="632">
        <v>1.6306873417853788E-5</v>
      </c>
      <c r="Q6" s="632">
        <v>1.4101455967186718E-5</v>
      </c>
      <c r="R6" s="632">
        <v>2.2621100662503217E-5</v>
      </c>
      <c r="S6" s="632">
        <v>2.0489948770421053E-5</v>
      </c>
      <c r="T6" s="632">
        <v>1.6241616518029925E-5</v>
      </c>
      <c r="U6" s="632">
        <v>1.2024043889558138E-5</v>
      </c>
      <c r="V6" s="632">
        <v>9.9138497831262601E-6</v>
      </c>
      <c r="W6" s="632">
        <v>6.4391212472281461E-4</v>
      </c>
      <c r="X6" s="632">
        <v>4.6207039689183817E-5</v>
      </c>
      <c r="Y6" s="632">
        <v>1.7384696483616618E-5</v>
      </c>
      <c r="Z6" s="632">
        <v>3.7503090361975088E-5</v>
      </c>
      <c r="AA6" s="632">
        <v>2.5997224593282095E-5</v>
      </c>
      <c r="AB6" s="632">
        <v>5.5576818551347036E-5</v>
      </c>
      <c r="AC6" s="632">
        <v>2.7346667987111577E-5</v>
      </c>
      <c r="AD6" s="632">
        <v>1.2553564799451669E-5</v>
      </c>
      <c r="AE6" s="632">
        <v>2.3826839478461509E-5</v>
      </c>
      <c r="AF6" s="632">
        <v>2.1286152915238866E-4</v>
      </c>
      <c r="AG6" s="632">
        <v>6.266421818590681E-5</v>
      </c>
      <c r="AH6" s="632">
        <v>1.4151253462897195E-3</v>
      </c>
      <c r="AI6" s="632">
        <v>1.9619406186171858E-3</v>
      </c>
      <c r="AJ6" s="632">
        <v>3.3033717168608748E-4</v>
      </c>
      <c r="AK6" s="632">
        <v>4.2049880063755225E-5</v>
      </c>
      <c r="AL6" s="632">
        <v>2.2444186319248768E-2</v>
      </c>
      <c r="AM6" s="632">
        <v>1.1075699461215268E-4</v>
      </c>
      <c r="AN6" s="632">
        <v>4.8262250211240898E-4</v>
      </c>
      <c r="AO6" s="645">
        <v>1.0794774605564343</v>
      </c>
      <c r="AP6" s="646">
        <v>0.8205740031640526</v>
      </c>
      <c r="AQ6" s="286" t="s">
        <v>221</v>
      </c>
    </row>
    <row r="7" spans="1:43" ht="18.75" customHeight="1">
      <c r="A7" s="193" t="s">
        <v>222</v>
      </c>
      <c r="B7" s="119" t="s">
        <v>4</v>
      </c>
      <c r="C7" s="130"/>
      <c r="D7" s="643">
        <v>1.4468288911299537E-3</v>
      </c>
      <c r="E7" s="643">
        <v>9.1234663141307219E-4</v>
      </c>
      <c r="F7" s="643">
        <v>3.309838895771483E-4</v>
      </c>
      <c r="G7" s="643">
        <v>1.0303039656102622</v>
      </c>
      <c r="H7" s="643">
        <v>6.3122901206516882E-4</v>
      </c>
      <c r="I7" s="643">
        <v>2.7017038094110177E-4</v>
      </c>
      <c r="J7" s="643">
        <v>9.2658337062584813E-5</v>
      </c>
      <c r="K7" s="643">
        <v>3.5737955517507454E-4</v>
      </c>
      <c r="L7" s="632">
        <v>7.5445664577040495E-4</v>
      </c>
      <c r="M7" s="632">
        <v>1.519283625368136E-4</v>
      </c>
      <c r="N7" s="632">
        <v>1.8995136821955727E-4</v>
      </c>
      <c r="O7" s="632">
        <v>2.2320481231021317E-4</v>
      </c>
      <c r="P7" s="632">
        <v>2.4109633952791232E-4</v>
      </c>
      <c r="Q7" s="632">
        <v>3.4784544225099386E-4</v>
      </c>
      <c r="R7" s="632">
        <v>2.4591729956526507E-4</v>
      </c>
      <c r="S7" s="632">
        <v>5.6408253578282526E-4</v>
      </c>
      <c r="T7" s="632">
        <v>3.8997740452425303E-4</v>
      </c>
      <c r="U7" s="632">
        <v>2.0124146233963642E-4</v>
      </c>
      <c r="V7" s="632">
        <v>1.3643032418669303E-4</v>
      </c>
      <c r="W7" s="632">
        <v>4.2820694480564413E-4</v>
      </c>
      <c r="X7" s="632">
        <v>5.0768607803542386E-4</v>
      </c>
      <c r="Y7" s="632">
        <v>1.2382785082525876E-4</v>
      </c>
      <c r="Z7" s="632">
        <v>2.8041886033519631E-4</v>
      </c>
      <c r="AA7" s="632">
        <v>3.1977980767104275E-4</v>
      </c>
      <c r="AB7" s="632">
        <v>6.1556194439514882E-4</v>
      </c>
      <c r="AC7" s="632">
        <v>2.7405155933535563E-4</v>
      </c>
      <c r="AD7" s="632">
        <v>3.6161930991665848E-5</v>
      </c>
      <c r="AE7" s="632">
        <v>2.2840308881339662E-4</v>
      </c>
      <c r="AF7" s="632">
        <v>2.2340352805114714E-4</v>
      </c>
      <c r="AG7" s="632">
        <v>6.1621799086279704E-4</v>
      </c>
      <c r="AH7" s="632">
        <v>9.9433446914607286E-5</v>
      </c>
      <c r="AI7" s="632">
        <v>5.0169973331990944E-4</v>
      </c>
      <c r="AJ7" s="632">
        <v>3.5829415048697572E-3</v>
      </c>
      <c r="AK7" s="632">
        <v>2.8209060563730504E-4</v>
      </c>
      <c r="AL7" s="632">
        <v>6.3197517226663423E-4</v>
      </c>
      <c r="AM7" s="632">
        <v>2.8359223700644251E-3</v>
      </c>
      <c r="AN7" s="632">
        <v>2.7000029926117617E-4</v>
      </c>
      <c r="AO7" s="645">
        <v>1.0496494770210967</v>
      </c>
      <c r="AP7" s="646">
        <v>0.79790000694806229</v>
      </c>
      <c r="AQ7" s="286" t="s">
        <v>222</v>
      </c>
    </row>
    <row r="8" spans="1:43" ht="18.75" customHeight="1">
      <c r="A8" s="193" t="s">
        <v>223</v>
      </c>
      <c r="B8" s="119" t="s">
        <v>5</v>
      </c>
      <c r="C8" s="130"/>
      <c r="D8" s="643">
        <v>6.0098465836122663E-3</v>
      </c>
      <c r="E8" s="643">
        <v>1.9050793414591299E-3</v>
      </c>
      <c r="F8" s="643">
        <v>8.3876694580451595E-3</v>
      </c>
      <c r="G8" s="643">
        <v>2.7604140737935083E-3</v>
      </c>
      <c r="H8" s="643">
        <v>1.0981456078846923</v>
      </c>
      <c r="I8" s="643">
        <v>7.8098453230336902E-3</v>
      </c>
      <c r="J8" s="643">
        <v>6.1760799497312781E-4</v>
      </c>
      <c r="K8" s="643">
        <v>3.0629645088009307E-3</v>
      </c>
      <c r="L8" s="632">
        <v>5.5063476597265147E-3</v>
      </c>
      <c r="M8" s="632">
        <v>9.6967903286021724E-4</v>
      </c>
      <c r="N8" s="632">
        <v>1.3071063128703994E-3</v>
      </c>
      <c r="O8" s="632">
        <v>1.5227524339441389E-3</v>
      </c>
      <c r="P8" s="632">
        <v>2.0890569292307515E-3</v>
      </c>
      <c r="Q8" s="632">
        <v>1.0900275932837224E-3</v>
      </c>
      <c r="R8" s="632">
        <v>2.559733918506757E-3</v>
      </c>
      <c r="S8" s="632">
        <v>2.2771914389324694E-3</v>
      </c>
      <c r="T8" s="632">
        <v>4.2522000151720123E-3</v>
      </c>
      <c r="U8" s="632">
        <v>1.2080347484125316E-3</v>
      </c>
      <c r="V8" s="632">
        <v>6.7082931617529792E-4</v>
      </c>
      <c r="W8" s="632">
        <v>1.3310854550617257E-2</v>
      </c>
      <c r="X8" s="632">
        <v>1.5828082496204054E-2</v>
      </c>
      <c r="Y8" s="632">
        <v>1.7608641535211077E-3</v>
      </c>
      <c r="Z8" s="632">
        <v>2.9557854524224561E-3</v>
      </c>
      <c r="AA8" s="632">
        <v>2.0621970377270944E-3</v>
      </c>
      <c r="AB8" s="632">
        <v>3.2903460662008326E-3</v>
      </c>
      <c r="AC8" s="632">
        <v>2.7063892381090477E-3</v>
      </c>
      <c r="AD8" s="632">
        <v>5.7731075240080273E-4</v>
      </c>
      <c r="AE8" s="632">
        <v>1.8827463158572234E-3</v>
      </c>
      <c r="AF8" s="632">
        <v>5.3708469244388981E-3</v>
      </c>
      <c r="AG8" s="632">
        <v>1.6516090587751781E-3</v>
      </c>
      <c r="AH8" s="632">
        <v>2.4783773908019012E-3</v>
      </c>
      <c r="AI8" s="632">
        <v>2.921066940996711E-3</v>
      </c>
      <c r="AJ8" s="632">
        <v>7.4390765571266063E-3</v>
      </c>
      <c r="AK8" s="632">
        <v>1.900891485332882E-3</v>
      </c>
      <c r="AL8" s="632">
        <v>3.031236226073061E-3</v>
      </c>
      <c r="AM8" s="632">
        <v>0.14117170424125786</v>
      </c>
      <c r="AN8" s="632">
        <v>1.3075575747199073E-3</v>
      </c>
      <c r="AO8" s="645">
        <v>1.3637989370301078</v>
      </c>
      <c r="AP8" s="646">
        <v>1.0367033997104653</v>
      </c>
      <c r="AQ8" s="286" t="s">
        <v>223</v>
      </c>
    </row>
    <row r="9" spans="1:43" ht="18.75" customHeight="1">
      <c r="A9" s="194" t="s">
        <v>224</v>
      </c>
      <c r="B9" s="122" t="s">
        <v>6</v>
      </c>
      <c r="C9" s="131"/>
      <c r="D9" s="634">
        <v>1.5246254451350045E-2</v>
      </c>
      <c r="E9" s="634">
        <v>3.8100943914063067E-3</v>
      </c>
      <c r="F9" s="634">
        <v>3.637673657613636E-3</v>
      </c>
      <c r="G9" s="634">
        <v>2.1125584504296645E-2</v>
      </c>
      <c r="H9" s="634">
        <v>7.9465648706486848E-3</v>
      </c>
      <c r="I9" s="634">
        <v>1.0357632913944168</v>
      </c>
      <c r="J9" s="634">
        <v>9.0084701629673074E-3</v>
      </c>
      <c r="K9" s="634">
        <v>4.0040013211750172E-2</v>
      </c>
      <c r="L9" s="634">
        <v>1.1093952750391177E-2</v>
      </c>
      <c r="M9" s="634">
        <v>1.0264542232160858E-3</v>
      </c>
      <c r="N9" s="634">
        <v>1.3360987542380257E-3</v>
      </c>
      <c r="O9" s="634">
        <v>1.2442890824957051E-3</v>
      </c>
      <c r="P9" s="634">
        <v>9.9795797068226617E-4</v>
      </c>
      <c r="Q9" s="634">
        <v>1.0336575712271401E-3</v>
      </c>
      <c r="R9" s="634">
        <v>5.9421688787791808E-3</v>
      </c>
      <c r="S9" s="634">
        <v>2.3178714335299866E-3</v>
      </c>
      <c r="T9" s="634">
        <v>1.9279152544137241E-3</v>
      </c>
      <c r="U9" s="634">
        <v>6.8987132369236392E-4</v>
      </c>
      <c r="V9" s="634">
        <v>1.6002965062807987E-3</v>
      </c>
      <c r="W9" s="634">
        <v>4.2596700352436172E-3</v>
      </c>
      <c r="X9" s="634">
        <v>1.4949469106438056E-3</v>
      </c>
      <c r="Y9" s="634">
        <v>3.4518161577134718E-4</v>
      </c>
      <c r="Z9" s="634">
        <v>2.2527297996526217E-3</v>
      </c>
      <c r="AA9" s="634">
        <v>2.5997585167402918E-3</v>
      </c>
      <c r="AB9" s="634">
        <v>1.8854011470500269E-4</v>
      </c>
      <c r="AC9" s="634">
        <v>2.1393036297411979E-4</v>
      </c>
      <c r="AD9" s="634">
        <v>6.0764790786086756E-5</v>
      </c>
      <c r="AE9" s="634">
        <v>3.4292515636000605E-4</v>
      </c>
      <c r="AF9" s="634">
        <v>5.033692157742016E-4</v>
      </c>
      <c r="AG9" s="634">
        <v>4.7966232505297266E-4</v>
      </c>
      <c r="AH9" s="634">
        <v>9.5233939127241298E-4</v>
      </c>
      <c r="AI9" s="634">
        <v>2.0490231457115777E-2</v>
      </c>
      <c r="AJ9" s="634">
        <v>7.8016393863890375E-4</v>
      </c>
      <c r="AK9" s="634">
        <v>9.1773586152194019E-4</v>
      </c>
      <c r="AL9" s="634">
        <v>1.5481377353244532E-3</v>
      </c>
      <c r="AM9" s="634">
        <v>3.2197812871781117E-3</v>
      </c>
      <c r="AN9" s="634">
        <v>1.3639188708751354E-3</v>
      </c>
      <c r="AO9" s="647">
        <v>1.207802267779027</v>
      </c>
      <c r="AP9" s="648">
        <v>0.91812120041041245</v>
      </c>
      <c r="AQ9" s="287" t="s">
        <v>224</v>
      </c>
    </row>
    <row r="10" spans="1:43" ht="18.75" customHeight="1">
      <c r="A10" s="193" t="s">
        <v>225</v>
      </c>
      <c r="B10" s="119" t="s">
        <v>7</v>
      </c>
      <c r="C10" s="130"/>
      <c r="D10" s="632">
        <v>1.15417092001591E-3</v>
      </c>
      <c r="E10" s="632">
        <v>2.8650710315019697E-3</v>
      </c>
      <c r="F10" s="632">
        <v>5.3848218324963775E-4</v>
      </c>
      <c r="G10" s="632">
        <v>3.5487249057692251E-4</v>
      </c>
      <c r="H10" s="632">
        <v>4.0091271602958622E-4</v>
      </c>
      <c r="I10" s="632">
        <v>4.7284126810052572E-4</v>
      </c>
      <c r="J10" s="632">
        <v>1.0163912453159247</v>
      </c>
      <c r="K10" s="632">
        <v>2.2022451446427479E-4</v>
      </c>
      <c r="L10" s="632">
        <v>1.0706826722576494E-3</v>
      </c>
      <c r="M10" s="632">
        <v>8.009913515027075E-4</v>
      </c>
      <c r="N10" s="632">
        <v>3.9517193242735819E-4</v>
      </c>
      <c r="O10" s="632">
        <v>4.7455683476621384E-4</v>
      </c>
      <c r="P10" s="632">
        <v>3.1474773848510075E-4</v>
      </c>
      <c r="Q10" s="632">
        <v>2.2179881709715962E-4</v>
      </c>
      <c r="R10" s="632">
        <v>2.0991913919114858E-4</v>
      </c>
      <c r="S10" s="632">
        <v>3.0886089612744714E-4</v>
      </c>
      <c r="T10" s="632">
        <v>2.0603200962369977E-4</v>
      </c>
      <c r="U10" s="632">
        <v>2.8521202278557949E-4</v>
      </c>
      <c r="V10" s="632">
        <v>3.5998828180949311E-4</v>
      </c>
      <c r="W10" s="632">
        <v>3.3479605321638865E-4</v>
      </c>
      <c r="X10" s="632">
        <v>8.8621281633640358E-4</v>
      </c>
      <c r="Y10" s="632">
        <v>1.5638121774498254E-3</v>
      </c>
      <c r="Z10" s="632">
        <v>1.1154769278633099E-3</v>
      </c>
      <c r="AA10" s="632">
        <v>9.7158006734770098E-4</v>
      </c>
      <c r="AB10" s="632">
        <v>3.7281226819069853E-4</v>
      </c>
      <c r="AC10" s="632">
        <v>2.3662183111626368E-4</v>
      </c>
      <c r="AD10" s="632">
        <v>6.1126708846599619E-5</v>
      </c>
      <c r="AE10" s="632">
        <v>6.3517454931774448E-3</v>
      </c>
      <c r="AF10" s="632">
        <v>2.3645435483368569E-4</v>
      </c>
      <c r="AG10" s="632">
        <v>6.1360377797811682E-4</v>
      </c>
      <c r="AH10" s="632">
        <v>3.1174629104478295E-4</v>
      </c>
      <c r="AI10" s="632">
        <v>2.572639626409911E-4</v>
      </c>
      <c r="AJ10" s="632">
        <v>3.8434749336110826E-4</v>
      </c>
      <c r="AK10" s="632">
        <v>2.2214121933772908E-4</v>
      </c>
      <c r="AL10" s="632">
        <v>5.5230484313919799E-4</v>
      </c>
      <c r="AM10" s="632">
        <v>3.2572258980983912E-4</v>
      </c>
      <c r="AN10" s="632">
        <v>1.582369505883871E-3</v>
      </c>
      <c r="AO10" s="645">
        <v>1.0434259205175114</v>
      </c>
      <c r="AP10" s="646">
        <v>0.79316911736428874</v>
      </c>
      <c r="AQ10" s="286" t="s">
        <v>225</v>
      </c>
    </row>
    <row r="11" spans="1:43" ht="18.75" customHeight="1">
      <c r="A11" s="193" t="s">
        <v>226</v>
      </c>
      <c r="B11" s="119" t="s">
        <v>390</v>
      </c>
      <c r="C11" s="130"/>
      <c r="D11" s="632">
        <v>1.1379877691042714E-3</v>
      </c>
      <c r="E11" s="632">
        <v>9.2426245580580241E-4</v>
      </c>
      <c r="F11" s="632">
        <v>3.7131319559480687E-3</v>
      </c>
      <c r="G11" s="632">
        <v>1.0553427482064047E-3</v>
      </c>
      <c r="H11" s="632">
        <v>1.7891274461855164E-3</v>
      </c>
      <c r="I11" s="632">
        <v>3.7729834590358845E-3</v>
      </c>
      <c r="J11" s="632">
        <v>2.7486477710215741E-4</v>
      </c>
      <c r="K11" s="632">
        <v>1.0284247772931625</v>
      </c>
      <c r="L11" s="632">
        <v>1.5093577260612994E-3</v>
      </c>
      <c r="M11" s="632">
        <v>3.1166612622288836E-4</v>
      </c>
      <c r="N11" s="632">
        <v>4.4250977320124695E-4</v>
      </c>
      <c r="O11" s="632">
        <v>8.8584912539833795E-4</v>
      </c>
      <c r="P11" s="632">
        <v>1.4498828224901125E-3</v>
      </c>
      <c r="Q11" s="632">
        <v>1.7538690982988553E-3</v>
      </c>
      <c r="R11" s="632">
        <v>7.5110411909738778E-3</v>
      </c>
      <c r="S11" s="632">
        <v>2.3568801581802844E-3</v>
      </c>
      <c r="T11" s="632">
        <v>2.6239031789377803E-3</v>
      </c>
      <c r="U11" s="632">
        <v>2.1685023670521128E-3</v>
      </c>
      <c r="V11" s="632">
        <v>3.5421541422158802E-3</v>
      </c>
      <c r="W11" s="632">
        <v>3.5933284597698431E-3</v>
      </c>
      <c r="X11" s="632">
        <v>1.847766206146991E-3</v>
      </c>
      <c r="Y11" s="632">
        <v>3.3581212308253066E-4</v>
      </c>
      <c r="Z11" s="632">
        <v>5.5092978652497232E-3</v>
      </c>
      <c r="AA11" s="632">
        <v>1.6867000782654616E-3</v>
      </c>
      <c r="AB11" s="632">
        <v>8.496702135541176E-4</v>
      </c>
      <c r="AC11" s="632">
        <v>6.4717186249088567E-4</v>
      </c>
      <c r="AD11" s="632">
        <v>1.5607329315909122E-4</v>
      </c>
      <c r="AE11" s="632">
        <v>7.0105989443049698E-4</v>
      </c>
      <c r="AF11" s="632">
        <v>8.9023128532749395E-4</v>
      </c>
      <c r="AG11" s="632">
        <v>5.3938223916219464E-4</v>
      </c>
      <c r="AH11" s="632">
        <v>4.5062173892004018E-4</v>
      </c>
      <c r="AI11" s="632">
        <v>5.2156604826633938E-4</v>
      </c>
      <c r="AJ11" s="632">
        <v>1.2174915867911612E-3</v>
      </c>
      <c r="AK11" s="632">
        <v>1.8176970755151923E-3</v>
      </c>
      <c r="AL11" s="632">
        <v>6.8319861609304484E-4</v>
      </c>
      <c r="AM11" s="632">
        <v>5.9815866274857618E-3</v>
      </c>
      <c r="AN11" s="632">
        <v>6.7350277546136133E-4</v>
      </c>
      <c r="AO11" s="645">
        <v>1.0937502516027542</v>
      </c>
      <c r="AP11" s="646">
        <v>0.83142358707214614</v>
      </c>
      <c r="AQ11" s="286" t="s">
        <v>226</v>
      </c>
    </row>
    <row r="12" spans="1:43" ht="18.75" customHeight="1">
      <c r="A12" s="193" t="s">
        <v>227</v>
      </c>
      <c r="B12" s="119" t="s">
        <v>8</v>
      </c>
      <c r="C12" s="130"/>
      <c r="D12" s="632">
        <v>1.1385402663285464E-3</v>
      </c>
      <c r="E12" s="632">
        <v>2.9056052937076579E-4</v>
      </c>
      <c r="F12" s="632">
        <v>1.4061806306764611E-3</v>
      </c>
      <c r="G12" s="632">
        <v>4.5206525143771681E-4</v>
      </c>
      <c r="H12" s="632">
        <v>1.7727857357398582E-3</v>
      </c>
      <c r="I12" s="632">
        <v>4.1084813124782462E-3</v>
      </c>
      <c r="J12" s="632">
        <v>4.5553778686817717E-3</v>
      </c>
      <c r="K12" s="632">
        <v>1.7582826349803135E-3</v>
      </c>
      <c r="L12" s="632">
        <v>1.0344748565897544</v>
      </c>
      <c r="M12" s="632">
        <v>6.0925494342504438E-3</v>
      </c>
      <c r="N12" s="632">
        <v>7.6413482789971215E-3</v>
      </c>
      <c r="O12" s="632">
        <v>1.8451771737905895E-3</v>
      </c>
      <c r="P12" s="632">
        <v>2.9181492818174384E-3</v>
      </c>
      <c r="Q12" s="632">
        <v>2.7518309466600748E-3</v>
      </c>
      <c r="R12" s="632">
        <v>4.8465309610941903E-3</v>
      </c>
      <c r="S12" s="632">
        <v>1.2166448458247114E-2</v>
      </c>
      <c r="T12" s="632">
        <v>4.7270436402973917E-3</v>
      </c>
      <c r="U12" s="632">
        <v>1.2912235969372902E-3</v>
      </c>
      <c r="V12" s="632">
        <v>1.1162204146851289E-3</v>
      </c>
      <c r="W12" s="632">
        <v>1.7211437732143184E-3</v>
      </c>
      <c r="X12" s="632">
        <v>2.1209908195925116E-2</v>
      </c>
      <c r="Y12" s="632">
        <v>9.4111554349920763E-4</v>
      </c>
      <c r="Z12" s="632">
        <v>3.2519831447237742E-3</v>
      </c>
      <c r="AA12" s="632">
        <v>4.7173135199325109E-4</v>
      </c>
      <c r="AB12" s="632">
        <v>2.7903157396577601E-4</v>
      </c>
      <c r="AC12" s="632">
        <v>1.9298699680168614E-4</v>
      </c>
      <c r="AD12" s="632">
        <v>3.2738124213174956E-4</v>
      </c>
      <c r="AE12" s="632">
        <v>3.1166860769029302E-4</v>
      </c>
      <c r="AF12" s="632">
        <v>2.7507325763762903E-4</v>
      </c>
      <c r="AG12" s="632">
        <v>5.0193085465407368E-4</v>
      </c>
      <c r="AH12" s="632">
        <v>9.462217397731476E-4</v>
      </c>
      <c r="AI12" s="632">
        <v>6.0836078541917681E-4</v>
      </c>
      <c r="AJ12" s="632">
        <v>3.8408802700372915E-4</v>
      </c>
      <c r="AK12" s="632">
        <v>6.180932523689839E-4</v>
      </c>
      <c r="AL12" s="632">
        <v>7.8290848105879059E-4</v>
      </c>
      <c r="AM12" s="632">
        <v>2.4770388064790576E-3</v>
      </c>
      <c r="AN12" s="632">
        <v>1.6564631754354237E-3</v>
      </c>
      <c r="AO12" s="645">
        <v>1.1323107818159999</v>
      </c>
      <c r="AP12" s="646">
        <v>0.8607357031629268</v>
      </c>
      <c r="AQ12" s="286" t="s">
        <v>227</v>
      </c>
    </row>
    <row r="13" spans="1:43" ht="18.75" customHeight="1">
      <c r="A13" s="197" t="s">
        <v>228</v>
      </c>
      <c r="B13" s="124" t="s">
        <v>9</v>
      </c>
      <c r="C13" s="132"/>
      <c r="D13" s="636">
        <v>1.4969879330776277E-4</v>
      </c>
      <c r="E13" s="636">
        <v>1.4366299150562788E-3</v>
      </c>
      <c r="F13" s="636">
        <v>5.011284852417657E-4</v>
      </c>
      <c r="G13" s="636">
        <v>1.238345781621939E-4</v>
      </c>
      <c r="H13" s="636">
        <v>1.1403076564574836E-3</v>
      </c>
      <c r="I13" s="636">
        <v>3.3283434546299784E-4</v>
      </c>
      <c r="J13" s="636">
        <v>1.2577874044790175E-4</v>
      </c>
      <c r="K13" s="636">
        <v>7.3456655969775134E-4</v>
      </c>
      <c r="L13" s="636">
        <v>2.2996312907389836E-3</v>
      </c>
      <c r="M13" s="636">
        <v>1.1142015839062733</v>
      </c>
      <c r="N13" s="636">
        <v>4.501278334569239E-4</v>
      </c>
      <c r="O13" s="636">
        <v>6.2204083601178642E-2</v>
      </c>
      <c r="P13" s="636">
        <v>5.1982009866721725E-2</v>
      </c>
      <c r="Q13" s="636">
        <v>2.7981489707279691E-2</v>
      </c>
      <c r="R13" s="636">
        <v>6.5712778118888412E-3</v>
      </c>
      <c r="S13" s="636">
        <v>1.9706034306664639E-3</v>
      </c>
      <c r="T13" s="636">
        <v>1.5275582742179255E-2</v>
      </c>
      <c r="U13" s="636">
        <v>2.2863914682839264E-3</v>
      </c>
      <c r="V13" s="636">
        <v>1.3829599342435864E-2</v>
      </c>
      <c r="W13" s="636">
        <v>1.0208312558661102E-3</v>
      </c>
      <c r="X13" s="636">
        <v>8.6959127564503417E-3</v>
      </c>
      <c r="Y13" s="636">
        <v>4.2937646801828085E-4</v>
      </c>
      <c r="Z13" s="636">
        <v>7.3193338797335672E-4</v>
      </c>
      <c r="AA13" s="636">
        <v>1.4072205554250053E-4</v>
      </c>
      <c r="AB13" s="636">
        <v>1.5178369829923008E-4</v>
      </c>
      <c r="AC13" s="636">
        <v>1.0165088131932244E-4</v>
      </c>
      <c r="AD13" s="636">
        <v>1.3170306406876299E-4</v>
      </c>
      <c r="AE13" s="636">
        <v>2.1377131028201576E-4</v>
      </c>
      <c r="AF13" s="636">
        <v>1.4426931496757729E-4</v>
      </c>
      <c r="AG13" s="636">
        <v>2.4657543583832758E-4</v>
      </c>
      <c r="AH13" s="636">
        <v>1.1887604089676055E-4</v>
      </c>
      <c r="AI13" s="636">
        <v>9.2669496658304642E-5</v>
      </c>
      <c r="AJ13" s="636">
        <v>1.4691755848023809E-4</v>
      </c>
      <c r="AK13" s="636">
        <v>4.6606443098936846E-4</v>
      </c>
      <c r="AL13" s="636">
        <v>1.5250425418253063E-4</v>
      </c>
      <c r="AM13" s="636">
        <v>2.7609397010323254E-4</v>
      </c>
      <c r="AN13" s="636">
        <v>1.2980822463141057E-3</v>
      </c>
      <c r="AO13" s="649">
        <v>1.3181568977011884</v>
      </c>
      <c r="AP13" s="650">
        <v>1.0020082140366515</v>
      </c>
      <c r="AQ13" s="288" t="s">
        <v>228</v>
      </c>
    </row>
    <row r="14" spans="1:43" ht="18.75" customHeight="1">
      <c r="A14" s="193" t="s">
        <v>229</v>
      </c>
      <c r="B14" s="119" t="s">
        <v>10</v>
      </c>
      <c r="C14" s="130"/>
      <c r="D14" s="643">
        <v>1.4391628036517263E-4</v>
      </c>
      <c r="E14" s="643">
        <v>5.659569092350224E-4</v>
      </c>
      <c r="F14" s="643">
        <v>1.0377602377901324E-3</v>
      </c>
      <c r="G14" s="643">
        <v>1.8247485562167769E-4</v>
      </c>
      <c r="H14" s="643">
        <v>7.4822233712544311E-4</v>
      </c>
      <c r="I14" s="643">
        <v>1.296364782616601E-3</v>
      </c>
      <c r="J14" s="643">
        <v>1.1081003398065736E-4</v>
      </c>
      <c r="K14" s="643">
        <v>1.1406713541234771E-3</v>
      </c>
      <c r="L14" s="632">
        <v>4.3625635400406397E-3</v>
      </c>
      <c r="M14" s="632">
        <v>3.2182539010090381E-3</v>
      </c>
      <c r="N14" s="632">
        <v>1.1955510958546287</v>
      </c>
      <c r="O14" s="632">
        <v>3.9425513983058026E-2</v>
      </c>
      <c r="P14" s="632">
        <v>7.5051921676464435E-3</v>
      </c>
      <c r="Q14" s="632">
        <v>1.0145053512427506E-2</v>
      </c>
      <c r="R14" s="632">
        <v>1.1704283704802813E-2</v>
      </c>
      <c r="S14" s="632">
        <v>1.6971100546208599E-2</v>
      </c>
      <c r="T14" s="632">
        <v>2.4504489663281451E-2</v>
      </c>
      <c r="U14" s="632">
        <v>6.531559132489451E-3</v>
      </c>
      <c r="V14" s="632">
        <v>1.1228145481241753E-2</v>
      </c>
      <c r="W14" s="632">
        <v>1.0225536777314439E-2</v>
      </c>
      <c r="X14" s="632">
        <v>4.7271960403814546E-3</v>
      </c>
      <c r="Y14" s="632">
        <v>4.9535750802008431E-4</v>
      </c>
      <c r="Z14" s="632">
        <v>4.4779008526166599E-4</v>
      </c>
      <c r="AA14" s="632">
        <v>1.4585885744421487E-4</v>
      </c>
      <c r="AB14" s="632">
        <v>1.4811369475095477E-4</v>
      </c>
      <c r="AC14" s="632">
        <v>1.5513306364249319E-4</v>
      </c>
      <c r="AD14" s="632">
        <v>8.4491401908911575E-5</v>
      </c>
      <c r="AE14" s="632">
        <v>1.4162718820857071E-4</v>
      </c>
      <c r="AF14" s="632">
        <v>2.2186456954410215E-4</v>
      </c>
      <c r="AG14" s="632">
        <v>2.49837712540075E-4</v>
      </c>
      <c r="AH14" s="632">
        <v>1.667200632701542E-4</v>
      </c>
      <c r="AI14" s="632">
        <v>5.8228394818224491E-4</v>
      </c>
      <c r="AJ14" s="632">
        <v>3.7796144221689354E-4</v>
      </c>
      <c r="AK14" s="632">
        <v>4.911908086225646E-4</v>
      </c>
      <c r="AL14" s="632">
        <v>2.9271761787969918E-4</v>
      </c>
      <c r="AM14" s="632">
        <v>1.2684851768835648E-3</v>
      </c>
      <c r="AN14" s="632">
        <v>1.3134609610926632E-3</v>
      </c>
      <c r="AO14" s="645">
        <v>1.3579090551948574</v>
      </c>
      <c r="AP14" s="646">
        <v>1.032226155773178</v>
      </c>
      <c r="AQ14" s="286" t="s">
        <v>229</v>
      </c>
    </row>
    <row r="15" spans="1:43" ht="18.75" customHeight="1">
      <c r="A15" s="193" t="s">
        <v>230</v>
      </c>
      <c r="B15" s="119" t="s">
        <v>11</v>
      </c>
      <c r="C15" s="130"/>
      <c r="D15" s="643">
        <v>1.094607073213372E-3</v>
      </c>
      <c r="E15" s="643">
        <v>1.1072685727348555E-2</v>
      </c>
      <c r="F15" s="643">
        <v>7.3215428457201349E-3</v>
      </c>
      <c r="G15" s="643">
        <v>1.2029492701877411E-3</v>
      </c>
      <c r="H15" s="643">
        <v>3.0270541189120568E-3</v>
      </c>
      <c r="I15" s="643">
        <v>4.1259631868974522E-3</v>
      </c>
      <c r="J15" s="643">
        <v>5.5042269391396672E-4</v>
      </c>
      <c r="K15" s="643">
        <v>1.6951986414168705E-3</v>
      </c>
      <c r="L15" s="632">
        <v>4.6695002742189358E-3</v>
      </c>
      <c r="M15" s="632">
        <v>1.657892943769669E-3</v>
      </c>
      <c r="N15" s="632">
        <v>1.3503774270706244E-3</v>
      </c>
      <c r="O15" s="632">
        <v>1.0193495390401941</v>
      </c>
      <c r="P15" s="632">
        <v>1.9539330730516252E-2</v>
      </c>
      <c r="Q15" s="632">
        <v>1.1884570772516631E-2</v>
      </c>
      <c r="R15" s="632">
        <v>8.820407763614261E-3</v>
      </c>
      <c r="S15" s="632">
        <v>6.0601801835488914E-3</v>
      </c>
      <c r="T15" s="632">
        <v>7.0094219464312919E-3</v>
      </c>
      <c r="U15" s="632">
        <v>4.5087979073900938E-3</v>
      </c>
      <c r="V15" s="632">
        <v>3.5408564808673956E-3</v>
      </c>
      <c r="W15" s="632">
        <v>3.1634015453870503E-3</v>
      </c>
      <c r="X15" s="632">
        <v>3.0755104908816527E-2</v>
      </c>
      <c r="Y15" s="632">
        <v>1.7353091412465242E-3</v>
      </c>
      <c r="Z15" s="632">
        <v>1.8684929194235887E-3</v>
      </c>
      <c r="AA15" s="632">
        <v>4.5295958974878725E-4</v>
      </c>
      <c r="AB15" s="632">
        <v>1.1436572531907539E-3</v>
      </c>
      <c r="AC15" s="632">
        <v>3.0914655674575903E-4</v>
      </c>
      <c r="AD15" s="632">
        <v>5.3784551717752814E-4</v>
      </c>
      <c r="AE15" s="632">
        <v>7.7649537614677029E-4</v>
      </c>
      <c r="AF15" s="632">
        <v>5.0627545919781057E-4</v>
      </c>
      <c r="AG15" s="632">
        <v>1.5120146383311008E-3</v>
      </c>
      <c r="AH15" s="632">
        <v>4.1225246237559858E-4</v>
      </c>
      <c r="AI15" s="632">
        <v>4.5790125522276169E-4</v>
      </c>
      <c r="AJ15" s="632">
        <v>1.0901138324005443E-3</v>
      </c>
      <c r="AK15" s="632">
        <v>7.3654908366384546E-4</v>
      </c>
      <c r="AL15" s="632">
        <v>1.2643996062025901E-3</v>
      </c>
      <c r="AM15" s="632">
        <v>9.5881212468950782E-4</v>
      </c>
      <c r="AN15" s="632">
        <v>1.9916583596642171E-3</v>
      </c>
      <c r="AO15" s="645">
        <v>1.1681536886573798</v>
      </c>
      <c r="AP15" s="646">
        <v>0.88798199465724537</v>
      </c>
      <c r="AQ15" s="286" t="s">
        <v>230</v>
      </c>
    </row>
    <row r="16" spans="1:43" ht="18.75" customHeight="1">
      <c r="A16" s="193" t="s">
        <v>231</v>
      </c>
      <c r="B16" s="119" t="s">
        <v>261</v>
      </c>
      <c r="C16" s="130"/>
      <c r="D16" s="643">
        <v>1.1055748782475475E-4</v>
      </c>
      <c r="E16" s="643">
        <v>1.8666282255857707E-3</v>
      </c>
      <c r="F16" s="643">
        <v>1.2059598161669683E-4</v>
      </c>
      <c r="G16" s="643">
        <v>9.8939150925585054E-5</v>
      </c>
      <c r="H16" s="643">
        <v>4.0246565352028689E-4</v>
      </c>
      <c r="I16" s="643">
        <v>2.0948446439941477E-4</v>
      </c>
      <c r="J16" s="643">
        <v>1.5384754084493734E-4</v>
      </c>
      <c r="K16" s="643">
        <v>2.8535347533684282E-4</v>
      </c>
      <c r="L16" s="632">
        <v>6.2965493139045044E-4</v>
      </c>
      <c r="M16" s="632">
        <v>2.85532543958225E-4</v>
      </c>
      <c r="N16" s="632">
        <v>1.1783316379903389E-4</v>
      </c>
      <c r="O16" s="632">
        <v>2.3567844351002308E-4</v>
      </c>
      <c r="P16" s="632">
        <v>1.0359262066077211</v>
      </c>
      <c r="Q16" s="632">
        <v>1.2660246515514907E-2</v>
      </c>
      <c r="R16" s="632">
        <v>1.5836020915352264E-3</v>
      </c>
      <c r="S16" s="632">
        <v>8.1563265294112288E-4</v>
      </c>
      <c r="T16" s="632">
        <v>2.2738335450887856E-3</v>
      </c>
      <c r="U16" s="632">
        <v>6.5653040958423871E-4</v>
      </c>
      <c r="V16" s="632">
        <v>2.5497716818811632E-3</v>
      </c>
      <c r="W16" s="632">
        <v>1.3570003886511801E-4</v>
      </c>
      <c r="X16" s="632">
        <v>2.3106164169674E-3</v>
      </c>
      <c r="Y16" s="632">
        <v>4.3915345845985945E-4</v>
      </c>
      <c r="Z16" s="632">
        <v>5.3116104567936823E-3</v>
      </c>
      <c r="AA16" s="632">
        <v>2.3189629144603193E-4</v>
      </c>
      <c r="AB16" s="632">
        <v>2.1730823172055072E-4</v>
      </c>
      <c r="AC16" s="632">
        <v>2.7308040729958239E-4</v>
      </c>
      <c r="AD16" s="632">
        <v>8.5645724826494287E-5</v>
      </c>
      <c r="AE16" s="632">
        <v>3.5195124339324933E-4</v>
      </c>
      <c r="AF16" s="632">
        <v>3.8383952391584178E-4</v>
      </c>
      <c r="AG16" s="632">
        <v>3.1824990726664148E-4</v>
      </c>
      <c r="AH16" s="632">
        <v>1.9160464301967459E-4</v>
      </c>
      <c r="AI16" s="632">
        <v>1.5569531668468574E-4</v>
      </c>
      <c r="AJ16" s="632">
        <v>2.0609924840581976E-4</v>
      </c>
      <c r="AK16" s="632">
        <v>3.0258991120496914E-3</v>
      </c>
      <c r="AL16" s="632">
        <v>1.7323866465670401E-4</v>
      </c>
      <c r="AM16" s="632">
        <v>1.1398206691041618E-4</v>
      </c>
      <c r="AN16" s="632">
        <v>1.8285550871251026E-4</v>
      </c>
      <c r="AO16" s="645">
        <v>1.0750908208283723</v>
      </c>
      <c r="AP16" s="646">
        <v>0.81723946154218408</v>
      </c>
      <c r="AQ16" s="286" t="s">
        <v>231</v>
      </c>
    </row>
    <row r="17" spans="1:43" ht="18.75" customHeight="1">
      <c r="A17" s="193" t="s">
        <v>232</v>
      </c>
      <c r="B17" s="119" t="s">
        <v>262</v>
      </c>
      <c r="C17" s="130"/>
      <c r="D17" s="643">
        <v>1.4524847994376393E-4</v>
      </c>
      <c r="E17" s="643">
        <v>1.2921586225399296E-3</v>
      </c>
      <c r="F17" s="643">
        <v>1.5513534270154066E-4</v>
      </c>
      <c r="G17" s="643">
        <v>1.1578985915475401E-4</v>
      </c>
      <c r="H17" s="643">
        <v>1.6860301023253503E-4</v>
      </c>
      <c r="I17" s="643">
        <v>2.6906335679233206E-4</v>
      </c>
      <c r="J17" s="643">
        <v>2.2635060249659892E-4</v>
      </c>
      <c r="K17" s="643">
        <v>1.2179071017111769E-3</v>
      </c>
      <c r="L17" s="632">
        <v>6.872988736150975E-4</v>
      </c>
      <c r="M17" s="632">
        <v>3.0099085513255667E-4</v>
      </c>
      <c r="N17" s="632">
        <v>2.2049405695240889E-4</v>
      </c>
      <c r="O17" s="632">
        <v>1.7218113742972316E-4</v>
      </c>
      <c r="P17" s="632">
        <v>1.6622410295251482E-3</v>
      </c>
      <c r="Q17" s="632">
        <v>1.0448074499970188</v>
      </c>
      <c r="R17" s="632">
        <v>4.4041252597526014E-4</v>
      </c>
      <c r="S17" s="632">
        <v>1.147287204800874E-3</v>
      </c>
      <c r="T17" s="632">
        <v>1.2629226598083367E-3</v>
      </c>
      <c r="U17" s="632">
        <v>2.4607566082921411E-4</v>
      </c>
      <c r="V17" s="632">
        <v>3.8061349435325009E-4</v>
      </c>
      <c r="W17" s="632">
        <v>1.1987708710554343E-4</v>
      </c>
      <c r="X17" s="632">
        <v>3.4726693816507508E-4</v>
      </c>
      <c r="Y17" s="632">
        <v>5.0753253640853705E-4</v>
      </c>
      <c r="Z17" s="632">
        <v>7.2305918159283654E-4</v>
      </c>
      <c r="AA17" s="632">
        <v>2.5947895921228404E-4</v>
      </c>
      <c r="AB17" s="632">
        <v>2.8744303652436412E-4</v>
      </c>
      <c r="AC17" s="632">
        <v>3.8491301612704346E-4</v>
      </c>
      <c r="AD17" s="632">
        <v>8.491192022010693E-5</v>
      </c>
      <c r="AE17" s="632">
        <v>4.6181101600274011E-4</v>
      </c>
      <c r="AF17" s="632">
        <v>5.3520661467509033E-4</v>
      </c>
      <c r="AG17" s="632">
        <v>3.0923541155939604E-4</v>
      </c>
      <c r="AH17" s="632">
        <v>1.9668434478327057E-4</v>
      </c>
      <c r="AI17" s="632">
        <v>1.7844345119258595E-4</v>
      </c>
      <c r="AJ17" s="632">
        <v>2.77311930973132E-4</v>
      </c>
      <c r="AK17" s="632">
        <v>4.576657762418038E-3</v>
      </c>
      <c r="AL17" s="632">
        <v>1.7066976866921593E-4</v>
      </c>
      <c r="AM17" s="632">
        <v>1.0383725854690482E-4</v>
      </c>
      <c r="AN17" s="632">
        <v>2.1431967683707397E-4</v>
      </c>
      <c r="AO17" s="645">
        <v>1.0646568837820267</v>
      </c>
      <c r="AP17" s="646">
        <v>0.80930801526032459</v>
      </c>
      <c r="AQ17" s="286" t="s">
        <v>232</v>
      </c>
    </row>
    <row r="18" spans="1:43" ht="18.75" customHeight="1">
      <c r="A18" s="193" t="s">
        <v>233</v>
      </c>
      <c r="B18" s="119" t="s">
        <v>263</v>
      </c>
      <c r="C18" s="130"/>
      <c r="D18" s="643">
        <v>2.7399999990713275E-5</v>
      </c>
      <c r="E18" s="643">
        <v>1.4746997965476442E-5</v>
      </c>
      <c r="F18" s="643">
        <v>1.3144638478289856E-5</v>
      </c>
      <c r="G18" s="643">
        <v>9.8568544824690499E-6</v>
      </c>
      <c r="H18" s="643">
        <v>1.1749291967285041E-5</v>
      </c>
      <c r="I18" s="643">
        <v>1.6120823888009487E-5</v>
      </c>
      <c r="J18" s="643">
        <v>1.0491161112790374E-5</v>
      </c>
      <c r="K18" s="643">
        <v>1.0175038422228652E-5</v>
      </c>
      <c r="L18" s="632">
        <v>1.4641343098671265E-5</v>
      </c>
      <c r="M18" s="632">
        <v>9.6487094167619899E-6</v>
      </c>
      <c r="N18" s="632">
        <v>8.3588438868990946E-6</v>
      </c>
      <c r="O18" s="632">
        <v>8.6059003085995544E-6</v>
      </c>
      <c r="P18" s="632">
        <v>4.1447170083859863E-5</v>
      </c>
      <c r="Q18" s="632">
        <v>2.5150372426101497E-4</v>
      </c>
      <c r="R18" s="632">
        <v>1.003896609706951</v>
      </c>
      <c r="S18" s="632">
        <v>1.4420668720025147E-5</v>
      </c>
      <c r="T18" s="632">
        <v>1.6304682450898924E-4</v>
      </c>
      <c r="U18" s="632">
        <v>9.8997337502715267E-6</v>
      </c>
      <c r="V18" s="632">
        <v>1.8842577304139785E-5</v>
      </c>
      <c r="W18" s="632">
        <v>1.5602602878360936E-5</v>
      </c>
      <c r="X18" s="632">
        <v>2.8511146338284815E-5</v>
      </c>
      <c r="Y18" s="632">
        <v>2.6234974632616607E-5</v>
      </c>
      <c r="Z18" s="632">
        <v>4.0361544104374276E-5</v>
      </c>
      <c r="AA18" s="632">
        <v>1.9984181778621625E-5</v>
      </c>
      <c r="AB18" s="632">
        <v>6.296912533868065E-5</v>
      </c>
      <c r="AC18" s="632">
        <v>2.5937476120071258E-5</v>
      </c>
      <c r="AD18" s="632">
        <v>5.2860270114845491E-6</v>
      </c>
      <c r="AE18" s="632">
        <v>2.7955744237793683E-5</v>
      </c>
      <c r="AF18" s="632">
        <v>3.7149036362151442E-5</v>
      </c>
      <c r="AG18" s="632">
        <v>1.0143885304960091E-4</v>
      </c>
      <c r="AH18" s="632">
        <v>1.474723334459518E-5</v>
      </c>
      <c r="AI18" s="632">
        <v>5.2680953264603334E-4</v>
      </c>
      <c r="AJ18" s="632">
        <v>2.2504369955823907E-5</v>
      </c>
      <c r="AK18" s="632">
        <v>2.342590445095387E-4</v>
      </c>
      <c r="AL18" s="632">
        <v>5.4918495772605496E-5</v>
      </c>
      <c r="AM18" s="632">
        <v>1.197621165645299E-3</v>
      </c>
      <c r="AN18" s="632">
        <v>3.4863750234649709E-5</v>
      </c>
      <c r="AO18" s="645">
        <v>1.0070278643125583</v>
      </c>
      <c r="AP18" s="646">
        <v>0.76550082434398525</v>
      </c>
      <c r="AQ18" s="286" t="s">
        <v>233</v>
      </c>
    </row>
    <row r="19" spans="1:43" ht="18.75" customHeight="1">
      <c r="A19" s="193" t="s">
        <v>234</v>
      </c>
      <c r="B19" s="119" t="s">
        <v>264</v>
      </c>
      <c r="C19" s="130"/>
      <c r="D19" s="643">
        <v>1.6930755606049737E-4</v>
      </c>
      <c r="E19" s="643">
        <v>2.5315899657383611E-4</v>
      </c>
      <c r="F19" s="643">
        <v>1.7377361053152836E-4</v>
      </c>
      <c r="G19" s="643">
        <v>1.3999604085253588E-4</v>
      </c>
      <c r="H19" s="643">
        <v>1.7652951537769064E-4</v>
      </c>
      <c r="I19" s="643">
        <v>2.9889725908300956E-4</v>
      </c>
      <c r="J19" s="643">
        <v>1.7001748734542959E-4</v>
      </c>
      <c r="K19" s="643">
        <v>1.683155118054477E-4</v>
      </c>
      <c r="L19" s="632">
        <v>2.5242869032116109E-4</v>
      </c>
      <c r="M19" s="632">
        <v>1.7202605658235708E-4</v>
      </c>
      <c r="N19" s="632">
        <v>1.3580469200848394E-4</v>
      </c>
      <c r="O19" s="632">
        <v>1.4846124012503291E-4</v>
      </c>
      <c r="P19" s="632">
        <v>3.9840419764520228E-4</v>
      </c>
      <c r="Q19" s="632">
        <v>5.0869325335399559E-3</v>
      </c>
      <c r="R19" s="632">
        <v>7.4978573888295832E-2</v>
      </c>
      <c r="S19" s="632">
        <v>1.0791717858767191</v>
      </c>
      <c r="T19" s="632">
        <v>3.8759659651348755E-2</v>
      </c>
      <c r="U19" s="632">
        <v>6.0241515255672534E-2</v>
      </c>
      <c r="V19" s="632">
        <v>3.6136758395111817E-3</v>
      </c>
      <c r="W19" s="632">
        <v>3.2642746020617819E-4</v>
      </c>
      <c r="X19" s="632">
        <v>4.5902873103667965E-4</v>
      </c>
      <c r="Y19" s="632">
        <v>5.228951456896601E-4</v>
      </c>
      <c r="Z19" s="632">
        <v>6.6876394758753194E-4</v>
      </c>
      <c r="AA19" s="632">
        <v>3.1760901478971394E-4</v>
      </c>
      <c r="AB19" s="632">
        <v>3.5094156327630983E-4</v>
      </c>
      <c r="AC19" s="632">
        <v>4.858349950617456E-4</v>
      </c>
      <c r="AD19" s="632">
        <v>9.9334906173652399E-5</v>
      </c>
      <c r="AE19" s="632">
        <v>4.9994277383209971E-4</v>
      </c>
      <c r="AF19" s="632">
        <v>1.055795326445616E-3</v>
      </c>
      <c r="AG19" s="632">
        <v>7.6769832017606365E-4</v>
      </c>
      <c r="AH19" s="632">
        <v>4.8759886229580377E-4</v>
      </c>
      <c r="AI19" s="632">
        <v>2.6399724881559646E-4</v>
      </c>
      <c r="AJ19" s="632">
        <v>3.8183649381216481E-4</v>
      </c>
      <c r="AK19" s="632">
        <v>4.7662385535667991E-3</v>
      </c>
      <c r="AL19" s="632">
        <v>2.1734463504346135E-4</v>
      </c>
      <c r="AM19" s="632">
        <v>1.2170887138665687E-2</v>
      </c>
      <c r="AN19" s="632">
        <v>3.6338995357325279E-4</v>
      </c>
      <c r="AO19" s="645">
        <v>1.2887148289694481</v>
      </c>
      <c r="AP19" s="646">
        <v>0.97962757425174862</v>
      </c>
      <c r="AQ19" s="286" t="s">
        <v>234</v>
      </c>
    </row>
    <row r="20" spans="1:43" ht="18.75" customHeight="1">
      <c r="A20" s="193" t="s">
        <v>235</v>
      </c>
      <c r="B20" s="119" t="s">
        <v>12</v>
      </c>
      <c r="C20" s="130"/>
      <c r="D20" s="643">
        <v>7.0114994373710231E-5</v>
      </c>
      <c r="E20" s="643">
        <v>5.0042475723658159E-5</v>
      </c>
      <c r="F20" s="643">
        <v>3.3430736603772454E-5</v>
      </c>
      <c r="G20" s="643">
        <v>2.3666854699237315E-5</v>
      </c>
      <c r="H20" s="643">
        <v>4.2989428275878728E-5</v>
      </c>
      <c r="I20" s="643">
        <v>4.9380451521521694E-5</v>
      </c>
      <c r="J20" s="643">
        <v>3.2089220189832808E-5</v>
      </c>
      <c r="K20" s="643">
        <v>3.4780757692132278E-5</v>
      </c>
      <c r="L20" s="632">
        <v>5.353654528880077E-5</v>
      </c>
      <c r="M20" s="632">
        <v>3.8707696972093389E-5</v>
      </c>
      <c r="N20" s="632">
        <v>2.5640328828020357E-5</v>
      </c>
      <c r="O20" s="632">
        <v>1.8824369401576407E-4</v>
      </c>
      <c r="P20" s="632">
        <v>4.5659440566166658E-4</v>
      </c>
      <c r="Q20" s="632">
        <v>2.389185172185131E-3</v>
      </c>
      <c r="R20" s="632">
        <v>1.8253803964530366E-3</v>
      </c>
      <c r="S20" s="632">
        <v>2.3445816446998106E-3</v>
      </c>
      <c r="T20" s="632">
        <v>1.0067340998636451</v>
      </c>
      <c r="U20" s="632">
        <v>1.4956869319686747E-3</v>
      </c>
      <c r="V20" s="632">
        <v>2.415871827933251E-3</v>
      </c>
      <c r="W20" s="632">
        <v>6.9802896940695497E-5</v>
      </c>
      <c r="X20" s="632">
        <v>7.3982079555393444E-4</v>
      </c>
      <c r="Y20" s="632">
        <v>1.0791908675577815E-4</v>
      </c>
      <c r="Z20" s="632">
        <v>1.5577024098798421E-4</v>
      </c>
      <c r="AA20" s="632">
        <v>5.1365488683982136E-5</v>
      </c>
      <c r="AB20" s="632">
        <v>7.0537230857082832E-5</v>
      </c>
      <c r="AC20" s="632">
        <v>6.9430552457738225E-5</v>
      </c>
      <c r="AD20" s="632">
        <v>2.4173678213875526E-5</v>
      </c>
      <c r="AE20" s="632">
        <v>9.2847125965371625E-5</v>
      </c>
      <c r="AF20" s="632">
        <v>1.1362148507635121E-4</v>
      </c>
      <c r="AG20" s="632">
        <v>1.6656167331553955E-4</v>
      </c>
      <c r="AH20" s="632">
        <v>9.0541556119806251E-5</v>
      </c>
      <c r="AI20" s="632">
        <v>4.1584399194763935E-5</v>
      </c>
      <c r="AJ20" s="632">
        <v>5.1866570751637278E-5</v>
      </c>
      <c r="AK20" s="632">
        <v>7.5859413537798348E-4</v>
      </c>
      <c r="AL20" s="632">
        <v>4.8221940504253095E-5</v>
      </c>
      <c r="AM20" s="632">
        <v>5.0671312387366995E-5</v>
      </c>
      <c r="AN20" s="632">
        <v>1.4437540926040858E-4</v>
      </c>
      <c r="AO20" s="645">
        <v>1.0211517290051357</v>
      </c>
      <c r="AP20" s="646">
        <v>0.77623720061344592</v>
      </c>
      <c r="AQ20" s="286" t="s">
        <v>235</v>
      </c>
    </row>
    <row r="21" spans="1:43" ht="18.75" customHeight="1">
      <c r="A21" s="194" t="s">
        <v>236</v>
      </c>
      <c r="B21" s="122" t="s">
        <v>391</v>
      </c>
      <c r="C21" s="131"/>
      <c r="D21" s="634">
        <v>1.9982437248725891E-7</v>
      </c>
      <c r="E21" s="634">
        <v>2.8053894101097963E-7</v>
      </c>
      <c r="F21" s="634">
        <v>2.1071692084497553E-7</v>
      </c>
      <c r="G21" s="634">
        <v>1.5048384720711055E-7</v>
      </c>
      <c r="H21" s="634">
        <v>2.0264455790387117E-7</v>
      </c>
      <c r="I21" s="634">
        <v>4.5655224841748787E-7</v>
      </c>
      <c r="J21" s="634">
        <v>1.80231303696299E-7</v>
      </c>
      <c r="K21" s="634">
        <v>1.7213932130924567E-7</v>
      </c>
      <c r="L21" s="634">
        <v>2.6650697784055062E-7</v>
      </c>
      <c r="M21" s="634">
        <v>1.9918316778260854E-7</v>
      </c>
      <c r="N21" s="634">
        <v>1.4687296031892496E-7</v>
      </c>
      <c r="O21" s="634">
        <v>3.128038835780561E-7</v>
      </c>
      <c r="P21" s="634">
        <v>3.8049666979591545E-7</v>
      </c>
      <c r="Q21" s="634">
        <v>6.4176241466010915E-7</v>
      </c>
      <c r="R21" s="634">
        <v>1.8026492084112323E-7</v>
      </c>
      <c r="S21" s="634">
        <v>3.5334110405158642E-7</v>
      </c>
      <c r="T21" s="634">
        <v>2.1915247856315016E-7</v>
      </c>
      <c r="U21" s="634">
        <v>1.0000314236267263</v>
      </c>
      <c r="V21" s="634">
        <v>4.0140434994884656E-6</v>
      </c>
      <c r="W21" s="634">
        <v>2.8461213881417202E-7</v>
      </c>
      <c r="X21" s="634">
        <v>4.1309103451134976E-6</v>
      </c>
      <c r="Y21" s="634">
        <v>5.497870040787894E-7</v>
      </c>
      <c r="Z21" s="634">
        <v>6.3610538788946442E-7</v>
      </c>
      <c r="AA21" s="634">
        <v>3.1885115196066434E-7</v>
      </c>
      <c r="AB21" s="634">
        <v>9.1560104186214606E-7</v>
      </c>
      <c r="AC21" s="634">
        <v>6.6371021010066137E-7</v>
      </c>
      <c r="AD21" s="634">
        <v>2.2906083898748148E-7</v>
      </c>
      <c r="AE21" s="634">
        <v>6.535573569957213E-7</v>
      </c>
      <c r="AF21" s="634">
        <v>1.0960612497425196E-6</v>
      </c>
      <c r="AG21" s="634">
        <v>2.1127838534311043E-6</v>
      </c>
      <c r="AH21" s="634">
        <v>3.346502993152615E-7</v>
      </c>
      <c r="AI21" s="634">
        <v>2.4033179756150999E-7</v>
      </c>
      <c r="AJ21" s="634">
        <v>4.3738190233058206E-7</v>
      </c>
      <c r="AK21" s="634">
        <v>3.1386309648676438E-6</v>
      </c>
      <c r="AL21" s="634">
        <v>5.4410137065443449E-7</v>
      </c>
      <c r="AM21" s="634">
        <v>1.9520553694810136E-7</v>
      </c>
      <c r="AN21" s="634">
        <v>6.8483856152446205E-7</v>
      </c>
      <c r="AO21" s="647">
        <v>1.000057157367328</v>
      </c>
      <c r="AP21" s="648">
        <v>0.76020198197632471</v>
      </c>
      <c r="AQ21" s="287" t="s">
        <v>236</v>
      </c>
    </row>
    <row r="22" spans="1:43" ht="18.75" customHeight="1">
      <c r="A22" s="193" t="s">
        <v>0</v>
      </c>
      <c r="B22" s="119" t="s">
        <v>265</v>
      </c>
      <c r="C22" s="130"/>
      <c r="D22" s="632">
        <v>1.3137272104907754E-3</v>
      </c>
      <c r="E22" s="632">
        <v>3.142305651773591E-4</v>
      </c>
      <c r="F22" s="632">
        <v>2.6399815587237066E-4</v>
      </c>
      <c r="G22" s="632">
        <v>1.3023063190306159E-4</v>
      </c>
      <c r="H22" s="632">
        <v>1.7308845767780462E-4</v>
      </c>
      <c r="I22" s="632">
        <v>2.793846230800127E-4</v>
      </c>
      <c r="J22" s="632">
        <v>1.7667036242015953E-4</v>
      </c>
      <c r="K22" s="632">
        <v>1.58634889522008E-4</v>
      </c>
      <c r="L22" s="632">
        <v>2.4323082127623388E-4</v>
      </c>
      <c r="M22" s="632">
        <v>1.6584071204056225E-4</v>
      </c>
      <c r="N22" s="632">
        <v>1.2259658777975303E-4</v>
      </c>
      <c r="O22" s="632">
        <v>1.2457569114310898E-4</v>
      </c>
      <c r="P22" s="632">
        <v>1.5968615233051108E-4</v>
      </c>
      <c r="Q22" s="632">
        <v>1.5077212316505571E-4</v>
      </c>
      <c r="R22" s="632">
        <v>1.801805863123563E-4</v>
      </c>
      <c r="S22" s="632">
        <v>2.2330973969130662E-4</v>
      </c>
      <c r="T22" s="632">
        <v>1.6092371903189169E-4</v>
      </c>
      <c r="U22" s="632">
        <v>1.4296681196663327E-4</v>
      </c>
      <c r="V22" s="632">
        <v>1.0348338934212604</v>
      </c>
      <c r="W22" s="632">
        <v>1.5283257238290213E-4</v>
      </c>
      <c r="X22" s="632">
        <v>3.2883563740931286E-4</v>
      </c>
      <c r="Y22" s="632">
        <v>5.0467108392829709E-4</v>
      </c>
      <c r="Z22" s="632">
        <v>6.1012372168440523E-4</v>
      </c>
      <c r="AA22" s="632">
        <v>2.8239149687812811E-4</v>
      </c>
      <c r="AB22" s="632">
        <v>3.0828380597428673E-4</v>
      </c>
      <c r="AC22" s="632">
        <v>4.049176361953209E-4</v>
      </c>
      <c r="AD22" s="632">
        <v>8.795910368441197E-5</v>
      </c>
      <c r="AE22" s="632">
        <v>9.2316230913863997E-4</v>
      </c>
      <c r="AF22" s="632">
        <v>5.555430700367773E-4</v>
      </c>
      <c r="AG22" s="632">
        <v>6.2508176305357919E-4</v>
      </c>
      <c r="AH22" s="632">
        <v>2.1615642432443928E-4</v>
      </c>
      <c r="AI22" s="632">
        <v>1.8909299316050566E-4</v>
      </c>
      <c r="AJ22" s="632">
        <v>2.9637121826465231E-4</v>
      </c>
      <c r="AK22" s="632">
        <v>4.6783401419813265E-3</v>
      </c>
      <c r="AL22" s="632">
        <v>2.0158316427924304E-4</v>
      </c>
      <c r="AM22" s="632">
        <v>1.0644896960585426E-4</v>
      </c>
      <c r="AN22" s="632">
        <v>3.2104485184398748E-4</v>
      </c>
      <c r="AO22" s="645">
        <v>1.0501107812259676</v>
      </c>
      <c r="AP22" s="646">
        <v>0.79825067127584937</v>
      </c>
      <c r="AQ22" s="286" t="s">
        <v>0</v>
      </c>
    </row>
    <row r="23" spans="1:43" ht="18.75" customHeight="1">
      <c r="A23" s="193" t="s">
        <v>1</v>
      </c>
      <c r="B23" s="119" t="s">
        <v>108</v>
      </c>
      <c r="C23" s="130"/>
      <c r="D23" s="632">
        <v>1.7516150256613953E-3</v>
      </c>
      <c r="E23" s="632">
        <v>3.9935684889221071E-3</v>
      </c>
      <c r="F23" s="632">
        <v>4.188937414319539E-3</v>
      </c>
      <c r="G23" s="632">
        <v>7.7674736335181082E-3</v>
      </c>
      <c r="H23" s="632">
        <v>8.2196544009961944E-3</v>
      </c>
      <c r="I23" s="632">
        <v>2.1031438431873546E-3</v>
      </c>
      <c r="J23" s="632">
        <v>1.0541456357008646E-3</v>
      </c>
      <c r="K23" s="632">
        <v>1.4389379131044362E-3</v>
      </c>
      <c r="L23" s="632">
        <v>3.816008012776719E-3</v>
      </c>
      <c r="M23" s="632">
        <v>5.182814512800964E-3</v>
      </c>
      <c r="N23" s="632">
        <v>2.4381260712210841E-2</v>
      </c>
      <c r="O23" s="632">
        <v>1.7897380969575892E-3</v>
      </c>
      <c r="P23" s="632">
        <v>1.53534214697403E-3</v>
      </c>
      <c r="Q23" s="632">
        <v>2.6728487378873617E-3</v>
      </c>
      <c r="R23" s="632">
        <v>4.2412557241788438E-3</v>
      </c>
      <c r="S23" s="632">
        <v>3.2728107119491716E-3</v>
      </c>
      <c r="T23" s="632">
        <v>2.1108036333006468E-3</v>
      </c>
      <c r="U23" s="632">
        <v>3.1181987051927809E-3</v>
      </c>
      <c r="V23" s="632">
        <v>1.183876456733261E-3</v>
      </c>
      <c r="W23" s="632">
        <v>1.0151143572467021</v>
      </c>
      <c r="X23" s="632">
        <v>2.3780677576442505E-3</v>
      </c>
      <c r="Y23" s="632">
        <v>3.2681267108727345E-3</v>
      </c>
      <c r="Z23" s="632">
        <v>3.4084113242325649E-3</v>
      </c>
      <c r="AA23" s="632">
        <v>2.4209362311339582E-3</v>
      </c>
      <c r="AB23" s="632">
        <v>3.3177067844076275E-3</v>
      </c>
      <c r="AC23" s="632">
        <v>7.7697205251900277E-3</v>
      </c>
      <c r="AD23" s="632">
        <v>7.2322164946052086E-4</v>
      </c>
      <c r="AE23" s="632">
        <v>1.7562997872950614E-3</v>
      </c>
      <c r="AF23" s="632">
        <v>8.3716271305084612E-3</v>
      </c>
      <c r="AG23" s="632">
        <v>4.4091483871306122E-3</v>
      </c>
      <c r="AH23" s="632">
        <v>5.7642495068462732E-3</v>
      </c>
      <c r="AI23" s="632">
        <v>2.4795933016175478E-3</v>
      </c>
      <c r="AJ23" s="632">
        <v>1.9367360395425574E-2</v>
      </c>
      <c r="AK23" s="632">
        <v>4.0642591766824401E-3</v>
      </c>
      <c r="AL23" s="632">
        <v>3.5210146545913272E-3</v>
      </c>
      <c r="AM23" s="632">
        <v>5.8748604748605507E-2</v>
      </c>
      <c r="AN23" s="632">
        <v>2.4244028035354764E-3</v>
      </c>
      <c r="AO23" s="645">
        <v>1.2331295419282544</v>
      </c>
      <c r="AP23" s="646">
        <v>0.93737394398057661</v>
      </c>
      <c r="AQ23" s="286" t="s">
        <v>1</v>
      </c>
    </row>
    <row r="24" spans="1:43" ht="18.75" customHeight="1">
      <c r="A24" s="193" t="s">
        <v>237</v>
      </c>
      <c r="B24" s="119" t="s">
        <v>266</v>
      </c>
      <c r="C24" s="130"/>
      <c r="D24" s="632">
        <v>4.1588834246503222E-3</v>
      </c>
      <c r="E24" s="632">
        <v>7.7084152142640706E-3</v>
      </c>
      <c r="F24" s="632">
        <v>2.4358098404167112E-3</v>
      </c>
      <c r="G24" s="632">
        <v>3.7865621499027038E-3</v>
      </c>
      <c r="H24" s="632">
        <v>8.8972824278897959E-3</v>
      </c>
      <c r="I24" s="632">
        <v>4.7844375125025663E-3</v>
      </c>
      <c r="J24" s="632">
        <v>6.8724139056660118E-3</v>
      </c>
      <c r="K24" s="632">
        <v>5.9587552122469323E-3</v>
      </c>
      <c r="L24" s="632">
        <v>9.3312440505968867E-3</v>
      </c>
      <c r="M24" s="632">
        <v>1.5936608500584329E-2</v>
      </c>
      <c r="N24" s="632">
        <v>6.3892634221187489E-3</v>
      </c>
      <c r="O24" s="632">
        <v>9.4901744008572386E-3</v>
      </c>
      <c r="P24" s="632">
        <v>4.8884363267532325E-3</v>
      </c>
      <c r="Q24" s="632">
        <v>3.5772937454681469E-3</v>
      </c>
      <c r="R24" s="632">
        <v>2.9736768454374802E-3</v>
      </c>
      <c r="S24" s="632">
        <v>7.4088016466392409E-3</v>
      </c>
      <c r="T24" s="632">
        <v>4.0508113596861061E-3</v>
      </c>
      <c r="U24" s="632">
        <v>3.853812071030653E-3</v>
      </c>
      <c r="V24" s="632">
        <v>2.7806614048823675E-3</v>
      </c>
      <c r="W24" s="632">
        <v>2.2079611909213499E-3</v>
      </c>
      <c r="X24" s="632">
        <v>1.0025175061771736</v>
      </c>
      <c r="Y24" s="632">
        <v>3.8258888042357303E-2</v>
      </c>
      <c r="Z24" s="632">
        <v>4.3120993921153837E-2</v>
      </c>
      <c r="AA24" s="632">
        <v>7.6289696832146656E-3</v>
      </c>
      <c r="AB24" s="632">
        <v>5.7627480466372867E-3</v>
      </c>
      <c r="AC24" s="632">
        <v>4.6949415340622833E-3</v>
      </c>
      <c r="AD24" s="632">
        <v>1.3075454697330962E-2</v>
      </c>
      <c r="AE24" s="632">
        <v>8.6232778678468191E-3</v>
      </c>
      <c r="AF24" s="632">
        <v>7.1242454362851334E-3</v>
      </c>
      <c r="AG24" s="632">
        <v>1.5219011159423701E-2</v>
      </c>
      <c r="AH24" s="632">
        <v>7.5768103910261592E-3</v>
      </c>
      <c r="AI24" s="632">
        <v>4.6129521540614008E-3</v>
      </c>
      <c r="AJ24" s="632">
        <v>3.7598490220338192E-3</v>
      </c>
      <c r="AK24" s="632">
        <v>2.4311531279081881E-3</v>
      </c>
      <c r="AL24" s="632">
        <v>5.4005024211343892E-3</v>
      </c>
      <c r="AM24" s="632">
        <v>2.4737789056301228E-3</v>
      </c>
      <c r="AN24" s="632">
        <v>5.4659197739440665E-3</v>
      </c>
      <c r="AO24" s="645">
        <v>1.2952383070137388</v>
      </c>
      <c r="AP24" s="646">
        <v>0.98458645175401449</v>
      </c>
      <c r="AQ24" s="286" t="s">
        <v>237</v>
      </c>
    </row>
    <row r="25" spans="1:43" ht="18.75" customHeight="1">
      <c r="A25" s="197" t="s">
        <v>238</v>
      </c>
      <c r="B25" s="124" t="s">
        <v>267</v>
      </c>
      <c r="C25" s="132"/>
      <c r="D25" s="636">
        <v>1.433063957660642E-2</v>
      </c>
      <c r="E25" s="636">
        <v>3.1577746770986584E-2</v>
      </c>
      <c r="F25" s="636">
        <v>1.8870673872396142E-2</v>
      </c>
      <c r="G25" s="636">
        <v>3.1616958293922137E-2</v>
      </c>
      <c r="H25" s="636">
        <v>5.8039756497989342E-2</v>
      </c>
      <c r="I25" s="636">
        <v>2.5971112106116603E-2</v>
      </c>
      <c r="J25" s="636">
        <v>3.0698606686944598E-2</v>
      </c>
      <c r="K25" s="636">
        <v>3.291775182514297E-2</v>
      </c>
      <c r="L25" s="636">
        <v>5.3386402121623031E-2</v>
      </c>
      <c r="M25" s="636">
        <v>0.10843614731229054</v>
      </c>
      <c r="N25" s="636">
        <v>3.7244126373968164E-2</v>
      </c>
      <c r="O25" s="636">
        <v>3.2337942460268575E-2</v>
      </c>
      <c r="P25" s="636">
        <v>2.8982239240686488E-2</v>
      </c>
      <c r="Q25" s="636">
        <v>1.796292814229071E-2</v>
      </c>
      <c r="R25" s="636">
        <v>2.0686454656326979E-2</v>
      </c>
      <c r="S25" s="636">
        <v>4.5965941503674036E-2</v>
      </c>
      <c r="T25" s="636">
        <v>1.5055106842106071E-2</v>
      </c>
      <c r="U25" s="636">
        <v>1.3301385271534735E-2</v>
      </c>
      <c r="V25" s="636">
        <v>3.197198656473596E-2</v>
      </c>
      <c r="W25" s="636">
        <v>1.2094057847372341E-2</v>
      </c>
      <c r="X25" s="636">
        <v>9.3626447191620665E-3</v>
      </c>
      <c r="Y25" s="636">
        <v>1.1803156766170089</v>
      </c>
      <c r="Z25" s="636">
        <v>6.7222502410253099E-2</v>
      </c>
      <c r="AA25" s="636">
        <v>8.4387974952392072E-2</v>
      </c>
      <c r="AB25" s="636">
        <v>2.7041632778736422E-2</v>
      </c>
      <c r="AC25" s="636">
        <v>7.9971973950831287E-3</v>
      </c>
      <c r="AD25" s="636">
        <v>4.0249013411586872E-3</v>
      </c>
      <c r="AE25" s="636">
        <v>1.2563731590685207E-2</v>
      </c>
      <c r="AF25" s="636">
        <v>1.0178659430992443E-2</v>
      </c>
      <c r="AG25" s="636">
        <v>1.879680788196441E-2</v>
      </c>
      <c r="AH25" s="636">
        <v>2.8384578949248927E-2</v>
      </c>
      <c r="AI25" s="636">
        <v>1.6232399940729336E-2</v>
      </c>
      <c r="AJ25" s="636">
        <v>7.1717524732000113E-3</v>
      </c>
      <c r="AK25" s="636">
        <v>7.2248343740310026E-3</v>
      </c>
      <c r="AL25" s="636">
        <v>3.9839324841321917E-2</v>
      </c>
      <c r="AM25" s="636">
        <v>1.3135131725982043E-2</v>
      </c>
      <c r="AN25" s="636">
        <v>1.3356345302515801E-2</v>
      </c>
      <c r="AO25" s="649">
        <v>2.2086840606914486</v>
      </c>
      <c r="AP25" s="650">
        <v>1.6789500361332157</v>
      </c>
      <c r="AQ25" s="288" t="s">
        <v>238</v>
      </c>
    </row>
    <row r="26" spans="1:43" ht="18.75" customHeight="1">
      <c r="A26" s="193" t="s">
        <v>239</v>
      </c>
      <c r="B26" s="119" t="s">
        <v>268</v>
      </c>
      <c r="C26" s="130"/>
      <c r="D26" s="643">
        <v>9.3449262389665318E-4</v>
      </c>
      <c r="E26" s="643">
        <v>3.8135628559882069E-3</v>
      </c>
      <c r="F26" s="643">
        <v>2.5845725086994452E-3</v>
      </c>
      <c r="G26" s="643">
        <v>3.0006824847331175E-3</v>
      </c>
      <c r="H26" s="643">
        <v>2.7214260353374186E-3</v>
      </c>
      <c r="I26" s="643">
        <v>4.0491291445693359E-3</v>
      </c>
      <c r="J26" s="643">
        <v>1.1812489617517524E-3</v>
      </c>
      <c r="K26" s="643">
        <v>1.5792764335548451E-3</v>
      </c>
      <c r="L26" s="632">
        <v>2.1541107212307434E-3</v>
      </c>
      <c r="M26" s="632">
        <v>1.2828719527732959E-3</v>
      </c>
      <c r="N26" s="632">
        <v>1.3256378620976584E-3</v>
      </c>
      <c r="O26" s="632">
        <v>9.7606034108500557E-4</v>
      </c>
      <c r="P26" s="632">
        <v>1.197150466331953E-3</v>
      </c>
      <c r="Q26" s="632">
        <v>1.0110530089438771E-3</v>
      </c>
      <c r="R26" s="632">
        <v>1.063702645610151E-3</v>
      </c>
      <c r="S26" s="632">
        <v>1.4422059653518818E-3</v>
      </c>
      <c r="T26" s="632">
        <v>1.0430643025525186E-3</v>
      </c>
      <c r="U26" s="632">
        <v>4.8323772891068872E-4</v>
      </c>
      <c r="V26" s="632">
        <v>5.9293722107812031E-4</v>
      </c>
      <c r="W26" s="632">
        <v>1.0591158855207147E-3</v>
      </c>
      <c r="X26" s="632">
        <v>1.3690893294953524E-3</v>
      </c>
      <c r="Y26" s="632">
        <v>1.5096863226248783E-3</v>
      </c>
      <c r="Z26" s="632">
        <v>1.0638025508539788</v>
      </c>
      <c r="AA26" s="632">
        <v>9.7078233498194312E-3</v>
      </c>
      <c r="AB26" s="632">
        <v>3.0718229846744319E-3</v>
      </c>
      <c r="AC26" s="632">
        <v>1.9074128727599835E-3</v>
      </c>
      <c r="AD26" s="632">
        <v>5.4340300910401054E-4</v>
      </c>
      <c r="AE26" s="632">
        <v>4.8775917823109475E-3</v>
      </c>
      <c r="AF26" s="632">
        <v>2.7528676571217489E-3</v>
      </c>
      <c r="AG26" s="632">
        <v>5.5507451118388656E-3</v>
      </c>
      <c r="AH26" s="632">
        <v>1.0018791811446326E-2</v>
      </c>
      <c r="AI26" s="632">
        <v>5.9941761605642966E-3</v>
      </c>
      <c r="AJ26" s="632">
        <v>2.8877164370107451E-3</v>
      </c>
      <c r="AK26" s="632">
        <v>1.1100535271913988E-3</v>
      </c>
      <c r="AL26" s="632">
        <v>1.0560978283113807E-2</v>
      </c>
      <c r="AM26" s="632">
        <v>1.0251795860084032E-3</v>
      </c>
      <c r="AN26" s="632">
        <v>3.2999417536367604E-3</v>
      </c>
      <c r="AO26" s="645">
        <v>1.1634853699827172</v>
      </c>
      <c r="AP26" s="646">
        <v>0.88443333238046307</v>
      </c>
      <c r="AQ26" s="286" t="s">
        <v>239</v>
      </c>
    </row>
    <row r="27" spans="1:43" ht="18.75" customHeight="1">
      <c r="A27" s="193" t="s">
        <v>240</v>
      </c>
      <c r="B27" s="119" t="s">
        <v>269</v>
      </c>
      <c r="C27" s="130"/>
      <c r="D27" s="643">
        <v>1.7656470073014192E-3</v>
      </c>
      <c r="E27" s="643">
        <v>5.684619853962132E-3</v>
      </c>
      <c r="F27" s="643">
        <v>2.4530679721623161E-3</v>
      </c>
      <c r="G27" s="643">
        <v>1.8025214540223549E-3</v>
      </c>
      <c r="H27" s="643">
        <v>2.8815260253957282E-3</v>
      </c>
      <c r="I27" s="643">
        <v>8.0134222207915006E-3</v>
      </c>
      <c r="J27" s="643">
        <v>1.0955278162013055E-3</v>
      </c>
      <c r="K27" s="643">
        <v>1.0312824772785148E-3</v>
      </c>
      <c r="L27" s="632">
        <v>6.5872281632605566E-3</v>
      </c>
      <c r="M27" s="632">
        <v>1.4793834455740502E-3</v>
      </c>
      <c r="N27" s="632">
        <v>1.0101251684526912E-3</v>
      </c>
      <c r="O27" s="632">
        <v>9.6681431681471517E-4</v>
      </c>
      <c r="P27" s="632">
        <v>1.5447637126050054E-3</v>
      </c>
      <c r="Q27" s="632">
        <v>8.212954772652025E-4</v>
      </c>
      <c r="R27" s="632">
        <v>9.7683716037676085E-4</v>
      </c>
      <c r="S27" s="632">
        <v>2.4275153400038605E-3</v>
      </c>
      <c r="T27" s="632">
        <v>1.2129897943528368E-3</v>
      </c>
      <c r="U27" s="632">
        <v>1.1281977060477435E-3</v>
      </c>
      <c r="V27" s="632">
        <v>1.0833695914537285E-3</v>
      </c>
      <c r="W27" s="632">
        <v>9.7584708265704436E-4</v>
      </c>
      <c r="X27" s="632">
        <v>5.3884663999367302E-3</v>
      </c>
      <c r="Y27" s="632">
        <v>8.1614219267178781E-3</v>
      </c>
      <c r="Z27" s="632">
        <v>4.6119742050023046E-3</v>
      </c>
      <c r="AA27" s="632">
        <v>1.0022837794184534</v>
      </c>
      <c r="AB27" s="632">
        <v>3.6603616395434781E-3</v>
      </c>
      <c r="AC27" s="632">
        <v>7.4538674379630585E-3</v>
      </c>
      <c r="AD27" s="632">
        <v>7.676184805429678E-4</v>
      </c>
      <c r="AE27" s="632">
        <v>6.1163404940623202E-3</v>
      </c>
      <c r="AF27" s="632">
        <v>9.1498686803471747E-3</v>
      </c>
      <c r="AG27" s="632">
        <v>6.5355440110398483E-2</v>
      </c>
      <c r="AH27" s="632">
        <v>1.2193602887449433E-2</v>
      </c>
      <c r="AI27" s="632">
        <v>8.1491921908845594E-3</v>
      </c>
      <c r="AJ27" s="632">
        <v>1.4223729886803746E-3</v>
      </c>
      <c r="AK27" s="632">
        <v>1.5502640206701706E-3</v>
      </c>
      <c r="AL27" s="632">
        <v>3.5467880469498558E-2</v>
      </c>
      <c r="AM27" s="632">
        <v>1.1996162281357539E-3</v>
      </c>
      <c r="AN27" s="632">
        <v>4.3779936218556602E-2</v>
      </c>
      <c r="AO27" s="645">
        <v>1.2616539855828228</v>
      </c>
      <c r="AP27" s="646">
        <v>0.9590570432326827</v>
      </c>
      <c r="AQ27" s="286" t="s">
        <v>240</v>
      </c>
    </row>
    <row r="28" spans="1:43" ht="18.75" customHeight="1">
      <c r="A28" s="193" t="s">
        <v>241</v>
      </c>
      <c r="B28" s="119" t="s">
        <v>270</v>
      </c>
      <c r="C28" s="130"/>
      <c r="D28" s="643">
        <v>4.8428590766340644E-2</v>
      </c>
      <c r="E28" s="643">
        <v>2.796758194853572E-2</v>
      </c>
      <c r="F28" s="643">
        <v>5.8706089178945528E-2</v>
      </c>
      <c r="G28" s="643">
        <v>4.9820142952795313E-2</v>
      </c>
      <c r="H28" s="643">
        <v>4.8964235426890934E-2</v>
      </c>
      <c r="I28" s="643">
        <v>3.0055487049453003E-2</v>
      </c>
      <c r="J28" s="643">
        <v>3.9493333748099636E-2</v>
      </c>
      <c r="K28" s="643">
        <v>3.9735855993590689E-2</v>
      </c>
      <c r="L28" s="632">
        <v>2.989700747377589E-2</v>
      </c>
      <c r="M28" s="632">
        <v>1.9267021282855096E-2</v>
      </c>
      <c r="N28" s="632">
        <v>3.9254608589237044E-2</v>
      </c>
      <c r="O28" s="632">
        <v>3.1191170179488567E-2</v>
      </c>
      <c r="P28" s="632">
        <v>3.2369487863388044E-2</v>
      </c>
      <c r="Q28" s="632">
        <v>3.1198537352084308E-2</v>
      </c>
      <c r="R28" s="632">
        <v>3.721495124162446E-2</v>
      </c>
      <c r="S28" s="632">
        <v>2.5652365681536206E-2</v>
      </c>
      <c r="T28" s="632">
        <v>2.9991984767361129E-2</v>
      </c>
      <c r="U28" s="632">
        <v>1.7619178978357825E-2</v>
      </c>
      <c r="V28" s="632">
        <v>2.5839863171160757E-2</v>
      </c>
      <c r="W28" s="632">
        <v>4.8264602765007485E-2</v>
      </c>
      <c r="X28" s="632">
        <v>3.8778551848816595E-2</v>
      </c>
      <c r="Y28" s="632">
        <v>1.090306354455017E-2</v>
      </c>
      <c r="Z28" s="632">
        <v>2.0498430160253652E-2</v>
      </c>
      <c r="AA28" s="632">
        <v>1.2834491559935686E-2</v>
      </c>
      <c r="AB28" s="632">
        <v>1.0098446401484547</v>
      </c>
      <c r="AC28" s="632">
        <v>7.4633489647777974E-3</v>
      </c>
      <c r="AD28" s="632">
        <v>2.0006246884414374E-3</v>
      </c>
      <c r="AE28" s="632">
        <v>2.8583049698283902E-2</v>
      </c>
      <c r="AF28" s="632">
        <v>1.2313602562674279E-2</v>
      </c>
      <c r="AG28" s="632">
        <v>1.0069210519956828E-2</v>
      </c>
      <c r="AH28" s="632">
        <v>1.1858459196900891E-2</v>
      </c>
      <c r="AI28" s="632">
        <v>3.3013489234873107E-2</v>
      </c>
      <c r="AJ28" s="632">
        <v>2.8257242746607035E-2</v>
      </c>
      <c r="AK28" s="632">
        <v>1.6689631388056347E-2</v>
      </c>
      <c r="AL28" s="632">
        <v>5.2315815989840468E-2</v>
      </c>
      <c r="AM28" s="632">
        <v>0.14989440692936382</v>
      </c>
      <c r="AN28" s="632">
        <v>1.1640056897381519E-2</v>
      </c>
      <c r="AO28" s="645">
        <v>2.1678902124896955</v>
      </c>
      <c r="AP28" s="646">
        <v>1.6479402443158633</v>
      </c>
      <c r="AQ28" s="286" t="s">
        <v>241</v>
      </c>
    </row>
    <row r="29" spans="1:43" ht="18.75" customHeight="1">
      <c r="A29" s="193" t="s">
        <v>242</v>
      </c>
      <c r="B29" s="119" t="s">
        <v>271</v>
      </c>
      <c r="C29" s="130"/>
      <c r="D29" s="643">
        <v>1.2592283739185112E-2</v>
      </c>
      <c r="E29" s="643">
        <v>5.6125580306393766E-2</v>
      </c>
      <c r="F29" s="643">
        <v>8.6563998653914325E-3</v>
      </c>
      <c r="G29" s="643">
        <v>2.2261802522129975E-2</v>
      </c>
      <c r="H29" s="643">
        <v>1.6461267687886388E-2</v>
      </c>
      <c r="I29" s="643">
        <v>1.1050722451517893E-2</v>
      </c>
      <c r="J29" s="643">
        <v>6.7699822747352969E-3</v>
      </c>
      <c r="K29" s="643">
        <v>6.6712892812673535E-3</v>
      </c>
      <c r="L29" s="632">
        <v>1.4629795095967787E-2</v>
      </c>
      <c r="M29" s="632">
        <v>9.5478958601706004E-3</v>
      </c>
      <c r="N29" s="632">
        <v>1.5204626470884667E-2</v>
      </c>
      <c r="O29" s="632">
        <v>1.560513980138945E-2</v>
      </c>
      <c r="P29" s="632">
        <v>1.1398888226718225E-2</v>
      </c>
      <c r="Q29" s="632">
        <v>1.0322065945976669E-2</v>
      </c>
      <c r="R29" s="632">
        <v>1.4811450693407892E-2</v>
      </c>
      <c r="S29" s="632">
        <v>1.0542477524572005E-2</v>
      </c>
      <c r="T29" s="632">
        <v>8.7934493888470709E-3</v>
      </c>
      <c r="U29" s="632">
        <v>9.6864192499548953E-3</v>
      </c>
      <c r="V29" s="632">
        <v>7.3956026960999618E-3</v>
      </c>
      <c r="W29" s="632">
        <v>1.4443779789831114E-2</v>
      </c>
      <c r="X29" s="632">
        <v>1.7098617695292511E-2</v>
      </c>
      <c r="Y29" s="632">
        <v>3.0718000875141288E-2</v>
      </c>
      <c r="Z29" s="632">
        <v>3.8189405807412147E-2</v>
      </c>
      <c r="AA29" s="632">
        <v>2.3659676040830042E-2</v>
      </c>
      <c r="AB29" s="632">
        <v>2.0852969219356421E-2</v>
      </c>
      <c r="AC29" s="632">
        <v>1.0456239991095215</v>
      </c>
      <c r="AD29" s="632">
        <v>8.0212731082932587E-2</v>
      </c>
      <c r="AE29" s="632">
        <v>2.657719290384275E-2</v>
      </c>
      <c r="AF29" s="632">
        <v>1.1150184014011752E-2</v>
      </c>
      <c r="AG29" s="632">
        <v>2.330586017506206E-2</v>
      </c>
      <c r="AH29" s="632">
        <v>1.3196785599985527E-2</v>
      </c>
      <c r="AI29" s="632">
        <v>1.3891846886109319E-2</v>
      </c>
      <c r="AJ29" s="632">
        <v>2.952053205296918E-2</v>
      </c>
      <c r="AK29" s="632">
        <v>1.0651756378155141E-2</v>
      </c>
      <c r="AL29" s="632">
        <v>1.3355758279219331E-2</v>
      </c>
      <c r="AM29" s="632">
        <v>6.8844836719143213E-3</v>
      </c>
      <c r="AN29" s="632">
        <v>1.3948492966077936E-2</v>
      </c>
      <c r="AO29" s="645">
        <v>1.7018092116301617</v>
      </c>
      <c r="AP29" s="646">
        <v>1.293644794296116</v>
      </c>
      <c r="AQ29" s="286" t="s">
        <v>242</v>
      </c>
    </row>
    <row r="30" spans="1:43" ht="18.75" customHeight="1">
      <c r="A30" s="193" t="s">
        <v>2</v>
      </c>
      <c r="B30" s="119" t="s">
        <v>272</v>
      </c>
      <c r="C30" s="130"/>
      <c r="D30" s="643">
        <v>3.8808157908164407E-3</v>
      </c>
      <c r="E30" s="643">
        <v>9.8244993978440099E-3</v>
      </c>
      <c r="F30" s="643">
        <v>4.5654403681190878E-3</v>
      </c>
      <c r="G30" s="643">
        <v>4.8187376455452674E-3</v>
      </c>
      <c r="H30" s="643">
        <v>5.2622816294814146E-3</v>
      </c>
      <c r="I30" s="643">
        <v>5.4345766492457691E-3</v>
      </c>
      <c r="J30" s="643">
        <v>3.5714645710085836E-3</v>
      </c>
      <c r="K30" s="643">
        <v>4.4372248522306776E-3</v>
      </c>
      <c r="L30" s="632">
        <v>5.1021088774630798E-3</v>
      </c>
      <c r="M30" s="632">
        <v>3.7251866678387809E-3</v>
      </c>
      <c r="N30" s="632">
        <v>3.5786783080841967E-3</v>
      </c>
      <c r="O30" s="632">
        <v>4.5650540707266769E-3</v>
      </c>
      <c r="P30" s="632">
        <v>3.8595015528925247E-3</v>
      </c>
      <c r="Q30" s="632">
        <v>3.987220266616757E-3</v>
      </c>
      <c r="R30" s="632">
        <v>3.3169550430225082E-3</v>
      </c>
      <c r="S30" s="632">
        <v>3.4107305773267869E-3</v>
      </c>
      <c r="T30" s="632">
        <v>3.4893862383519542E-3</v>
      </c>
      <c r="U30" s="632">
        <v>2.422197868630736E-3</v>
      </c>
      <c r="V30" s="632">
        <v>2.0160308031328452E-3</v>
      </c>
      <c r="W30" s="632">
        <v>3.28736383030647E-3</v>
      </c>
      <c r="X30" s="632">
        <v>6.1224424455834977E-3</v>
      </c>
      <c r="Y30" s="632">
        <v>1.0027291587701619E-2</v>
      </c>
      <c r="Z30" s="632">
        <v>4.9591506133847014E-3</v>
      </c>
      <c r="AA30" s="632">
        <v>4.3578447758815513E-3</v>
      </c>
      <c r="AB30" s="632">
        <v>2.216234163820106E-2</v>
      </c>
      <c r="AC30" s="632">
        <v>1.456548209690248E-2</v>
      </c>
      <c r="AD30" s="632">
        <v>1.015013952920623</v>
      </c>
      <c r="AE30" s="632">
        <v>1.8300631474826145E-2</v>
      </c>
      <c r="AF30" s="632">
        <v>2.0570032575232246E-2</v>
      </c>
      <c r="AG30" s="632">
        <v>3.0339365749871162E-3</v>
      </c>
      <c r="AH30" s="632">
        <v>4.9599802582771498E-3</v>
      </c>
      <c r="AI30" s="632">
        <v>1.3978724891481902E-2</v>
      </c>
      <c r="AJ30" s="632">
        <v>1.718918694886791E-2</v>
      </c>
      <c r="AK30" s="632">
        <v>8.6687798172512664E-3</v>
      </c>
      <c r="AL30" s="632">
        <v>1.3835793629855613E-2</v>
      </c>
      <c r="AM30" s="632">
        <v>4.5840277655810292E-3</v>
      </c>
      <c r="AN30" s="632">
        <v>2.7535236772795346E-2</v>
      </c>
      <c r="AO30" s="645">
        <v>1.2944202917961185</v>
      </c>
      <c r="AP30" s="646">
        <v>0.98396463050595828</v>
      </c>
      <c r="AQ30" s="286" t="s">
        <v>2</v>
      </c>
    </row>
    <row r="31" spans="1:43" ht="18.75" customHeight="1">
      <c r="A31" s="194" t="s">
        <v>243</v>
      </c>
      <c r="B31" s="122" t="s">
        <v>273</v>
      </c>
      <c r="C31" s="131"/>
      <c r="D31" s="634">
        <v>4.4423875796190448E-2</v>
      </c>
      <c r="E31" s="634">
        <v>0.19289225667378493</v>
      </c>
      <c r="F31" s="634">
        <v>2.9903915849474473E-2</v>
      </c>
      <c r="G31" s="634">
        <v>2.2835021952587884E-2</v>
      </c>
      <c r="H31" s="634">
        <v>3.2156302248596565E-2</v>
      </c>
      <c r="I31" s="634">
        <v>2.2864923385492852E-2</v>
      </c>
      <c r="J31" s="634">
        <v>4.795814895033116E-2</v>
      </c>
      <c r="K31" s="634">
        <v>1.6276314165934707E-2</v>
      </c>
      <c r="L31" s="634">
        <v>4.7183002756984359E-2</v>
      </c>
      <c r="M31" s="634">
        <v>1.9875117954915728E-2</v>
      </c>
      <c r="N31" s="634">
        <v>2.8259024760876203E-2</v>
      </c>
      <c r="O31" s="634">
        <v>2.2331803654126771E-2</v>
      </c>
      <c r="P31" s="634">
        <v>1.9221402030618302E-2</v>
      </c>
      <c r="Q31" s="634">
        <v>1.7560232397427735E-2</v>
      </c>
      <c r="R31" s="634">
        <v>2.1046017710392884E-2</v>
      </c>
      <c r="S31" s="634">
        <v>1.7146424984689553E-2</v>
      </c>
      <c r="T31" s="634">
        <v>1.6165701276220516E-2</v>
      </c>
      <c r="U31" s="634">
        <v>1.4451359743120675E-2</v>
      </c>
      <c r="V31" s="634">
        <v>1.1580994821891552E-2</v>
      </c>
      <c r="W31" s="634">
        <v>3.7399806576904379E-2</v>
      </c>
      <c r="X31" s="634">
        <v>3.7128443063062823E-2</v>
      </c>
      <c r="Y31" s="634">
        <v>2.4038258861390289E-2</v>
      </c>
      <c r="Z31" s="634">
        <v>2.6319499382915057E-2</v>
      </c>
      <c r="AA31" s="634">
        <v>4.7935134189326975E-2</v>
      </c>
      <c r="AB31" s="634">
        <v>4.0013902468890757E-2</v>
      </c>
      <c r="AC31" s="634">
        <v>2.9310069409134609E-2</v>
      </c>
      <c r="AD31" s="634">
        <v>4.5974372560226096E-3</v>
      </c>
      <c r="AE31" s="634">
        <v>1.0576758096703407</v>
      </c>
      <c r="AF31" s="634">
        <v>2.4778477723396058E-2</v>
      </c>
      <c r="AG31" s="634">
        <v>2.8506231299737474E-2</v>
      </c>
      <c r="AH31" s="634">
        <v>2.1604998547541807E-2</v>
      </c>
      <c r="AI31" s="634">
        <v>1.4897947619745501E-2</v>
      </c>
      <c r="AJ31" s="634">
        <v>3.1148104851516131E-2</v>
      </c>
      <c r="AK31" s="634">
        <v>1.4529088048030159E-2</v>
      </c>
      <c r="AL31" s="634">
        <v>3.4592309114605674E-2</v>
      </c>
      <c r="AM31" s="634">
        <v>4.4714619533992965E-2</v>
      </c>
      <c r="AN31" s="634">
        <v>7.1907509885390505E-2</v>
      </c>
      <c r="AO31" s="647">
        <v>2.2352294886156021</v>
      </c>
      <c r="AP31" s="648">
        <v>1.6991287696902806</v>
      </c>
      <c r="AQ31" s="287" t="s">
        <v>243</v>
      </c>
    </row>
    <row r="32" spans="1:43" ht="18.75" customHeight="1">
      <c r="A32" s="193" t="s">
        <v>244</v>
      </c>
      <c r="B32" s="119" t="s">
        <v>274</v>
      </c>
      <c r="C32" s="130"/>
      <c r="D32" s="632">
        <v>7.9685609041541487E-3</v>
      </c>
      <c r="E32" s="632">
        <v>1.1202534047223139E-2</v>
      </c>
      <c r="F32" s="632">
        <v>8.7657056190304228E-3</v>
      </c>
      <c r="G32" s="632">
        <v>8.8090666591075974E-3</v>
      </c>
      <c r="H32" s="632">
        <v>1.1306828827211412E-2</v>
      </c>
      <c r="I32" s="632">
        <v>2.8129895340691397E-2</v>
      </c>
      <c r="J32" s="632">
        <v>7.4308001078298973E-3</v>
      </c>
      <c r="K32" s="632">
        <v>8.7711091699478761E-3</v>
      </c>
      <c r="L32" s="632">
        <v>1.0763284925472214E-2</v>
      </c>
      <c r="M32" s="632">
        <v>7.1449031499619025E-3</v>
      </c>
      <c r="N32" s="632">
        <v>7.0736480413207464E-3</v>
      </c>
      <c r="O32" s="632">
        <v>7.7417505227132134E-3</v>
      </c>
      <c r="P32" s="632">
        <v>9.6631197383415992E-3</v>
      </c>
      <c r="Q32" s="632">
        <v>1.2105030888568787E-2</v>
      </c>
      <c r="R32" s="632">
        <v>8.3530370887756611E-3</v>
      </c>
      <c r="S32" s="632">
        <v>1.2898367364902128E-2</v>
      </c>
      <c r="T32" s="632">
        <v>1.4229070118837525E-2</v>
      </c>
      <c r="U32" s="632">
        <v>1.3461143733233675E-2</v>
      </c>
      <c r="V32" s="632">
        <v>5.2597367934021149E-3</v>
      </c>
      <c r="W32" s="632">
        <v>7.2449523560549024E-3</v>
      </c>
      <c r="X32" s="632">
        <v>1.3655593373073044E-2</v>
      </c>
      <c r="Y32" s="632">
        <v>1.9292290431165746E-2</v>
      </c>
      <c r="Z32" s="632">
        <v>5.1014029987287629E-2</v>
      </c>
      <c r="AA32" s="632">
        <v>1.4795544465313299E-2</v>
      </c>
      <c r="AB32" s="632">
        <v>3.133397284078334E-2</v>
      </c>
      <c r="AC32" s="632">
        <v>5.2728936254157456E-2</v>
      </c>
      <c r="AD32" s="632">
        <v>6.2840138212102411E-3</v>
      </c>
      <c r="AE32" s="632">
        <v>1.4557250384963413E-2</v>
      </c>
      <c r="AF32" s="632">
        <v>1.1232803702891796</v>
      </c>
      <c r="AG32" s="632">
        <v>2.894374977842263E-2</v>
      </c>
      <c r="AH32" s="632">
        <v>1.8382540469747872E-2</v>
      </c>
      <c r="AI32" s="632">
        <v>1.5034075409717523E-2</v>
      </c>
      <c r="AJ32" s="632">
        <v>6.1848422469380021E-2</v>
      </c>
      <c r="AK32" s="632">
        <v>4.4558930458120309E-2</v>
      </c>
      <c r="AL32" s="632">
        <v>2.0816800537077084E-2</v>
      </c>
      <c r="AM32" s="632">
        <v>6.9341300997328601E-3</v>
      </c>
      <c r="AN32" s="632">
        <v>6.0235902924963836E-2</v>
      </c>
      <c r="AO32" s="645">
        <v>1.7920190993910761</v>
      </c>
      <c r="AP32" s="646">
        <v>1.3622186102670364</v>
      </c>
      <c r="AQ32" s="286" t="s">
        <v>244</v>
      </c>
    </row>
    <row r="33" spans="1:43" ht="18.75" customHeight="1">
      <c r="A33" s="193" t="s">
        <v>245</v>
      </c>
      <c r="B33" s="119" t="s">
        <v>275</v>
      </c>
      <c r="C33" s="130"/>
      <c r="D33" s="632">
        <v>2.0764052439063286E-3</v>
      </c>
      <c r="E33" s="632">
        <v>3.543852259264531E-3</v>
      </c>
      <c r="F33" s="632">
        <v>1.5394608102076159E-3</v>
      </c>
      <c r="G33" s="632">
        <v>7.6699775580812719E-4</v>
      </c>
      <c r="H33" s="632">
        <v>1.1884894076066997E-3</v>
      </c>
      <c r="I33" s="632">
        <v>9.6342818690288629E-4</v>
      </c>
      <c r="J33" s="632">
        <v>1.6145511900095793E-3</v>
      </c>
      <c r="K33" s="632">
        <v>6.6792184136134196E-4</v>
      </c>
      <c r="L33" s="632">
        <v>2.7970738643156813E-3</v>
      </c>
      <c r="M33" s="632">
        <v>2.245437962970582E-3</v>
      </c>
      <c r="N33" s="632">
        <v>1.1652635168696792E-3</v>
      </c>
      <c r="O33" s="632">
        <v>1.0567633874288449E-3</v>
      </c>
      <c r="P33" s="632">
        <v>2.1763441111585886E-3</v>
      </c>
      <c r="Q33" s="632">
        <v>1.5202288005021873E-3</v>
      </c>
      <c r="R33" s="632">
        <v>8.968971244704665E-4</v>
      </c>
      <c r="S33" s="632">
        <v>5.3122803140047685E-4</v>
      </c>
      <c r="T33" s="632">
        <v>5.7846015658616996E-4</v>
      </c>
      <c r="U33" s="632">
        <v>7.4895255189651568E-4</v>
      </c>
      <c r="V33" s="632">
        <v>5.0946850147759665E-4</v>
      </c>
      <c r="W33" s="632">
        <v>6.2295508956441753E-4</v>
      </c>
      <c r="X33" s="632">
        <v>4.0255267517898307E-3</v>
      </c>
      <c r="Y33" s="632">
        <v>1.2176039059158938E-3</v>
      </c>
      <c r="Z33" s="632">
        <v>3.3822123022909118E-3</v>
      </c>
      <c r="AA33" s="632">
        <v>6.5035608563820601E-3</v>
      </c>
      <c r="AB33" s="632">
        <v>2.0546104230363626E-3</v>
      </c>
      <c r="AC33" s="632">
        <v>1.6594750514855932E-3</v>
      </c>
      <c r="AD33" s="632">
        <v>4.2957997152218028E-4</v>
      </c>
      <c r="AE33" s="632">
        <v>2.3729890960330242E-3</v>
      </c>
      <c r="AF33" s="632">
        <v>1.1359523250633165E-3</v>
      </c>
      <c r="AG33" s="632">
        <v>1.0009041339351099</v>
      </c>
      <c r="AH33" s="632">
        <v>2.8869108434258104E-3</v>
      </c>
      <c r="AI33" s="632">
        <v>1.4128897905459346E-3</v>
      </c>
      <c r="AJ33" s="632">
        <v>1.5487018735916905E-3</v>
      </c>
      <c r="AK33" s="632">
        <v>1.113802447809679E-3</v>
      </c>
      <c r="AL33" s="632">
        <v>1.3237642951455227E-3</v>
      </c>
      <c r="AM33" s="632">
        <v>6.8587340344074938E-4</v>
      </c>
      <c r="AN33" s="632">
        <v>0.24783728710520195</v>
      </c>
      <c r="AO33" s="645">
        <v>1.3077050541714987</v>
      </c>
      <c r="AP33" s="646">
        <v>0.99406315598867634</v>
      </c>
      <c r="AQ33" s="286" t="s">
        <v>245</v>
      </c>
    </row>
    <row r="34" spans="1:43" ht="18.75" customHeight="1">
      <c r="A34" s="193" t="s">
        <v>246</v>
      </c>
      <c r="B34" s="119" t="s">
        <v>276</v>
      </c>
      <c r="C34" s="130"/>
      <c r="D34" s="632">
        <v>9.585022829910446E-5</v>
      </c>
      <c r="E34" s="632">
        <v>1.5947877890046581E-4</v>
      </c>
      <c r="F34" s="632">
        <v>3.0722611414608084E-4</v>
      </c>
      <c r="G34" s="632">
        <v>1.132317255701043E-4</v>
      </c>
      <c r="H34" s="632">
        <v>2.2107945431682657E-4</v>
      </c>
      <c r="I34" s="632">
        <v>3.5444300011320585E-4</v>
      </c>
      <c r="J34" s="632">
        <v>7.9700639874404289E-5</v>
      </c>
      <c r="K34" s="632">
        <v>1.7060747143588136E-4</v>
      </c>
      <c r="L34" s="632">
        <v>2.5584104058612049E-4</v>
      </c>
      <c r="M34" s="632">
        <v>1.884508323208347E-4</v>
      </c>
      <c r="N34" s="632">
        <v>9.578928008878516E-5</v>
      </c>
      <c r="O34" s="632">
        <v>2.3341770429946953E-4</v>
      </c>
      <c r="P34" s="632">
        <v>6.5433074223236591E-4</v>
      </c>
      <c r="Q34" s="632">
        <v>2.8249727189495419E-4</v>
      </c>
      <c r="R34" s="632">
        <v>3.532634451627369E-4</v>
      </c>
      <c r="S34" s="632">
        <v>1.1288145650501899E-3</v>
      </c>
      <c r="T34" s="632">
        <v>8.7210917218932956E-4</v>
      </c>
      <c r="U34" s="632">
        <v>1.6134769261556012E-3</v>
      </c>
      <c r="V34" s="632">
        <v>3.1018772444688E-4</v>
      </c>
      <c r="W34" s="632">
        <v>7.5734670172637291E-5</v>
      </c>
      <c r="X34" s="632">
        <v>2.0768083300258181E-4</v>
      </c>
      <c r="Y34" s="632">
        <v>8.5605525217639857E-4</v>
      </c>
      <c r="Z34" s="632">
        <v>3.0065968117559937E-4</v>
      </c>
      <c r="AA34" s="632">
        <v>2.4578074417500062E-4</v>
      </c>
      <c r="AB34" s="632">
        <v>2.8866747876996095E-4</v>
      </c>
      <c r="AC34" s="632">
        <v>3.6404969229193994E-4</v>
      </c>
      <c r="AD34" s="632">
        <v>4.2934597920101173E-5</v>
      </c>
      <c r="AE34" s="632">
        <v>4.9200877750101718E-4</v>
      </c>
      <c r="AF34" s="632">
        <v>3.1320066785917762E-3</v>
      </c>
      <c r="AG34" s="632">
        <v>1.7936778905583325E-4</v>
      </c>
      <c r="AH34" s="632">
        <v>1.000099886241048</v>
      </c>
      <c r="AI34" s="632">
        <v>1.4989025796987565E-4</v>
      </c>
      <c r="AJ34" s="632">
        <v>2.1729677417485412E-4</v>
      </c>
      <c r="AK34" s="632">
        <v>4.5387315597024733E-4</v>
      </c>
      <c r="AL34" s="632">
        <v>4.2588662573304025E-4</v>
      </c>
      <c r="AM34" s="632">
        <v>1.0270689179627557E-4</v>
      </c>
      <c r="AN34" s="632">
        <v>3.3837015195924114E-4</v>
      </c>
      <c r="AO34" s="645">
        <v>1.0154626524105677</v>
      </c>
      <c r="AP34" s="646">
        <v>0.77191260049339772</v>
      </c>
      <c r="AQ34" s="286" t="s">
        <v>246</v>
      </c>
    </row>
    <row r="35" spans="1:43" ht="18.75" customHeight="1">
      <c r="A35" s="197" t="s">
        <v>247</v>
      </c>
      <c r="B35" s="124" t="s">
        <v>277</v>
      </c>
      <c r="C35" s="132"/>
      <c r="D35" s="636">
        <v>4.5571969001567838E-4</v>
      </c>
      <c r="E35" s="636">
        <v>3.1672565574881079E-4</v>
      </c>
      <c r="F35" s="636">
        <v>9.7294557226918315E-5</v>
      </c>
      <c r="G35" s="636">
        <v>5.3127359459332506E-5</v>
      </c>
      <c r="H35" s="636">
        <v>7.2674354110745991E-5</v>
      </c>
      <c r="I35" s="636">
        <v>1.1874123914213765E-4</v>
      </c>
      <c r="J35" s="636">
        <v>8.9688848992172435E-5</v>
      </c>
      <c r="K35" s="636">
        <v>3.9910054798354943E-5</v>
      </c>
      <c r="L35" s="636">
        <v>1.0450715162153586E-4</v>
      </c>
      <c r="M35" s="636">
        <v>5.7394354926431852E-5</v>
      </c>
      <c r="N35" s="636">
        <v>5.9363969206327791E-5</v>
      </c>
      <c r="O35" s="636">
        <v>5.0118024058366834E-5</v>
      </c>
      <c r="P35" s="636">
        <v>5.7867712161438965E-5</v>
      </c>
      <c r="Q35" s="636">
        <v>5.0135199443159694E-5</v>
      </c>
      <c r="R35" s="636">
        <v>4.7947747750649404E-5</v>
      </c>
      <c r="S35" s="636">
        <v>4.0910807997218489E-5</v>
      </c>
      <c r="T35" s="636">
        <v>3.9980897102933626E-5</v>
      </c>
      <c r="U35" s="636">
        <v>3.8443630316057958E-5</v>
      </c>
      <c r="V35" s="636">
        <v>2.7045001064829749E-5</v>
      </c>
      <c r="W35" s="636">
        <v>8.2672688284814625E-5</v>
      </c>
      <c r="X35" s="636">
        <v>1.0571434344261056E-4</v>
      </c>
      <c r="Y35" s="636">
        <v>6.6239718645537041E-5</v>
      </c>
      <c r="Z35" s="636">
        <v>3.212722091678709E-4</v>
      </c>
      <c r="AA35" s="636">
        <v>1.4720955424221029E-4</v>
      </c>
      <c r="AB35" s="636">
        <v>1.2529022417683577E-4</v>
      </c>
      <c r="AC35" s="636">
        <v>2.7220881572509063E-4</v>
      </c>
      <c r="AD35" s="636">
        <v>3.4196695468277886E-5</v>
      </c>
      <c r="AE35" s="636">
        <v>1.4760979426714927E-3</v>
      </c>
      <c r="AF35" s="636">
        <v>7.0911337516050752E-4</v>
      </c>
      <c r="AG35" s="636">
        <v>9.353978006342946E-5</v>
      </c>
      <c r="AH35" s="636">
        <v>9.6498198613667447E-5</v>
      </c>
      <c r="AI35" s="636">
        <v>1.0159105296202469</v>
      </c>
      <c r="AJ35" s="636">
        <v>1.2105542180365495E-4</v>
      </c>
      <c r="AK35" s="636">
        <v>9.8900305656239677E-5</v>
      </c>
      <c r="AL35" s="636">
        <v>1.6016966165635085E-4</v>
      </c>
      <c r="AM35" s="636">
        <v>7.9057643255085793E-5</v>
      </c>
      <c r="AN35" s="636">
        <v>2.6080667899834559E-3</v>
      </c>
      <c r="AO35" s="649">
        <v>1.024325429243407</v>
      </c>
      <c r="AP35" s="650">
        <v>0.77864971593175414</v>
      </c>
      <c r="AQ35" s="288" t="s">
        <v>247</v>
      </c>
    </row>
    <row r="36" spans="1:43" ht="18.75" customHeight="1">
      <c r="A36" s="193" t="s">
        <v>248</v>
      </c>
      <c r="B36" s="119" t="s">
        <v>392</v>
      </c>
      <c r="C36" s="130"/>
      <c r="D36" s="643">
        <v>1.2552562247557808E-3</v>
      </c>
      <c r="E36" s="643">
        <v>2.601913224820463E-3</v>
      </c>
      <c r="F36" s="643">
        <v>1.0804867582842248E-3</v>
      </c>
      <c r="G36" s="643">
        <v>1.048766728961012E-3</v>
      </c>
      <c r="H36" s="643">
        <v>1.3645395403606637E-3</v>
      </c>
      <c r="I36" s="643">
        <v>3.3505767248042844E-3</v>
      </c>
      <c r="J36" s="643">
        <v>1.1900691694773514E-3</v>
      </c>
      <c r="K36" s="643">
        <v>7.5090391269166544E-4</v>
      </c>
      <c r="L36" s="632">
        <v>1.2064184484666747E-3</v>
      </c>
      <c r="M36" s="632">
        <v>1.0901125071120261E-3</v>
      </c>
      <c r="N36" s="632">
        <v>6.4032669470040374E-4</v>
      </c>
      <c r="O36" s="632">
        <v>7.2997888404892309E-4</v>
      </c>
      <c r="P36" s="632">
        <v>3.1268670226876371E-3</v>
      </c>
      <c r="Q36" s="632">
        <v>2.1027740707665809E-3</v>
      </c>
      <c r="R36" s="632">
        <v>1.2928509129875544E-3</v>
      </c>
      <c r="S36" s="632">
        <v>1.129329644933898E-3</v>
      </c>
      <c r="T36" s="632">
        <v>7.3007028864097753E-4</v>
      </c>
      <c r="U36" s="632">
        <v>1.1399177493231318E-3</v>
      </c>
      <c r="V36" s="632">
        <v>3.8909610861530551E-4</v>
      </c>
      <c r="W36" s="632">
        <v>6.1084129157243112E-4</v>
      </c>
      <c r="X36" s="632">
        <v>1.5298751151309284E-3</v>
      </c>
      <c r="Y36" s="632">
        <v>2.0675880050633221E-3</v>
      </c>
      <c r="Z36" s="632">
        <v>6.4508996238683272E-3</v>
      </c>
      <c r="AA36" s="632">
        <v>2.3131450377899699E-3</v>
      </c>
      <c r="AB36" s="632">
        <v>9.3209252110882908E-4</v>
      </c>
      <c r="AC36" s="632">
        <v>3.4116579822624227E-3</v>
      </c>
      <c r="AD36" s="632">
        <v>4.8583122377863011E-4</v>
      </c>
      <c r="AE36" s="632">
        <v>1.562305779199603E-3</v>
      </c>
      <c r="AF36" s="632">
        <v>1.7782491067313139E-3</v>
      </c>
      <c r="AG36" s="632">
        <v>4.898873401915552E-4</v>
      </c>
      <c r="AH36" s="632">
        <v>1.127744051891501E-3</v>
      </c>
      <c r="AI36" s="632">
        <v>1.289511881813712E-3</v>
      </c>
      <c r="AJ36" s="632">
        <v>1.000426591467356</v>
      </c>
      <c r="AK36" s="632">
        <v>2.2627970793677099E-3</v>
      </c>
      <c r="AL36" s="632">
        <v>2.8885897977992962E-3</v>
      </c>
      <c r="AM36" s="632">
        <v>4.1547901897979203E-4</v>
      </c>
      <c r="AN36" s="632">
        <v>4.882665615102662E-3</v>
      </c>
      <c r="AO36" s="645">
        <v>1.0611460065554466</v>
      </c>
      <c r="AP36" s="646">
        <v>0.80663919197711553</v>
      </c>
      <c r="AQ36" s="286" t="s">
        <v>248</v>
      </c>
    </row>
    <row r="37" spans="1:43" ht="18.75" customHeight="1">
      <c r="A37" s="193" t="s">
        <v>249</v>
      </c>
      <c r="B37" s="119" t="s">
        <v>278</v>
      </c>
      <c r="C37" s="130"/>
      <c r="D37" s="643">
        <v>3.2657128207170066E-2</v>
      </c>
      <c r="E37" s="643">
        <v>5.0745361978305793E-2</v>
      </c>
      <c r="F37" s="643">
        <v>3.5078259047728086E-2</v>
      </c>
      <c r="G37" s="643">
        <v>2.6674301649738313E-2</v>
      </c>
      <c r="H37" s="643">
        <v>3.3587737782188001E-2</v>
      </c>
      <c r="I37" s="643">
        <v>6.1654629375663551E-2</v>
      </c>
      <c r="J37" s="643">
        <v>3.5848395621938429E-2</v>
      </c>
      <c r="K37" s="643">
        <v>3.4896758414976942E-2</v>
      </c>
      <c r="L37" s="632">
        <v>5.1171830002311125E-2</v>
      </c>
      <c r="M37" s="632">
        <v>3.6148366325010492E-2</v>
      </c>
      <c r="N37" s="632">
        <v>2.5227676319399536E-2</v>
      </c>
      <c r="O37" s="632">
        <v>2.6463432558548945E-2</v>
      </c>
      <c r="P37" s="632">
        <v>3.4821893886330453E-2</v>
      </c>
      <c r="Q37" s="632">
        <v>3.1944244915587845E-2</v>
      </c>
      <c r="R37" s="632">
        <v>3.9448562678379498E-2</v>
      </c>
      <c r="S37" s="632">
        <v>4.9853166415374489E-2</v>
      </c>
      <c r="T37" s="632">
        <v>3.5520419656470209E-2</v>
      </c>
      <c r="U37" s="632">
        <v>3.15304866099652E-2</v>
      </c>
      <c r="V37" s="632">
        <v>2.7735487696182365E-2</v>
      </c>
      <c r="W37" s="632">
        <v>2.4463094310304183E-2</v>
      </c>
      <c r="X37" s="632">
        <v>7.1816742449736862E-2</v>
      </c>
      <c r="Y37" s="632">
        <v>0.11416792768052889</v>
      </c>
      <c r="Z37" s="632">
        <v>0.13821312695941387</v>
      </c>
      <c r="AA37" s="632">
        <v>5.9993270285365961E-2</v>
      </c>
      <c r="AB37" s="632">
        <v>6.7070938250012868E-2</v>
      </c>
      <c r="AC37" s="632">
        <v>9.0533667369792861E-2</v>
      </c>
      <c r="AD37" s="632">
        <v>1.9843946675629318E-2</v>
      </c>
      <c r="AE37" s="632">
        <v>0.10623039161299364</v>
      </c>
      <c r="AF37" s="632">
        <v>0.12583001597523738</v>
      </c>
      <c r="AG37" s="632">
        <v>7.1460856197079647E-2</v>
      </c>
      <c r="AH37" s="632">
        <v>4.5642097370754878E-2</v>
      </c>
      <c r="AI37" s="632">
        <v>4.1568383866158694E-2</v>
      </c>
      <c r="AJ37" s="632">
        <v>6.4848590924626873E-2</v>
      </c>
      <c r="AK37" s="632">
        <v>1.0808578184339774</v>
      </c>
      <c r="AL37" s="632">
        <v>3.8863232398610469E-2</v>
      </c>
      <c r="AM37" s="632">
        <v>1.9241886688794532E-2</v>
      </c>
      <c r="AN37" s="632">
        <v>4.9559634494671552E-2</v>
      </c>
      <c r="AO37" s="645">
        <v>2.93121376108496</v>
      </c>
      <c r="AP37" s="646">
        <v>2.2281871534614579</v>
      </c>
      <c r="AQ37" s="286" t="s">
        <v>249</v>
      </c>
    </row>
    <row r="38" spans="1:43" ht="18.75" customHeight="1">
      <c r="A38" s="193" t="s">
        <v>250</v>
      </c>
      <c r="B38" s="119" t="s">
        <v>279</v>
      </c>
      <c r="C38" s="130"/>
      <c r="D38" s="643">
        <v>4.5790310180682741E-4</v>
      </c>
      <c r="E38" s="643">
        <v>4.0877590023380889E-4</v>
      </c>
      <c r="F38" s="643">
        <v>3.5745413975002183E-4</v>
      </c>
      <c r="G38" s="643">
        <v>2.7246359710705593E-4</v>
      </c>
      <c r="H38" s="643">
        <v>2.835031441082401E-4</v>
      </c>
      <c r="I38" s="643">
        <v>4.8240021539248799E-4</v>
      </c>
      <c r="J38" s="643">
        <v>1.5741001433081927E-4</v>
      </c>
      <c r="K38" s="643">
        <v>2.2684868413878792E-4</v>
      </c>
      <c r="L38" s="632">
        <v>2.502166447155535E-4</v>
      </c>
      <c r="M38" s="632">
        <v>2.075147523208868E-4</v>
      </c>
      <c r="N38" s="632">
        <v>2.4901321692979593E-4</v>
      </c>
      <c r="O38" s="632">
        <v>2.0054846796588598E-4</v>
      </c>
      <c r="P38" s="632">
        <v>2.7675853187532562E-4</v>
      </c>
      <c r="Q38" s="632">
        <v>2.4973181092666994E-4</v>
      </c>
      <c r="R38" s="632">
        <v>2.4267329710411532E-4</v>
      </c>
      <c r="S38" s="632">
        <v>3.9392049988932733E-4</v>
      </c>
      <c r="T38" s="632">
        <v>2.8110420809366639E-4</v>
      </c>
      <c r="U38" s="632">
        <v>1.8082363638618557E-4</v>
      </c>
      <c r="V38" s="632">
        <v>1.8253598201811759E-4</v>
      </c>
      <c r="W38" s="632">
        <v>1.9728217753617187E-4</v>
      </c>
      <c r="X38" s="632">
        <v>4.8277540345367277E-4</v>
      </c>
      <c r="Y38" s="632">
        <v>4.1375258437674229E-4</v>
      </c>
      <c r="Z38" s="632">
        <v>9.2528913281515258E-4</v>
      </c>
      <c r="AA38" s="632">
        <v>2.9731951135368638E-4</v>
      </c>
      <c r="AB38" s="632">
        <v>1.0281679131907285E-3</v>
      </c>
      <c r="AC38" s="632">
        <v>7.2394934696702422E-4</v>
      </c>
      <c r="AD38" s="632">
        <v>4.7269708967458504E-4</v>
      </c>
      <c r="AE38" s="632">
        <v>5.7999233253469627E-4</v>
      </c>
      <c r="AF38" s="632">
        <v>8.8521984353184448E-3</v>
      </c>
      <c r="AG38" s="632">
        <v>6.8253845870449789E-4</v>
      </c>
      <c r="AH38" s="632">
        <v>3.1945745822797409E-3</v>
      </c>
      <c r="AI38" s="632">
        <v>1.1470039149604785E-2</v>
      </c>
      <c r="AJ38" s="632">
        <v>2.7581726242308438E-3</v>
      </c>
      <c r="AK38" s="632">
        <v>1.4476071075103941E-3</v>
      </c>
      <c r="AL38" s="632">
        <v>1.0114963742233243</v>
      </c>
      <c r="AM38" s="632">
        <v>2.1570934754582357E-4</v>
      </c>
      <c r="AN38" s="632">
        <v>2.0964861266240197E-3</v>
      </c>
      <c r="AO38" s="645">
        <v>1.0526965253921388</v>
      </c>
      <c r="AP38" s="646">
        <v>0.80021624676873593</v>
      </c>
      <c r="AQ38" s="286" t="s">
        <v>250</v>
      </c>
    </row>
    <row r="39" spans="1:43" ht="18.75" customHeight="1">
      <c r="A39" s="193" t="s">
        <v>251</v>
      </c>
      <c r="B39" s="119" t="s">
        <v>393</v>
      </c>
      <c r="C39" s="130"/>
      <c r="D39" s="643">
        <v>1.1519077486285578E-3</v>
      </c>
      <c r="E39" s="643">
        <v>1.3457282775209477E-3</v>
      </c>
      <c r="F39" s="643">
        <v>1.094960042373366E-3</v>
      </c>
      <c r="G39" s="643">
        <v>1.3400376535108417E-3</v>
      </c>
      <c r="H39" s="643">
        <v>1.513478899537575E-3</v>
      </c>
      <c r="I39" s="643">
        <v>9.7325181944367238E-4</v>
      </c>
      <c r="J39" s="643">
        <v>6.1073627167684168E-4</v>
      </c>
      <c r="K39" s="643">
        <v>3.9495923964228996E-4</v>
      </c>
      <c r="L39" s="632">
        <v>1.4654110268869942E-3</v>
      </c>
      <c r="M39" s="632">
        <v>4.7532666822805013E-4</v>
      </c>
      <c r="N39" s="632">
        <v>6.3994712617785926E-4</v>
      </c>
      <c r="O39" s="632">
        <v>6.2237152939470877E-4</v>
      </c>
      <c r="P39" s="632">
        <v>1.0813968821775605E-3</v>
      </c>
      <c r="Q39" s="632">
        <v>1.3710642644755313E-3</v>
      </c>
      <c r="R39" s="632">
        <v>1.2719178912794684E-3</v>
      </c>
      <c r="S39" s="632">
        <v>1.4976887092777035E-3</v>
      </c>
      <c r="T39" s="632">
        <v>1.1286813505367451E-3</v>
      </c>
      <c r="U39" s="632">
        <v>1.5855763680491454E-3</v>
      </c>
      <c r="V39" s="632">
        <v>6.181948807652399E-4</v>
      </c>
      <c r="W39" s="632">
        <v>9.0357012294702878E-4</v>
      </c>
      <c r="X39" s="632">
        <v>1.2798565094079475E-3</v>
      </c>
      <c r="Y39" s="632">
        <v>5.7552086579319337E-4</v>
      </c>
      <c r="Z39" s="632">
        <v>1.9280480313455023E-3</v>
      </c>
      <c r="AA39" s="632">
        <v>3.65912032635328E-3</v>
      </c>
      <c r="AB39" s="632">
        <v>2.40162822765542E-3</v>
      </c>
      <c r="AC39" s="632">
        <v>4.2348128442056309E-3</v>
      </c>
      <c r="AD39" s="632">
        <v>5.7288084224639177E-4</v>
      </c>
      <c r="AE39" s="632">
        <v>2.0096883478262868E-3</v>
      </c>
      <c r="AF39" s="632">
        <v>2.4092834894615914E-3</v>
      </c>
      <c r="AG39" s="632">
        <v>3.7747808094337368E-3</v>
      </c>
      <c r="AH39" s="632">
        <v>3.1405070012835547E-3</v>
      </c>
      <c r="AI39" s="632">
        <v>2.8137771788835819E-3</v>
      </c>
      <c r="AJ39" s="632">
        <v>5.5108522024128427E-3</v>
      </c>
      <c r="AK39" s="632">
        <v>1.8431887869611481E-3</v>
      </c>
      <c r="AL39" s="632">
        <v>2.3294927692344676E-3</v>
      </c>
      <c r="AM39" s="632">
        <v>1.0006653936173673</v>
      </c>
      <c r="AN39" s="632">
        <v>1.5692601210173869E-3</v>
      </c>
      <c r="AO39" s="645">
        <v>1.0618042987434193</v>
      </c>
      <c r="AP39" s="646">
        <v>0.80713959840121818</v>
      </c>
      <c r="AQ39" s="286" t="s">
        <v>251</v>
      </c>
    </row>
    <row r="40" spans="1:43" ht="18.75" customHeight="1" thickBot="1">
      <c r="A40" s="193" t="s">
        <v>252</v>
      </c>
      <c r="B40" s="119" t="s">
        <v>394</v>
      </c>
      <c r="C40" s="130"/>
      <c r="D40" s="643">
        <v>8.4005013171910333E-3</v>
      </c>
      <c r="E40" s="643">
        <v>1.4337343666054192E-2</v>
      </c>
      <c r="F40" s="643">
        <v>6.2281881640713363E-3</v>
      </c>
      <c r="G40" s="643">
        <v>3.1030386177542347E-3</v>
      </c>
      <c r="H40" s="643">
        <v>4.8082650837873095E-3</v>
      </c>
      <c r="I40" s="643">
        <v>3.8977361364541858E-3</v>
      </c>
      <c r="J40" s="643">
        <v>6.5319809021632778E-3</v>
      </c>
      <c r="K40" s="643">
        <v>2.7022077335833064E-3</v>
      </c>
      <c r="L40" s="632">
        <v>1.1316106405732275E-2</v>
      </c>
      <c r="M40" s="632">
        <v>9.0843560624604483E-3</v>
      </c>
      <c r="N40" s="632">
        <v>4.7143002249034919E-3</v>
      </c>
      <c r="O40" s="632">
        <v>4.2753418457730239E-3</v>
      </c>
      <c r="P40" s="632">
        <v>8.8048234447983455E-3</v>
      </c>
      <c r="Q40" s="632">
        <v>6.1503813277917546E-3</v>
      </c>
      <c r="R40" s="632">
        <v>3.6285717817417036E-3</v>
      </c>
      <c r="S40" s="632">
        <v>2.1491863356659017E-3</v>
      </c>
      <c r="T40" s="632">
        <v>2.3402730857117159E-3</v>
      </c>
      <c r="U40" s="632">
        <v>3.0300332351713578E-3</v>
      </c>
      <c r="V40" s="632">
        <v>2.0611539246926324E-3</v>
      </c>
      <c r="W40" s="632">
        <v>2.520285992242864E-3</v>
      </c>
      <c r="X40" s="632">
        <v>1.6286051521031387E-2</v>
      </c>
      <c r="Y40" s="632">
        <v>4.9260534500580573E-3</v>
      </c>
      <c r="Z40" s="632">
        <v>1.3683397777864726E-2</v>
      </c>
      <c r="AA40" s="632">
        <v>2.6311420519093125E-2</v>
      </c>
      <c r="AB40" s="632">
        <v>8.3123261298265229E-3</v>
      </c>
      <c r="AC40" s="632">
        <v>6.7137291223674381E-3</v>
      </c>
      <c r="AD40" s="632">
        <v>1.7379493368172971E-3</v>
      </c>
      <c r="AE40" s="632">
        <v>9.6003889825490435E-3</v>
      </c>
      <c r="AF40" s="632">
        <v>4.5957160968290705E-3</v>
      </c>
      <c r="AG40" s="632">
        <v>3.6578497068897064E-3</v>
      </c>
      <c r="AH40" s="632">
        <v>1.1679559379838301E-2</v>
      </c>
      <c r="AI40" s="632">
        <v>5.7161204833974704E-3</v>
      </c>
      <c r="AJ40" s="632">
        <v>6.2655746835660183E-3</v>
      </c>
      <c r="AK40" s="632">
        <v>4.5061044597987428E-3</v>
      </c>
      <c r="AL40" s="632">
        <v>5.355545955037129E-3</v>
      </c>
      <c r="AM40" s="632">
        <v>2.7748342699187648E-3</v>
      </c>
      <c r="AN40" s="632">
        <v>1.002673954367177</v>
      </c>
      <c r="AO40" s="645">
        <v>1.2448806515298041</v>
      </c>
      <c r="AP40" s="646">
        <v>0.94630665022012395</v>
      </c>
      <c r="AQ40" s="286" t="s">
        <v>252</v>
      </c>
    </row>
    <row r="41" spans="1:43" ht="18.75" customHeight="1">
      <c r="A41" s="289"/>
      <c r="B41" s="290" t="s">
        <v>32</v>
      </c>
      <c r="C41" s="269"/>
      <c r="D41" s="638">
        <v>1.2845628884783542</v>
      </c>
      <c r="E41" s="638">
        <v>1.4526202185791781</v>
      </c>
      <c r="F41" s="638">
        <v>1.3431284390118774</v>
      </c>
      <c r="G41" s="638">
        <v>1.2530012484190478</v>
      </c>
      <c r="H41" s="638">
        <v>1.3687995585549126</v>
      </c>
      <c r="I41" s="638">
        <v>1.2783088371601046</v>
      </c>
      <c r="J41" s="638">
        <v>1.2429527983544348</v>
      </c>
      <c r="K41" s="638">
        <v>1.2390851086274597</v>
      </c>
      <c r="L41" s="638">
        <v>1.3291502291258253</v>
      </c>
      <c r="M41" s="638">
        <v>1.374427453875364</v>
      </c>
      <c r="N41" s="638">
        <v>1.4137984251405666</v>
      </c>
      <c r="O41" s="638">
        <v>1.2896725732826773</v>
      </c>
      <c r="P41" s="638">
        <v>1.2920830832623516</v>
      </c>
      <c r="Q41" s="638">
        <v>1.2679916447784692</v>
      </c>
      <c r="R41" s="638">
        <v>1.2938523368483463</v>
      </c>
      <c r="S41" s="638">
        <v>1.3167722549858889</v>
      </c>
      <c r="T41" s="638">
        <v>1.2485222457211849</v>
      </c>
      <c r="U41" s="638">
        <v>1.2017940060934831</v>
      </c>
      <c r="V41" s="638">
        <v>1.2021371663165366</v>
      </c>
      <c r="W41" s="638">
        <v>1.239535190931971</v>
      </c>
      <c r="X41" s="638">
        <v>1.3224581387511072</v>
      </c>
      <c r="Y41" s="638">
        <v>1.4801880832213186</v>
      </c>
      <c r="Z41" s="638">
        <v>1.5157126108665322</v>
      </c>
      <c r="AA41" s="638">
        <v>1.3210502796747152</v>
      </c>
      <c r="AB41" s="638">
        <v>1.2583603713977887</v>
      </c>
      <c r="AC41" s="638">
        <v>1.2943484025564014</v>
      </c>
      <c r="AD41" s="638">
        <v>1.1533698390585716</v>
      </c>
      <c r="AE41" s="638">
        <v>1.3177134382235418</v>
      </c>
      <c r="AF41" s="638">
        <v>1.3899960598254186</v>
      </c>
      <c r="AG41" s="638">
        <v>1.2937242878441284</v>
      </c>
      <c r="AH41" s="638">
        <v>1.2128041266026204</v>
      </c>
      <c r="AI41" s="638">
        <v>1.2409087146692008</v>
      </c>
      <c r="AJ41" s="638">
        <v>1.3032014759742421</v>
      </c>
      <c r="AK41" s="638">
        <v>1.2299046661162687</v>
      </c>
      <c r="AL41" s="638">
        <v>1.3396235166876804</v>
      </c>
      <c r="AM41" s="638">
        <v>1.4896662316421976</v>
      </c>
      <c r="AN41" s="638">
        <v>1.5788313392139046</v>
      </c>
      <c r="AO41" s="651"/>
      <c r="AP41" s="652"/>
      <c r="AQ41" s="291"/>
    </row>
    <row r="42" spans="1:43" ht="18.75" customHeight="1" thickBot="1">
      <c r="A42" s="292"/>
      <c r="B42" s="293" t="s">
        <v>33</v>
      </c>
      <c r="C42" s="294"/>
      <c r="D42" s="653">
        <v>0.97647144125762397</v>
      </c>
      <c r="E42" s="653">
        <v>1.104221654820037</v>
      </c>
      <c r="F42" s="653">
        <v>1.0209905442540199</v>
      </c>
      <c r="G42" s="653">
        <v>0.95247959124110015</v>
      </c>
      <c r="H42" s="653">
        <v>1.0405046648344283</v>
      </c>
      <c r="I42" s="653">
        <v>0.97171737078026155</v>
      </c>
      <c r="J42" s="653">
        <v>0.94484117617788688</v>
      </c>
      <c r="K42" s="653">
        <v>0.94190111882770877</v>
      </c>
      <c r="L42" s="653">
        <v>1.0103648887286578</v>
      </c>
      <c r="M42" s="653">
        <v>1.0447827574868775</v>
      </c>
      <c r="N42" s="653">
        <v>1.0747109372590529</v>
      </c>
      <c r="O42" s="653">
        <v>0.98035561176418429</v>
      </c>
      <c r="P42" s="653">
        <v>0.98218798149487663</v>
      </c>
      <c r="Q42" s="653">
        <v>0.96387466895150054</v>
      </c>
      <c r="R42" s="653">
        <v>0.98353289470587013</v>
      </c>
      <c r="S42" s="653">
        <v>1.0009556660610228</v>
      </c>
      <c r="T42" s="653">
        <v>0.94907483911957513</v>
      </c>
      <c r="U42" s="653">
        <v>0.91355396901975172</v>
      </c>
      <c r="V42" s="653">
        <v>0.9138148251916004</v>
      </c>
      <c r="W42" s="653">
        <v>0.94224325273217746</v>
      </c>
      <c r="X42" s="653">
        <v>1.0052778391245953</v>
      </c>
      <c r="Y42" s="653">
        <v>1.1251776023730551</v>
      </c>
      <c r="Z42" s="653">
        <v>1.1521818752045776</v>
      </c>
      <c r="AA42" s="653">
        <v>1.0042076430339699</v>
      </c>
      <c r="AB42" s="653">
        <v>0.95655337430447884</v>
      </c>
      <c r="AC42" s="653">
        <v>0.98390998328693358</v>
      </c>
      <c r="AD42" s="653">
        <v>0.87674392522945366</v>
      </c>
      <c r="AE42" s="653">
        <v>1.0016711145305386</v>
      </c>
      <c r="AF42" s="653">
        <v>1.0566173661516427</v>
      </c>
      <c r="AG42" s="653">
        <v>0.98343555716263131</v>
      </c>
      <c r="AH42" s="653">
        <v>0.92192340607760781</v>
      </c>
      <c r="AI42" s="653">
        <v>0.94328734852174456</v>
      </c>
      <c r="AJ42" s="653">
        <v>0.99063972259157651</v>
      </c>
      <c r="AK42" s="653">
        <v>0.93492252711321178</v>
      </c>
      <c r="AL42" s="653">
        <v>1.0183262476406725</v>
      </c>
      <c r="AM42" s="653">
        <v>1.1323824977752202</v>
      </c>
      <c r="AN42" s="653">
        <v>1.2001621151698751</v>
      </c>
      <c r="AO42" s="654"/>
      <c r="AP42" s="632"/>
      <c r="AQ42" s="295"/>
    </row>
  </sheetData>
  <phoneticPr fontId="2"/>
  <pageMargins left="0.78740157480314965" right="0.78740157480314965" top="0.78740157480314965" bottom="0.78740157480314965" header="0.51181102362204722" footer="0.51181102362204722"/>
  <pageSetup paperSize="8" scale="94" fitToWidth="2" orientation="landscape" r:id="rId1"/>
  <headerFooter alignWithMargins="0">
    <oddFooter>&amp;C&amp;P  /  &amp;N&amp;R&amp;F  &amp;A</oddFooter>
  </headerFooter>
  <ignoredErrors>
    <ignoredError sqref="A4:A42 D2:AP2 AQ4:AQ4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はじめに・注意事項</vt:lpstr>
      <vt:lpstr>入力の説明</vt:lpstr>
      <vt:lpstr>購入者価格と生産者価格</vt:lpstr>
      <vt:lpstr>最終需要額入力</vt:lpstr>
      <vt:lpstr>その他の設定入力</vt:lpstr>
      <vt:lpstr>分析結果部門別集計表</vt:lpstr>
      <vt:lpstr>波及効果グラフ</vt:lpstr>
      <vt:lpstr>分析結果総括表</vt:lpstr>
      <vt:lpstr>計算シート</vt:lpstr>
      <vt:lpstr>計算シート（雇用誘発数）</vt:lpstr>
      <vt:lpstr>県内自給率</vt:lpstr>
      <vt:lpstr>雇用者所得率</vt:lpstr>
      <vt:lpstr>民間消費支出構成比</vt:lpstr>
      <vt:lpstr>粗付加価値率</vt:lpstr>
      <vt:lpstr>取引基本表</vt:lpstr>
      <vt:lpstr>投入係数表</vt:lpstr>
      <vt:lpstr>逆行列係数表(開放型）</vt:lpstr>
      <vt:lpstr>その他の設定入力!Print_Area</vt:lpstr>
      <vt:lpstr>はじめに・注意事項!Print_Area</vt:lpstr>
      <vt:lpstr>'逆行列係数表(開放型）'!Print_Area</vt:lpstr>
      <vt:lpstr>計算シート!Print_Area</vt:lpstr>
      <vt:lpstr>'計算シート（雇用誘発数）'!Print_Area</vt:lpstr>
      <vt:lpstr>県内自給率!Print_Area</vt:lpstr>
      <vt:lpstr>雇用者所得率!Print_Area</vt:lpstr>
      <vt:lpstr>購入者価格と生産者価格!Print_Area</vt:lpstr>
      <vt:lpstr>最終需要額入力!Print_Area</vt:lpstr>
      <vt:lpstr>取引基本表!Print_Area</vt:lpstr>
      <vt:lpstr>粗付加価値率!Print_Area</vt:lpstr>
      <vt:lpstr>投入係数表!Print_Area</vt:lpstr>
      <vt:lpstr>入力の説明!Print_Area</vt:lpstr>
      <vt:lpstr>分析結果部門別集計表!Print_Area</vt:lpstr>
      <vt:lpstr>民間消費支出構成比!Print_Area</vt:lpstr>
      <vt:lpstr>'逆行列係数表(開放型）'!Print_Titles</vt:lpstr>
      <vt:lpstr>取引基本表!Print_Titles</vt:lpstr>
      <vt:lpstr>投入係数表!Print_Titles</vt:lpstr>
    </vt:vector>
  </TitlesOfParts>
  <Company>富山県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経済動態係</dc:creator>
  <cp:lastModifiedBy>富山県</cp:lastModifiedBy>
  <cp:lastPrinted>2020-12-03T00:16:02Z</cp:lastPrinted>
  <dcterms:created xsi:type="dcterms:W3CDTF">2005-12-21T07:56:13Z</dcterms:created>
  <dcterms:modified xsi:type="dcterms:W3CDTF">2020-12-03T00:16:07Z</dcterms:modified>
</cp:coreProperties>
</file>