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9産業連関表27年表\☆27年表作成作業用H23ベース\07ホームページ\_dat27\"/>
    </mc:Choice>
  </mc:AlternateContent>
  <bookViews>
    <workbookView xWindow="-360" yWindow="-120" windowWidth="15480" windowHeight="8220" tabRatio="594"/>
  </bookViews>
  <sheets>
    <sheet name="はじめに・注意事項" sheetId="62" r:id="rId1"/>
    <sheet name="入力の説明" sheetId="55" r:id="rId2"/>
    <sheet name="購入者価格と生産者価格" sheetId="63" r:id="rId3"/>
    <sheet name="最終需要額入力" sheetId="20" r:id="rId4"/>
    <sheet name="その他の設定入力" sheetId="19" r:id="rId5"/>
    <sheet name="分析結果部門別集計表" sheetId="18" r:id="rId6"/>
    <sheet name="波及効果グラフ" sheetId="17" r:id="rId7"/>
    <sheet name="分析結果総括表" sheetId="64" r:id="rId8"/>
    <sheet name="計算シート" sheetId="53" r:id="rId9"/>
    <sheet name="計算シート（雇用誘発数）" sheetId="65" r:id="rId10"/>
    <sheet name="県内自給率" sheetId="4" r:id="rId11"/>
    <sheet name="雇用者所得率" sheetId="61" r:id="rId12"/>
    <sheet name="民間消費支出構成比" sheetId="60" r:id="rId13"/>
    <sheet name="粗付加価値率" sheetId="59" r:id="rId14"/>
    <sheet name="取引基本表" sheetId="58" r:id="rId15"/>
    <sheet name="投入係数表" sheetId="57" r:id="rId16"/>
    <sheet name="逆行列係数表(開放型）" sheetId="56" r:id="rId17"/>
  </sheets>
  <definedNames>
    <definedName name="_xlnm.Print_Area" localSheetId="4">その他の設定入力!$A$1:$P$114</definedName>
    <definedName name="_xlnm.Print_Area" localSheetId="0">はじめに・注意事項!$A$1:$Q$25</definedName>
    <definedName name="_xlnm.Print_Area" localSheetId="16">'逆行列係数表(開放型）'!$A$1:$DI$113</definedName>
    <definedName name="_xlnm.Print_Area" localSheetId="8">計算シート!$A$1:$AA$115</definedName>
    <definedName name="_xlnm.Print_Area" localSheetId="9">'計算シート（雇用誘発数）'!$A$1:$S$117</definedName>
    <definedName name="_xlnm.Print_Area" localSheetId="10">県内自給率!$A$1:$F$114</definedName>
    <definedName name="_xlnm.Print_Area" localSheetId="11">雇用者所得率!$A$1:$E$111</definedName>
    <definedName name="_xlnm.Print_Area" localSheetId="2">購入者価格と生産者価格!$A$1:$Y$33</definedName>
    <definedName name="_xlnm.Print_Area" localSheetId="3">最終需要額入力!$A$1:$AB$119</definedName>
    <definedName name="_xlnm.Print_Area" localSheetId="14">取引基本表!$A$1:$DW$121</definedName>
    <definedName name="_xlnm.Print_Area" localSheetId="13">粗付加価値率!$A$1:$E$111</definedName>
    <definedName name="_xlnm.Print_Area" localSheetId="15">投入係数表!$A$1:$DH$121</definedName>
    <definedName name="_xlnm.Print_Area" localSheetId="1">入力の説明!$A$1:$V$37</definedName>
    <definedName name="_xlnm.Print_Area" localSheetId="6">波及効果グラフ!$A$1:$AL$181</definedName>
    <definedName name="_xlnm.Print_Area" localSheetId="5">分析結果部門別集計表!$A$1:$U$114</definedName>
    <definedName name="_xlnm.Print_Area" localSheetId="12">民間消費支出構成比!$A$1:$E$112</definedName>
    <definedName name="_xlnm.Print_Titles" localSheetId="16">'逆行列係数表(開放型）'!$A:$C</definedName>
    <definedName name="_xlnm.Print_Titles" localSheetId="14">取引基本表!$A:$C</definedName>
    <definedName name="_xlnm.Print_Titles" localSheetId="15">投入係数表!$A:$C</definedName>
    <definedName name="行列">'逆行列係数表(開放型）'!$D$224:$DF$330</definedName>
  </definedNames>
  <calcPr calcId="152511"/>
</workbook>
</file>

<file path=xl/calcChain.xml><?xml version="1.0" encoding="utf-8"?>
<calcChain xmlns="http://schemas.openxmlformats.org/spreadsheetml/2006/main">
  <c r="E112" i="53" l="1"/>
  <c r="N8" i="20" l="1"/>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D46" i="64" l="1"/>
  <c r="F113" i="53" l="1"/>
  <c r="D110" i="61" l="1"/>
  <c r="J113" i="53" s="1"/>
  <c r="H113" i="53" s="1"/>
  <c r="N113" i="18" s="1"/>
  <c r="D109" i="61"/>
  <c r="D110" i="59"/>
  <c r="I113" i="53" s="1"/>
  <c r="G113" i="53" s="1"/>
  <c r="D57" i="61" l="1"/>
  <c r="D53" i="61"/>
  <c r="D52" i="61"/>
  <c r="D49" i="61"/>
  <c r="D4" i="61"/>
  <c r="D6" i="61"/>
  <c r="D5" i="61"/>
  <c r="D108" i="61"/>
  <c r="D107" i="61"/>
  <c r="D106" i="61"/>
  <c r="D105" i="61"/>
  <c r="D104" i="61"/>
  <c r="D103" i="61"/>
  <c r="D102" i="61"/>
  <c r="D101" i="61"/>
  <c r="D100" i="61"/>
  <c r="D99" i="61"/>
  <c r="D98" i="61"/>
  <c r="D97" i="61"/>
  <c r="D96" i="61"/>
  <c r="D95" i="61"/>
  <c r="D94" i="61"/>
  <c r="D93" i="61"/>
  <c r="D92" i="61"/>
  <c r="D91" i="61"/>
  <c r="D90" i="61"/>
  <c r="D89" i="61"/>
  <c r="D88" i="61"/>
  <c r="D87" i="61"/>
  <c r="D86" i="61"/>
  <c r="D85" i="61"/>
  <c r="D84" i="61"/>
  <c r="D83" i="61"/>
  <c r="D82" i="61"/>
  <c r="D81" i="61"/>
  <c r="D80" i="61"/>
  <c r="D79" i="61"/>
  <c r="D78" i="61"/>
  <c r="D77" i="61"/>
  <c r="D76" i="61"/>
  <c r="D75" i="61"/>
  <c r="D74" i="61"/>
  <c r="D73" i="61"/>
  <c r="D72" i="61"/>
  <c r="D71" i="61"/>
  <c r="D70" i="61"/>
  <c r="D69" i="61"/>
  <c r="D68" i="61"/>
  <c r="D67" i="61"/>
  <c r="D66" i="61"/>
  <c r="D65" i="61"/>
  <c r="D64" i="61"/>
  <c r="D63" i="61"/>
  <c r="D62" i="61"/>
  <c r="D61" i="61"/>
  <c r="D60" i="61"/>
  <c r="D59" i="61"/>
  <c r="D58" i="61"/>
  <c r="D56" i="61"/>
  <c r="D55" i="61"/>
  <c r="D54" i="61"/>
  <c r="D51" i="61"/>
  <c r="D50" i="61"/>
  <c r="D48" i="61"/>
  <c r="D47" i="61"/>
  <c r="D46" i="61"/>
  <c r="D45" i="61"/>
  <c r="D44" i="61"/>
  <c r="D43" i="61"/>
  <c r="D42"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81" i="59"/>
  <c r="D48" i="59"/>
  <c r="D5" i="59"/>
  <c r="D4" i="59"/>
  <c r="D109" i="59"/>
  <c r="D108" i="59"/>
  <c r="D107" i="59"/>
  <c r="D106" i="59"/>
  <c r="D105" i="59"/>
  <c r="D104" i="59"/>
  <c r="D103" i="59"/>
  <c r="D102" i="59"/>
  <c r="D101" i="59"/>
  <c r="D100" i="59"/>
  <c r="D99" i="59"/>
  <c r="D98" i="59"/>
  <c r="D97" i="59"/>
  <c r="D96" i="59"/>
  <c r="D95" i="59"/>
  <c r="D94" i="59"/>
  <c r="D93" i="59"/>
  <c r="D92" i="59"/>
  <c r="D91" i="59"/>
  <c r="D90" i="59"/>
  <c r="D89" i="59"/>
  <c r="D88" i="59"/>
  <c r="D87" i="59"/>
  <c r="D86" i="59"/>
  <c r="D85" i="59"/>
  <c r="D84" i="59"/>
  <c r="D83" i="59"/>
  <c r="D82" i="59"/>
  <c r="D80" i="59"/>
  <c r="D79" i="59"/>
  <c r="D78" i="59"/>
  <c r="D77" i="59"/>
  <c r="D76" i="59"/>
  <c r="D75" i="59"/>
  <c r="D74" i="59"/>
  <c r="D73" i="59"/>
  <c r="D72" i="59"/>
  <c r="D71" i="59"/>
  <c r="D70" i="59"/>
  <c r="D69" i="59"/>
  <c r="D68" i="59"/>
  <c r="D67" i="59"/>
  <c r="D66" i="59"/>
  <c r="D65" i="59"/>
  <c r="D64" i="59"/>
  <c r="D63" i="59"/>
  <c r="D62" i="59"/>
  <c r="D61" i="59"/>
  <c r="D60" i="59"/>
  <c r="D59" i="59"/>
  <c r="D58" i="59"/>
  <c r="D57" i="59"/>
  <c r="D56" i="59"/>
  <c r="D55" i="59"/>
  <c r="D54" i="59"/>
  <c r="D53" i="59"/>
  <c r="D52" i="59"/>
  <c r="D51" i="59"/>
  <c r="D50" i="59"/>
  <c r="D49"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I1" i="59"/>
  <c r="L1" i="59" s="1"/>
  <c r="J1" i="59"/>
  <c r="F2" i="59"/>
  <c r="I2" i="59" s="1"/>
  <c r="F27" i="59"/>
  <c r="F3" i="59" l="1"/>
  <c r="I3" i="59" s="1"/>
  <c r="J2" i="59"/>
  <c r="L2" i="59" s="1"/>
  <c r="F28" i="59"/>
  <c r="J27" i="59"/>
  <c r="I27" i="59"/>
  <c r="F54" i="59"/>
  <c r="F80" i="59"/>
  <c r="F53" i="59"/>
  <c r="F4" i="59"/>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F79" i="59" l="1"/>
  <c r="J3" i="59"/>
  <c r="L3" i="59" s="1"/>
  <c r="L27" i="59"/>
  <c r="J4" i="59"/>
  <c r="I4" i="59"/>
  <c r="I80" i="59"/>
  <c r="J80" i="59"/>
  <c r="J79" i="59"/>
  <c r="I79" i="59"/>
  <c r="J54" i="59"/>
  <c r="I54" i="59"/>
  <c r="J53" i="59"/>
  <c r="I53" i="59"/>
  <c r="F29" i="59"/>
  <c r="F81" i="59"/>
  <c r="F55" i="59"/>
  <c r="J28" i="59"/>
  <c r="I28" i="59"/>
  <c r="F106" i="59"/>
  <c r="F108" i="59"/>
  <c r="F105" i="59"/>
  <c r="F107" i="59"/>
  <c r="F56" i="59"/>
  <c r="F30" i="59"/>
  <c r="F82" i="59"/>
  <c r="F5" i="59"/>
  <c r="U79" i="20"/>
  <c r="T79" i="20"/>
  <c r="S78" i="20"/>
  <c r="R78" i="20"/>
  <c r="Q78" i="20"/>
  <c r="P78" i="20"/>
  <c r="O78" i="20"/>
  <c r="S45" i="64"/>
  <c r="U42" i="64"/>
  <c r="U41" i="64"/>
  <c r="S36" i="64"/>
  <c r="U23" i="64"/>
  <c r="U22" i="64"/>
  <c r="S18" i="64"/>
  <c r="S19" i="20"/>
  <c r="U112" i="20"/>
  <c r="T112" i="20"/>
  <c r="S112" i="20"/>
  <c r="R112" i="20"/>
  <c r="Q112" i="20"/>
  <c r="P112" i="20"/>
  <c r="U111" i="20"/>
  <c r="T111" i="20"/>
  <c r="S111" i="20"/>
  <c r="R111" i="20"/>
  <c r="Q111" i="20"/>
  <c r="P111" i="20"/>
  <c r="U110" i="20"/>
  <c r="T110" i="20"/>
  <c r="S110" i="20"/>
  <c r="R110" i="20"/>
  <c r="Q110" i="20"/>
  <c r="P110" i="20"/>
  <c r="U109" i="20"/>
  <c r="T109" i="20"/>
  <c r="S109" i="20"/>
  <c r="R109" i="20"/>
  <c r="Q109" i="20"/>
  <c r="P109" i="20"/>
  <c r="U108" i="20"/>
  <c r="T108" i="20"/>
  <c r="S108" i="20"/>
  <c r="R108" i="20"/>
  <c r="Q108" i="20"/>
  <c r="P108" i="20"/>
  <c r="U107" i="20"/>
  <c r="T107" i="20"/>
  <c r="S107" i="20"/>
  <c r="R107" i="20"/>
  <c r="Q107" i="20"/>
  <c r="P107" i="20"/>
  <c r="U106" i="20"/>
  <c r="T106" i="20"/>
  <c r="S106" i="20"/>
  <c r="R106" i="20"/>
  <c r="Q106" i="20"/>
  <c r="P106" i="20"/>
  <c r="U105" i="20"/>
  <c r="T105" i="20"/>
  <c r="S105" i="20"/>
  <c r="R105" i="20"/>
  <c r="Q105" i="20"/>
  <c r="P105" i="20"/>
  <c r="U104" i="20"/>
  <c r="T104" i="20"/>
  <c r="S104" i="20"/>
  <c r="R104" i="20"/>
  <c r="Q104" i="20"/>
  <c r="P104" i="20"/>
  <c r="U103" i="20"/>
  <c r="T103" i="20"/>
  <c r="S103" i="20"/>
  <c r="R103" i="20"/>
  <c r="Q103" i="20"/>
  <c r="P103" i="20"/>
  <c r="U102" i="20"/>
  <c r="T102" i="20"/>
  <c r="S102" i="20"/>
  <c r="R102" i="20"/>
  <c r="Q102" i="20"/>
  <c r="P102" i="20"/>
  <c r="U101" i="20"/>
  <c r="T101" i="20"/>
  <c r="S101" i="20"/>
  <c r="R101" i="20"/>
  <c r="Q101" i="20"/>
  <c r="P101" i="20"/>
  <c r="U100" i="20"/>
  <c r="T100" i="20"/>
  <c r="S100" i="20"/>
  <c r="R100" i="20"/>
  <c r="Q100" i="20"/>
  <c r="P100" i="20"/>
  <c r="U99" i="20"/>
  <c r="T99" i="20"/>
  <c r="S99" i="20"/>
  <c r="R99" i="20"/>
  <c r="Q99" i="20"/>
  <c r="P99" i="20"/>
  <c r="U98" i="20"/>
  <c r="T98" i="20"/>
  <c r="S98" i="20"/>
  <c r="R98" i="20"/>
  <c r="Q98" i="20"/>
  <c r="P98" i="20"/>
  <c r="U97" i="20"/>
  <c r="T97" i="20"/>
  <c r="S97" i="20"/>
  <c r="R97" i="20"/>
  <c r="Q97" i="20"/>
  <c r="P97" i="20"/>
  <c r="U96" i="20"/>
  <c r="T96" i="20"/>
  <c r="S96" i="20"/>
  <c r="R96" i="20"/>
  <c r="Q96" i="20"/>
  <c r="P96" i="20"/>
  <c r="U95" i="20"/>
  <c r="T95" i="20"/>
  <c r="S95" i="20"/>
  <c r="R95" i="20"/>
  <c r="Q95" i="20"/>
  <c r="P95" i="20"/>
  <c r="U94" i="20"/>
  <c r="T94" i="20"/>
  <c r="S94" i="20"/>
  <c r="R94" i="20"/>
  <c r="Q94" i="20"/>
  <c r="P94" i="20"/>
  <c r="U93" i="20"/>
  <c r="T93" i="20"/>
  <c r="S93" i="20"/>
  <c r="R93" i="20"/>
  <c r="Q93" i="20"/>
  <c r="P93" i="20"/>
  <c r="U92" i="20"/>
  <c r="T92" i="20"/>
  <c r="S92" i="20"/>
  <c r="R92" i="20"/>
  <c r="Q92" i="20"/>
  <c r="P92" i="20"/>
  <c r="U91" i="20"/>
  <c r="T91" i="20"/>
  <c r="S91" i="20"/>
  <c r="R91" i="20"/>
  <c r="Q91" i="20"/>
  <c r="P91" i="20"/>
  <c r="U90" i="20"/>
  <c r="T90" i="20"/>
  <c r="S90" i="20"/>
  <c r="R90" i="20"/>
  <c r="Q90" i="20"/>
  <c r="P90" i="20"/>
  <c r="U89" i="20"/>
  <c r="T89" i="20"/>
  <c r="S89" i="20"/>
  <c r="R89" i="20"/>
  <c r="Q89" i="20"/>
  <c r="P89" i="20"/>
  <c r="U88" i="20"/>
  <c r="T88" i="20"/>
  <c r="S88" i="20"/>
  <c r="R88" i="20"/>
  <c r="Q88" i="20"/>
  <c r="P88" i="20"/>
  <c r="U87" i="20"/>
  <c r="T87" i="20"/>
  <c r="S87" i="20"/>
  <c r="R87" i="20"/>
  <c r="Q87" i="20"/>
  <c r="P87" i="20"/>
  <c r="U86" i="20"/>
  <c r="T86" i="20"/>
  <c r="S86" i="20"/>
  <c r="R86" i="20"/>
  <c r="Q86" i="20"/>
  <c r="P86" i="20"/>
  <c r="U85" i="20"/>
  <c r="T85" i="20"/>
  <c r="S85" i="20"/>
  <c r="R85" i="20"/>
  <c r="Q85" i="20"/>
  <c r="P85" i="20"/>
  <c r="U84" i="20"/>
  <c r="T84" i="20"/>
  <c r="S84" i="20"/>
  <c r="R84" i="20"/>
  <c r="Q84" i="20"/>
  <c r="P84" i="20"/>
  <c r="U83" i="20"/>
  <c r="T83" i="20"/>
  <c r="S83" i="20"/>
  <c r="R83" i="20"/>
  <c r="Q83" i="20"/>
  <c r="P83" i="20"/>
  <c r="U82" i="20"/>
  <c r="T82" i="20"/>
  <c r="S82" i="20"/>
  <c r="R82" i="20"/>
  <c r="Q82" i="20"/>
  <c r="P82" i="20"/>
  <c r="U81" i="20"/>
  <c r="T81" i="20"/>
  <c r="S81" i="20"/>
  <c r="R81" i="20"/>
  <c r="Q81" i="20"/>
  <c r="P81" i="20"/>
  <c r="U80" i="20"/>
  <c r="T80" i="20"/>
  <c r="S80" i="20"/>
  <c r="R80" i="20"/>
  <c r="Q80" i="20"/>
  <c r="P80" i="20"/>
  <c r="S79" i="20"/>
  <c r="R79" i="20"/>
  <c r="Q79" i="20"/>
  <c r="P79" i="20"/>
  <c r="U78" i="20"/>
  <c r="T78" i="20"/>
  <c r="U77" i="20"/>
  <c r="T77" i="20"/>
  <c r="S77" i="20"/>
  <c r="R77" i="20"/>
  <c r="Q77" i="20"/>
  <c r="P77" i="20"/>
  <c r="U76" i="20"/>
  <c r="T76" i="20"/>
  <c r="S76" i="20"/>
  <c r="R76" i="20"/>
  <c r="Q76" i="20"/>
  <c r="P76" i="20"/>
  <c r="U75" i="20"/>
  <c r="T75" i="20"/>
  <c r="S75" i="20"/>
  <c r="R75" i="20"/>
  <c r="Q75" i="20"/>
  <c r="P75" i="20"/>
  <c r="U74" i="20"/>
  <c r="T74" i="20"/>
  <c r="S74" i="20"/>
  <c r="R74" i="20"/>
  <c r="Q74" i="20"/>
  <c r="P74" i="20"/>
  <c r="U73" i="20"/>
  <c r="T73" i="20"/>
  <c r="S73" i="20"/>
  <c r="R73" i="20"/>
  <c r="Q73" i="20"/>
  <c r="P73" i="20"/>
  <c r="U72" i="20"/>
  <c r="T72" i="20"/>
  <c r="S72" i="20"/>
  <c r="R72" i="20"/>
  <c r="Q72" i="20"/>
  <c r="P72" i="20"/>
  <c r="U71" i="20"/>
  <c r="T71" i="20"/>
  <c r="S71" i="20"/>
  <c r="R71" i="20"/>
  <c r="Q71" i="20"/>
  <c r="P71" i="20"/>
  <c r="U70" i="20"/>
  <c r="T70" i="20"/>
  <c r="S70" i="20"/>
  <c r="R70" i="20"/>
  <c r="Q70" i="20"/>
  <c r="P70" i="20"/>
  <c r="U69" i="20"/>
  <c r="T69" i="20"/>
  <c r="S69" i="20"/>
  <c r="R69" i="20"/>
  <c r="Q69" i="20"/>
  <c r="P69" i="20"/>
  <c r="U68" i="20"/>
  <c r="T68" i="20"/>
  <c r="S68" i="20"/>
  <c r="R68" i="20"/>
  <c r="Q68" i="20"/>
  <c r="P68" i="20"/>
  <c r="U67" i="20"/>
  <c r="T67" i="20"/>
  <c r="S67" i="20"/>
  <c r="R67" i="20"/>
  <c r="Q67" i="20"/>
  <c r="P67" i="20"/>
  <c r="U66" i="20"/>
  <c r="T66" i="20"/>
  <c r="S66" i="20"/>
  <c r="R66" i="20"/>
  <c r="Q66" i="20"/>
  <c r="P66" i="20"/>
  <c r="U65" i="20"/>
  <c r="T65" i="20"/>
  <c r="S65" i="20"/>
  <c r="R65" i="20"/>
  <c r="Q65" i="20"/>
  <c r="P65" i="20"/>
  <c r="U64" i="20"/>
  <c r="T64" i="20"/>
  <c r="S64" i="20"/>
  <c r="R64" i="20"/>
  <c r="Q64" i="20"/>
  <c r="P64" i="20"/>
  <c r="U63" i="20"/>
  <c r="T63" i="20"/>
  <c r="S63" i="20"/>
  <c r="R63" i="20"/>
  <c r="Q63" i="20"/>
  <c r="P63" i="20"/>
  <c r="U62" i="20"/>
  <c r="T62" i="20"/>
  <c r="S62" i="20"/>
  <c r="R62" i="20"/>
  <c r="Q62" i="20"/>
  <c r="P62" i="20"/>
  <c r="U61" i="20"/>
  <c r="T61" i="20"/>
  <c r="S61" i="20"/>
  <c r="R61" i="20"/>
  <c r="Q61" i="20"/>
  <c r="P61" i="20"/>
  <c r="U60" i="20"/>
  <c r="T60" i="20"/>
  <c r="S60" i="20"/>
  <c r="R60" i="20"/>
  <c r="Q60" i="20"/>
  <c r="P60" i="20"/>
  <c r="U59" i="20"/>
  <c r="T59" i="20"/>
  <c r="S59" i="20"/>
  <c r="R59" i="20"/>
  <c r="Q59" i="20"/>
  <c r="P59" i="20"/>
  <c r="U58" i="20"/>
  <c r="T58" i="20"/>
  <c r="S58" i="20"/>
  <c r="R58" i="20"/>
  <c r="Q58" i="20"/>
  <c r="P58" i="20"/>
  <c r="U57" i="20"/>
  <c r="T57" i="20"/>
  <c r="S57" i="20"/>
  <c r="R57" i="20"/>
  <c r="Q57" i="20"/>
  <c r="P57" i="20"/>
  <c r="U56" i="20"/>
  <c r="T56" i="20"/>
  <c r="S56" i="20"/>
  <c r="R56" i="20"/>
  <c r="Q56" i="20"/>
  <c r="P56" i="20"/>
  <c r="U55" i="20"/>
  <c r="T55" i="20"/>
  <c r="S55" i="20"/>
  <c r="R55" i="20"/>
  <c r="Q55" i="20"/>
  <c r="P55" i="20"/>
  <c r="U54" i="20"/>
  <c r="T54" i="20"/>
  <c r="S54" i="20"/>
  <c r="R54" i="20"/>
  <c r="Q54" i="20"/>
  <c r="P54" i="20"/>
  <c r="U53" i="20"/>
  <c r="T53" i="20"/>
  <c r="S53" i="20"/>
  <c r="R53" i="20"/>
  <c r="Q53" i="20"/>
  <c r="P53" i="20"/>
  <c r="U52" i="20"/>
  <c r="T52" i="20"/>
  <c r="S52" i="20"/>
  <c r="R52" i="20"/>
  <c r="Q52" i="20"/>
  <c r="P52" i="20"/>
  <c r="U51" i="20"/>
  <c r="T51" i="20"/>
  <c r="S51" i="20"/>
  <c r="R51" i="20"/>
  <c r="Q51" i="20"/>
  <c r="P51" i="20"/>
  <c r="U50" i="20"/>
  <c r="T50" i="20"/>
  <c r="S50" i="20"/>
  <c r="R50" i="20"/>
  <c r="Q50" i="20"/>
  <c r="P50" i="20"/>
  <c r="U49" i="20"/>
  <c r="T49" i="20"/>
  <c r="S49" i="20"/>
  <c r="R49" i="20"/>
  <c r="Q49" i="20"/>
  <c r="P49" i="20"/>
  <c r="U48" i="20"/>
  <c r="T48" i="20"/>
  <c r="S48" i="20"/>
  <c r="R48" i="20"/>
  <c r="Q48" i="20"/>
  <c r="P48" i="20"/>
  <c r="U47" i="20"/>
  <c r="T47" i="20"/>
  <c r="S47" i="20"/>
  <c r="R47" i="20"/>
  <c r="Q47" i="20"/>
  <c r="P47" i="20"/>
  <c r="U46" i="20"/>
  <c r="T46" i="20"/>
  <c r="S46" i="20"/>
  <c r="R46" i="20"/>
  <c r="Q46" i="20"/>
  <c r="P46" i="20"/>
  <c r="U45" i="20"/>
  <c r="T45" i="20"/>
  <c r="S45" i="20"/>
  <c r="R45" i="20"/>
  <c r="Q45" i="20"/>
  <c r="P45" i="20"/>
  <c r="U44" i="20"/>
  <c r="T44" i="20"/>
  <c r="S44" i="20"/>
  <c r="R44" i="20"/>
  <c r="Q44" i="20"/>
  <c r="P44" i="20"/>
  <c r="U43" i="20"/>
  <c r="T43" i="20"/>
  <c r="S43" i="20"/>
  <c r="R43" i="20"/>
  <c r="Q43" i="20"/>
  <c r="P43" i="20"/>
  <c r="U42" i="20"/>
  <c r="T42" i="20"/>
  <c r="S42" i="20"/>
  <c r="R42" i="20"/>
  <c r="Q42" i="20"/>
  <c r="P42" i="20"/>
  <c r="U41" i="20"/>
  <c r="T41" i="20"/>
  <c r="S41" i="20"/>
  <c r="R41" i="20"/>
  <c r="Q41" i="20"/>
  <c r="P41" i="20"/>
  <c r="U40" i="20"/>
  <c r="T40" i="20"/>
  <c r="S40" i="20"/>
  <c r="R40" i="20"/>
  <c r="Q40" i="20"/>
  <c r="P40" i="20"/>
  <c r="U39" i="20"/>
  <c r="T39" i="20"/>
  <c r="S39" i="20"/>
  <c r="R39" i="20"/>
  <c r="Q39" i="20"/>
  <c r="P39" i="20"/>
  <c r="U38" i="20"/>
  <c r="T38" i="20"/>
  <c r="S38" i="20"/>
  <c r="R38" i="20"/>
  <c r="Q38" i="20"/>
  <c r="P38" i="20"/>
  <c r="U37" i="20"/>
  <c r="T37" i="20"/>
  <c r="S37" i="20"/>
  <c r="R37" i="20"/>
  <c r="Q37" i="20"/>
  <c r="P37" i="20"/>
  <c r="U36" i="20"/>
  <c r="T36" i="20"/>
  <c r="S36" i="20"/>
  <c r="R36" i="20"/>
  <c r="Q36" i="20"/>
  <c r="P36" i="20"/>
  <c r="U35" i="20"/>
  <c r="T35" i="20"/>
  <c r="S35" i="20"/>
  <c r="R35" i="20"/>
  <c r="Q35" i="20"/>
  <c r="P35" i="20"/>
  <c r="U34" i="20"/>
  <c r="T34" i="20"/>
  <c r="S34" i="20"/>
  <c r="R34" i="20"/>
  <c r="Q34" i="20"/>
  <c r="P34" i="20"/>
  <c r="U33" i="20"/>
  <c r="T33" i="20"/>
  <c r="S33" i="20"/>
  <c r="R33" i="20"/>
  <c r="Q33" i="20"/>
  <c r="P33" i="20"/>
  <c r="U32" i="20"/>
  <c r="T32" i="20"/>
  <c r="S32" i="20"/>
  <c r="R32" i="20"/>
  <c r="Q32" i="20"/>
  <c r="P32" i="20"/>
  <c r="U31" i="20"/>
  <c r="T31" i="20"/>
  <c r="S31" i="20"/>
  <c r="R31" i="20"/>
  <c r="Q31" i="20"/>
  <c r="P31" i="20"/>
  <c r="U30" i="20"/>
  <c r="T30" i="20"/>
  <c r="S30" i="20"/>
  <c r="R30" i="20"/>
  <c r="Q30" i="20"/>
  <c r="P30" i="20"/>
  <c r="U29" i="20"/>
  <c r="T29" i="20"/>
  <c r="S29" i="20"/>
  <c r="R29" i="20"/>
  <c r="Q29" i="20"/>
  <c r="P29" i="20"/>
  <c r="U28" i="20"/>
  <c r="T28" i="20"/>
  <c r="S28" i="20"/>
  <c r="R28" i="20"/>
  <c r="Q28" i="20"/>
  <c r="P28" i="20"/>
  <c r="U27" i="20"/>
  <c r="T27" i="20"/>
  <c r="S27" i="20"/>
  <c r="R27" i="20"/>
  <c r="Q27" i="20"/>
  <c r="P27" i="20"/>
  <c r="U26" i="20"/>
  <c r="T26" i="20"/>
  <c r="S26" i="20"/>
  <c r="R26" i="20"/>
  <c r="Q26" i="20"/>
  <c r="P26" i="20"/>
  <c r="U25" i="20"/>
  <c r="T25" i="20"/>
  <c r="S25" i="20"/>
  <c r="R25" i="20"/>
  <c r="Q25" i="20"/>
  <c r="P25" i="20"/>
  <c r="U24" i="20"/>
  <c r="T24" i="20"/>
  <c r="S24" i="20"/>
  <c r="R24" i="20"/>
  <c r="Q24" i="20"/>
  <c r="P24" i="20"/>
  <c r="U23" i="20"/>
  <c r="T23" i="20"/>
  <c r="S23" i="20"/>
  <c r="R23" i="20"/>
  <c r="Q23" i="20"/>
  <c r="P23" i="20"/>
  <c r="U22" i="20"/>
  <c r="T22" i="20"/>
  <c r="S22" i="20"/>
  <c r="R22" i="20"/>
  <c r="Q22" i="20"/>
  <c r="P22" i="20"/>
  <c r="U21" i="20"/>
  <c r="T21" i="20"/>
  <c r="S21" i="20"/>
  <c r="R21" i="20"/>
  <c r="Q21" i="20"/>
  <c r="P21" i="20"/>
  <c r="U20" i="20"/>
  <c r="T20" i="20"/>
  <c r="S20" i="20"/>
  <c r="R20" i="20"/>
  <c r="Q20" i="20"/>
  <c r="P20" i="20"/>
  <c r="U19" i="20"/>
  <c r="T19" i="20"/>
  <c r="R19" i="20"/>
  <c r="Q19" i="20"/>
  <c r="P19" i="20"/>
  <c r="U18" i="20"/>
  <c r="T18" i="20"/>
  <c r="S18" i="20"/>
  <c r="R18" i="20"/>
  <c r="Q18" i="20"/>
  <c r="P18" i="20"/>
  <c r="U17" i="20"/>
  <c r="T17" i="20"/>
  <c r="S17" i="20"/>
  <c r="R17" i="20"/>
  <c r="Q17" i="20"/>
  <c r="P17" i="20"/>
  <c r="U16" i="20"/>
  <c r="T16" i="20"/>
  <c r="S16" i="20"/>
  <c r="R16" i="20"/>
  <c r="Q16" i="20"/>
  <c r="P16" i="20"/>
  <c r="U15" i="20"/>
  <c r="T15" i="20"/>
  <c r="S15" i="20"/>
  <c r="R15" i="20"/>
  <c r="Q15" i="20"/>
  <c r="P15" i="20"/>
  <c r="U14" i="20"/>
  <c r="T14" i="20"/>
  <c r="S14" i="20"/>
  <c r="R14" i="20"/>
  <c r="Q14" i="20"/>
  <c r="P14" i="20"/>
  <c r="U13" i="20"/>
  <c r="T13" i="20"/>
  <c r="S13" i="20"/>
  <c r="R13" i="20"/>
  <c r="Q13" i="20"/>
  <c r="P13" i="20"/>
  <c r="U12" i="20"/>
  <c r="T12" i="20"/>
  <c r="S12" i="20"/>
  <c r="R12" i="20"/>
  <c r="Q12" i="20"/>
  <c r="P12" i="20"/>
  <c r="U11" i="20"/>
  <c r="T11" i="20"/>
  <c r="S11" i="20"/>
  <c r="R11" i="20"/>
  <c r="Q11" i="20"/>
  <c r="P11" i="20"/>
  <c r="U10" i="20"/>
  <c r="T10" i="20"/>
  <c r="S10" i="20"/>
  <c r="R10" i="20"/>
  <c r="Q10" i="20"/>
  <c r="P10" i="20"/>
  <c r="U9" i="20"/>
  <c r="T9" i="20"/>
  <c r="S9" i="20"/>
  <c r="R9" i="20"/>
  <c r="Q9" i="20"/>
  <c r="P9" i="20"/>
  <c r="U8" i="20"/>
  <c r="T8" i="20"/>
  <c r="S8" i="20"/>
  <c r="R8" i="20"/>
  <c r="Q8" i="20"/>
  <c r="P8" i="20"/>
  <c r="O8" i="20"/>
  <c r="O12" i="20"/>
  <c r="O11" i="20"/>
  <c r="O10" i="20"/>
  <c r="O9" i="20"/>
  <c r="E113" i="20"/>
  <c r="W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V84" i="20" s="1"/>
  <c r="O83" i="20"/>
  <c r="O82" i="20"/>
  <c r="O81" i="20"/>
  <c r="O80" i="20"/>
  <c r="O79" i="20"/>
  <c r="O77" i="20"/>
  <c r="V77" i="20" s="1"/>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E51" i="4"/>
  <c r="E60" i="4"/>
  <c r="D63" i="19" s="1"/>
  <c r="E110" i="4"/>
  <c r="T113" i="53" s="1"/>
  <c r="E109" i="4"/>
  <c r="E108" i="4"/>
  <c r="E107" i="4"/>
  <c r="E106" i="4"/>
  <c r="D109" i="19" s="1"/>
  <c r="E105" i="4"/>
  <c r="D108" i="19" s="1"/>
  <c r="E104" i="4"/>
  <c r="D107" i="19" s="1"/>
  <c r="E103" i="4"/>
  <c r="E102" i="4"/>
  <c r="E101" i="4"/>
  <c r="D104" i="19" s="1"/>
  <c r="E100" i="4"/>
  <c r="D103" i="19" s="1"/>
  <c r="E99" i="4"/>
  <c r="E98" i="4"/>
  <c r="E97" i="4"/>
  <c r="E100" i="53" s="1"/>
  <c r="E96" i="4"/>
  <c r="D99" i="19" s="1"/>
  <c r="E95" i="4"/>
  <c r="E94" i="4"/>
  <c r="D97" i="19" s="1"/>
  <c r="E93" i="4"/>
  <c r="E92" i="4"/>
  <c r="D95" i="19" s="1"/>
  <c r="E91" i="4"/>
  <c r="E90" i="4"/>
  <c r="E89" i="4"/>
  <c r="D92" i="19" s="1"/>
  <c r="E88" i="4"/>
  <c r="E87" i="4"/>
  <c r="E86" i="4"/>
  <c r="E85" i="4"/>
  <c r="E84" i="4"/>
  <c r="E83" i="4"/>
  <c r="E82" i="4"/>
  <c r="E81" i="4"/>
  <c r="D84" i="19" s="1"/>
  <c r="E80" i="4"/>
  <c r="E79" i="4"/>
  <c r="E78" i="4"/>
  <c r="D81" i="19" s="1"/>
  <c r="E77" i="4"/>
  <c r="D80" i="19" s="1"/>
  <c r="E76" i="4"/>
  <c r="E75" i="4"/>
  <c r="E74" i="4"/>
  <c r="D77" i="19" s="1"/>
  <c r="E73" i="4"/>
  <c r="D76" i="19" s="1"/>
  <c r="E72" i="4"/>
  <c r="E71" i="4"/>
  <c r="E70" i="4"/>
  <c r="E69" i="4"/>
  <c r="E68" i="4"/>
  <c r="D71" i="19" s="1"/>
  <c r="E67" i="4"/>
  <c r="E66" i="4"/>
  <c r="E65" i="4"/>
  <c r="E64" i="4"/>
  <c r="D67" i="19" s="1"/>
  <c r="E63" i="4"/>
  <c r="E62" i="4"/>
  <c r="D65" i="19" s="1"/>
  <c r="E61" i="4"/>
  <c r="E59" i="4"/>
  <c r="D62" i="19" s="1"/>
  <c r="E58" i="4"/>
  <c r="E57" i="4"/>
  <c r="D60" i="19" s="1"/>
  <c r="E56" i="4"/>
  <c r="E55" i="4"/>
  <c r="D58" i="19" s="1"/>
  <c r="E54" i="4"/>
  <c r="E53" i="4"/>
  <c r="E52" i="4"/>
  <c r="E50" i="4"/>
  <c r="E49" i="4"/>
  <c r="E48" i="4"/>
  <c r="E47" i="4"/>
  <c r="D50" i="19" s="1"/>
  <c r="E46" i="4"/>
  <c r="D49" i="19" s="1"/>
  <c r="E45" i="4"/>
  <c r="E44" i="4"/>
  <c r="E43" i="4"/>
  <c r="E42" i="4"/>
  <c r="E41" i="4"/>
  <c r="D44" i="19" s="1"/>
  <c r="E40" i="4"/>
  <c r="E39" i="4"/>
  <c r="D42" i="19" s="1"/>
  <c r="E38" i="4"/>
  <c r="D41" i="19" s="1"/>
  <c r="E37" i="4"/>
  <c r="E36" i="4"/>
  <c r="D39" i="19" s="1"/>
  <c r="E35" i="4"/>
  <c r="D38" i="19" s="1"/>
  <c r="E34" i="4"/>
  <c r="D37" i="19" s="1"/>
  <c r="E33" i="4"/>
  <c r="E32" i="4"/>
  <c r="D35" i="19" s="1"/>
  <c r="E31" i="4"/>
  <c r="E30" i="4"/>
  <c r="D33" i="19" s="1"/>
  <c r="E29" i="4"/>
  <c r="E28" i="4"/>
  <c r="D31" i="19" s="1"/>
  <c r="E27" i="4"/>
  <c r="E26" i="4"/>
  <c r="E25" i="4"/>
  <c r="D110" i="60"/>
  <c r="R113" i="53" s="1"/>
  <c r="D109" i="60"/>
  <c r="R112" i="53" s="1"/>
  <c r="D108" i="60"/>
  <c r="R111" i="53" s="1"/>
  <c r="D107" i="60"/>
  <c r="R110" i="53" s="1"/>
  <c r="D106" i="60"/>
  <c r="R109" i="53" s="1"/>
  <c r="D105" i="60"/>
  <c r="R108" i="53" s="1"/>
  <c r="D104" i="60"/>
  <c r="R107" i="53" s="1"/>
  <c r="D103" i="60"/>
  <c r="R106" i="53" s="1"/>
  <c r="D102" i="60"/>
  <c r="R105" i="53" s="1"/>
  <c r="D101" i="60"/>
  <c r="R104" i="53" s="1"/>
  <c r="D100" i="60"/>
  <c r="R103" i="53" s="1"/>
  <c r="D99" i="60"/>
  <c r="R102" i="53" s="1"/>
  <c r="D98" i="60"/>
  <c r="R101" i="53" s="1"/>
  <c r="D97" i="60"/>
  <c r="R100" i="53" s="1"/>
  <c r="D96" i="60"/>
  <c r="R99" i="53" s="1"/>
  <c r="D95" i="60"/>
  <c r="R98" i="53" s="1"/>
  <c r="D94" i="60"/>
  <c r="R97" i="53" s="1"/>
  <c r="D93" i="60"/>
  <c r="R96" i="53" s="1"/>
  <c r="D92" i="60"/>
  <c r="R95" i="53" s="1"/>
  <c r="D91" i="60"/>
  <c r="R94" i="53" s="1"/>
  <c r="D90" i="60"/>
  <c r="R93" i="53" s="1"/>
  <c r="D89" i="60"/>
  <c r="R92" i="53" s="1"/>
  <c r="D88" i="60"/>
  <c r="R91" i="53" s="1"/>
  <c r="D87" i="60"/>
  <c r="R90" i="53" s="1"/>
  <c r="D86" i="60"/>
  <c r="R89" i="53" s="1"/>
  <c r="D85" i="60"/>
  <c r="R88" i="53" s="1"/>
  <c r="D84" i="60"/>
  <c r="R87" i="53" s="1"/>
  <c r="D83" i="60"/>
  <c r="R86" i="53" s="1"/>
  <c r="D82" i="60"/>
  <c r="R85" i="53" s="1"/>
  <c r="D81" i="60"/>
  <c r="R84" i="53" s="1"/>
  <c r="D80" i="60"/>
  <c r="R83" i="53" s="1"/>
  <c r="D79" i="60"/>
  <c r="R82" i="53" s="1"/>
  <c r="D78" i="60"/>
  <c r="R81" i="53" s="1"/>
  <c r="D77" i="60"/>
  <c r="R80" i="53" s="1"/>
  <c r="D76" i="60"/>
  <c r="R79" i="53" s="1"/>
  <c r="D75" i="60"/>
  <c r="R78" i="53" s="1"/>
  <c r="D74" i="60"/>
  <c r="R77" i="53" s="1"/>
  <c r="D73" i="60"/>
  <c r="R76" i="53" s="1"/>
  <c r="D72" i="60"/>
  <c r="R75" i="53" s="1"/>
  <c r="D71" i="60"/>
  <c r="R74" i="53" s="1"/>
  <c r="D70" i="60"/>
  <c r="R73" i="53" s="1"/>
  <c r="D69" i="60"/>
  <c r="R72" i="53" s="1"/>
  <c r="D68" i="60"/>
  <c r="R71" i="53" s="1"/>
  <c r="D67" i="60"/>
  <c r="R70" i="53" s="1"/>
  <c r="D66" i="60"/>
  <c r="R69" i="53" s="1"/>
  <c r="D65" i="60"/>
  <c r="R68" i="53" s="1"/>
  <c r="D64" i="60"/>
  <c r="R67" i="53" s="1"/>
  <c r="D63" i="60"/>
  <c r="R66" i="53" s="1"/>
  <c r="D62" i="60"/>
  <c r="R65" i="53" s="1"/>
  <c r="D61" i="60"/>
  <c r="R64" i="53" s="1"/>
  <c r="D60" i="60"/>
  <c r="R63" i="53" s="1"/>
  <c r="D59" i="60"/>
  <c r="R62" i="53" s="1"/>
  <c r="D58" i="60"/>
  <c r="R61" i="53" s="1"/>
  <c r="D57" i="60"/>
  <c r="R60" i="53" s="1"/>
  <c r="D56" i="60"/>
  <c r="R59" i="53" s="1"/>
  <c r="D55" i="60"/>
  <c r="R58" i="53" s="1"/>
  <c r="D54" i="60"/>
  <c r="R57" i="53" s="1"/>
  <c r="D53" i="60"/>
  <c r="R56" i="53" s="1"/>
  <c r="D52" i="60"/>
  <c r="R55" i="53" s="1"/>
  <c r="D51" i="60"/>
  <c r="R54" i="53" s="1"/>
  <c r="D50" i="60"/>
  <c r="R53" i="53" s="1"/>
  <c r="D49" i="60"/>
  <c r="R52" i="53" s="1"/>
  <c r="D48" i="60"/>
  <c r="R51" i="53" s="1"/>
  <c r="D47" i="60"/>
  <c r="R50" i="53" s="1"/>
  <c r="D46" i="60"/>
  <c r="R49" i="53" s="1"/>
  <c r="D45" i="60"/>
  <c r="R48" i="53" s="1"/>
  <c r="D44" i="60"/>
  <c r="R47" i="53" s="1"/>
  <c r="D43" i="60"/>
  <c r="R46" i="53" s="1"/>
  <c r="D42" i="60"/>
  <c r="R45" i="53" s="1"/>
  <c r="D41" i="60"/>
  <c r="R44" i="53" s="1"/>
  <c r="D40" i="60"/>
  <c r="R43" i="53" s="1"/>
  <c r="D39" i="60"/>
  <c r="R42" i="53" s="1"/>
  <c r="D38" i="60"/>
  <c r="R41" i="53" s="1"/>
  <c r="D37" i="60"/>
  <c r="R40" i="53" s="1"/>
  <c r="D36" i="60"/>
  <c r="R39" i="53" s="1"/>
  <c r="D35" i="60"/>
  <c r="R38" i="53" s="1"/>
  <c r="I112" i="53"/>
  <c r="I111" i="53"/>
  <c r="I110" i="53"/>
  <c r="I109" i="53"/>
  <c r="I108" i="53"/>
  <c r="I107" i="53"/>
  <c r="I106" i="53"/>
  <c r="I105" i="53"/>
  <c r="I104" i="53"/>
  <c r="I103" i="53"/>
  <c r="I102" i="53"/>
  <c r="I101" i="53"/>
  <c r="I100" i="53"/>
  <c r="I99" i="53"/>
  <c r="I98" i="53"/>
  <c r="I97" i="53"/>
  <c r="I96" i="53"/>
  <c r="I95" i="53"/>
  <c r="I94" i="53"/>
  <c r="I93" i="53"/>
  <c r="I92" i="53"/>
  <c r="I91" i="53"/>
  <c r="I90" i="53"/>
  <c r="I89" i="53"/>
  <c r="I88" i="53"/>
  <c r="I87" i="53"/>
  <c r="I86" i="53"/>
  <c r="I85" i="53"/>
  <c r="I84" i="53"/>
  <c r="I83" i="53"/>
  <c r="I82" i="53"/>
  <c r="I81" i="53"/>
  <c r="I80" i="53"/>
  <c r="I79" i="53"/>
  <c r="I78" i="53"/>
  <c r="I77" i="53"/>
  <c r="I76" i="53"/>
  <c r="I75" i="53"/>
  <c r="I74" i="53"/>
  <c r="I73" i="53"/>
  <c r="I72" i="53"/>
  <c r="I71" i="53"/>
  <c r="I70" i="53"/>
  <c r="I69" i="53"/>
  <c r="I68" i="53"/>
  <c r="I67" i="53"/>
  <c r="I66" i="53"/>
  <c r="I65" i="53"/>
  <c r="I64" i="53"/>
  <c r="I63" i="53"/>
  <c r="I62" i="53"/>
  <c r="I61" i="53"/>
  <c r="I60" i="53"/>
  <c r="I59" i="53"/>
  <c r="I58" i="53"/>
  <c r="I57" i="53"/>
  <c r="I56" i="53"/>
  <c r="I55" i="53"/>
  <c r="I54" i="53"/>
  <c r="I53" i="53"/>
  <c r="I52" i="53"/>
  <c r="I51" i="53"/>
  <c r="I50" i="53"/>
  <c r="I49" i="53"/>
  <c r="I48" i="53"/>
  <c r="I47" i="53"/>
  <c r="I46" i="53"/>
  <c r="I45" i="53"/>
  <c r="I44" i="53"/>
  <c r="I43" i="53"/>
  <c r="I42" i="53"/>
  <c r="I9" i="53"/>
  <c r="I10" i="53"/>
  <c r="I14" i="53"/>
  <c r="I15" i="53"/>
  <c r="I16" i="53"/>
  <c r="I17" i="53"/>
  <c r="I19" i="53"/>
  <c r="I21" i="53"/>
  <c r="I22" i="53"/>
  <c r="I23" i="53"/>
  <c r="I24" i="53"/>
  <c r="I26" i="53"/>
  <c r="I27" i="53"/>
  <c r="I29" i="53"/>
  <c r="I30" i="53"/>
  <c r="I31" i="53"/>
  <c r="I32" i="53"/>
  <c r="I33" i="53"/>
  <c r="I34" i="53"/>
  <c r="I35" i="53"/>
  <c r="I36" i="53"/>
  <c r="I38" i="53"/>
  <c r="I39" i="53"/>
  <c r="I40" i="53"/>
  <c r="I41" i="53"/>
  <c r="E23" i="4"/>
  <c r="D26" i="19" s="1"/>
  <c r="E22" i="4"/>
  <c r="D25" i="19" s="1"/>
  <c r="E21" i="4"/>
  <c r="D24" i="19" s="1"/>
  <c r="E20" i="4"/>
  <c r="E19" i="4"/>
  <c r="D22" i="19" s="1"/>
  <c r="E18" i="4"/>
  <c r="E17" i="4"/>
  <c r="D20" i="19" s="1"/>
  <c r="E16" i="4"/>
  <c r="D19" i="19" s="1"/>
  <c r="E15" i="4"/>
  <c r="D18" i="19" s="1"/>
  <c r="E14" i="4"/>
  <c r="D17" i="19" s="1"/>
  <c r="E13" i="4"/>
  <c r="D16" i="19" s="1"/>
  <c r="E11" i="4"/>
  <c r="D14" i="19" s="1"/>
  <c r="E10" i="4"/>
  <c r="D13" i="19" s="1"/>
  <c r="E9" i="4"/>
  <c r="D12" i="19" s="1"/>
  <c r="E8" i="4"/>
  <c r="E6" i="4"/>
  <c r="E5" i="4"/>
  <c r="D8" i="19" s="1"/>
  <c r="E4" i="4"/>
  <c r="J6" i="19"/>
  <c r="G46" i="64" s="1"/>
  <c r="O40" i="20"/>
  <c r="O41" i="20"/>
  <c r="O39" i="20"/>
  <c r="O38" i="20"/>
  <c r="J7" i="53"/>
  <c r="J8" i="53"/>
  <c r="J9" i="53"/>
  <c r="J11" i="53"/>
  <c r="J14" i="53"/>
  <c r="J15" i="53"/>
  <c r="J16" i="53"/>
  <c r="J17" i="53"/>
  <c r="J19" i="53"/>
  <c r="J21" i="53"/>
  <c r="J22" i="53"/>
  <c r="J23" i="53"/>
  <c r="J24" i="53"/>
  <c r="J26" i="53"/>
  <c r="J27" i="53"/>
  <c r="J29" i="53"/>
  <c r="J30" i="53"/>
  <c r="J31" i="53"/>
  <c r="J32" i="53"/>
  <c r="J34" i="53"/>
  <c r="J35" i="53"/>
  <c r="J36" i="53"/>
  <c r="J37" i="53"/>
  <c r="J38" i="53"/>
  <c r="J39" i="53"/>
  <c r="J40" i="53"/>
  <c r="J41" i="53"/>
  <c r="D111" i="60"/>
  <c r="R114" i="53" s="1"/>
  <c r="I12" i="53"/>
  <c r="I18" i="53"/>
  <c r="I20" i="53"/>
  <c r="I28" i="53"/>
  <c r="U14" i="64"/>
  <c r="O13" i="20"/>
  <c r="O14" i="20"/>
  <c r="O15" i="20"/>
  <c r="O16" i="20"/>
  <c r="O17" i="20"/>
  <c r="O18" i="20"/>
  <c r="O19" i="20"/>
  <c r="O20" i="20"/>
  <c r="O21" i="20"/>
  <c r="O22" i="20"/>
  <c r="O23" i="20"/>
  <c r="O24" i="20"/>
  <c r="O25" i="20"/>
  <c r="O26" i="20"/>
  <c r="O27" i="20"/>
  <c r="O28" i="20"/>
  <c r="O29" i="20"/>
  <c r="O30" i="20"/>
  <c r="O31" i="20"/>
  <c r="O32" i="20"/>
  <c r="O33" i="20"/>
  <c r="O34" i="20"/>
  <c r="O35" i="20"/>
  <c r="O36" i="20"/>
  <c r="O37" i="20"/>
  <c r="I7" i="53"/>
  <c r="I8" i="53"/>
  <c r="I11" i="53"/>
  <c r="J12" i="53"/>
  <c r="J13" i="53"/>
  <c r="I13" i="53"/>
  <c r="J25" i="53"/>
  <c r="J33" i="53"/>
  <c r="D6" i="60"/>
  <c r="R9" i="53" s="1"/>
  <c r="D4" i="60"/>
  <c r="R7" i="53" s="1"/>
  <c r="D31" i="60"/>
  <c r="R34" i="53" s="1"/>
  <c r="D28" i="60"/>
  <c r="R31" i="53" s="1"/>
  <c r="D21" i="60"/>
  <c r="R24" i="53" s="1"/>
  <c r="D16" i="60"/>
  <c r="R19" i="53" s="1"/>
  <c r="D12" i="60"/>
  <c r="R15" i="53" s="1"/>
  <c r="D8" i="60"/>
  <c r="R11" i="53" s="1"/>
  <c r="D5" i="60"/>
  <c r="R8" i="53" s="1"/>
  <c r="D32" i="60"/>
  <c r="R35" i="53" s="1"/>
  <c r="D27" i="60"/>
  <c r="R30" i="53" s="1"/>
  <c r="D24" i="60"/>
  <c r="R27" i="53" s="1"/>
  <c r="D20" i="60"/>
  <c r="R23" i="53" s="1"/>
  <c r="D15" i="60"/>
  <c r="R18" i="53" s="1"/>
  <c r="D11" i="60"/>
  <c r="R14" i="53" s="1"/>
  <c r="D7" i="60"/>
  <c r="R10" i="53" s="1"/>
  <c r="D23" i="60"/>
  <c r="R26" i="53" s="1"/>
  <c r="D19" i="60"/>
  <c r="R22" i="53" s="1"/>
  <c r="I37" i="53"/>
  <c r="I25" i="53"/>
  <c r="J10" i="53"/>
  <c r="J28" i="53"/>
  <c r="J20" i="53"/>
  <c r="J18" i="53"/>
  <c r="D34" i="60"/>
  <c r="R37" i="53" s="1"/>
  <c r="D33" i="60"/>
  <c r="R36" i="53" s="1"/>
  <c r="D30" i="60"/>
  <c r="R33" i="53" s="1"/>
  <c r="D29" i="60"/>
  <c r="R32" i="53" s="1"/>
  <c r="D26" i="60"/>
  <c r="R29" i="53" s="1"/>
  <c r="D25" i="60"/>
  <c r="R28" i="53" s="1"/>
  <c r="D22" i="60"/>
  <c r="R25" i="53" s="1"/>
  <c r="D18" i="60"/>
  <c r="R21" i="53" s="1"/>
  <c r="D17" i="60"/>
  <c r="R20" i="53" s="1"/>
  <c r="D14" i="60"/>
  <c r="R17" i="53" s="1"/>
  <c r="D13" i="60"/>
  <c r="R16" i="53" s="1"/>
  <c r="D10" i="60"/>
  <c r="R13" i="53" s="1"/>
  <c r="D9" i="60"/>
  <c r="R12" i="53" s="1"/>
  <c r="E12" i="4"/>
  <c r="D15" i="19" s="1"/>
  <c r="E24" i="4"/>
  <c r="D27" i="19" s="1"/>
  <c r="E7" i="4"/>
  <c r="Z7" i="64"/>
  <c r="E31" i="53"/>
  <c r="P14" i="64"/>
  <c r="P114" i="53"/>
  <c r="T35" i="53"/>
  <c r="S27" i="64"/>
  <c r="S8" i="64"/>
  <c r="U13" i="64"/>
  <c r="E71" i="53"/>
  <c r="E75" i="53"/>
  <c r="T83" i="53"/>
  <c r="T85" i="53"/>
  <c r="E87" i="53"/>
  <c r="T89" i="53"/>
  <c r="E95" i="53"/>
  <c r="T95" i="53"/>
  <c r="T43" i="53"/>
  <c r="E45" i="53"/>
  <c r="T104" i="53"/>
  <c r="T112" i="53"/>
  <c r="V89" i="20" l="1"/>
  <c r="V78" i="20"/>
  <c r="X78" i="20" s="1"/>
  <c r="E77" i="18" s="1"/>
  <c r="V46" i="20"/>
  <c r="X46" i="20" s="1"/>
  <c r="T108" i="53"/>
  <c r="T9" i="53"/>
  <c r="D9" i="19"/>
  <c r="E21" i="53"/>
  <c r="D21" i="19"/>
  <c r="T23" i="53"/>
  <c r="D23" i="19"/>
  <c r="T28" i="53"/>
  <c r="D28" i="19"/>
  <c r="E30" i="53"/>
  <c r="D30" i="19"/>
  <c r="E32" i="53"/>
  <c r="D32" i="19"/>
  <c r="E34" i="53"/>
  <c r="D34" i="19"/>
  <c r="T36" i="53"/>
  <c r="D36" i="19"/>
  <c r="E40" i="53"/>
  <c r="D40" i="19"/>
  <c r="T46" i="53"/>
  <c r="D46" i="19"/>
  <c r="T48" i="53"/>
  <c r="D48" i="19"/>
  <c r="E52" i="53"/>
  <c r="D52" i="19"/>
  <c r="T55" i="53"/>
  <c r="D55" i="19"/>
  <c r="E57" i="53"/>
  <c r="D57" i="19"/>
  <c r="T59" i="53"/>
  <c r="D59" i="19"/>
  <c r="E61" i="53"/>
  <c r="D61" i="19"/>
  <c r="T64" i="53"/>
  <c r="D64" i="19"/>
  <c r="T66" i="53"/>
  <c r="D66" i="19"/>
  <c r="E68" i="53"/>
  <c r="D68" i="19"/>
  <c r="T70" i="53"/>
  <c r="D70" i="19"/>
  <c r="T72" i="53"/>
  <c r="D72" i="19"/>
  <c r="T74" i="53"/>
  <c r="D74" i="19"/>
  <c r="T78" i="53"/>
  <c r="D78" i="19"/>
  <c r="T82" i="53"/>
  <c r="D82" i="19"/>
  <c r="T86" i="53"/>
  <c r="D86" i="19"/>
  <c r="T88" i="53"/>
  <c r="D88" i="19"/>
  <c r="E90" i="53"/>
  <c r="D90" i="19"/>
  <c r="T94" i="53"/>
  <c r="D94" i="19"/>
  <c r="E96" i="53"/>
  <c r="D96" i="19"/>
  <c r="T98" i="53"/>
  <c r="D98" i="19"/>
  <c r="T100" i="53"/>
  <c r="D100" i="19"/>
  <c r="E102" i="53"/>
  <c r="D102" i="19"/>
  <c r="E106" i="53"/>
  <c r="D106" i="19"/>
  <c r="E110" i="53"/>
  <c r="D110" i="19"/>
  <c r="T10" i="53"/>
  <c r="D10" i="19"/>
  <c r="E11" i="53"/>
  <c r="D11" i="19"/>
  <c r="E29" i="53"/>
  <c r="D29" i="19"/>
  <c r="E43" i="53"/>
  <c r="D43" i="19"/>
  <c r="T45" i="53"/>
  <c r="D45" i="19"/>
  <c r="T47" i="53"/>
  <c r="D47" i="19"/>
  <c r="E51" i="53"/>
  <c r="D51" i="19"/>
  <c r="E53" i="53"/>
  <c r="D53" i="19"/>
  <c r="E56" i="53"/>
  <c r="D56" i="19"/>
  <c r="E69" i="53"/>
  <c r="D69" i="19"/>
  <c r="E73" i="53"/>
  <c r="D73" i="19"/>
  <c r="T75" i="53"/>
  <c r="D75" i="19"/>
  <c r="T79" i="53"/>
  <c r="D79" i="19"/>
  <c r="E83" i="53"/>
  <c r="D83" i="19"/>
  <c r="E85" i="53"/>
  <c r="D85" i="19"/>
  <c r="T87" i="53"/>
  <c r="D87" i="19"/>
  <c r="E89" i="53"/>
  <c r="D89" i="19"/>
  <c r="E91" i="53"/>
  <c r="D91" i="19"/>
  <c r="E93" i="53"/>
  <c r="D93" i="19"/>
  <c r="E101" i="53"/>
  <c r="D101" i="19"/>
  <c r="E105" i="53"/>
  <c r="D105" i="19"/>
  <c r="E111" i="53"/>
  <c r="D111" i="19"/>
  <c r="T54" i="53"/>
  <c r="D54" i="19"/>
  <c r="V47" i="20"/>
  <c r="X47" i="20" s="1"/>
  <c r="E46" i="18" s="1"/>
  <c r="V12" i="20"/>
  <c r="X12" i="20" s="1"/>
  <c r="E11" i="18" s="1"/>
  <c r="V11" i="20"/>
  <c r="X11" i="20" s="1"/>
  <c r="E10" i="18" s="1"/>
  <c r="V34" i="20"/>
  <c r="X34" i="20" s="1"/>
  <c r="D33" i="53" s="1"/>
  <c r="V30" i="20"/>
  <c r="X30" i="20" s="1"/>
  <c r="D29" i="53" s="1"/>
  <c r="F29" i="53" s="1"/>
  <c r="V26" i="20"/>
  <c r="X26" i="20" s="1"/>
  <c r="D25" i="53" s="1"/>
  <c r="V22" i="20"/>
  <c r="X22" i="20" s="1"/>
  <c r="D21" i="53" s="1"/>
  <c r="F21" i="53" s="1"/>
  <c r="V18" i="20"/>
  <c r="X18" i="20" s="1"/>
  <c r="D17" i="53" s="1"/>
  <c r="V14" i="20"/>
  <c r="X14" i="20" s="1"/>
  <c r="D13" i="53" s="1"/>
  <c r="V38" i="20"/>
  <c r="X38" i="20" s="1"/>
  <c r="D37" i="53" s="1"/>
  <c r="V44" i="20"/>
  <c r="X44" i="20" s="1"/>
  <c r="E43" i="18" s="1"/>
  <c r="V48" i="20"/>
  <c r="X48" i="20" s="1"/>
  <c r="E47" i="18" s="1"/>
  <c r="V50" i="20"/>
  <c r="X50" i="20" s="1"/>
  <c r="E49" i="18" s="1"/>
  <c r="V62" i="20"/>
  <c r="X62" i="20" s="1"/>
  <c r="E61" i="18" s="1"/>
  <c r="V70" i="20"/>
  <c r="X70" i="20" s="1"/>
  <c r="D69" i="53" s="1"/>
  <c r="F69" i="53" s="1"/>
  <c r="V79" i="20"/>
  <c r="X79" i="20" s="1"/>
  <c r="E78" i="18" s="1"/>
  <c r="V91" i="20"/>
  <c r="X91" i="20" s="1"/>
  <c r="E90" i="18" s="1"/>
  <c r="V101" i="20"/>
  <c r="X101" i="20" s="1"/>
  <c r="D100" i="53" s="1"/>
  <c r="F100" i="53" s="1"/>
  <c r="H100" i="53" s="1"/>
  <c r="N100" i="18" s="1"/>
  <c r="V96" i="20"/>
  <c r="X96" i="20" s="1"/>
  <c r="E95" i="18" s="1"/>
  <c r="V106" i="20"/>
  <c r="X106" i="20" s="1"/>
  <c r="E105" i="18" s="1"/>
  <c r="V112" i="20"/>
  <c r="X112" i="20" s="1"/>
  <c r="D111" i="53" s="1"/>
  <c r="V8" i="20"/>
  <c r="X8" i="20" s="1"/>
  <c r="D7" i="53" s="1"/>
  <c r="V9" i="20"/>
  <c r="X9" i="20" s="1"/>
  <c r="D8" i="53" s="1"/>
  <c r="V39" i="20"/>
  <c r="X39" i="20" s="1"/>
  <c r="E38" i="18" s="1"/>
  <c r="V42" i="20"/>
  <c r="X42" i="20" s="1"/>
  <c r="D41" i="53" s="1"/>
  <c r="P113" i="20"/>
  <c r="X84" i="20" s="1"/>
  <c r="V90" i="20"/>
  <c r="X90" i="20" s="1"/>
  <c r="E89" i="18" s="1"/>
  <c r="V92" i="20"/>
  <c r="X92" i="20" s="1"/>
  <c r="D91" i="53" s="1"/>
  <c r="V35" i="20"/>
  <c r="X35" i="20" s="1"/>
  <c r="D34" i="53" s="1"/>
  <c r="V31" i="20"/>
  <c r="X31" i="20" s="1"/>
  <c r="D30" i="53" s="1"/>
  <c r="F30" i="53" s="1"/>
  <c r="V27" i="20"/>
  <c r="X27" i="20" s="1"/>
  <c r="D26" i="53" s="1"/>
  <c r="V23" i="20"/>
  <c r="X23" i="20" s="1"/>
  <c r="D22" i="53" s="1"/>
  <c r="V19" i="20"/>
  <c r="X19" i="20" s="1"/>
  <c r="D18" i="53" s="1"/>
  <c r="V15" i="20"/>
  <c r="X15" i="20" s="1"/>
  <c r="D14" i="53" s="1"/>
  <c r="O113" i="20"/>
  <c r="S113" i="20"/>
  <c r="V86" i="20" s="1"/>
  <c r="T113" i="20"/>
  <c r="R113" i="20"/>
  <c r="L53" i="59"/>
  <c r="L54" i="59"/>
  <c r="L79" i="59"/>
  <c r="L4" i="59"/>
  <c r="D105" i="53"/>
  <c r="E17" i="18"/>
  <c r="V52" i="20"/>
  <c r="X52" i="20" s="1"/>
  <c r="D51" i="53" s="1"/>
  <c r="F51" i="53" s="1"/>
  <c r="H51" i="53" s="1"/>
  <c r="V54" i="20"/>
  <c r="X54" i="20" s="1"/>
  <c r="D53" i="53" s="1"/>
  <c r="V55" i="20"/>
  <c r="X55" i="20" s="1"/>
  <c r="E54" i="18" s="1"/>
  <c r="V56" i="20"/>
  <c r="X56" i="20" s="1"/>
  <c r="D55" i="53" s="1"/>
  <c r="V64" i="20"/>
  <c r="X64" i="20" s="1"/>
  <c r="E63" i="18" s="1"/>
  <c r="V66" i="20"/>
  <c r="X66" i="20" s="1"/>
  <c r="D65" i="53" s="1"/>
  <c r="V72" i="20"/>
  <c r="X72" i="20" s="1"/>
  <c r="E71" i="18" s="1"/>
  <c r="V74" i="20"/>
  <c r="X74" i="20" s="1"/>
  <c r="E73" i="18" s="1"/>
  <c r="V94" i="20"/>
  <c r="X94" i="20" s="1"/>
  <c r="D93" i="53" s="1"/>
  <c r="F93" i="53" s="1"/>
  <c r="V95" i="20"/>
  <c r="X95" i="20" s="1"/>
  <c r="D94" i="53" s="1"/>
  <c r="V98" i="20"/>
  <c r="X98" i="20" s="1"/>
  <c r="D97" i="53" s="1"/>
  <c r="V99" i="20"/>
  <c r="X99" i="20" s="1"/>
  <c r="D98" i="53" s="1"/>
  <c r="V103" i="20"/>
  <c r="X103" i="20" s="1"/>
  <c r="V111" i="20"/>
  <c r="X111" i="20" s="1"/>
  <c r="D110" i="53" s="1"/>
  <c r="V59" i="20"/>
  <c r="X59" i="20" s="1"/>
  <c r="D58" i="53" s="1"/>
  <c r="V60" i="20"/>
  <c r="X60" i="20" s="1"/>
  <c r="D59" i="53" s="1"/>
  <c r="V61" i="20"/>
  <c r="X61" i="20" s="1"/>
  <c r="D60" i="53" s="1"/>
  <c r="V67" i="20"/>
  <c r="X67" i="20" s="1"/>
  <c r="D66" i="53" s="1"/>
  <c r="V68" i="20"/>
  <c r="X68" i="20" s="1"/>
  <c r="V69" i="20"/>
  <c r="X69" i="20" s="1"/>
  <c r="E68" i="18" s="1"/>
  <c r="V75" i="20"/>
  <c r="X75" i="20" s="1"/>
  <c r="E74" i="18" s="1"/>
  <c r="V76" i="20"/>
  <c r="X76" i="20" s="1"/>
  <c r="E75" i="18" s="1"/>
  <c r="X77" i="20"/>
  <c r="E76" i="18" s="1"/>
  <c r="V81" i="20"/>
  <c r="X81" i="20" s="1"/>
  <c r="V105" i="20"/>
  <c r="X105" i="20" s="1"/>
  <c r="E104" i="18" s="1"/>
  <c r="V107" i="20"/>
  <c r="X107" i="20" s="1"/>
  <c r="T110" i="53"/>
  <c r="T106" i="53"/>
  <c r="T102" i="53"/>
  <c r="L28" i="59"/>
  <c r="L80" i="59"/>
  <c r="E108" i="53"/>
  <c r="E104" i="53"/>
  <c r="T53" i="53"/>
  <c r="E98" i="53"/>
  <c r="T91" i="53"/>
  <c r="E79" i="53"/>
  <c r="T69" i="53"/>
  <c r="F109" i="59"/>
  <c r="J5" i="59"/>
  <c r="I5" i="59"/>
  <c r="I30" i="59"/>
  <c r="J30" i="59"/>
  <c r="J107" i="59"/>
  <c r="I107" i="59"/>
  <c r="I108" i="59"/>
  <c r="J108" i="59"/>
  <c r="J55" i="59"/>
  <c r="I55" i="59"/>
  <c r="J29" i="59"/>
  <c r="I29" i="59"/>
  <c r="J82" i="59"/>
  <c r="I82" i="59"/>
  <c r="I56" i="59"/>
  <c r="J56" i="59"/>
  <c r="J105" i="59"/>
  <c r="I105" i="59"/>
  <c r="J106" i="59"/>
  <c r="I106" i="59"/>
  <c r="J81" i="59"/>
  <c r="I81" i="59"/>
  <c r="F31" i="59"/>
  <c r="F57" i="59"/>
  <c r="F83" i="59"/>
  <c r="F6" i="59"/>
  <c r="F110" i="59" s="1"/>
  <c r="E59" i="53"/>
  <c r="E55" i="53"/>
  <c r="F55" i="53" s="1"/>
  <c r="E82" i="53"/>
  <c r="T50" i="53"/>
  <c r="E50" i="53"/>
  <c r="T61" i="53"/>
  <c r="E70" i="53"/>
  <c r="T101" i="53"/>
  <c r="T20" i="53"/>
  <c r="E20" i="53"/>
  <c r="T52" i="53"/>
  <c r="T68" i="53"/>
  <c r="T96" i="53"/>
  <c r="T109" i="53"/>
  <c r="E109" i="53"/>
  <c r="F98" i="53"/>
  <c r="H98" i="53" s="1"/>
  <c r="E72" i="53"/>
  <c r="E64" i="53"/>
  <c r="E48" i="53"/>
  <c r="E74" i="53"/>
  <c r="E66" i="53"/>
  <c r="T31" i="53"/>
  <c r="E35" i="53"/>
  <c r="T62" i="53"/>
  <c r="E62" i="53"/>
  <c r="T76" i="53"/>
  <c r="E76" i="53"/>
  <c r="T80" i="53"/>
  <c r="E80" i="53"/>
  <c r="T63" i="53"/>
  <c r="E63" i="53"/>
  <c r="E17" i="53"/>
  <c r="T17" i="53"/>
  <c r="E77" i="53"/>
  <c r="T77" i="53"/>
  <c r="T81" i="53"/>
  <c r="E81" i="53"/>
  <c r="E88" i="53"/>
  <c r="T57" i="53"/>
  <c r="E47" i="53"/>
  <c r="E86" i="53"/>
  <c r="T105" i="53"/>
  <c r="T73" i="53"/>
  <c r="D90" i="53"/>
  <c r="F90" i="53" s="1"/>
  <c r="F90" i="18" s="1"/>
  <c r="E27" i="53"/>
  <c r="E15" i="53"/>
  <c r="T15" i="53"/>
  <c r="V10" i="20"/>
  <c r="X10" i="20" s="1"/>
  <c r="E25" i="18"/>
  <c r="T11" i="53"/>
  <c r="T27" i="53"/>
  <c r="T7" i="53"/>
  <c r="E7" i="53"/>
  <c r="D7" i="19"/>
  <c r="E25" i="53"/>
  <c r="T25" i="53"/>
  <c r="E13" i="53"/>
  <c r="T13" i="53"/>
  <c r="E23" i="53"/>
  <c r="T34" i="53"/>
  <c r="T38" i="53"/>
  <c r="E38" i="53"/>
  <c r="T40" i="53"/>
  <c r="T42" i="53"/>
  <c r="E42" i="53"/>
  <c r="T44" i="53"/>
  <c r="E44" i="53"/>
  <c r="E49" i="53"/>
  <c r="T49" i="53"/>
  <c r="T51" i="53"/>
  <c r="T56" i="53"/>
  <c r="T58" i="53"/>
  <c r="E58" i="53"/>
  <c r="T60" i="53"/>
  <c r="E60" i="53"/>
  <c r="E65" i="53"/>
  <c r="T65" i="53"/>
  <c r="T67" i="53"/>
  <c r="E67" i="53"/>
  <c r="T71" i="53"/>
  <c r="T84" i="53"/>
  <c r="E84" i="53"/>
  <c r="T90" i="53"/>
  <c r="T92" i="53"/>
  <c r="E92" i="53"/>
  <c r="T93" i="53"/>
  <c r="E97" i="53"/>
  <c r="T97" i="53"/>
  <c r="E99" i="53"/>
  <c r="E103" i="53"/>
  <c r="T103" i="53"/>
  <c r="E107" i="53"/>
  <c r="T107" i="53"/>
  <c r="T111" i="53"/>
  <c r="D46" i="53"/>
  <c r="F46" i="53" s="1"/>
  <c r="D54" i="53"/>
  <c r="V41" i="20"/>
  <c r="X41" i="20" s="1"/>
  <c r="D40" i="53" s="1"/>
  <c r="F40" i="53" s="1"/>
  <c r="G40" i="53" s="1"/>
  <c r="J40" i="18" s="1"/>
  <c r="V40" i="20"/>
  <c r="X40" i="20" s="1"/>
  <c r="D39" i="53" s="1"/>
  <c r="V63" i="20"/>
  <c r="X63" i="20" s="1"/>
  <c r="V71" i="20"/>
  <c r="X71" i="20" s="1"/>
  <c r="V97" i="20"/>
  <c r="X97" i="20" s="1"/>
  <c r="E96" i="18" s="1"/>
  <c r="V102" i="20"/>
  <c r="X102" i="20" s="1"/>
  <c r="E101" i="18" s="1"/>
  <c r="V109" i="20"/>
  <c r="X109" i="20" s="1"/>
  <c r="V49" i="20"/>
  <c r="X49" i="20" s="1"/>
  <c r="V57" i="20"/>
  <c r="X57" i="20" s="1"/>
  <c r="V58" i="20"/>
  <c r="X58" i="20" s="1"/>
  <c r="V65" i="20"/>
  <c r="X65" i="20" s="1"/>
  <c r="V73" i="20"/>
  <c r="X73" i="20" s="1"/>
  <c r="V80" i="20"/>
  <c r="X80" i="20" s="1"/>
  <c r="V93" i="20"/>
  <c r="X93" i="20" s="1"/>
  <c r="V100" i="20"/>
  <c r="X100" i="20" s="1"/>
  <c r="E99" i="18" s="1"/>
  <c r="V104" i="20"/>
  <c r="X104" i="20" s="1"/>
  <c r="V108" i="20"/>
  <c r="X108" i="20" s="1"/>
  <c r="E107" i="18" s="1"/>
  <c r="V110" i="20"/>
  <c r="X110" i="20" s="1"/>
  <c r="U113" i="20"/>
  <c r="X89" i="20" s="1"/>
  <c r="V24" i="20"/>
  <c r="X24" i="20" s="1"/>
  <c r="D23" i="53" s="1"/>
  <c r="V28" i="20"/>
  <c r="X28" i="20" s="1"/>
  <c r="V32" i="20"/>
  <c r="X32" i="20" s="1"/>
  <c r="D31" i="53" s="1"/>
  <c r="F31" i="53" s="1"/>
  <c r="G31" i="53" s="1"/>
  <c r="J31" i="18" s="1"/>
  <c r="V36" i="20"/>
  <c r="X36" i="20" s="1"/>
  <c r="V43" i="20"/>
  <c r="X43" i="20" s="1"/>
  <c r="V51" i="20"/>
  <c r="X51" i="20" s="1"/>
  <c r="D73" i="53"/>
  <c r="D45" i="53"/>
  <c r="F45" i="53" s="1"/>
  <c r="E45" i="18"/>
  <c r="T16" i="53"/>
  <c r="E16" i="53"/>
  <c r="T26" i="53"/>
  <c r="E26" i="53"/>
  <c r="E7" i="18"/>
  <c r="D61" i="53"/>
  <c r="D49" i="53"/>
  <c r="E37" i="18"/>
  <c r="E22" i="18"/>
  <c r="E29" i="18"/>
  <c r="E10" i="53"/>
  <c r="V33" i="20"/>
  <c r="X33" i="20" s="1"/>
  <c r="V25" i="20"/>
  <c r="X25" i="20" s="1"/>
  <c r="V17" i="20"/>
  <c r="X17" i="20" s="1"/>
  <c r="T8" i="53"/>
  <c r="E8" i="53"/>
  <c r="E12" i="53"/>
  <c r="T12" i="53"/>
  <c r="T14" i="53"/>
  <c r="E14" i="53"/>
  <c r="T18" i="53"/>
  <c r="E22" i="53"/>
  <c r="E24" i="53"/>
  <c r="T24" i="53"/>
  <c r="E94" i="53"/>
  <c r="E78" i="53"/>
  <c r="E54" i="53"/>
  <c r="E46" i="53"/>
  <c r="T99" i="53"/>
  <c r="F112" i="53"/>
  <c r="E18" i="53"/>
  <c r="T22" i="53"/>
  <c r="T21" i="53"/>
  <c r="V37" i="20"/>
  <c r="X37" i="20" s="1"/>
  <c r="V29" i="20"/>
  <c r="X29" i="20" s="1"/>
  <c r="V21" i="20"/>
  <c r="X21" i="20" s="1"/>
  <c r="V13" i="20"/>
  <c r="X13" i="20" s="1"/>
  <c r="E41" i="53"/>
  <c r="T41" i="53"/>
  <c r="E19" i="53"/>
  <c r="T19" i="53"/>
  <c r="E9" i="53"/>
  <c r="E28" i="53"/>
  <c r="T29" i="53"/>
  <c r="T30" i="53"/>
  <c r="T32" i="53"/>
  <c r="T33" i="53"/>
  <c r="E33" i="53"/>
  <c r="E36" i="53"/>
  <c r="T37" i="53"/>
  <c r="E37" i="53"/>
  <c r="T39" i="53"/>
  <c r="E39" i="53"/>
  <c r="D107" i="53"/>
  <c r="Q113" i="20"/>
  <c r="V85" i="20" s="1"/>
  <c r="X85" i="20" s="1"/>
  <c r="V20" i="20"/>
  <c r="X20" i="20" s="1"/>
  <c r="V16" i="20"/>
  <c r="X16" i="20" s="1"/>
  <c r="V45" i="20"/>
  <c r="X45" i="20" s="1"/>
  <c r="V53" i="20"/>
  <c r="X53" i="20" s="1"/>
  <c r="V87" i="20" l="1"/>
  <c r="V83" i="20"/>
  <c r="X83" i="20" s="1"/>
  <c r="E58" i="18"/>
  <c r="F33" i="53"/>
  <c r="H33" i="53" s="1"/>
  <c r="E55" i="18"/>
  <c r="D78" i="53"/>
  <c r="F78" i="53" s="1"/>
  <c r="E53" i="18"/>
  <c r="E98" i="18"/>
  <c r="X87" i="20"/>
  <c r="E86" i="18" s="1"/>
  <c r="D11" i="53"/>
  <c r="F11" i="53" s="1"/>
  <c r="V88" i="20"/>
  <c r="X88" i="20" s="1"/>
  <c r="V82" i="20"/>
  <c r="X82" i="20" s="1"/>
  <c r="E81" i="18" s="1"/>
  <c r="D76" i="53"/>
  <c r="F76" i="53" s="1"/>
  <c r="E60" i="18"/>
  <c r="D74" i="53"/>
  <c r="E34" i="18"/>
  <c r="E65" i="18"/>
  <c r="F25" i="53"/>
  <c r="F25" i="18" s="1"/>
  <c r="E110" i="18"/>
  <c r="D47" i="53"/>
  <c r="E100" i="18"/>
  <c r="E33" i="18"/>
  <c r="D10" i="53"/>
  <c r="F61" i="53"/>
  <c r="G61" i="53" s="1"/>
  <c r="J61" i="18" s="1"/>
  <c r="F73" i="53"/>
  <c r="G73" i="53" s="1"/>
  <c r="J73" i="18" s="1"/>
  <c r="F110" i="53"/>
  <c r="G110" i="53" s="1"/>
  <c r="F34" i="53"/>
  <c r="H34" i="53" s="1"/>
  <c r="F53" i="53"/>
  <c r="G53" i="53" s="1"/>
  <c r="J53" i="18" s="1"/>
  <c r="F105" i="53"/>
  <c r="H105" i="53" s="1"/>
  <c r="F91" i="53"/>
  <c r="F91" i="18" s="1"/>
  <c r="F17" i="53"/>
  <c r="G17" i="53" s="1"/>
  <c r="J17" i="18" s="1"/>
  <c r="X86" i="20"/>
  <c r="E85" i="18" s="1"/>
  <c r="E66" i="18"/>
  <c r="F8" i="53"/>
  <c r="H8" i="53" s="1"/>
  <c r="E21" i="18"/>
  <c r="E14" i="18"/>
  <c r="E30" i="18"/>
  <c r="E41" i="18"/>
  <c r="E69" i="18"/>
  <c r="E13" i="18"/>
  <c r="D89" i="53"/>
  <c r="F89" i="53" s="1"/>
  <c r="G89" i="53" s="1"/>
  <c r="J89" i="18" s="1"/>
  <c r="E8" i="18"/>
  <c r="E59" i="18"/>
  <c r="D95" i="53"/>
  <c r="F95" i="53" s="1"/>
  <c r="H95" i="53" s="1"/>
  <c r="D43" i="53"/>
  <c r="F43" i="53" s="1"/>
  <c r="G43" i="53" s="1"/>
  <c r="J43" i="18" s="1"/>
  <c r="D68" i="53"/>
  <c r="F68" i="53" s="1"/>
  <c r="H68" i="53" s="1"/>
  <c r="E111" i="18"/>
  <c r="H31" i="53"/>
  <c r="N31" i="18" s="1"/>
  <c r="E39" i="18"/>
  <c r="D75" i="53"/>
  <c r="F75" i="53" s="1"/>
  <c r="F75" i="18" s="1"/>
  <c r="E91" i="18"/>
  <c r="D99" i="53"/>
  <c r="F99" i="53" s="1"/>
  <c r="F99" i="18" s="1"/>
  <c r="E18" i="18"/>
  <c r="E93" i="18"/>
  <c r="D71" i="53"/>
  <c r="F71" i="53" s="1"/>
  <c r="H71" i="53" s="1"/>
  <c r="N71" i="18" s="1"/>
  <c r="D38" i="53"/>
  <c r="F38" i="53" s="1"/>
  <c r="D83" i="53"/>
  <c r="F83" i="53" s="1"/>
  <c r="G83" i="53" s="1"/>
  <c r="J83" i="18" s="1"/>
  <c r="E83" i="18"/>
  <c r="D104" i="53"/>
  <c r="F104" i="53" s="1"/>
  <c r="F104" i="18" s="1"/>
  <c r="D96" i="53"/>
  <c r="F96" i="53" s="1"/>
  <c r="H96" i="53" s="1"/>
  <c r="E51" i="18"/>
  <c r="E26" i="18"/>
  <c r="E97" i="18"/>
  <c r="D63" i="53"/>
  <c r="F63" i="53" s="1"/>
  <c r="G63" i="53" s="1"/>
  <c r="J63" i="18" s="1"/>
  <c r="G100" i="53"/>
  <c r="J100" i="18" s="1"/>
  <c r="D101" i="53"/>
  <c r="F101" i="53" s="1"/>
  <c r="G101" i="53" s="1"/>
  <c r="J101" i="18" s="1"/>
  <c r="E23" i="18"/>
  <c r="D77" i="53"/>
  <c r="F77" i="53" s="1"/>
  <c r="F100" i="18"/>
  <c r="F43" i="18"/>
  <c r="L81" i="59"/>
  <c r="L106" i="59"/>
  <c r="L105" i="59"/>
  <c r="L82" i="59"/>
  <c r="L29" i="59"/>
  <c r="L55" i="59"/>
  <c r="L107" i="59"/>
  <c r="L5" i="59"/>
  <c r="E106" i="18"/>
  <c r="D106" i="53"/>
  <c r="F106" i="53" s="1"/>
  <c r="F106" i="18" s="1"/>
  <c r="E80" i="18"/>
  <c r="D80" i="53"/>
  <c r="F80" i="53" s="1"/>
  <c r="E84" i="18"/>
  <c r="D84" i="53"/>
  <c r="F84" i="53" s="1"/>
  <c r="G84" i="53" s="1"/>
  <c r="J84" i="18" s="1"/>
  <c r="F94" i="53"/>
  <c r="G94" i="53" s="1"/>
  <c r="J94" i="18" s="1"/>
  <c r="E94" i="18"/>
  <c r="E31" i="18"/>
  <c r="F10" i="53"/>
  <c r="F10" i="18" s="1"/>
  <c r="D67" i="53"/>
  <c r="F67" i="53" s="1"/>
  <c r="E67" i="18"/>
  <c r="D102" i="53"/>
  <c r="F102" i="53" s="1"/>
  <c r="G102" i="53" s="1"/>
  <c r="J102" i="18" s="1"/>
  <c r="E102" i="18"/>
  <c r="F98" i="18"/>
  <c r="L56" i="59"/>
  <c r="L108" i="59"/>
  <c r="L30" i="59"/>
  <c r="G98" i="53"/>
  <c r="J98" i="18" s="1"/>
  <c r="H55" i="53"/>
  <c r="N55" i="18" s="1"/>
  <c r="F55" i="18"/>
  <c r="F74" i="53"/>
  <c r="F74" i="18" s="1"/>
  <c r="F59" i="53"/>
  <c r="H59" i="53" s="1"/>
  <c r="N59" i="18" s="1"/>
  <c r="J83" i="59"/>
  <c r="I83" i="59"/>
  <c r="J31" i="59"/>
  <c r="I31" i="59"/>
  <c r="I6" i="59"/>
  <c r="J6" i="59"/>
  <c r="J57" i="59"/>
  <c r="I57" i="59"/>
  <c r="J109" i="59"/>
  <c r="I109" i="59"/>
  <c r="F58" i="59"/>
  <c r="F32" i="59"/>
  <c r="F84" i="59"/>
  <c r="F7" i="59"/>
  <c r="F111" i="59" s="1"/>
  <c r="G55" i="53"/>
  <c r="J55" i="18" s="1"/>
  <c r="G51" i="53"/>
  <c r="J51" i="18" s="1"/>
  <c r="F107" i="53"/>
  <c r="F107" i="18" s="1"/>
  <c r="F51" i="18"/>
  <c r="F111" i="53"/>
  <c r="G111" i="53" s="1"/>
  <c r="F66" i="53"/>
  <c r="G66" i="53" s="1"/>
  <c r="J66" i="18" s="1"/>
  <c r="F58" i="53"/>
  <c r="G58" i="53" s="1"/>
  <c r="J58" i="18" s="1"/>
  <c r="H40" i="53"/>
  <c r="N40" i="18" s="1"/>
  <c r="F65" i="53"/>
  <c r="H65" i="53" s="1"/>
  <c r="F47" i="53"/>
  <c r="F47" i="18" s="1"/>
  <c r="F31" i="18"/>
  <c r="F49" i="53"/>
  <c r="H49" i="53" s="1"/>
  <c r="F80" i="18"/>
  <c r="E88" i="18"/>
  <c r="D88" i="53"/>
  <c r="F88" i="53" s="1"/>
  <c r="D50" i="53"/>
  <c r="F50" i="53" s="1"/>
  <c r="E50" i="18"/>
  <c r="E35" i="18"/>
  <c r="D35" i="53"/>
  <c r="F35" i="53" s="1"/>
  <c r="D27" i="53"/>
  <c r="F27" i="53" s="1"/>
  <c r="E27" i="18"/>
  <c r="E79" i="18"/>
  <c r="D79" i="53"/>
  <c r="F79" i="53" s="1"/>
  <c r="E64" i="18"/>
  <c r="D64" i="53"/>
  <c r="F64" i="53" s="1"/>
  <c r="E56" i="18"/>
  <c r="D56" i="53"/>
  <c r="F56" i="53" s="1"/>
  <c r="D108" i="53"/>
  <c r="F108" i="53" s="1"/>
  <c r="E108" i="18"/>
  <c r="D62" i="53"/>
  <c r="F62" i="53" s="1"/>
  <c r="G62" i="53" s="1"/>
  <c r="J62" i="18" s="1"/>
  <c r="E62" i="18"/>
  <c r="F93" i="18"/>
  <c r="H93" i="53"/>
  <c r="N93" i="18" s="1"/>
  <c r="H90" i="53"/>
  <c r="N90" i="18" s="1"/>
  <c r="G90" i="53"/>
  <c r="J90" i="18" s="1"/>
  <c r="G75" i="53"/>
  <c r="J75" i="18" s="1"/>
  <c r="F60" i="53"/>
  <c r="F60" i="18" s="1"/>
  <c r="F54" i="53"/>
  <c r="F54" i="18" s="1"/>
  <c r="E40" i="18"/>
  <c r="G93" i="53"/>
  <c r="J93" i="18" s="1"/>
  <c r="F26" i="53"/>
  <c r="H26" i="53" s="1"/>
  <c r="H89" i="53"/>
  <c r="N89" i="18" s="1"/>
  <c r="F40" i="18"/>
  <c r="F13" i="53"/>
  <c r="H13" i="53" s="1"/>
  <c r="D42" i="53"/>
  <c r="F42" i="53" s="1"/>
  <c r="E42" i="18"/>
  <c r="F23" i="53"/>
  <c r="D109" i="53"/>
  <c r="F109" i="53" s="1"/>
  <c r="G109" i="53" s="1"/>
  <c r="J109" i="18" s="1"/>
  <c r="E109" i="18"/>
  <c r="D103" i="53"/>
  <c r="F103" i="53" s="1"/>
  <c r="H103" i="53" s="1"/>
  <c r="E103" i="18"/>
  <c r="D92" i="53"/>
  <c r="F92" i="53" s="1"/>
  <c r="E92" i="18"/>
  <c r="E72" i="18"/>
  <c r="D72" i="53"/>
  <c r="F72" i="53" s="1"/>
  <c r="E57" i="18"/>
  <c r="D57" i="53"/>
  <c r="F57" i="53" s="1"/>
  <c r="E48" i="18"/>
  <c r="D48" i="53"/>
  <c r="F48" i="53" s="1"/>
  <c r="D70" i="53"/>
  <c r="F70" i="53" s="1"/>
  <c r="H70" i="53" s="1"/>
  <c r="E70" i="18"/>
  <c r="F97" i="53"/>
  <c r="H110" i="53"/>
  <c r="N110" i="18" s="1"/>
  <c r="D9" i="53"/>
  <c r="F9" i="53" s="1"/>
  <c r="G9" i="53" s="1"/>
  <c r="J9" i="18" s="1"/>
  <c r="E9" i="18"/>
  <c r="E44" i="18"/>
  <c r="D44" i="53"/>
  <c r="F44" i="53" s="1"/>
  <c r="H91" i="53"/>
  <c r="G91" i="53"/>
  <c r="J91" i="18" s="1"/>
  <c r="D86" i="53"/>
  <c r="F86" i="53" s="1"/>
  <c r="E52" i="18"/>
  <c r="D52" i="53"/>
  <c r="F52" i="53" s="1"/>
  <c r="E15" i="18"/>
  <c r="D15" i="53"/>
  <c r="F15" i="53" s="1"/>
  <c r="G105" i="53"/>
  <c r="J105" i="18" s="1"/>
  <c r="D19" i="53"/>
  <c r="F19" i="53" s="1"/>
  <c r="E19" i="18"/>
  <c r="F95" i="18"/>
  <c r="G33" i="53"/>
  <c r="J33" i="18" s="1"/>
  <c r="E12" i="18"/>
  <c r="D12" i="53"/>
  <c r="F12" i="53" s="1"/>
  <c r="E28" i="18"/>
  <c r="D28" i="53"/>
  <c r="F28" i="53" s="1"/>
  <c r="G8" i="53"/>
  <c r="J8" i="18" s="1"/>
  <c r="E24" i="18"/>
  <c r="D24" i="53"/>
  <c r="F24" i="53" s="1"/>
  <c r="H21" i="53"/>
  <c r="F21" i="18"/>
  <c r="G21" i="53"/>
  <c r="J21" i="18" s="1"/>
  <c r="H29" i="53"/>
  <c r="F29" i="18"/>
  <c r="G29" i="53"/>
  <c r="J29" i="18" s="1"/>
  <c r="F14" i="53"/>
  <c r="F18" i="53"/>
  <c r="F22" i="53"/>
  <c r="F30" i="18"/>
  <c r="H30" i="53"/>
  <c r="G30" i="53"/>
  <c r="J30" i="18" s="1"/>
  <c r="F37" i="53"/>
  <c r="F41" i="53"/>
  <c r="H61" i="53"/>
  <c r="F61" i="18"/>
  <c r="H69" i="53"/>
  <c r="F69" i="18"/>
  <c r="G69" i="53"/>
  <c r="J69" i="18" s="1"/>
  <c r="H45" i="53"/>
  <c r="G45" i="53"/>
  <c r="J45" i="18" s="1"/>
  <c r="F45" i="18"/>
  <c r="H53" i="53"/>
  <c r="J110" i="18"/>
  <c r="F46" i="18"/>
  <c r="G46" i="53"/>
  <c r="J46" i="18" s="1"/>
  <c r="H46" i="53"/>
  <c r="E20" i="18"/>
  <c r="D20" i="53"/>
  <c r="F20" i="53" s="1"/>
  <c r="D36" i="53"/>
  <c r="F36" i="53" s="1"/>
  <c r="E36" i="18"/>
  <c r="H112" i="53"/>
  <c r="N112" i="18" s="1"/>
  <c r="G112" i="53"/>
  <c r="E16" i="18"/>
  <c r="D16" i="53"/>
  <c r="F16" i="53" s="1"/>
  <c r="E32" i="18"/>
  <c r="D32" i="53"/>
  <c r="F32" i="53" s="1"/>
  <c r="F7" i="53"/>
  <c r="N51" i="18"/>
  <c r="N98" i="18"/>
  <c r="F39" i="53"/>
  <c r="F73" i="18"/>
  <c r="G25" i="53" l="1"/>
  <c r="J25" i="18" s="1"/>
  <c r="D81" i="53"/>
  <c r="F81" i="53" s="1"/>
  <c r="H81" i="53" s="1"/>
  <c r="N81" i="18" s="1"/>
  <c r="H11" i="53"/>
  <c r="N11" i="18" s="1"/>
  <c r="G11" i="53"/>
  <c r="J11" i="18" s="1"/>
  <c r="F11" i="18"/>
  <c r="D82" i="53"/>
  <c r="F82" i="53" s="1"/>
  <c r="G82" i="53" s="1"/>
  <c r="J82" i="18" s="1"/>
  <c r="E82" i="18"/>
  <c r="E87" i="18"/>
  <c r="D87" i="53"/>
  <c r="F87" i="53" s="1"/>
  <c r="H87" i="53" s="1"/>
  <c r="N87" i="18" s="1"/>
  <c r="F101" i="18"/>
  <c r="F34" i="18"/>
  <c r="F33" i="18"/>
  <c r="F105" i="18"/>
  <c r="G104" i="53"/>
  <c r="J104" i="18" s="1"/>
  <c r="H25" i="53"/>
  <c r="N25" i="18" s="1"/>
  <c r="G71" i="53"/>
  <c r="J71" i="18" s="1"/>
  <c r="F17" i="18"/>
  <c r="H63" i="53"/>
  <c r="N63" i="18" s="1"/>
  <c r="G106" i="53"/>
  <c r="J106" i="18" s="1"/>
  <c r="H43" i="53"/>
  <c r="N43" i="18" s="1"/>
  <c r="G87" i="53"/>
  <c r="J87" i="18" s="1"/>
  <c r="H76" i="53"/>
  <c r="N76" i="18" s="1"/>
  <c r="G76" i="53"/>
  <c r="J76" i="18" s="1"/>
  <c r="F53" i="18"/>
  <c r="G26" i="53"/>
  <c r="J26" i="18" s="1"/>
  <c r="G95" i="53"/>
  <c r="J95" i="18" s="1"/>
  <c r="F68" i="18"/>
  <c r="H54" i="53"/>
  <c r="N54" i="18" s="1"/>
  <c r="F110" i="18"/>
  <c r="H75" i="53"/>
  <c r="N75" i="18" s="1"/>
  <c r="G10" i="53"/>
  <c r="J10" i="18" s="1"/>
  <c r="H83" i="53"/>
  <c r="N83" i="18" s="1"/>
  <c r="D85" i="53"/>
  <c r="F85" i="53" s="1"/>
  <c r="X113" i="20"/>
  <c r="D6" i="64" s="1"/>
  <c r="F8" i="18"/>
  <c r="H73" i="53"/>
  <c r="H101" i="53"/>
  <c r="N101" i="18" s="1"/>
  <c r="F83" i="18"/>
  <c r="G34" i="53"/>
  <c r="J34" i="18" s="1"/>
  <c r="H104" i="53"/>
  <c r="N104" i="18" s="1"/>
  <c r="F89" i="18"/>
  <c r="F102" i="18"/>
  <c r="H17" i="53"/>
  <c r="N17" i="18" s="1"/>
  <c r="H10" i="53"/>
  <c r="N10" i="18" s="1"/>
  <c r="V113" i="20"/>
  <c r="F58" i="18"/>
  <c r="G68" i="53"/>
  <c r="J68" i="18" s="1"/>
  <c r="F76" i="18"/>
  <c r="H106" i="53"/>
  <c r="N106" i="18" s="1"/>
  <c r="G59" i="53"/>
  <c r="J59" i="18" s="1"/>
  <c r="F59" i="18"/>
  <c r="H102" i="53"/>
  <c r="N102" i="18" s="1"/>
  <c r="H77" i="53"/>
  <c r="N77" i="18" s="1"/>
  <c r="G77" i="53"/>
  <c r="J77" i="18" s="1"/>
  <c r="F87" i="18"/>
  <c r="F71" i="18"/>
  <c r="F63" i="18"/>
  <c r="H38" i="53"/>
  <c r="N38" i="18" s="1"/>
  <c r="F38" i="18"/>
  <c r="G38" i="53"/>
  <c r="J38" i="18" s="1"/>
  <c r="F96" i="18"/>
  <c r="G96" i="53"/>
  <c r="J96" i="18" s="1"/>
  <c r="H62" i="53"/>
  <c r="N62" i="18" s="1"/>
  <c r="H94" i="53"/>
  <c r="N94" i="18" s="1"/>
  <c r="H99" i="53"/>
  <c r="N99" i="18" s="1"/>
  <c r="G13" i="53"/>
  <c r="J13" i="18" s="1"/>
  <c r="H74" i="53"/>
  <c r="N74" i="18" s="1"/>
  <c r="F103" i="18"/>
  <c r="F84" i="18"/>
  <c r="F81" i="18"/>
  <c r="L109" i="59"/>
  <c r="L57" i="59"/>
  <c r="L31" i="59"/>
  <c r="L83" i="59"/>
  <c r="F67" i="18"/>
  <c r="G67" i="53"/>
  <c r="J67" i="18" s="1"/>
  <c r="H67" i="53"/>
  <c r="N67" i="18" s="1"/>
  <c r="F94" i="18"/>
  <c r="H84" i="53"/>
  <c r="N84" i="18" s="1"/>
  <c r="H80" i="53"/>
  <c r="N80" i="18" s="1"/>
  <c r="G80" i="53"/>
  <c r="J80" i="18" s="1"/>
  <c r="L6" i="59"/>
  <c r="F77" i="18"/>
  <c r="F49" i="18"/>
  <c r="G99" i="53"/>
  <c r="J99" i="18" s="1"/>
  <c r="G65" i="53"/>
  <c r="J65" i="18" s="1"/>
  <c r="F62" i="18"/>
  <c r="G74" i="53"/>
  <c r="J74" i="18" s="1"/>
  <c r="F109" i="18"/>
  <c r="H66" i="53"/>
  <c r="N66" i="18" s="1"/>
  <c r="J7" i="59"/>
  <c r="I7" i="59"/>
  <c r="I84" i="59"/>
  <c r="J84" i="59"/>
  <c r="J58" i="59"/>
  <c r="I58" i="59"/>
  <c r="J32" i="59"/>
  <c r="I32" i="59"/>
  <c r="F33" i="59"/>
  <c r="F85" i="59"/>
  <c r="F59" i="59"/>
  <c r="F8" i="59"/>
  <c r="F112" i="59" s="1"/>
  <c r="G107" i="53"/>
  <c r="J107" i="18" s="1"/>
  <c r="H111" i="53"/>
  <c r="N111" i="18" s="1"/>
  <c r="F66" i="18"/>
  <c r="F111" i="18"/>
  <c r="H107" i="53"/>
  <c r="N107" i="18" s="1"/>
  <c r="G60" i="53"/>
  <c r="J60" i="18" s="1"/>
  <c r="G54" i="53"/>
  <c r="J54" i="18" s="1"/>
  <c r="G49" i="53"/>
  <c r="J49" i="18" s="1"/>
  <c r="F65" i="18"/>
  <c r="F26" i="18"/>
  <c r="G70" i="53"/>
  <c r="J70" i="18" s="1"/>
  <c r="H9" i="53"/>
  <c r="N9" i="18" s="1"/>
  <c r="H58" i="53"/>
  <c r="N58" i="18" s="1"/>
  <c r="G103" i="53"/>
  <c r="J103" i="18" s="1"/>
  <c r="G47" i="53"/>
  <c r="J47" i="18" s="1"/>
  <c r="H47" i="53"/>
  <c r="N47" i="18" s="1"/>
  <c r="H60" i="53"/>
  <c r="N60" i="18" s="1"/>
  <c r="H92" i="53"/>
  <c r="N92" i="18" s="1"/>
  <c r="F92" i="18"/>
  <c r="G92" i="53"/>
  <c r="J92" i="18" s="1"/>
  <c r="H97" i="53"/>
  <c r="N97" i="18" s="1"/>
  <c r="F97" i="18"/>
  <c r="G97" i="53"/>
  <c r="J97" i="18" s="1"/>
  <c r="H42" i="53"/>
  <c r="N42" i="18" s="1"/>
  <c r="G42" i="53"/>
  <c r="J42" i="18" s="1"/>
  <c r="F42" i="18"/>
  <c r="H56" i="53"/>
  <c r="N56" i="18" s="1"/>
  <c r="G56" i="53"/>
  <c r="J56" i="18" s="1"/>
  <c r="F56" i="18"/>
  <c r="H64" i="53"/>
  <c r="N64" i="18" s="1"/>
  <c r="F64" i="18"/>
  <c r="G64" i="53"/>
  <c r="J64" i="18" s="1"/>
  <c r="G79" i="53"/>
  <c r="J79" i="18" s="1"/>
  <c r="F79" i="18"/>
  <c r="H79" i="53"/>
  <c r="N79" i="18" s="1"/>
  <c r="G35" i="53"/>
  <c r="J35" i="18" s="1"/>
  <c r="F35" i="18"/>
  <c r="H35" i="53"/>
  <c r="N35" i="18" s="1"/>
  <c r="F88" i="18"/>
  <c r="G88" i="53"/>
  <c r="J88" i="18" s="1"/>
  <c r="H88" i="53"/>
  <c r="N88" i="18" s="1"/>
  <c r="F13" i="18"/>
  <c r="F70" i="18"/>
  <c r="F9" i="18"/>
  <c r="H109" i="53"/>
  <c r="N109" i="18" s="1"/>
  <c r="F48" i="18"/>
  <c r="G48" i="53"/>
  <c r="J48" i="18" s="1"/>
  <c r="H48" i="53"/>
  <c r="N48" i="18" s="1"/>
  <c r="H57" i="53"/>
  <c r="N57" i="18" s="1"/>
  <c r="G57" i="53"/>
  <c r="J57" i="18" s="1"/>
  <c r="F57" i="18"/>
  <c r="H72" i="53"/>
  <c r="N72" i="18" s="1"/>
  <c r="F72" i="18"/>
  <c r="G72" i="53"/>
  <c r="J72" i="18" s="1"/>
  <c r="G23" i="53"/>
  <c r="J23" i="18" s="1"/>
  <c r="F23" i="18"/>
  <c r="H23" i="53"/>
  <c r="N23" i="18" s="1"/>
  <c r="G108" i="53"/>
  <c r="J108" i="18" s="1"/>
  <c r="F108" i="18"/>
  <c r="H108" i="53"/>
  <c r="N108" i="18" s="1"/>
  <c r="F27" i="18"/>
  <c r="G27" i="53"/>
  <c r="J27" i="18" s="1"/>
  <c r="H27" i="53"/>
  <c r="N27" i="18" s="1"/>
  <c r="F50" i="18"/>
  <c r="G50" i="53"/>
  <c r="J50" i="18" s="1"/>
  <c r="H50" i="53"/>
  <c r="N50" i="18" s="1"/>
  <c r="N49" i="18"/>
  <c r="N73" i="18"/>
  <c r="F32" i="18"/>
  <c r="G32" i="53"/>
  <c r="J32" i="18" s="1"/>
  <c r="H32" i="53"/>
  <c r="F16" i="18"/>
  <c r="G16" i="53"/>
  <c r="J16" i="18" s="1"/>
  <c r="H16" i="53"/>
  <c r="H20" i="53"/>
  <c r="G20" i="53"/>
  <c r="J20" i="18" s="1"/>
  <c r="F20" i="18"/>
  <c r="N53" i="18"/>
  <c r="H41" i="53"/>
  <c r="F41" i="18"/>
  <c r="G41" i="53"/>
  <c r="J41" i="18" s="1"/>
  <c r="N34" i="18"/>
  <c r="G18" i="53"/>
  <c r="J18" i="18" s="1"/>
  <c r="F18" i="18"/>
  <c r="H18" i="53"/>
  <c r="G24" i="53"/>
  <c r="J24" i="18" s="1"/>
  <c r="H24" i="53"/>
  <c r="F24" i="18"/>
  <c r="N8" i="18"/>
  <c r="H28" i="53"/>
  <c r="F28" i="18"/>
  <c r="G28" i="53"/>
  <c r="J28" i="18" s="1"/>
  <c r="H12" i="53"/>
  <c r="G12" i="53"/>
  <c r="J12" i="18" s="1"/>
  <c r="F12" i="18"/>
  <c r="N95" i="18"/>
  <c r="N105" i="18"/>
  <c r="G15" i="53"/>
  <c r="J15" i="18" s="1"/>
  <c r="F15" i="18"/>
  <c r="H15" i="53"/>
  <c r="H52" i="53"/>
  <c r="F52" i="18"/>
  <c r="G52" i="53"/>
  <c r="J52" i="18" s="1"/>
  <c r="N103" i="18"/>
  <c r="H44" i="53"/>
  <c r="F44" i="18"/>
  <c r="G44" i="53"/>
  <c r="J44" i="18" s="1"/>
  <c r="G39" i="53"/>
  <c r="J39" i="18" s="1"/>
  <c r="H39" i="53"/>
  <c r="F39" i="18"/>
  <c r="F7" i="18"/>
  <c r="H7" i="53"/>
  <c r="G7" i="53"/>
  <c r="F36" i="18"/>
  <c r="H36" i="53"/>
  <c r="G36" i="53"/>
  <c r="J36" i="18" s="1"/>
  <c r="N46" i="18"/>
  <c r="N96" i="18"/>
  <c r="N65" i="18"/>
  <c r="N45" i="18"/>
  <c r="N13" i="18"/>
  <c r="G78" i="53"/>
  <c r="J78" i="18" s="1"/>
  <c r="F78" i="18"/>
  <c r="H78" i="53"/>
  <c r="N69" i="18"/>
  <c r="N61" i="18"/>
  <c r="H37" i="53"/>
  <c r="F37" i="18"/>
  <c r="G37" i="53"/>
  <c r="J37" i="18" s="1"/>
  <c r="N30" i="18"/>
  <c r="N26" i="18"/>
  <c r="G22" i="53"/>
  <c r="J22" i="18" s="1"/>
  <c r="H22" i="53"/>
  <c r="F22" i="18"/>
  <c r="H14" i="53"/>
  <c r="F14" i="18"/>
  <c r="G14" i="53"/>
  <c r="J14" i="18" s="1"/>
  <c r="N29" i="18"/>
  <c r="N21" i="18"/>
  <c r="N70" i="18"/>
  <c r="N33" i="18"/>
  <c r="H19" i="53"/>
  <c r="G19" i="53"/>
  <c r="J19" i="18" s="1"/>
  <c r="F19" i="18"/>
  <c r="N68" i="18"/>
  <c r="G86" i="53"/>
  <c r="J86" i="18" s="1"/>
  <c r="F86" i="18"/>
  <c r="H86" i="53"/>
  <c r="N91" i="18"/>
  <c r="E114" i="18" l="1"/>
  <c r="Q4" i="64" s="1"/>
  <c r="G81" i="53"/>
  <c r="J81" i="18" s="1"/>
  <c r="D114" i="53"/>
  <c r="H82" i="53"/>
  <c r="N82" i="18" s="1"/>
  <c r="F82" i="18"/>
  <c r="K7" i="53" a="1"/>
  <c r="K7" i="53" s="1"/>
  <c r="F114" i="53"/>
  <c r="H85" i="53"/>
  <c r="H114" i="53" s="1"/>
  <c r="G85" i="53"/>
  <c r="J85" i="18" s="1"/>
  <c r="F85" i="18"/>
  <c r="L32" i="59"/>
  <c r="L58" i="59"/>
  <c r="L7" i="59"/>
  <c r="L84" i="59"/>
  <c r="J110" i="59"/>
  <c r="I110" i="59"/>
  <c r="J85" i="59"/>
  <c r="I85" i="59"/>
  <c r="J8" i="59"/>
  <c r="I8" i="59"/>
  <c r="J59" i="59"/>
  <c r="I59" i="59"/>
  <c r="J33" i="59"/>
  <c r="I33" i="59"/>
  <c r="F60" i="59"/>
  <c r="F34" i="59"/>
  <c r="F86" i="59"/>
  <c r="F9" i="59"/>
  <c r="F113" i="59" s="1"/>
  <c r="N86" i="18"/>
  <c r="N19" i="18"/>
  <c r="N22" i="18"/>
  <c r="N37" i="18"/>
  <c r="N36" i="18"/>
  <c r="N14" i="18"/>
  <c r="N78" i="18"/>
  <c r="J7" i="18"/>
  <c r="N7" i="18"/>
  <c r="N39" i="18"/>
  <c r="N20" i="18"/>
  <c r="N44" i="18"/>
  <c r="N52" i="18"/>
  <c r="N15" i="18"/>
  <c r="N12" i="18"/>
  <c r="N28" i="18"/>
  <c r="N24" i="18"/>
  <c r="N18" i="18"/>
  <c r="N41" i="18"/>
  <c r="N16" i="18"/>
  <c r="N32" i="18"/>
  <c r="K82" i="53" l="1"/>
  <c r="L82" i="53" s="1"/>
  <c r="M82" i="53" s="1"/>
  <c r="K55" i="53"/>
  <c r="L55" i="53" s="1"/>
  <c r="N55" i="53" s="1"/>
  <c r="K14" i="53"/>
  <c r="L14" i="53" s="1"/>
  <c r="M14" i="53" s="1"/>
  <c r="N85" i="18"/>
  <c r="N114" i="18" s="1"/>
  <c r="K12" i="53"/>
  <c r="L12" i="53" s="1"/>
  <c r="G12" i="18" s="1"/>
  <c r="K57" i="53"/>
  <c r="L57" i="53" s="1"/>
  <c r="N57" i="53" s="1"/>
  <c r="K86" i="53"/>
  <c r="L86" i="53" s="1"/>
  <c r="N86" i="53" s="1"/>
  <c r="K35" i="53"/>
  <c r="L35" i="53" s="1"/>
  <c r="M35" i="53" s="1"/>
  <c r="K87" i="53"/>
  <c r="L87" i="53" s="1"/>
  <c r="N87" i="53" s="1"/>
  <c r="K44" i="53"/>
  <c r="L44" i="53" s="1"/>
  <c r="N44" i="53" s="1"/>
  <c r="K25" i="53"/>
  <c r="L25" i="53" s="1"/>
  <c r="G25" i="18" s="1"/>
  <c r="K89" i="53"/>
  <c r="L89" i="53" s="1"/>
  <c r="M89" i="53" s="1"/>
  <c r="K46" i="53"/>
  <c r="L46" i="53" s="1"/>
  <c r="G46" i="18" s="1"/>
  <c r="K76" i="53"/>
  <c r="L76" i="53" s="1"/>
  <c r="N76" i="53" s="1"/>
  <c r="K31" i="53"/>
  <c r="L31" i="53" s="1"/>
  <c r="G31" i="18" s="1"/>
  <c r="K71" i="53"/>
  <c r="L71" i="53" s="1"/>
  <c r="M71" i="53" s="1"/>
  <c r="K103" i="53"/>
  <c r="L103" i="53" s="1"/>
  <c r="M103" i="53" s="1"/>
  <c r="K28" i="53"/>
  <c r="L28" i="53" s="1"/>
  <c r="N28" i="53" s="1"/>
  <c r="K60" i="53"/>
  <c r="L60" i="53" s="1"/>
  <c r="G60" i="18" s="1"/>
  <c r="K9" i="53"/>
  <c r="L9" i="53" s="1"/>
  <c r="M9" i="53" s="1"/>
  <c r="K41" i="53"/>
  <c r="L41" i="53" s="1"/>
  <c r="N41" i="53" s="1"/>
  <c r="K73" i="53"/>
  <c r="L73" i="53" s="1"/>
  <c r="N73" i="53" s="1"/>
  <c r="K105" i="53"/>
  <c r="L105" i="53" s="1"/>
  <c r="N105" i="53" s="1"/>
  <c r="K30" i="53"/>
  <c r="L30" i="53" s="1"/>
  <c r="G30" i="18" s="1"/>
  <c r="K62" i="53"/>
  <c r="L62" i="53" s="1"/>
  <c r="M62" i="53" s="1"/>
  <c r="K108" i="53"/>
  <c r="L108" i="53" s="1"/>
  <c r="G108" i="18" s="1"/>
  <c r="K88" i="53"/>
  <c r="L88" i="53" s="1"/>
  <c r="G88" i="18" s="1"/>
  <c r="G114" i="53"/>
  <c r="K19" i="53"/>
  <c r="L19" i="53" s="1"/>
  <c r="G19" i="18" s="1"/>
  <c r="K15" i="53"/>
  <c r="L15" i="53" s="1"/>
  <c r="N15" i="53" s="1"/>
  <c r="K47" i="53"/>
  <c r="L47" i="53" s="1"/>
  <c r="G47" i="18" s="1"/>
  <c r="K63" i="53"/>
  <c r="L63" i="53" s="1"/>
  <c r="G63" i="18" s="1"/>
  <c r="K79" i="53"/>
  <c r="L79" i="53" s="1"/>
  <c r="M79" i="53" s="1"/>
  <c r="K95" i="53"/>
  <c r="L95" i="53" s="1"/>
  <c r="M95" i="53" s="1"/>
  <c r="K111" i="53"/>
  <c r="L111" i="53" s="1"/>
  <c r="N111" i="53" s="1"/>
  <c r="K20" i="53"/>
  <c r="L20" i="53" s="1"/>
  <c r="N20" i="53" s="1"/>
  <c r="K36" i="53"/>
  <c r="L36" i="53" s="1"/>
  <c r="G36" i="18" s="1"/>
  <c r="K52" i="53"/>
  <c r="L52" i="53" s="1"/>
  <c r="N52" i="53" s="1"/>
  <c r="K68" i="53"/>
  <c r="L68" i="53" s="1"/>
  <c r="N68" i="53" s="1"/>
  <c r="K98" i="53"/>
  <c r="L98" i="53" s="1"/>
  <c r="G98" i="18" s="1"/>
  <c r="K17" i="53"/>
  <c r="L17" i="53" s="1"/>
  <c r="M17" i="53" s="1"/>
  <c r="K33" i="53"/>
  <c r="L33" i="53" s="1"/>
  <c r="M33" i="53" s="1"/>
  <c r="K49" i="53"/>
  <c r="L49" i="53" s="1"/>
  <c r="N49" i="53" s="1"/>
  <c r="K65" i="53"/>
  <c r="L65" i="53" s="1"/>
  <c r="M65" i="53" s="1"/>
  <c r="K81" i="53"/>
  <c r="L81" i="53" s="1"/>
  <c r="G81" i="18" s="1"/>
  <c r="K97" i="53"/>
  <c r="L97" i="53" s="1"/>
  <c r="G97" i="18" s="1"/>
  <c r="K113" i="53"/>
  <c r="L113" i="53" s="1"/>
  <c r="G113" i="18" s="1"/>
  <c r="K22" i="53"/>
  <c r="L22" i="53" s="1"/>
  <c r="M22" i="53" s="1"/>
  <c r="K38" i="53"/>
  <c r="L38" i="53" s="1"/>
  <c r="N38" i="53" s="1"/>
  <c r="K54" i="53"/>
  <c r="L54" i="53" s="1"/>
  <c r="M54" i="53" s="1"/>
  <c r="K70" i="53"/>
  <c r="L70" i="53" s="1"/>
  <c r="G70" i="18" s="1"/>
  <c r="K102" i="53"/>
  <c r="L102" i="53" s="1"/>
  <c r="G102" i="18" s="1"/>
  <c r="K92" i="53"/>
  <c r="L92" i="53" s="1"/>
  <c r="N92" i="53" s="1"/>
  <c r="K104" i="53"/>
  <c r="L104" i="53" s="1"/>
  <c r="N104" i="53" s="1"/>
  <c r="K72" i="53"/>
  <c r="L72" i="53" s="1"/>
  <c r="N72" i="53" s="1"/>
  <c r="F114" i="18"/>
  <c r="D13" i="64" s="1"/>
  <c r="K11" i="53"/>
  <c r="L11" i="53" s="1"/>
  <c r="N11" i="53" s="1"/>
  <c r="K27" i="53"/>
  <c r="L27" i="53" s="1"/>
  <c r="N27" i="53" s="1"/>
  <c r="K43" i="53"/>
  <c r="L43" i="53" s="1"/>
  <c r="M43" i="53" s="1"/>
  <c r="K23" i="53"/>
  <c r="L23" i="53" s="1"/>
  <c r="M23" i="53" s="1"/>
  <c r="K39" i="53"/>
  <c r="L39" i="53" s="1"/>
  <c r="N39" i="53" s="1"/>
  <c r="K51" i="53"/>
  <c r="L51" i="53" s="1"/>
  <c r="M51" i="53" s="1"/>
  <c r="K59" i="53"/>
  <c r="L59" i="53" s="1"/>
  <c r="N59" i="53" s="1"/>
  <c r="K67" i="53"/>
  <c r="L67" i="53" s="1"/>
  <c r="M67" i="53" s="1"/>
  <c r="K75" i="53"/>
  <c r="L75" i="53" s="1"/>
  <c r="G75" i="18" s="1"/>
  <c r="K83" i="53"/>
  <c r="L83" i="53" s="1"/>
  <c r="N83" i="53" s="1"/>
  <c r="K91" i="53"/>
  <c r="L91" i="53" s="1"/>
  <c r="M91" i="53" s="1"/>
  <c r="K99" i="53"/>
  <c r="L99" i="53" s="1"/>
  <c r="G99" i="18" s="1"/>
  <c r="K107" i="53"/>
  <c r="L107" i="53" s="1"/>
  <c r="N107" i="53" s="1"/>
  <c r="K8" i="53"/>
  <c r="L8" i="53" s="1"/>
  <c r="M8" i="53" s="1"/>
  <c r="K16" i="53"/>
  <c r="L16" i="53" s="1"/>
  <c r="M16" i="53" s="1"/>
  <c r="K24" i="53"/>
  <c r="L24" i="53" s="1"/>
  <c r="G24" i="18" s="1"/>
  <c r="K32" i="53"/>
  <c r="L32" i="53" s="1"/>
  <c r="N32" i="53" s="1"/>
  <c r="K40" i="53"/>
  <c r="L40" i="53" s="1"/>
  <c r="G40" i="18" s="1"/>
  <c r="K48" i="53"/>
  <c r="L48" i="53" s="1"/>
  <c r="G48" i="18" s="1"/>
  <c r="K56" i="53"/>
  <c r="L56" i="53" s="1"/>
  <c r="N56" i="53" s="1"/>
  <c r="K64" i="53"/>
  <c r="L64" i="53" s="1"/>
  <c r="M64" i="53" s="1"/>
  <c r="K74" i="53"/>
  <c r="L74" i="53" s="1"/>
  <c r="M74" i="53" s="1"/>
  <c r="K90" i="53"/>
  <c r="L90" i="53" s="1"/>
  <c r="G90" i="18" s="1"/>
  <c r="K106" i="53"/>
  <c r="L106" i="53" s="1"/>
  <c r="N106" i="53" s="1"/>
  <c r="K13" i="53"/>
  <c r="L13" i="53" s="1"/>
  <c r="M13" i="53" s="1"/>
  <c r="K21" i="53"/>
  <c r="L21" i="53" s="1"/>
  <c r="M21" i="53" s="1"/>
  <c r="K29" i="53"/>
  <c r="L29" i="53" s="1"/>
  <c r="M29" i="53" s="1"/>
  <c r="K37" i="53"/>
  <c r="L37" i="53" s="1"/>
  <c r="M37" i="53" s="1"/>
  <c r="K45" i="53"/>
  <c r="L45" i="53" s="1"/>
  <c r="G45" i="18" s="1"/>
  <c r="K53" i="53"/>
  <c r="L53" i="53" s="1"/>
  <c r="G53" i="18" s="1"/>
  <c r="K61" i="53"/>
  <c r="L61" i="53" s="1"/>
  <c r="N61" i="53" s="1"/>
  <c r="K69" i="53"/>
  <c r="L69" i="53" s="1"/>
  <c r="M69" i="53" s="1"/>
  <c r="K77" i="53"/>
  <c r="L77" i="53" s="1"/>
  <c r="G77" i="18" s="1"/>
  <c r="K85" i="53"/>
  <c r="L85" i="53" s="1"/>
  <c r="N85" i="53" s="1"/>
  <c r="K93" i="53"/>
  <c r="L93" i="53" s="1"/>
  <c r="G93" i="18" s="1"/>
  <c r="K101" i="53"/>
  <c r="L101" i="53" s="1"/>
  <c r="M101" i="53" s="1"/>
  <c r="K109" i="53"/>
  <c r="L109" i="53" s="1"/>
  <c r="G109" i="18" s="1"/>
  <c r="K10" i="53"/>
  <c r="L10" i="53" s="1"/>
  <c r="G10" i="18" s="1"/>
  <c r="K18" i="53"/>
  <c r="L18" i="53" s="1"/>
  <c r="M18" i="53" s="1"/>
  <c r="K26" i="53"/>
  <c r="L26" i="53" s="1"/>
  <c r="M26" i="53" s="1"/>
  <c r="K34" i="53"/>
  <c r="L34" i="53" s="1"/>
  <c r="N34" i="53" s="1"/>
  <c r="K42" i="53"/>
  <c r="L42" i="53" s="1"/>
  <c r="N42" i="53" s="1"/>
  <c r="K50" i="53"/>
  <c r="L50" i="53" s="1"/>
  <c r="N50" i="53" s="1"/>
  <c r="K58" i="53"/>
  <c r="L58" i="53" s="1"/>
  <c r="M58" i="53" s="1"/>
  <c r="K66" i="53"/>
  <c r="L66" i="53" s="1"/>
  <c r="M66" i="53" s="1"/>
  <c r="K78" i="53"/>
  <c r="L78" i="53" s="1"/>
  <c r="N78" i="53" s="1"/>
  <c r="K94" i="53"/>
  <c r="L94" i="53" s="1"/>
  <c r="N94" i="53" s="1"/>
  <c r="K110" i="53"/>
  <c r="L110" i="53" s="1"/>
  <c r="M110" i="53" s="1"/>
  <c r="K100" i="53"/>
  <c r="L100" i="53" s="1"/>
  <c r="N100" i="53" s="1"/>
  <c r="K84" i="53"/>
  <c r="L84" i="53" s="1"/>
  <c r="N84" i="53" s="1"/>
  <c r="K112" i="53"/>
  <c r="L112" i="53" s="1"/>
  <c r="G112" i="18" s="1"/>
  <c r="K96" i="53"/>
  <c r="L96" i="53" s="1"/>
  <c r="G96" i="18" s="1"/>
  <c r="K80" i="53"/>
  <c r="L80" i="53" s="1"/>
  <c r="G80" i="18" s="1"/>
  <c r="L33" i="59"/>
  <c r="L59" i="59"/>
  <c r="L8" i="59"/>
  <c r="L85" i="59"/>
  <c r="L110" i="59"/>
  <c r="I111" i="59"/>
  <c r="J111" i="59"/>
  <c r="J34" i="59"/>
  <c r="I34" i="59"/>
  <c r="J9" i="59"/>
  <c r="I9" i="59"/>
  <c r="J86" i="59"/>
  <c r="I86" i="59"/>
  <c r="I60" i="59"/>
  <c r="J60" i="59"/>
  <c r="F35" i="59"/>
  <c r="F61" i="59"/>
  <c r="F87" i="59"/>
  <c r="F10" i="59"/>
  <c r="L7" i="53"/>
  <c r="G51" i="18"/>
  <c r="M59" i="53"/>
  <c r="N95" i="53"/>
  <c r="M49" i="53"/>
  <c r="M76" i="53"/>
  <c r="N12" i="53"/>
  <c r="N89" i="53"/>
  <c r="N65" i="53" l="1"/>
  <c r="O65" i="18" s="1"/>
  <c r="M53" i="53"/>
  <c r="G55" i="18"/>
  <c r="M20" i="53"/>
  <c r="N19" i="53"/>
  <c r="O19" i="18" s="1"/>
  <c r="M86" i="53"/>
  <c r="K86" i="18" s="1"/>
  <c r="M25" i="53"/>
  <c r="K25" i="18" s="1"/>
  <c r="G14" i="18"/>
  <c r="N82" i="53"/>
  <c r="O82" i="53" s="1"/>
  <c r="M55" i="53"/>
  <c r="K55" i="18" s="1"/>
  <c r="G57" i="18"/>
  <c r="N14" i="53"/>
  <c r="O14" i="18" s="1"/>
  <c r="N31" i="53"/>
  <c r="O31" i="53" s="1"/>
  <c r="G82" i="18"/>
  <c r="N40" i="53"/>
  <c r="O40" i="53" s="1"/>
  <c r="M44" i="53"/>
  <c r="K44" i="18" s="1"/>
  <c r="N102" i="53"/>
  <c r="O102" i="18" s="1"/>
  <c r="M52" i="53"/>
  <c r="K52" i="18" s="1"/>
  <c r="M57" i="53"/>
  <c r="K57" i="18" s="1"/>
  <c r="G15" i="18"/>
  <c r="N9" i="53"/>
  <c r="O9" i="18" s="1"/>
  <c r="M28" i="53"/>
  <c r="K28" i="18" s="1"/>
  <c r="G62" i="18"/>
  <c r="G86" i="18"/>
  <c r="G16" i="18"/>
  <c r="M112" i="53"/>
  <c r="K112" i="18" s="1"/>
  <c r="M11" i="53"/>
  <c r="K11" i="18" s="1"/>
  <c r="N79" i="53"/>
  <c r="O79" i="18" s="1"/>
  <c r="N46" i="53"/>
  <c r="O46" i="18" s="1"/>
  <c r="M50" i="53"/>
  <c r="K50" i="18" s="1"/>
  <c r="G87" i="18"/>
  <c r="M12" i="53"/>
  <c r="K12" i="18" s="1"/>
  <c r="N17" i="53"/>
  <c r="O17" i="53" s="1"/>
  <c r="G92" i="18"/>
  <c r="M104" i="53"/>
  <c r="K104" i="18" s="1"/>
  <c r="G44" i="18"/>
  <c r="G35" i="18"/>
  <c r="G71" i="18"/>
  <c r="N33" i="53"/>
  <c r="O33" i="53" s="1"/>
  <c r="M73" i="53"/>
  <c r="K73" i="18" s="1"/>
  <c r="M106" i="53"/>
  <c r="K106" i="18" s="1"/>
  <c r="G54" i="18"/>
  <c r="G67" i="18"/>
  <c r="N22" i="53"/>
  <c r="O22" i="53" s="1"/>
  <c r="G76" i="18"/>
  <c r="M27" i="53"/>
  <c r="K27" i="18" s="1"/>
  <c r="N97" i="53"/>
  <c r="O97" i="53" s="1"/>
  <c r="G72" i="18"/>
  <c r="N77" i="53"/>
  <c r="O77" i="53" s="1"/>
  <c r="M70" i="53"/>
  <c r="K70" i="18" s="1"/>
  <c r="N25" i="53"/>
  <c r="O25" i="53" s="1"/>
  <c r="G64" i="18"/>
  <c r="G18" i="18"/>
  <c r="N103" i="53"/>
  <c r="O103" i="53" s="1"/>
  <c r="M36" i="53"/>
  <c r="K36" i="18" s="1"/>
  <c r="G41" i="18"/>
  <c r="M105" i="53"/>
  <c r="K105" i="18" s="1"/>
  <c r="M47" i="53"/>
  <c r="K47" i="18" s="1"/>
  <c r="G111" i="18"/>
  <c r="M46" i="53"/>
  <c r="K46" i="18" s="1"/>
  <c r="N88" i="53"/>
  <c r="O88" i="53" s="1"/>
  <c r="M93" i="53"/>
  <c r="K93" i="18" s="1"/>
  <c r="M87" i="53"/>
  <c r="K87" i="18" s="1"/>
  <c r="M107" i="53"/>
  <c r="K107" i="18" s="1"/>
  <c r="N60" i="53"/>
  <c r="O60" i="53" s="1"/>
  <c r="M81" i="53"/>
  <c r="K81" i="18" s="1"/>
  <c r="G104" i="18"/>
  <c r="N108" i="53"/>
  <c r="O108" i="53" s="1"/>
  <c r="G65" i="18"/>
  <c r="N35" i="53"/>
  <c r="O35" i="53" s="1"/>
  <c r="N101" i="53"/>
  <c r="O101" i="53" s="1"/>
  <c r="M98" i="53"/>
  <c r="K98" i="18" s="1"/>
  <c r="G33" i="18"/>
  <c r="G89" i="18"/>
  <c r="G42" i="18"/>
  <c r="N54" i="53"/>
  <c r="O54" i="53" s="1"/>
  <c r="R8" i="64"/>
  <c r="Y7" i="64" s="1"/>
  <c r="G22" i="18"/>
  <c r="G28" i="18"/>
  <c r="M97" i="53"/>
  <c r="K97" i="18" s="1"/>
  <c r="M63" i="53"/>
  <c r="K63" i="18" s="1"/>
  <c r="G95" i="18"/>
  <c r="M30" i="53"/>
  <c r="K30" i="18" s="1"/>
  <c r="M72" i="53"/>
  <c r="K72" i="18" s="1"/>
  <c r="M45" i="53"/>
  <c r="K45" i="18" s="1"/>
  <c r="M34" i="53"/>
  <c r="K34" i="18" s="1"/>
  <c r="N70" i="53"/>
  <c r="O70" i="53" s="1"/>
  <c r="N62" i="53"/>
  <c r="O62" i="53" s="1"/>
  <c r="M32" i="53"/>
  <c r="K32" i="18" s="1"/>
  <c r="N48" i="53"/>
  <c r="O48" i="53" s="1"/>
  <c r="M80" i="53"/>
  <c r="K80" i="18" s="1"/>
  <c r="N66" i="53"/>
  <c r="O66" i="53" s="1"/>
  <c r="G39" i="18"/>
  <c r="G103" i="18"/>
  <c r="N75" i="53"/>
  <c r="O75" i="18" s="1"/>
  <c r="N36" i="53"/>
  <c r="O36" i="53" s="1"/>
  <c r="M68" i="53"/>
  <c r="K68" i="18" s="1"/>
  <c r="M41" i="53"/>
  <c r="K41" i="18" s="1"/>
  <c r="G105" i="18"/>
  <c r="N47" i="53"/>
  <c r="O47" i="18" s="1"/>
  <c r="M111" i="53"/>
  <c r="K111" i="18" s="1"/>
  <c r="M31" i="53"/>
  <c r="K31" i="18" s="1"/>
  <c r="M88" i="53"/>
  <c r="K88" i="18" s="1"/>
  <c r="M19" i="53"/>
  <c r="K19" i="18" s="1"/>
  <c r="N109" i="53"/>
  <c r="O109" i="18" s="1"/>
  <c r="G43" i="18"/>
  <c r="M60" i="53"/>
  <c r="K60" i="18" s="1"/>
  <c r="M92" i="53"/>
  <c r="K92" i="18" s="1"/>
  <c r="G49" i="18"/>
  <c r="M90" i="53"/>
  <c r="K90" i="18" s="1"/>
  <c r="M38" i="53"/>
  <c r="K38" i="18" s="1"/>
  <c r="N113" i="53"/>
  <c r="O113" i="18" s="1"/>
  <c r="M24" i="53"/>
  <c r="K24" i="18" s="1"/>
  <c r="G56" i="18"/>
  <c r="M108" i="53"/>
  <c r="K108" i="18" s="1"/>
  <c r="M96" i="53"/>
  <c r="K96" i="18" s="1"/>
  <c r="G85" i="18"/>
  <c r="N98" i="53"/>
  <c r="O98" i="18" s="1"/>
  <c r="N71" i="53"/>
  <c r="O71" i="53" s="1"/>
  <c r="M102" i="53"/>
  <c r="K102" i="18" s="1"/>
  <c r="N21" i="53"/>
  <c r="O21" i="18" s="1"/>
  <c r="G20" i="18"/>
  <c r="G52" i="18"/>
  <c r="M84" i="53"/>
  <c r="K84" i="18" s="1"/>
  <c r="G73" i="18"/>
  <c r="N74" i="53"/>
  <c r="O74" i="53" s="1"/>
  <c r="M15" i="53"/>
  <c r="K15" i="18" s="1"/>
  <c r="M99" i="53"/>
  <c r="K99" i="18" s="1"/>
  <c r="G9" i="18"/>
  <c r="G58" i="18"/>
  <c r="N63" i="53"/>
  <c r="O63" i="18" s="1"/>
  <c r="N30" i="53"/>
  <c r="O30" i="53" s="1"/>
  <c r="M83" i="53"/>
  <c r="K83" i="18" s="1"/>
  <c r="N45" i="53"/>
  <c r="O45" i="18" s="1"/>
  <c r="G34" i="18"/>
  <c r="N13" i="53"/>
  <c r="O13" i="18" s="1"/>
  <c r="G32" i="18"/>
  <c r="M48" i="53"/>
  <c r="K48" i="18" s="1"/>
  <c r="N80" i="53"/>
  <c r="O80" i="18" s="1"/>
  <c r="N18" i="53"/>
  <c r="O18" i="18" s="1"/>
  <c r="G29" i="18"/>
  <c r="G66" i="18"/>
  <c r="M39" i="53"/>
  <c r="K39" i="18" s="1"/>
  <c r="G68" i="18"/>
  <c r="M100" i="53"/>
  <c r="K100" i="18" s="1"/>
  <c r="G11" i="18"/>
  <c r="G79" i="18"/>
  <c r="N91" i="53"/>
  <c r="O91" i="18" s="1"/>
  <c r="M94" i="53"/>
  <c r="K94" i="18" s="1"/>
  <c r="G61" i="18"/>
  <c r="N93" i="53"/>
  <c r="O93" i="18" s="1"/>
  <c r="G50" i="18"/>
  <c r="N43" i="53"/>
  <c r="O43" i="18" s="1"/>
  <c r="G17" i="18"/>
  <c r="N81" i="53"/>
  <c r="O81" i="53" s="1"/>
  <c r="G38" i="18"/>
  <c r="M113" i="53"/>
  <c r="K113" i="18" s="1"/>
  <c r="G8" i="18"/>
  <c r="N24" i="53"/>
  <c r="O24" i="18" s="1"/>
  <c r="M56" i="53"/>
  <c r="K56" i="18" s="1"/>
  <c r="N23" i="53"/>
  <c r="O23" i="53" s="1"/>
  <c r="G110" i="18"/>
  <c r="N10" i="53"/>
  <c r="O10" i="53" s="1"/>
  <c r="N96" i="53"/>
  <c r="O96" i="18" s="1"/>
  <c r="N53" i="53"/>
  <c r="O53" i="18" s="1"/>
  <c r="G69" i="18"/>
  <c r="M85" i="53"/>
  <c r="K85" i="18" s="1"/>
  <c r="G37" i="18"/>
  <c r="G21" i="18"/>
  <c r="N26" i="53"/>
  <c r="O26" i="53" s="1"/>
  <c r="M42" i="53"/>
  <c r="K42" i="18" s="1"/>
  <c r="G106" i="18"/>
  <c r="N67" i="53"/>
  <c r="O67" i="53" s="1"/>
  <c r="G27" i="18"/>
  <c r="N58" i="53"/>
  <c r="O58" i="53" s="1"/>
  <c r="M78" i="53"/>
  <c r="K78" i="18" s="1"/>
  <c r="N51" i="53"/>
  <c r="O51" i="18" s="1"/>
  <c r="M77" i="53"/>
  <c r="K77" i="18" s="1"/>
  <c r="G13" i="18"/>
  <c r="N16" i="53"/>
  <c r="O16" i="53" s="1"/>
  <c r="N64" i="53"/>
  <c r="O64" i="18" s="1"/>
  <c r="N112" i="53"/>
  <c r="O112" i="18" s="1"/>
  <c r="N29" i="53"/>
  <c r="O29" i="53" s="1"/>
  <c r="M75" i="53"/>
  <c r="K75" i="18" s="1"/>
  <c r="G100" i="18"/>
  <c r="G91" i="18"/>
  <c r="G94" i="18"/>
  <c r="M61" i="53"/>
  <c r="K61" i="18" s="1"/>
  <c r="M109" i="53"/>
  <c r="K109" i="18" s="1"/>
  <c r="G107" i="18"/>
  <c r="N90" i="53"/>
  <c r="O90" i="53" s="1"/>
  <c r="G59" i="18"/>
  <c r="K114" i="53"/>
  <c r="N8" i="53"/>
  <c r="O8" i="18" s="1"/>
  <c r="M40" i="53"/>
  <c r="K40" i="18" s="1"/>
  <c r="G23" i="18"/>
  <c r="N110" i="53"/>
  <c r="O110" i="53" s="1"/>
  <c r="M10" i="53"/>
  <c r="K10" i="18" s="1"/>
  <c r="N69" i="53"/>
  <c r="O69" i="18" s="1"/>
  <c r="G101" i="18"/>
  <c r="N37" i="53"/>
  <c r="O37" i="53" s="1"/>
  <c r="G84" i="18"/>
  <c r="G26" i="18"/>
  <c r="G74" i="18"/>
  <c r="N99" i="53"/>
  <c r="O99" i="18" s="1"/>
  <c r="G78" i="18"/>
  <c r="G83" i="18"/>
  <c r="O113" i="53"/>
  <c r="L86" i="59"/>
  <c r="L9" i="59"/>
  <c r="L34" i="59"/>
  <c r="L60" i="59"/>
  <c r="L111" i="59"/>
  <c r="J10" i="59"/>
  <c r="I10" i="59"/>
  <c r="J87" i="59"/>
  <c r="I87" i="59"/>
  <c r="J35" i="59"/>
  <c r="I35" i="59"/>
  <c r="J112" i="59"/>
  <c r="I112" i="59"/>
  <c r="J61" i="59"/>
  <c r="I61" i="59"/>
  <c r="F62" i="59"/>
  <c r="F36" i="59"/>
  <c r="F88" i="59"/>
  <c r="F11" i="59"/>
  <c r="O56" i="53"/>
  <c r="O56" i="18"/>
  <c r="O72" i="53"/>
  <c r="O72" i="18"/>
  <c r="O104" i="18"/>
  <c r="O104" i="53"/>
  <c r="O34" i="18"/>
  <c r="O34" i="53"/>
  <c r="O44" i="18"/>
  <c r="O44" i="53"/>
  <c r="D17" i="64"/>
  <c r="T14" i="64"/>
  <c r="O32" i="18"/>
  <c r="O32" i="53"/>
  <c r="K8" i="18"/>
  <c r="K62" i="18"/>
  <c r="K13" i="18"/>
  <c r="K23" i="18"/>
  <c r="K110" i="18"/>
  <c r="K16" i="18"/>
  <c r="K64" i="18"/>
  <c r="K35" i="18"/>
  <c r="K53" i="18"/>
  <c r="K69" i="18"/>
  <c r="K101" i="18"/>
  <c r="K29" i="18"/>
  <c r="K71" i="18"/>
  <c r="K103" i="18"/>
  <c r="K37" i="18"/>
  <c r="O20" i="18"/>
  <c r="O20" i="53"/>
  <c r="O52" i="18"/>
  <c r="O52" i="53"/>
  <c r="O68" i="18"/>
  <c r="O68" i="53"/>
  <c r="O84" i="18"/>
  <c r="O84" i="53"/>
  <c r="O100" i="53"/>
  <c r="O100" i="18"/>
  <c r="O41" i="18"/>
  <c r="O41" i="53"/>
  <c r="O73" i="18"/>
  <c r="O73" i="53"/>
  <c r="K89" i="18"/>
  <c r="O105" i="18"/>
  <c r="O105" i="53"/>
  <c r="K26" i="18"/>
  <c r="K74" i="18"/>
  <c r="K79" i="18"/>
  <c r="O15" i="18"/>
  <c r="O15" i="53"/>
  <c r="K91" i="18"/>
  <c r="O94" i="18"/>
  <c r="O94" i="53"/>
  <c r="K9" i="18"/>
  <c r="O61" i="18"/>
  <c r="O61" i="53"/>
  <c r="K82" i="18"/>
  <c r="O107" i="18"/>
  <c r="O107" i="53"/>
  <c r="O12" i="18"/>
  <c r="O12" i="53"/>
  <c r="K17" i="18"/>
  <c r="K76" i="18"/>
  <c r="K49" i="18"/>
  <c r="O95" i="18"/>
  <c r="O95" i="53"/>
  <c r="O38" i="53"/>
  <c r="O38" i="18"/>
  <c r="O59" i="18"/>
  <c r="O59" i="53"/>
  <c r="O78" i="18"/>
  <c r="O78" i="53"/>
  <c r="O83" i="18"/>
  <c r="O83" i="53"/>
  <c r="L114" i="53"/>
  <c r="N7" i="53"/>
  <c r="G7" i="18"/>
  <c r="M7" i="53"/>
  <c r="O55" i="18"/>
  <c r="O55" i="53"/>
  <c r="K65" i="18"/>
  <c r="O86" i="18"/>
  <c r="O86" i="53"/>
  <c r="O85" i="18"/>
  <c r="O85" i="53"/>
  <c r="K18" i="18"/>
  <c r="K66" i="18"/>
  <c r="O39" i="18"/>
  <c r="O39" i="53"/>
  <c r="K21" i="18"/>
  <c r="K14" i="18"/>
  <c r="K20" i="18"/>
  <c r="K33" i="18"/>
  <c r="O11" i="53"/>
  <c r="O11" i="18"/>
  <c r="O57" i="53"/>
  <c r="O57" i="18"/>
  <c r="O89" i="18"/>
  <c r="O89" i="53"/>
  <c r="O42" i="53"/>
  <c r="O42" i="18"/>
  <c r="O106" i="18"/>
  <c r="O106" i="53"/>
  <c r="O111" i="18"/>
  <c r="O111" i="53"/>
  <c r="K54" i="18"/>
  <c r="K67" i="18"/>
  <c r="O50" i="18"/>
  <c r="O50" i="53"/>
  <c r="O87" i="18"/>
  <c r="O87" i="53"/>
  <c r="K22" i="18"/>
  <c r="K43" i="18"/>
  <c r="O28" i="18"/>
  <c r="O28" i="53"/>
  <c r="O76" i="18"/>
  <c r="O76" i="53"/>
  <c r="O92" i="18"/>
  <c r="O92" i="53"/>
  <c r="O27" i="18"/>
  <c r="O27" i="53"/>
  <c r="O49" i="18"/>
  <c r="O49" i="53"/>
  <c r="K58" i="18"/>
  <c r="K95" i="18"/>
  <c r="K59" i="18"/>
  <c r="K51" i="18"/>
  <c r="O17" i="18" l="1"/>
  <c r="O19" i="53"/>
  <c r="O46" i="53"/>
  <c r="O33" i="18"/>
  <c r="O65" i="53"/>
  <c r="O82" i="18"/>
  <c r="O93" i="53"/>
  <c r="O103" i="18"/>
  <c r="O108" i="18"/>
  <c r="O22" i="18"/>
  <c r="O14" i="53"/>
  <c r="O60" i="18"/>
  <c r="O9" i="53"/>
  <c r="O31" i="18"/>
  <c r="O102" i="53"/>
  <c r="O40" i="18"/>
  <c r="O109" i="53"/>
  <c r="O97" i="18"/>
  <c r="O77" i="18"/>
  <c r="O74" i="18"/>
  <c r="O66" i="18"/>
  <c r="O18" i="53"/>
  <c r="O16" i="18"/>
  <c r="O91" i="53"/>
  <c r="O79" i="53"/>
  <c r="O54" i="18"/>
  <c r="O47" i="53"/>
  <c r="O36" i="18"/>
  <c r="O98" i="53"/>
  <c r="O35" i="18"/>
  <c r="O48" i="18"/>
  <c r="O62" i="18"/>
  <c r="O45" i="53"/>
  <c r="O13" i="53"/>
  <c r="O30" i="18"/>
  <c r="O88" i="18"/>
  <c r="O75" i="53"/>
  <c r="O90" i="18"/>
  <c r="O43" i="53"/>
  <c r="O21" i="53"/>
  <c r="O71" i="18"/>
  <c r="O25" i="18"/>
  <c r="O70" i="18"/>
  <c r="O101" i="18"/>
  <c r="O51" i="53"/>
  <c r="O63" i="53"/>
  <c r="O99" i="53"/>
  <c r="O29" i="18"/>
  <c r="O10" i="18"/>
  <c r="O58" i="18"/>
  <c r="O81" i="18"/>
  <c r="O67" i="18"/>
  <c r="O69" i="53"/>
  <c r="O53" i="53"/>
  <c r="O80" i="53"/>
  <c r="O64" i="53"/>
  <c r="O24" i="53"/>
  <c r="O23" i="18"/>
  <c r="O26" i="18"/>
  <c r="O112" i="53"/>
  <c r="O96" i="53"/>
  <c r="O8" i="53"/>
  <c r="O37" i="18"/>
  <c r="O110" i="18"/>
  <c r="L61" i="59"/>
  <c r="L112" i="59"/>
  <c r="L35" i="59"/>
  <c r="L87" i="59"/>
  <c r="L10" i="59"/>
  <c r="J11" i="59"/>
  <c r="I11" i="59"/>
  <c r="I88" i="59"/>
  <c r="L88" i="59" s="1"/>
  <c r="J88" i="59"/>
  <c r="J62" i="59"/>
  <c r="I62" i="59"/>
  <c r="J113" i="59"/>
  <c r="I113" i="59"/>
  <c r="J36" i="59"/>
  <c r="I36" i="59"/>
  <c r="F37" i="59"/>
  <c r="F89" i="59"/>
  <c r="F63" i="59"/>
  <c r="F12" i="59"/>
  <c r="G114" i="18"/>
  <c r="M114" i="53"/>
  <c r="K7" i="18"/>
  <c r="N114" i="53"/>
  <c r="O7" i="18"/>
  <c r="O7" i="53"/>
  <c r="O114" i="53" l="1"/>
  <c r="Q114" i="53" s="1"/>
  <c r="S45" i="53" s="1"/>
  <c r="U45" i="53" s="1"/>
  <c r="L36" i="59"/>
  <c r="L113" i="59"/>
  <c r="L62" i="59"/>
  <c r="L11" i="59"/>
  <c r="J12" i="59"/>
  <c r="I12" i="59"/>
  <c r="J63" i="59"/>
  <c r="I63" i="59"/>
  <c r="J37" i="59"/>
  <c r="I37" i="59"/>
  <c r="J89" i="59"/>
  <c r="I89" i="59"/>
  <c r="F64" i="59"/>
  <c r="F38" i="59"/>
  <c r="F90" i="59"/>
  <c r="F13" i="59"/>
  <c r="O114" i="18"/>
  <c r="K114" i="18"/>
  <c r="R18" i="64"/>
  <c r="F13" i="64"/>
  <c r="S14" i="53" l="1"/>
  <c r="U14" i="53" s="1"/>
  <c r="S96" i="53"/>
  <c r="U96" i="53" s="1"/>
  <c r="S60" i="53"/>
  <c r="U60" i="53" s="1"/>
  <c r="S62" i="53"/>
  <c r="U62" i="53" s="1"/>
  <c r="S75" i="53"/>
  <c r="U75" i="53" s="1"/>
  <c r="S19" i="53"/>
  <c r="U19" i="53" s="1"/>
  <c r="S31" i="53"/>
  <c r="U31" i="53" s="1"/>
  <c r="S103" i="53"/>
  <c r="U103" i="53" s="1"/>
  <c r="S77" i="53"/>
  <c r="U77" i="53" s="1"/>
  <c r="S73" i="53"/>
  <c r="U73" i="53" s="1"/>
  <c r="S20" i="53"/>
  <c r="U20" i="53" s="1"/>
  <c r="S82" i="53"/>
  <c r="U82" i="53" s="1"/>
  <c r="S38" i="53"/>
  <c r="U38" i="53" s="1"/>
  <c r="S92" i="53"/>
  <c r="U92" i="53" s="1"/>
  <c r="S29" i="53"/>
  <c r="U29" i="53" s="1"/>
  <c r="S71" i="53"/>
  <c r="U71" i="53" s="1"/>
  <c r="S74" i="53"/>
  <c r="U74" i="53" s="1"/>
  <c r="S41" i="53"/>
  <c r="U41" i="53" s="1"/>
  <c r="S8" i="53"/>
  <c r="U8" i="53" s="1"/>
  <c r="S28" i="53"/>
  <c r="U28" i="53" s="1"/>
  <c r="S64" i="53"/>
  <c r="U64" i="53" s="1"/>
  <c r="S107" i="53"/>
  <c r="U107" i="53" s="1"/>
  <c r="S43" i="53"/>
  <c r="U43" i="53" s="1"/>
  <c r="S93" i="53"/>
  <c r="U93" i="53" s="1"/>
  <c r="S66" i="53"/>
  <c r="U66" i="53" s="1"/>
  <c r="S81" i="53"/>
  <c r="U81" i="53" s="1"/>
  <c r="S17" i="53"/>
  <c r="U17" i="53" s="1"/>
  <c r="S108" i="53"/>
  <c r="U108" i="53" s="1"/>
  <c r="S76" i="53"/>
  <c r="U76" i="53" s="1"/>
  <c r="S44" i="53"/>
  <c r="U44" i="53" s="1"/>
  <c r="S24" i="53"/>
  <c r="U24" i="53" s="1"/>
  <c r="S87" i="53"/>
  <c r="U87" i="53" s="1"/>
  <c r="S55" i="53"/>
  <c r="U55" i="53" s="1"/>
  <c r="S110" i="53"/>
  <c r="U110" i="53" s="1"/>
  <c r="S11" i="53"/>
  <c r="U11" i="53" s="1"/>
  <c r="S13" i="53"/>
  <c r="U13" i="53" s="1"/>
  <c r="S86" i="53"/>
  <c r="U86" i="53" s="1"/>
  <c r="S22" i="53"/>
  <c r="U22" i="53" s="1"/>
  <c r="S97" i="53"/>
  <c r="U97" i="53" s="1"/>
  <c r="S53" i="53"/>
  <c r="U53" i="53" s="1"/>
  <c r="S30" i="53"/>
  <c r="U30" i="53" s="1"/>
  <c r="S80" i="53"/>
  <c r="U80" i="53" s="1"/>
  <c r="S48" i="53"/>
  <c r="U48" i="53" s="1"/>
  <c r="S27" i="53"/>
  <c r="U27" i="53" s="1"/>
  <c r="S91" i="53"/>
  <c r="U91" i="53" s="1"/>
  <c r="S59" i="53"/>
  <c r="U59" i="53" s="1"/>
  <c r="S35" i="53"/>
  <c r="U35" i="53" s="1"/>
  <c r="S16" i="53"/>
  <c r="U16" i="53" s="1"/>
  <c r="S111" i="53"/>
  <c r="U111" i="53" s="1"/>
  <c r="S94" i="53"/>
  <c r="U94" i="53" s="1"/>
  <c r="S42" i="53"/>
  <c r="U42" i="53" s="1"/>
  <c r="S101" i="53"/>
  <c r="U101" i="53" s="1"/>
  <c r="S57" i="53"/>
  <c r="U57" i="53" s="1"/>
  <c r="S7" i="53"/>
  <c r="S36" i="53"/>
  <c r="U36" i="53" s="1"/>
  <c r="S34" i="53"/>
  <c r="U34" i="53" s="1"/>
  <c r="S100" i="53"/>
  <c r="U100" i="53" s="1"/>
  <c r="S84" i="53"/>
  <c r="U84" i="53" s="1"/>
  <c r="S68" i="53"/>
  <c r="U68" i="53" s="1"/>
  <c r="S52" i="53"/>
  <c r="U52" i="53" s="1"/>
  <c r="S12" i="53"/>
  <c r="U12" i="53" s="1"/>
  <c r="S26" i="53"/>
  <c r="U26" i="53" s="1"/>
  <c r="S112" i="53"/>
  <c r="U112" i="53" s="1"/>
  <c r="S95" i="53"/>
  <c r="U95" i="53" s="1"/>
  <c r="S79" i="53"/>
  <c r="U79" i="53" s="1"/>
  <c r="S63" i="53"/>
  <c r="U63" i="53" s="1"/>
  <c r="S47" i="53"/>
  <c r="U47" i="53" s="1"/>
  <c r="S10" i="53"/>
  <c r="U10" i="53" s="1"/>
  <c r="S90" i="53"/>
  <c r="U90" i="53" s="1"/>
  <c r="S46" i="53"/>
  <c r="U46" i="53" s="1"/>
  <c r="S105" i="53"/>
  <c r="U105" i="53" s="1"/>
  <c r="S49" i="53"/>
  <c r="U49" i="53" s="1"/>
  <c r="S39" i="53"/>
  <c r="U39" i="53" s="1"/>
  <c r="S98" i="53"/>
  <c r="U98" i="53" s="1"/>
  <c r="S70" i="53"/>
  <c r="U70" i="53" s="1"/>
  <c r="S50" i="53"/>
  <c r="U50" i="53" s="1"/>
  <c r="S33" i="53"/>
  <c r="U33" i="53" s="1"/>
  <c r="S109" i="53"/>
  <c r="U109" i="53" s="1"/>
  <c r="S85" i="53"/>
  <c r="U85" i="53" s="1"/>
  <c r="S61" i="53"/>
  <c r="U61" i="53" s="1"/>
  <c r="S9" i="53"/>
  <c r="U9" i="53" s="1"/>
  <c r="S18" i="53"/>
  <c r="U18" i="53" s="1"/>
  <c r="S104" i="53"/>
  <c r="U104" i="53" s="1"/>
  <c r="S88" i="53"/>
  <c r="U88" i="53" s="1"/>
  <c r="S72" i="53"/>
  <c r="U72" i="53" s="1"/>
  <c r="S56" i="53"/>
  <c r="U56" i="53" s="1"/>
  <c r="S23" i="53"/>
  <c r="U23" i="53" s="1"/>
  <c r="S37" i="53"/>
  <c r="U37" i="53" s="1"/>
  <c r="S40" i="53"/>
  <c r="U40" i="53" s="1"/>
  <c r="S99" i="53"/>
  <c r="U99" i="53" s="1"/>
  <c r="S83" i="53"/>
  <c r="U83" i="53" s="1"/>
  <c r="S67" i="53"/>
  <c r="U67" i="53" s="1"/>
  <c r="S51" i="53"/>
  <c r="U51" i="53" s="1"/>
  <c r="S21" i="53"/>
  <c r="U21" i="53" s="1"/>
  <c r="S102" i="53"/>
  <c r="U102" i="53" s="1"/>
  <c r="S58" i="53"/>
  <c r="U58" i="53" s="1"/>
  <c r="S15" i="53"/>
  <c r="U15" i="53" s="1"/>
  <c r="S65" i="53"/>
  <c r="U65" i="53" s="1"/>
  <c r="S32" i="53"/>
  <c r="U32" i="53" s="1"/>
  <c r="S106" i="53"/>
  <c r="U106" i="53" s="1"/>
  <c r="S78" i="53"/>
  <c r="U78" i="53" s="1"/>
  <c r="S54" i="53"/>
  <c r="U54" i="53" s="1"/>
  <c r="S25" i="53"/>
  <c r="U25" i="53" s="1"/>
  <c r="S113" i="53"/>
  <c r="U113" i="53" s="1"/>
  <c r="S89" i="53"/>
  <c r="U89" i="53" s="1"/>
  <c r="S69" i="53"/>
  <c r="U69" i="53" s="1"/>
  <c r="L89" i="59"/>
  <c r="L37" i="59"/>
  <c r="L63" i="59"/>
  <c r="L12" i="59"/>
  <c r="I38" i="59"/>
  <c r="J38" i="59"/>
  <c r="J13" i="59"/>
  <c r="I13" i="59"/>
  <c r="J90" i="59"/>
  <c r="I90" i="59"/>
  <c r="I64" i="59"/>
  <c r="J64" i="59"/>
  <c r="F39" i="59"/>
  <c r="F65" i="59"/>
  <c r="F91" i="59"/>
  <c r="F14" i="59"/>
  <c r="F15" i="64"/>
  <c r="T22" i="64"/>
  <c r="F17" i="64"/>
  <c r="T23" i="64"/>
  <c r="R27" i="64" s="1"/>
  <c r="S114" i="53" l="1"/>
  <c r="U7" i="53"/>
  <c r="V7" i="53" s="1" a="1"/>
  <c r="V7" i="53" s="1"/>
  <c r="L64" i="59"/>
  <c r="L38" i="59"/>
  <c r="L90" i="59"/>
  <c r="L13" i="59"/>
  <c r="I14" i="59"/>
  <c r="L14" i="59" s="1"/>
  <c r="J14" i="59"/>
  <c r="J91" i="59"/>
  <c r="I91" i="59"/>
  <c r="J39" i="59"/>
  <c r="I39" i="59"/>
  <c r="J65" i="59"/>
  <c r="I65" i="59"/>
  <c r="F66" i="59"/>
  <c r="F40" i="59"/>
  <c r="F92" i="59"/>
  <c r="F15" i="59"/>
  <c r="U114" i="53" l="1"/>
  <c r="V21" i="53"/>
  <c r="V53" i="53"/>
  <c r="V85" i="53"/>
  <c r="V11" i="53"/>
  <c r="V43" i="53"/>
  <c r="V75" i="53"/>
  <c r="V107" i="53"/>
  <c r="V86" i="53"/>
  <c r="V54" i="53"/>
  <c r="V22" i="53"/>
  <c r="V96" i="53"/>
  <c r="V64" i="53"/>
  <c r="V32" i="53"/>
  <c r="V37" i="53"/>
  <c r="V69" i="53"/>
  <c r="V101" i="53"/>
  <c r="V27" i="53"/>
  <c r="V59" i="53"/>
  <c r="V91" i="53"/>
  <c r="V102" i="53"/>
  <c r="V70" i="53"/>
  <c r="V38" i="53"/>
  <c r="V112" i="53"/>
  <c r="H112" i="18" s="1"/>
  <c r="I112" i="18" s="1"/>
  <c r="V80" i="53"/>
  <c r="V48" i="53"/>
  <c r="V16" i="53"/>
  <c r="V13" i="53"/>
  <c r="V29" i="53"/>
  <c r="V45" i="53"/>
  <c r="V61" i="53"/>
  <c r="V77" i="53"/>
  <c r="V93" i="53"/>
  <c r="V109" i="53"/>
  <c r="V19" i="53"/>
  <c r="V35" i="53"/>
  <c r="V51" i="53"/>
  <c r="V67" i="53"/>
  <c r="V83" i="53"/>
  <c r="V99" i="53"/>
  <c r="V110" i="53"/>
  <c r="V94" i="53"/>
  <c r="V78" i="53"/>
  <c r="V62" i="53"/>
  <c r="V46" i="53"/>
  <c r="V30" i="53"/>
  <c r="V14" i="53"/>
  <c r="V104" i="53"/>
  <c r="V88" i="53"/>
  <c r="V72" i="53"/>
  <c r="V56" i="53"/>
  <c r="V40" i="53"/>
  <c r="V24" i="53"/>
  <c r="V8" i="53"/>
  <c r="V9" i="53"/>
  <c r="V17" i="53"/>
  <c r="V25" i="53"/>
  <c r="V33" i="53"/>
  <c r="V41" i="53"/>
  <c r="V49" i="53"/>
  <c r="V57" i="53"/>
  <c r="V65" i="53"/>
  <c r="V73" i="53"/>
  <c r="V81" i="53"/>
  <c r="V89" i="53"/>
  <c r="V97" i="53"/>
  <c r="V105" i="53"/>
  <c r="V113" i="53"/>
  <c r="H113" i="18" s="1"/>
  <c r="I113" i="18" s="1"/>
  <c r="V15" i="53"/>
  <c r="V23" i="53"/>
  <c r="V31" i="53"/>
  <c r="V39" i="53"/>
  <c r="V47" i="53"/>
  <c r="V55" i="53"/>
  <c r="V63" i="53"/>
  <c r="V71" i="53"/>
  <c r="V79" i="53"/>
  <c r="V87" i="53"/>
  <c r="V95" i="53"/>
  <c r="V103" i="53"/>
  <c r="V111" i="53"/>
  <c r="V106" i="53"/>
  <c r="V98" i="53"/>
  <c r="V90" i="53"/>
  <c r="V82" i="53"/>
  <c r="V74" i="53"/>
  <c r="V66" i="53"/>
  <c r="V58" i="53"/>
  <c r="V50" i="53"/>
  <c r="V42" i="53"/>
  <c r="V34" i="53"/>
  <c r="V26" i="53"/>
  <c r="V18" i="53"/>
  <c r="V10" i="53"/>
  <c r="V108" i="53"/>
  <c r="V100" i="53"/>
  <c r="V92" i="53"/>
  <c r="V84" i="53"/>
  <c r="V76" i="53"/>
  <c r="V68" i="53"/>
  <c r="V60" i="53"/>
  <c r="V52" i="53"/>
  <c r="V44" i="53"/>
  <c r="V36" i="53"/>
  <c r="V28" i="53"/>
  <c r="V20" i="53"/>
  <c r="V12" i="53"/>
  <c r="L65" i="59"/>
  <c r="L39" i="59"/>
  <c r="L91" i="59"/>
  <c r="J40" i="59"/>
  <c r="I40" i="59"/>
  <c r="J15" i="59"/>
  <c r="I15" i="59"/>
  <c r="I92" i="59"/>
  <c r="J92" i="59"/>
  <c r="J66" i="59"/>
  <c r="I66" i="59"/>
  <c r="F41" i="59"/>
  <c r="F93" i="59"/>
  <c r="F67" i="59"/>
  <c r="F16" i="59"/>
  <c r="Y7" i="53"/>
  <c r="E9" i="65" s="1"/>
  <c r="L66" i="59" l="1"/>
  <c r="L15" i="59"/>
  <c r="L40" i="59"/>
  <c r="L92" i="59"/>
  <c r="J93" i="59"/>
  <c r="I93" i="59"/>
  <c r="J16" i="59"/>
  <c r="I16" i="59"/>
  <c r="J67" i="59"/>
  <c r="I67" i="59"/>
  <c r="J41" i="59"/>
  <c r="I41" i="59"/>
  <c r="F68" i="59"/>
  <c r="F42" i="59"/>
  <c r="F94" i="59"/>
  <c r="F17" i="59"/>
  <c r="H10" i="18"/>
  <c r="I10" i="18" s="1"/>
  <c r="X10" i="53"/>
  <c r="W10" i="53"/>
  <c r="Y10" i="53"/>
  <c r="X44" i="53"/>
  <c r="H44" i="18"/>
  <c r="I44" i="18" s="1"/>
  <c r="W44" i="53"/>
  <c r="Y44" i="53"/>
  <c r="X73" i="53"/>
  <c r="H73" i="18"/>
  <c r="I73" i="18" s="1"/>
  <c r="W73" i="53"/>
  <c r="Y73" i="53"/>
  <c r="X56" i="53"/>
  <c r="H56" i="18"/>
  <c r="I56" i="18" s="1"/>
  <c r="W56" i="53"/>
  <c r="Y56" i="53"/>
  <c r="X25" i="53"/>
  <c r="H25" i="18"/>
  <c r="I25" i="18" s="1"/>
  <c r="W25" i="53"/>
  <c r="Y25" i="53"/>
  <c r="H62" i="18"/>
  <c r="I62" i="18" s="1"/>
  <c r="X62" i="53"/>
  <c r="W62" i="53"/>
  <c r="Y62" i="53"/>
  <c r="H92" i="18"/>
  <c r="I92" i="18" s="1"/>
  <c r="W92" i="53"/>
  <c r="X92" i="53"/>
  <c r="Y92" i="53"/>
  <c r="H39" i="18"/>
  <c r="I39" i="18" s="1"/>
  <c r="X39" i="53"/>
  <c r="W39" i="53"/>
  <c r="Y39" i="53"/>
  <c r="H101" i="18"/>
  <c r="I101" i="18" s="1"/>
  <c r="W101" i="53"/>
  <c r="X101" i="53"/>
  <c r="Y101" i="53"/>
  <c r="X70" i="53"/>
  <c r="H70" i="18"/>
  <c r="I70" i="18" s="1"/>
  <c r="W70" i="53"/>
  <c r="Y70" i="53"/>
  <c r="W91" i="53"/>
  <c r="H91" i="18"/>
  <c r="I91" i="18" s="1"/>
  <c r="X91" i="53"/>
  <c r="Y91" i="53"/>
  <c r="H38" i="18"/>
  <c r="I38" i="18" s="1"/>
  <c r="X38" i="53"/>
  <c r="W38" i="53"/>
  <c r="Y38" i="53"/>
  <c r="X104" i="53"/>
  <c r="H104" i="18"/>
  <c r="I104" i="18" s="1"/>
  <c r="W104" i="53"/>
  <c r="Y104" i="53"/>
  <c r="H28" i="18"/>
  <c r="I28" i="18" s="1"/>
  <c r="W28" i="53"/>
  <c r="X28" i="53"/>
  <c r="Y28" i="53"/>
  <c r="W100" i="53"/>
  <c r="H100" i="18"/>
  <c r="I100" i="18" s="1"/>
  <c r="X100" i="53"/>
  <c r="Y100" i="53"/>
  <c r="W98" i="53"/>
  <c r="H98" i="18"/>
  <c r="I98" i="18" s="1"/>
  <c r="X98" i="53"/>
  <c r="Y98" i="53"/>
  <c r="H85" i="18"/>
  <c r="I85" i="18" s="1"/>
  <c r="W85" i="53"/>
  <c r="X85" i="53"/>
  <c r="Y85" i="53"/>
  <c r="X79" i="53"/>
  <c r="H79" i="18"/>
  <c r="I79" i="18" s="1"/>
  <c r="W79" i="53"/>
  <c r="Y79" i="53"/>
  <c r="W112" i="53"/>
  <c r="L112" i="18" s="1"/>
  <c r="X112" i="53"/>
  <c r="Y112" i="53"/>
  <c r="M114" i="65" s="1"/>
  <c r="H65" i="18"/>
  <c r="I65" i="18" s="1"/>
  <c r="W65" i="53"/>
  <c r="X65" i="53"/>
  <c r="Y65" i="53"/>
  <c r="W43" i="53"/>
  <c r="H43" i="18"/>
  <c r="I43" i="18" s="1"/>
  <c r="X43" i="53"/>
  <c r="Y43" i="53"/>
  <c r="X42" i="53"/>
  <c r="H42" i="18"/>
  <c r="I42" i="18" s="1"/>
  <c r="W42" i="53"/>
  <c r="Y42" i="53"/>
  <c r="X80" i="53"/>
  <c r="H80" i="18"/>
  <c r="I80" i="18" s="1"/>
  <c r="W80" i="53"/>
  <c r="Y80" i="53"/>
  <c r="X72" i="53"/>
  <c r="H72" i="18"/>
  <c r="I72" i="18" s="1"/>
  <c r="W72" i="53"/>
  <c r="Y72" i="53"/>
  <c r="X19" i="53"/>
  <c r="H19" i="18"/>
  <c r="I19" i="18" s="1"/>
  <c r="W19" i="53"/>
  <c r="Y19" i="53"/>
  <c r="X109" i="53"/>
  <c r="H109" i="18"/>
  <c r="I109" i="18" s="1"/>
  <c r="W109" i="53"/>
  <c r="Y109" i="53"/>
  <c r="X110" i="53"/>
  <c r="H110" i="18"/>
  <c r="I110" i="18" s="1"/>
  <c r="W110" i="53"/>
  <c r="Y110" i="53"/>
  <c r="H69" i="18"/>
  <c r="I69" i="18" s="1"/>
  <c r="X69" i="53"/>
  <c r="W69" i="53"/>
  <c r="Y69" i="53"/>
  <c r="H48" i="18"/>
  <c r="I48" i="18" s="1"/>
  <c r="X48" i="53"/>
  <c r="W48" i="53"/>
  <c r="Y48" i="53"/>
  <c r="W54" i="53"/>
  <c r="H54" i="18"/>
  <c r="I54" i="18" s="1"/>
  <c r="X54" i="53"/>
  <c r="Y54" i="53"/>
  <c r="H16" i="18"/>
  <c r="I16" i="18" s="1"/>
  <c r="X16" i="53"/>
  <c r="W16" i="53"/>
  <c r="Y16" i="53"/>
  <c r="H40" i="18"/>
  <c r="I40" i="18" s="1"/>
  <c r="W40" i="53"/>
  <c r="X40" i="53"/>
  <c r="Y40" i="53"/>
  <c r="H93" i="18"/>
  <c r="I93" i="18" s="1"/>
  <c r="W93" i="53"/>
  <c r="X93" i="53"/>
  <c r="Y93" i="53"/>
  <c r="W24" i="53"/>
  <c r="H24" i="18"/>
  <c r="I24" i="18" s="1"/>
  <c r="X24" i="53"/>
  <c r="Y24" i="53"/>
  <c r="H37" i="18"/>
  <c r="I37" i="18" s="1"/>
  <c r="W37" i="53"/>
  <c r="X37" i="53"/>
  <c r="Y37" i="53"/>
  <c r="H71" i="18"/>
  <c r="I71" i="18" s="1"/>
  <c r="W71" i="53"/>
  <c r="X71" i="53"/>
  <c r="Y71" i="53"/>
  <c r="H32" i="18"/>
  <c r="I32" i="18" s="1"/>
  <c r="X32" i="53"/>
  <c r="W32" i="53"/>
  <c r="Y32" i="53"/>
  <c r="X55" i="53"/>
  <c r="H55" i="18"/>
  <c r="I55" i="18" s="1"/>
  <c r="W55" i="53"/>
  <c r="Y55" i="53"/>
  <c r="H99" i="18"/>
  <c r="I99" i="18" s="1"/>
  <c r="W99" i="53"/>
  <c r="X99" i="53"/>
  <c r="Y99" i="53"/>
  <c r="X61" i="53"/>
  <c r="H61" i="18"/>
  <c r="I61" i="18" s="1"/>
  <c r="W61" i="53"/>
  <c r="Y61" i="53"/>
  <c r="X14" i="53"/>
  <c r="H14" i="18"/>
  <c r="I14" i="18" s="1"/>
  <c r="W14" i="53"/>
  <c r="Y14" i="53"/>
  <c r="H34" i="18"/>
  <c r="I34" i="18" s="1"/>
  <c r="X34" i="53"/>
  <c r="W34" i="53"/>
  <c r="Y34" i="53"/>
  <c r="H53" i="18"/>
  <c r="I53" i="18" s="1"/>
  <c r="W53" i="53"/>
  <c r="X53" i="53"/>
  <c r="Y53" i="53"/>
  <c r="H74" i="18"/>
  <c r="I74" i="18" s="1"/>
  <c r="W74" i="53"/>
  <c r="X74" i="53"/>
  <c r="Y74" i="53"/>
  <c r="X103" i="53"/>
  <c r="H103" i="18"/>
  <c r="I103" i="18" s="1"/>
  <c r="W103" i="53"/>
  <c r="Y103" i="53"/>
  <c r="X78" i="53"/>
  <c r="H78" i="18"/>
  <c r="I78" i="18" s="1"/>
  <c r="W78" i="53"/>
  <c r="Y78" i="53"/>
  <c r="X96" i="53"/>
  <c r="H96" i="18"/>
  <c r="I96" i="18" s="1"/>
  <c r="W96" i="53"/>
  <c r="Y96" i="53"/>
  <c r="H20" i="18"/>
  <c r="I20" i="18" s="1"/>
  <c r="W20" i="53"/>
  <c r="X20" i="53"/>
  <c r="Y20" i="53"/>
  <c r="X87" i="53"/>
  <c r="H87" i="18"/>
  <c r="I87" i="18" s="1"/>
  <c r="W87" i="53"/>
  <c r="Y87" i="53"/>
  <c r="X49" i="53"/>
  <c r="H49" i="18"/>
  <c r="I49" i="18" s="1"/>
  <c r="W49" i="53"/>
  <c r="Y49" i="53"/>
  <c r="H8" i="18"/>
  <c r="I8" i="18" s="1"/>
  <c r="X8" i="53"/>
  <c r="W8" i="53"/>
  <c r="Y8" i="53"/>
  <c r="H82" i="18"/>
  <c r="I82" i="18" s="1"/>
  <c r="W82" i="53"/>
  <c r="X82" i="53"/>
  <c r="Y82" i="53"/>
  <c r="H77" i="18"/>
  <c r="I77" i="18" s="1"/>
  <c r="X77" i="53"/>
  <c r="W77" i="53"/>
  <c r="Y77" i="53"/>
  <c r="W59" i="53"/>
  <c r="H59" i="18"/>
  <c r="I59" i="18" s="1"/>
  <c r="X59" i="53"/>
  <c r="Y59" i="53"/>
  <c r="X22" i="53"/>
  <c r="H22" i="18"/>
  <c r="I22" i="18" s="1"/>
  <c r="W22" i="53"/>
  <c r="Y22" i="53"/>
  <c r="H58" i="18"/>
  <c r="I58" i="18" s="1"/>
  <c r="W58" i="53"/>
  <c r="X58" i="53"/>
  <c r="Y58" i="53"/>
  <c r="X63" i="53"/>
  <c r="H63" i="18"/>
  <c r="I63" i="18" s="1"/>
  <c r="W63" i="53"/>
  <c r="Y63" i="53"/>
  <c r="H90" i="18"/>
  <c r="I90" i="18" s="1"/>
  <c r="W90" i="53"/>
  <c r="X90" i="53"/>
  <c r="Y90" i="53"/>
  <c r="X67" i="53"/>
  <c r="H67" i="18"/>
  <c r="I67" i="18" s="1"/>
  <c r="W67" i="53"/>
  <c r="Y67" i="53"/>
  <c r="H29" i="18"/>
  <c r="I29" i="18" s="1"/>
  <c r="X29" i="53"/>
  <c r="W29" i="53"/>
  <c r="Y29" i="53"/>
  <c r="X11" i="53"/>
  <c r="H11" i="18"/>
  <c r="I11" i="18" s="1"/>
  <c r="W11" i="53"/>
  <c r="Y11" i="53"/>
  <c r="X111" i="53"/>
  <c r="J111" i="18" s="1"/>
  <c r="H111" i="18"/>
  <c r="I111" i="18" s="1"/>
  <c r="W111" i="53"/>
  <c r="Y111" i="53"/>
  <c r="X97" i="53"/>
  <c r="H97" i="18"/>
  <c r="I97" i="18" s="1"/>
  <c r="W97" i="53"/>
  <c r="Y97" i="53"/>
  <c r="W106" i="53"/>
  <c r="X106" i="53"/>
  <c r="H106" i="18"/>
  <c r="I106" i="18" s="1"/>
  <c r="Y106" i="53"/>
  <c r="X68" i="53"/>
  <c r="H68" i="18"/>
  <c r="I68" i="18" s="1"/>
  <c r="W68" i="53"/>
  <c r="Y68" i="53"/>
  <c r="X35" i="53"/>
  <c r="H35" i="18"/>
  <c r="I35" i="18" s="1"/>
  <c r="W35" i="53"/>
  <c r="Y35" i="53"/>
  <c r="W47" i="53"/>
  <c r="X47" i="53"/>
  <c r="H47" i="18"/>
  <c r="I47" i="18" s="1"/>
  <c r="Y47" i="53"/>
  <c r="H75" i="18"/>
  <c r="I75" i="18" s="1"/>
  <c r="X75" i="53"/>
  <c r="W75" i="53"/>
  <c r="Y75" i="53"/>
  <c r="H76" i="18"/>
  <c r="I76" i="18" s="1"/>
  <c r="X76" i="53"/>
  <c r="W76" i="53"/>
  <c r="Y76" i="53"/>
  <c r="X21" i="53"/>
  <c r="H21" i="18"/>
  <c r="I21" i="18" s="1"/>
  <c r="W21" i="53"/>
  <c r="Y21" i="53"/>
  <c r="X105" i="53"/>
  <c r="H105" i="18"/>
  <c r="I105" i="18" s="1"/>
  <c r="W105" i="53"/>
  <c r="Y105" i="53"/>
  <c r="V114" i="53"/>
  <c r="W7" i="53"/>
  <c r="X7" i="53"/>
  <c r="H7" i="18"/>
  <c r="X88" i="53"/>
  <c r="H88" i="18"/>
  <c r="I88" i="18" s="1"/>
  <c r="W88" i="53"/>
  <c r="Y88" i="53"/>
  <c r="X95" i="53"/>
  <c r="H95" i="18"/>
  <c r="I95" i="18" s="1"/>
  <c r="W95" i="53"/>
  <c r="Y95" i="53"/>
  <c r="W57" i="53"/>
  <c r="X57" i="53"/>
  <c r="H57" i="18"/>
  <c r="I57" i="18" s="1"/>
  <c r="Y57" i="53"/>
  <c r="W23" i="53"/>
  <c r="X23" i="53"/>
  <c r="H23" i="18"/>
  <c r="I23" i="18" s="1"/>
  <c r="Y23" i="53"/>
  <c r="H94" i="18"/>
  <c r="I94" i="18" s="1"/>
  <c r="W94" i="53"/>
  <c r="X94" i="53"/>
  <c r="Y94" i="53"/>
  <c r="W83" i="53"/>
  <c r="X83" i="53"/>
  <c r="H83" i="18"/>
  <c r="I83" i="18" s="1"/>
  <c r="Y83" i="53"/>
  <c r="H18" i="18"/>
  <c r="I18" i="18" s="1"/>
  <c r="W18" i="53"/>
  <c r="X18" i="53"/>
  <c r="Y18" i="53"/>
  <c r="W45" i="53"/>
  <c r="H45" i="18"/>
  <c r="I45" i="18" s="1"/>
  <c r="X45" i="53"/>
  <c r="Y45" i="53"/>
  <c r="W66" i="53"/>
  <c r="X66" i="53"/>
  <c r="H66" i="18"/>
  <c r="I66" i="18" s="1"/>
  <c r="Y66" i="53"/>
  <c r="H15" i="18"/>
  <c r="I15" i="18" s="1"/>
  <c r="X15" i="53"/>
  <c r="W15" i="53"/>
  <c r="Y15" i="53"/>
  <c r="H33" i="18"/>
  <c r="I33" i="18" s="1"/>
  <c r="W33" i="53"/>
  <c r="X33" i="53"/>
  <c r="Y33" i="53"/>
  <c r="X84" i="53"/>
  <c r="H84" i="18"/>
  <c r="I84" i="18" s="1"/>
  <c r="W84" i="53"/>
  <c r="Y84" i="53"/>
  <c r="H81" i="18"/>
  <c r="I81" i="18" s="1"/>
  <c r="X81" i="53"/>
  <c r="W81" i="53"/>
  <c r="Y81" i="53"/>
  <c r="X113" i="53"/>
  <c r="W113" i="53"/>
  <c r="L113" i="18" s="1"/>
  <c r="Y113" i="53"/>
  <c r="H86" i="18"/>
  <c r="I86" i="18" s="1"/>
  <c r="W86" i="53"/>
  <c r="X86" i="53"/>
  <c r="Y86" i="53"/>
  <c r="W108" i="53"/>
  <c r="H108" i="18"/>
  <c r="I108" i="18" s="1"/>
  <c r="X108" i="53"/>
  <c r="Y108" i="53"/>
  <c r="W52" i="53"/>
  <c r="X52" i="53"/>
  <c r="H52" i="18"/>
  <c r="I52" i="18" s="1"/>
  <c r="Y52" i="53"/>
  <c r="X46" i="53"/>
  <c r="W46" i="53"/>
  <c r="H46" i="18"/>
  <c r="I46" i="18" s="1"/>
  <c r="Y46" i="53"/>
  <c r="H89" i="18"/>
  <c r="I89" i="18" s="1"/>
  <c r="W89" i="53"/>
  <c r="X89" i="53"/>
  <c r="Y89" i="53"/>
  <c r="H17" i="18"/>
  <c r="I17" i="18" s="1"/>
  <c r="X17" i="53"/>
  <c r="W17" i="53"/>
  <c r="Y17" i="53"/>
  <c r="X50" i="53"/>
  <c r="H50" i="18"/>
  <c r="I50" i="18" s="1"/>
  <c r="W50" i="53"/>
  <c r="Y50" i="53"/>
  <c r="H9" i="18"/>
  <c r="I9" i="18" s="1"/>
  <c r="X9" i="53"/>
  <c r="W9" i="53"/>
  <c r="Y9" i="53"/>
  <c r="H27" i="18"/>
  <c r="I27" i="18" s="1"/>
  <c r="X27" i="53"/>
  <c r="W27" i="53"/>
  <c r="Y27" i="53"/>
  <c r="X12" i="53"/>
  <c r="H12" i="18"/>
  <c r="I12" i="18" s="1"/>
  <c r="W12" i="53"/>
  <c r="Y12" i="53"/>
  <c r="H64" i="18"/>
  <c r="I64" i="18" s="1"/>
  <c r="W64" i="53"/>
  <c r="X64" i="53"/>
  <c r="Y64" i="53"/>
  <c r="W41" i="53"/>
  <c r="H41" i="18"/>
  <c r="I41" i="18" s="1"/>
  <c r="X41" i="53"/>
  <c r="Y41" i="53"/>
  <c r="W36" i="53"/>
  <c r="X36" i="53"/>
  <c r="H36" i="18"/>
  <c r="I36" i="18" s="1"/>
  <c r="Y36" i="53"/>
  <c r="W107" i="53"/>
  <c r="X107" i="53"/>
  <c r="H107" i="18"/>
  <c r="I107" i="18" s="1"/>
  <c r="Y107" i="53"/>
  <c r="H31" i="18"/>
  <c r="I31" i="18" s="1"/>
  <c r="X31" i="53"/>
  <c r="W31" i="53"/>
  <c r="Y31" i="53"/>
  <c r="W102" i="53"/>
  <c r="H102" i="18"/>
  <c r="I102" i="18" s="1"/>
  <c r="X102" i="53"/>
  <c r="Y102" i="53"/>
  <c r="H26" i="18"/>
  <c r="I26" i="18" s="1"/>
  <c r="X26" i="53"/>
  <c r="W26" i="53"/>
  <c r="Y26" i="53"/>
  <c r="W30" i="53"/>
  <c r="H30" i="18"/>
  <c r="I30" i="18" s="1"/>
  <c r="X30" i="53"/>
  <c r="Y30" i="53"/>
  <c r="W51" i="53"/>
  <c r="H51" i="18"/>
  <c r="I51" i="18" s="1"/>
  <c r="X51" i="53"/>
  <c r="Y51" i="53"/>
  <c r="W60" i="53"/>
  <c r="X60" i="53"/>
  <c r="H60" i="18"/>
  <c r="I60" i="18" s="1"/>
  <c r="Y60" i="53"/>
  <c r="W13" i="53"/>
  <c r="X13" i="53"/>
  <c r="H13" i="18"/>
  <c r="I13" i="18" s="1"/>
  <c r="Y13" i="53"/>
  <c r="J113" i="18" l="1"/>
  <c r="M113" i="18" s="1"/>
  <c r="P113" i="18"/>
  <c r="Q113" i="18" s="1"/>
  <c r="J112" i="18"/>
  <c r="M112" i="18" s="1"/>
  <c r="P112" i="18"/>
  <c r="Q112" i="18" s="1"/>
  <c r="H114" i="18"/>
  <c r="M115" i="65"/>
  <c r="O115" i="65" s="1"/>
  <c r="U113" i="18" s="1"/>
  <c r="E115" i="65"/>
  <c r="G115" i="65" s="1"/>
  <c r="T113" i="18" s="1"/>
  <c r="L41" i="59"/>
  <c r="L67" i="59"/>
  <c r="L16" i="59"/>
  <c r="L93" i="59"/>
  <c r="J42" i="59"/>
  <c r="I42" i="59"/>
  <c r="L42" i="59" s="1"/>
  <c r="J17" i="59"/>
  <c r="I17" i="59"/>
  <c r="L17" i="59" s="1"/>
  <c r="J94" i="59"/>
  <c r="I94" i="59"/>
  <c r="L94" i="59" s="1"/>
  <c r="I68" i="59"/>
  <c r="J68" i="59"/>
  <c r="F43" i="59"/>
  <c r="F69" i="59"/>
  <c r="F95" i="59"/>
  <c r="F18" i="59"/>
  <c r="P13" i="18"/>
  <c r="AA13" i="53"/>
  <c r="P60" i="18"/>
  <c r="AA60" i="53"/>
  <c r="E28" i="65"/>
  <c r="G28" i="65" s="1"/>
  <c r="T26" i="18" s="1"/>
  <c r="M28" i="65"/>
  <c r="O28" i="65" s="1"/>
  <c r="U26" i="18" s="1"/>
  <c r="P26" i="18"/>
  <c r="AA26" i="53"/>
  <c r="E104" i="65"/>
  <c r="G104" i="65" s="1"/>
  <c r="T102" i="18" s="1"/>
  <c r="M104" i="65"/>
  <c r="O104" i="65" s="1"/>
  <c r="U102" i="18" s="1"/>
  <c r="E33" i="65"/>
  <c r="G33" i="65" s="1"/>
  <c r="T31" i="18" s="1"/>
  <c r="M33" i="65"/>
  <c r="O33" i="65" s="1"/>
  <c r="U31" i="18" s="1"/>
  <c r="P31" i="18"/>
  <c r="AA31" i="53"/>
  <c r="E109" i="65"/>
  <c r="G109" i="65" s="1"/>
  <c r="T107" i="18" s="1"/>
  <c r="M109" i="65"/>
  <c r="O109" i="65" s="1"/>
  <c r="U107" i="18" s="1"/>
  <c r="E38" i="65"/>
  <c r="G38" i="65" s="1"/>
  <c r="T36" i="18" s="1"/>
  <c r="M38" i="65"/>
  <c r="O38" i="65" s="1"/>
  <c r="U36" i="18" s="1"/>
  <c r="P36" i="18"/>
  <c r="AA36" i="53"/>
  <c r="M43" i="65"/>
  <c r="O43" i="65" s="1"/>
  <c r="U41" i="18" s="1"/>
  <c r="E43" i="65"/>
  <c r="G43" i="65" s="1"/>
  <c r="T41" i="18" s="1"/>
  <c r="M66" i="65"/>
  <c r="O66" i="65" s="1"/>
  <c r="U64" i="18" s="1"/>
  <c r="E66" i="65"/>
  <c r="G66" i="65" s="1"/>
  <c r="T64" i="18" s="1"/>
  <c r="L64" i="18"/>
  <c r="Z64" i="53"/>
  <c r="M14" i="65"/>
  <c r="O14" i="65" s="1"/>
  <c r="U12" i="18" s="1"/>
  <c r="E14" i="65"/>
  <c r="G14" i="65" s="1"/>
  <c r="T12" i="18" s="1"/>
  <c r="M29" i="65"/>
  <c r="O29" i="65" s="1"/>
  <c r="U27" i="18" s="1"/>
  <c r="E29" i="65"/>
  <c r="G29" i="65" s="1"/>
  <c r="T27" i="18" s="1"/>
  <c r="E11" i="65"/>
  <c r="G11" i="65" s="1"/>
  <c r="T9" i="18" s="1"/>
  <c r="M11" i="65"/>
  <c r="O11" i="65" s="1"/>
  <c r="U9" i="18" s="1"/>
  <c r="M19" i="65"/>
  <c r="O19" i="65" s="1"/>
  <c r="U17" i="18" s="1"/>
  <c r="E19" i="65"/>
  <c r="G19" i="65" s="1"/>
  <c r="T17" i="18" s="1"/>
  <c r="E91" i="65"/>
  <c r="G91" i="65" s="1"/>
  <c r="T89" i="18" s="1"/>
  <c r="M91" i="65"/>
  <c r="O91" i="65" s="1"/>
  <c r="U89" i="18" s="1"/>
  <c r="L89" i="18"/>
  <c r="Z89" i="53"/>
  <c r="L46" i="18"/>
  <c r="Z46" i="53"/>
  <c r="M54" i="65"/>
  <c r="O54" i="65" s="1"/>
  <c r="U52" i="18" s="1"/>
  <c r="E54" i="65"/>
  <c r="G54" i="65" s="1"/>
  <c r="T52" i="18" s="1"/>
  <c r="M110" i="65"/>
  <c r="O110" i="65" s="1"/>
  <c r="U108" i="18" s="1"/>
  <c r="E110" i="65"/>
  <c r="G110" i="65" s="1"/>
  <c r="T108" i="18" s="1"/>
  <c r="E88" i="65"/>
  <c r="G88" i="65" s="1"/>
  <c r="T86" i="18" s="1"/>
  <c r="M88" i="65"/>
  <c r="O88" i="65" s="1"/>
  <c r="U86" i="18" s="1"/>
  <c r="P81" i="18"/>
  <c r="AA81" i="53"/>
  <c r="L33" i="18"/>
  <c r="Z33" i="53"/>
  <c r="E17" i="65"/>
  <c r="G17" i="65" s="1"/>
  <c r="T15" i="18" s="1"/>
  <c r="M17" i="65"/>
  <c r="O17" i="65" s="1"/>
  <c r="U15" i="18" s="1"/>
  <c r="P15" i="18"/>
  <c r="AA15" i="53"/>
  <c r="P66" i="18"/>
  <c r="AA66" i="53"/>
  <c r="E47" i="65"/>
  <c r="G47" i="65" s="1"/>
  <c r="T45" i="18" s="1"/>
  <c r="M47" i="65"/>
  <c r="O47" i="65" s="1"/>
  <c r="U45" i="18" s="1"/>
  <c r="E20" i="65"/>
  <c r="G20" i="65" s="1"/>
  <c r="T18" i="18" s="1"/>
  <c r="M20" i="65"/>
  <c r="O20" i="65" s="1"/>
  <c r="U18" i="18" s="1"/>
  <c r="L18" i="18"/>
  <c r="Z18" i="53"/>
  <c r="E96" i="65"/>
  <c r="G96" i="65" s="1"/>
  <c r="T94" i="18" s="1"/>
  <c r="M96" i="65"/>
  <c r="O96" i="65" s="1"/>
  <c r="U94" i="18" s="1"/>
  <c r="E25" i="65"/>
  <c r="G25" i="65" s="1"/>
  <c r="T23" i="18" s="1"/>
  <c r="M25" i="65"/>
  <c r="O25" i="65" s="1"/>
  <c r="U23" i="18" s="1"/>
  <c r="L13" i="18"/>
  <c r="Z13" i="53"/>
  <c r="L60" i="18"/>
  <c r="Z60" i="53"/>
  <c r="P51" i="18"/>
  <c r="AA51" i="53"/>
  <c r="L51" i="18"/>
  <c r="Z51" i="53"/>
  <c r="P30" i="18"/>
  <c r="AA30" i="53"/>
  <c r="L30" i="18"/>
  <c r="Z30" i="53"/>
  <c r="L26" i="18"/>
  <c r="Z26" i="53"/>
  <c r="P102" i="18"/>
  <c r="AA102" i="53"/>
  <c r="L102" i="18"/>
  <c r="Z102" i="53"/>
  <c r="L31" i="18"/>
  <c r="Z31" i="53"/>
  <c r="L107" i="18"/>
  <c r="Z107" i="53"/>
  <c r="L36" i="18"/>
  <c r="Z36" i="53"/>
  <c r="P41" i="18"/>
  <c r="AA41" i="53"/>
  <c r="L41" i="18"/>
  <c r="Z41" i="53"/>
  <c r="P64" i="18"/>
  <c r="AA64" i="53"/>
  <c r="L12" i="18"/>
  <c r="Z12" i="53"/>
  <c r="P12" i="18"/>
  <c r="AA12" i="53"/>
  <c r="L27" i="18"/>
  <c r="Z27" i="53"/>
  <c r="L9" i="18"/>
  <c r="Z9" i="53"/>
  <c r="L50" i="18"/>
  <c r="Z50" i="53"/>
  <c r="P50" i="18"/>
  <c r="AA50" i="53"/>
  <c r="L17" i="18"/>
  <c r="Z17" i="53"/>
  <c r="P89" i="18"/>
  <c r="AA89" i="53"/>
  <c r="P46" i="18"/>
  <c r="AA46" i="53"/>
  <c r="L52" i="18"/>
  <c r="Z52" i="53"/>
  <c r="P108" i="18"/>
  <c r="AA108" i="53"/>
  <c r="L108" i="18"/>
  <c r="Z108" i="53"/>
  <c r="P86" i="18"/>
  <c r="AA86" i="53"/>
  <c r="Z113" i="53"/>
  <c r="AA113" i="53"/>
  <c r="L81" i="18"/>
  <c r="Z81" i="53"/>
  <c r="L84" i="18"/>
  <c r="Z84" i="53"/>
  <c r="P84" i="18"/>
  <c r="AA84" i="53"/>
  <c r="P33" i="18"/>
  <c r="AA33" i="53"/>
  <c r="L15" i="18"/>
  <c r="Z15" i="53"/>
  <c r="L66" i="18"/>
  <c r="Z66" i="53"/>
  <c r="P45" i="18"/>
  <c r="AA45" i="53"/>
  <c r="L45" i="18"/>
  <c r="Z45" i="53"/>
  <c r="P18" i="18"/>
  <c r="AA18" i="53"/>
  <c r="L83" i="18"/>
  <c r="Z83" i="53"/>
  <c r="P94" i="18"/>
  <c r="AA94" i="53"/>
  <c r="L23" i="18"/>
  <c r="Z23" i="53"/>
  <c r="L57" i="18"/>
  <c r="Z57" i="53"/>
  <c r="L95" i="18"/>
  <c r="Z95" i="53"/>
  <c r="P95" i="18"/>
  <c r="AA95" i="53"/>
  <c r="L88" i="18"/>
  <c r="Z88" i="53"/>
  <c r="P88" i="18"/>
  <c r="AA88" i="53"/>
  <c r="I7" i="18"/>
  <c r="I114" i="18" s="1"/>
  <c r="W114" i="53"/>
  <c r="L7" i="18"/>
  <c r="Z7" i="53"/>
  <c r="E107" i="65"/>
  <c r="G107" i="65" s="1"/>
  <c r="T105" i="18" s="1"/>
  <c r="M107" i="65"/>
  <c r="O107" i="65" s="1"/>
  <c r="U105" i="18" s="1"/>
  <c r="M23" i="65"/>
  <c r="O23" i="65" s="1"/>
  <c r="U21" i="18" s="1"/>
  <c r="E23" i="65"/>
  <c r="G23" i="65" s="1"/>
  <c r="T21" i="18" s="1"/>
  <c r="M78" i="65"/>
  <c r="O78" i="65" s="1"/>
  <c r="U76" i="18" s="1"/>
  <c r="E78" i="65"/>
  <c r="G78" i="65" s="1"/>
  <c r="T76" i="18" s="1"/>
  <c r="P76" i="18"/>
  <c r="AA76" i="53"/>
  <c r="E77" i="65"/>
  <c r="G77" i="65" s="1"/>
  <c r="T75" i="18" s="1"/>
  <c r="M77" i="65"/>
  <c r="O77" i="65" s="1"/>
  <c r="U75" i="18" s="1"/>
  <c r="P75" i="18"/>
  <c r="AA75" i="53"/>
  <c r="M49" i="65"/>
  <c r="O49" i="65" s="1"/>
  <c r="U47" i="18" s="1"/>
  <c r="E49" i="65"/>
  <c r="G49" i="65" s="1"/>
  <c r="T47" i="18" s="1"/>
  <c r="P47" i="18"/>
  <c r="AA47" i="53"/>
  <c r="M37" i="65"/>
  <c r="O37" i="65" s="1"/>
  <c r="U35" i="18" s="1"/>
  <c r="E37" i="65"/>
  <c r="G37" i="65" s="1"/>
  <c r="T35" i="18" s="1"/>
  <c r="E70" i="65"/>
  <c r="G70" i="65" s="1"/>
  <c r="T68" i="18" s="1"/>
  <c r="M70" i="65"/>
  <c r="O70" i="65" s="1"/>
  <c r="U68" i="18" s="1"/>
  <c r="E108" i="65"/>
  <c r="G108" i="65" s="1"/>
  <c r="T106" i="18" s="1"/>
  <c r="M108" i="65"/>
  <c r="O108" i="65" s="1"/>
  <c r="U106" i="18" s="1"/>
  <c r="P106" i="18"/>
  <c r="AA106" i="53"/>
  <c r="E99" i="65"/>
  <c r="G99" i="65" s="1"/>
  <c r="T97" i="18" s="1"/>
  <c r="M99" i="65"/>
  <c r="O99" i="65" s="1"/>
  <c r="U97" i="18" s="1"/>
  <c r="E113" i="65"/>
  <c r="G113" i="65" s="1"/>
  <c r="T111" i="18" s="1"/>
  <c r="M113" i="65"/>
  <c r="O113" i="65" s="1"/>
  <c r="U111" i="18" s="1"/>
  <c r="M13" i="65"/>
  <c r="O13" i="65" s="1"/>
  <c r="U11" i="18" s="1"/>
  <c r="E13" i="65"/>
  <c r="G13" i="65" s="1"/>
  <c r="T11" i="18" s="1"/>
  <c r="M31" i="65"/>
  <c r="O31" i="65" s="1"/>
  <c r="U29" i="18" s="1"/>
  <c r="E31" i="65"/>
  <c r="G31" i="65" s="1"/>
  <c r="T29" i="18" s="1"/>
  <c r="P29" i="18"/>
  <c r="AA29" i="53"/>
  <c r="M69" i="65"/>
  <c r="O69" i="65" s="1"/>
  <c r="U67" i="18" s="1"/>
  <c r="E69" i="65"/>
  <c r="G69" i="65" s="1"/>
  <c r="T67" i="18" s="1"/>
  <c r="E92" i="65"/>
  <c r="G92" i="65" s="1"/>
  <c r="T90" i="18" s="1"/>
  <c r="M92" i="65"/>
  <c r="O92" i="65" s="1"/>
  <c r="U90" i="18" s="1"/>
  <c r="L90" i="18"/>
  <c r="Z90" i="53"/>
  <c r="M65" i="65"/>
  <c r="O65" i="65" s="1"/>
  <c r="U63" i="18" s="1"/>
  <c r="E65" i="65"/>
  <c r="G65" i="65" s="1"/>
  <c r="T63" i="18" s="1"/>
  <c r="E60" i="65"/>
  <c r="G60" i="65" s="1"/>
  <c r="T58" i="18" s="1"/>
  <c r="M60" i="65"/>
  <c r="O60" i="65" s="1"/>
  <c r="U58" i="18" s="1"/>
  <c r="L58" i="18"/>
  <c r="Z58" i="53"/>
  <c r="E24" i="65"/>
  <c r="G24" i="65" s="1"/>
  <c r="T22" i="18" s="1"/>
  <c r="M24" i="65"/>
  <c r="O24" i="65" s="1"/>
  <c r="U22" i="18" s="1"/>
  <c r="M61" i="65"/>
  <c r="O61" i="65" s="1"/>
  <c r="U59" i="18" s="1"/>
  <c r="E61" i="65"/>
  <c r="G61" i="65" s="1"/>
  <c r="T59" i="18" s="1"/>
  <c r="M79" i="65"/>
  <c r="O79" i="65" s="1"/>
  <c r="U77" i="18" s="1"/>
  <c r="E79" i="65"/>
  <c r="G79" i="65" s="1"/>
  <c r="T77" i="18" s="1"/>
  <c r="P77" i="18"/>
  <c r="AA77" i="53"/>
  <c r="E84" i="65"/>
  <c r="G84" i="65" s="1"/>
  <c r="T82" i="18" s="1"/>
  <c r="M84" i="65"/>
  <c r="O84" i="65" s="1"/>
  <c r="U82" i="18" s="1"/>
  <c r="L82" i="18"/>
  <c r="Z82" i="53"/>
  <c r="E10" i="65"/>
  <c r="G10" i="65" s="1"/>
  <c r="T8" i="18" s="1"/>
  <c r="M10" i="65"/>
  <c r="O10" i="65" s="1"/>
  <c r="U8" i="18" s="1"/>
  <c r="P8" i="18"/>
  <c r="AA8" i="53"/>
  <c r="M51" i="65"/>
  <c r="O51" i="65" s="1"/>
  <c r="U49" i="18" s="1"/>
  <c r="E51" i="65"/>
  <c r="G51" i="65" s="1"/>
  <c r="T49" i="18" s="1"/>
  <c r="E89" i="65"/>
  <c r="G89" i="65" s="1"/>
  <c r="T87" i="18" s="1"/>
  <c r="M89" i="65"/>
  <c r="O89" i="65" s="1"/>
  <c r="U87" i="18" s="1"/>
  <c r="E22" i="65"/>
  <c r="G22" i="65" s="1"/>
  <c r="T20" i="18" s="1"/>
  <c r="M22" i="65"/>
  <c r="O22" i="65" s="1"/>
  <c r="U20" i="18" s="1"/>
  <c r="L20" i="18"/>
  <c r="Z20" i="53"/>
  <c r="E98" i="65"/>
  <c r="G98" i="65" s="1"/>
  <c r="T96" i="18" s="1"/>
  <c r="M98" i="65"/>
  <c r="O98" i="65" s="1"/>
  <c r="U96" i="18" s="1"/>
  <c r="E80" i="65"/>
  <c r="G80" i="65" s="1"/>
  <c r="T78" i="18" s="1"/>
  <c r="M80" i="65"/>
  <c r="O80" i="65" s="1"/>
  <c r="U78" i="18" s="1"/>
  <c r="E105" i="65"/>
  <c r="G105" i="65" s="1"/>
  <c r="T103" i="18" s="1"/>
  <c r="M105" i="65"/>
  <c r="O105" i="65" s="1"/>
  <c r="U103" i="18" s="1"/>
  <c r="M76" i="65"/>
  <c r="O76" i="65" s="1"/>
  <c r="U74" i="18" s="1"/>
  <c r="E76" i="65"/>
  <c r="G76" i="65" s="1"/>
  <c r="T74" i="18" s="1"/>
  <c r="L74" i="18"/>
  <c r="Z74" i="53"/>
  <c r="E55" i="65"/>
  <c r="G55" i="65" s="1"/>
  <c r="T53" i="18" s="1"/>
  <c r="M55" i="65"/>
  <c r="O55" i="65" s="1"/>
  <c r="U53" i="18" s="1"/>
  <c r="L53" i="18"/>
  <c r="Z53" i="53"/>
  <c r="M36" i="65"/>
  <c r="O36" i="65" s="1"/>
  <c r="U34" i="18" s="1"/>
  <c r="E36" i="65"/>
  <c r="G36" i="65" s="1"/>
  <c r="T34" i="18" s="1"/>
  <c r="P34" i="18"/>
  <c r="AA34" i="53"/>
  <c r="M16" i="65"/>
  <c r="O16" i="65" s="1"/>
  <c r="U14" i="18" s="1"/>
  <c r="E16" i="65"/>
  <c r="G16" i="65" s="1"/>
  <c r="T14" i="18" s="1"/>
  <c r="E63" i="65"/>
  <c r="G63" i="65" s="1"/>
  <c r="T61" i="18" s="1"/>
  <c r="M63" i="65"/>
  <c r="O63" i="65" s="1"/>
  <c r="U61" i="18" s="1"/>
  <c r="E101" i="65"/>
  <c r="G101" i="65" s="1"/>
  <c r="T99" i="18" s="1"/>
  <c r="M101" i="65"/>
  <c r="O101" i="65" s="1"/>
  <c r="U99" i="18" s="1"/>
  <c r="L99" i="18"/>
  <c r="Z99" i="53"/>
  <c r="E57" i="65"/>
  <c r="G57" i="65" s="1"/>
  <c r="T55" i="18" s="1"/>
  <c r="M57" i="65"/>
  <c r="O57" i="65" s="1"/>
  <c r="U55" i="18" s="1"/>
  <c r="E34" i="65"/>
  <c r="G34" i="65" s="1"/>
  <c r="T32" i="18" s="1"/>
  <c r="M34" i="65"/>
  <c r="O34" i="65" s="1"/>
  <c r="U32" i="18" s="1"/>
  <c r="P32" i="18"/>
  <c r="AA32" i="53"/>
  <c r="E73" i="65"/>
  <c r="G73" i="65" s="1"/>
  <c r="T71" i="18" s="1"/>
  <c r="M73" i="65"/>
  <c r="O73" i="65" s="1"/>
  <c r="U71" i="18" s="1"/>
  <c r="L71" i="18"/>
  <c r="Z71" i="53"/>
  <c r="E39" i="65"/>
  <c r="G39" i="65" s="1"/>
  <c r="T37" i="18" s="1"/>
  <c r="M39" i="65"/>
  <c r="O39" i="65" s="1"/>
  <c r="U37" i="18" s="1"/>
  <c r="L37" i="18"/>
  <c r="Z37" i="53"/>
  <c r="M26" i="65"/>
  <c r="O26" i="65" s="1"/>
  <c r="U24" i="18" s="1"/>
  <c r="E26" i="65"/>
  <c r="G26" i="65" s="1"/>
  <c r="T24" i="18" s="1"/>
  <c r="E95" i="65"/>
  <c r="G95" i="65" s="1"/>
  <c r="T93" i="18" s="1"/>
  <c r="M95" i="65"/>
  <c r="O95" i="65" s="1"/>
  <c r="U93" i="18" s="1"/>
  <c r="L93" i="18"/>
  <c r="Z93" i="53"/>
  <c r="M42" i="65"/>
  <c r="O42" i="65" s="1"/>
  <c r="U40" i="18" s="1"/>
  <c r="E42" i="65"/>
  <c r="G42" i="65" s="1"/>
  <c r="T40" i="18" s="1"/>
  <c r="L40" i="18"/>
  <c r="Z40" i="53"/>
  <c r="E18" i="65"/>
  <c r="G18" i="65" s="1"/>
  <c r="T16" i="18" s="1"/>
  <c r="M18" i="65"/>
  <c r="O18" i="65" s="1"/>
  <c r="U16" i="18" s="1"/>
  <c r="P16" i="18"/>
  <c r="AA16" i="53"/>
  <c r="E56" i="65"/>
  <c r="G56" i="65" s="1"/>
  <c r="T54" i="18" s="1"/>
  <c r="M56" i="65"/>
  <c r="O56" i="65" s="1"/>
  <c r="U54" i="18" s="1"/>
  <c r="M50" i="65"/>
  <c r="O50" i="65" s="1"/>
  <c r="U48" i="18" s="1"/>
  <c r="E50" i="65"/>
  <c r="G50" i="65" s="1"/>
  <c r="T48" i="18" s="1"/>
  <c r="P48" i="18"/>
  <c r="AA48" i="53"/>
  <c r="E71" i="65"/>
  <c r="G71" i="65" s="1"/>
  <c r="T69" i="18" s="1"/>
  <c r="M71" i="65"/>
  <c r="O71" i="65" s="1"/>
  <c r="U69" i="18" s="1"/>
  <c r="P69" i="18"/>
  <c r="AA69" i="53"/>
  <c r="E112" i="65"/>
  <c r="G112" i="65" s="1"/>
  <c r="T110" i="18" s="1"/>
  <c r="M112" i="65"/>
  <c r="O112" i="65" s="1"/>
  <c r="U110" i="18" s="1"/>
  <c r="E111" i="65"/>
  <c r="G111" i="65" s="1"/>
  <c r="T109" i="18" s="1"/>
  <c r="M111" i="65"/>
  <c r="O111" i="65" s="1"/>
  <c r="U109" i="18" s="1"/>
  <c r="M21" i="65"/>
  <c r="O21" i="65" s="1"/>
  <c r="U19" i="18" s="1"/>
  <c r="E21" i="65"/>
  <c r="G21" i="65" s="1"/>
  <c r="T19" i="18" s="1"/>
  <c r="E74" i="65"/>
  <c r="G74" i="65" s="1"/>
  <c r="T72" i="18" s="1"/>
  <c r="M74" i="65"/>
  <c r="O74" i="65" s="1"/>
  <c r="U72" i="18" s="1"/>
  <c r="E82" i="65"/>
  <c r="G82" i="65" s="1"/>
  <c r="T80" i="18" s="1"/>
  <c r="M82" i="65"/>
  <c r="O82" i="65" s="1"/>
  <c r="U80" i="18" s="1"/>
  <c r="E44" i="65"/>
  <c r="G44" i="65" s="1"/>
  <c r="T42" i="18" s="1"/>
  <c r="M44" i="65"/>
  <c r="O44" i="65" s="1"/>
  <c r="U42" i="18" s="1"/>
  <c r="M45" i="65"/>
  <c r="O45" i="65" s="1"/>
  <c r="U43" i="18" s="1"/>
  <c r="E45" i="65"/>
  <c r="G45" i="65" s="1"/>
  <c r="T43" i="18" s="1"/>
  <c r="M67" i="65"/>
  <c r="O67" i="65" s="1"/>
  <c r="U65" i="18" s="1"/>
  <c r="E67" i="65"/>
  <c r="G67" i="65" s="1"/>
  <c r="T65" i="18" s="1"/>
  <c r="L65" i="18"/>
  <c r="Z65" i="53"/>
  <c r="O114" i="65"/>
  <c r="U112" i="18" s="1"/>
  <c r="E114" i="65"/>
  <c r="G114" i="65" s="1"/>
  <c r="T112" i="18" s="1"/>
  <c r="Z112" i="53"/>
  <c r="M81" i="65"/>
  <c r="O81" i="65" s="1"/>
  <c r="U79" i="18" s="1"/>
  <c r="E81" i="65"/>
  <c r="G81" i="65" s="1"/>
  <c r="T79" i="18" s="1"/>
  <c r="M87" i="65"/>
  <c r="O87" i="65" s="1"/>
  <c r="U85" i="18" s="1"/>
  <c r="E87" i="65"/>
  <c r="G87" i="65" s="1"/>
  <c r="T85" i="18" s="1"/>
  <c r="L85" i="18"/>
  <c r="Z85" i="53"/>
  <c r="M100" i="65"/>
  <c r="O100" i="65" s="1"/>
  <c r="U98" i="18" s="1"/>
  <c r="E100" i="65"/>
  <c r="G100" i="65" s="1"/>
  <c r="T98" i="18" s="1"/>
  <c r="M102" i="65"/>
  <c r="O102" i="65" s="1"/>
  <c r="U100" i="18" s="1"/>
  <c r="E102" i="65"/>
  <c r="G102" i="65" s="1"/>
  <c r="T100" i="18" s="1"/>
  <c r="M30" i="65"/>
  <c r="O30" i="65" s="1"/>
  <c r="U28" i="18" s="1"/>
  <c r="E30" i="65"/>
  <c r="G30" i="65" s="1"/>
  <c r="T28" i="18" s="1"/>
  <c r="L28" i="18"/>
  <c r="Z28" i="53"/>
  <c r="E106" i="65"/>
  <c r="G106" i="65" s="1"/>
  <c r="T104" i="18" s="1"/>
  <c r="M106" i="65"/>
  <c r="O106" i="65" s="1"/>
  <c r="U104" i="18" s="1"/>
  <c r="E40" i="65"/>
  <c r="G40" i="65" s="1"/>
  <c r="T38" i="18" s="1"/>
  <c r="M40" i="65"/>
  <c r="O40" i="65" s="1"/>
  <c r="U38" i="18" s="1"/>
  <c r="P38" i="18"/>
  <c r="AA38" i="53"/>
  <c r="E93" i="65"/>
  <c r="G93" i="65" s="1"/>
  <c r="T91" i="18" s="1"/>
  <c r="M93" i="65"/>
  <c r="O93" i="65" s="1"/>
  <c r="U91" i="18" s="1"/>
  <c r="M72" i="65"/>
  <c r="O72" i="65" s="1"/>
  <c r="U70" i="18" s="1"/>
  <c r="E72" i="65"/>
  <c r="G72" i="65" s="1"/>
  <c r="T70" i="18" s="1"/>
  <c r="E103" i="65"/>
  <c r="G103" i="65" s="1"/>
  <c r="T101" i="18" s="1"/>
  <c r="M103" i="65"/>
  <c r="O103" i="65" s="1"/>
  <c r="U101" i="18" s="1"/>
  <c r="L101" i="18"/>
  <c r="Z101" i="53"/>
  <c r="E41" i="65"/>
  <c r="G41" i="65" s="1"/>
  <c r="T39" i="18" s="1"/>
  <c r="M41" i="65"/>
  <c r="O41" i="65" s="1"/>
  <c r="U39" i="18" s="1"/>
  <c r="P39" i="18"/>
  <c r="AA39" i="53"/>
  <c r="M94" i="65"/>
  <c r="O94" i="65" s="1"/>
  <c r="U92" i="18" s="1"/>
  <c r="E94" i="65"/>
  <c r="G94" i="65" s="1"/>
  <c r="T92" i="18" s="1"/>
  <c r="L92" i="18"/>
  <c r="Z92" i="53"/>
  <c r="E64" i="65"/>
  <c r="G64" i="65" s="1"/>
  <c r="T62" i="18" s="1"/>
  <c r="M64" i="65"/>
  <c r="O64" i="65" s="1"/>
  <c r="U62" i="18" s="1"/>
  <c r="P62" i="18"/>
  <c r="AA62" i="53"/>
  <c r="E27" i="65"/>
  <c r="G27" i="65" s="1"/>
  <c r="T25" i="18" s="1"/>
  <c r="M27" i="65"/>
  <c r="O27" i="65" s="1"/>
  <c r="U25" i="18" s="1"/>
  <c r="E58" i="65"/>
  <c r="G58" i="65" s="1"/>
  <c r="T56" i="18" s="1"/>
  <c r="M58" i="65"/>
  <c r="O58" i="65" s="1"/>
  <c r="U56" i="18" s="1"/>
  <c r="E75" i="65"/>
  <c r="G75" i="65" s="1"/>
  <c r="T73" i="18" s="1"/>
  <c r="M75" i="65"/>
  <c r="O75" i="65" s="1"/>
  <c r="U73" i="18" s="1"/>
  <c r="E46" i="65"/>
  <c r="G46" i="65" s="1"/>
  <c r="T44" i="18" s="1"/>
  <c r="M46" i="65"/>
  <c r="O46" i="65" s="1"/>
  <c r="U44" i="18" s="1"/>
  <c r="E12" i="65"/>
  <c r="G12" i="65" s="1"/>
  <c r="T10" i="18" s="1"/>
  <c r="M12" i="65"/>
  <c r="O12" i="65" s="1"/>
  <c r="U10" i="18" s="1"/>
  <c r="P10" i="18"/>
  <c r="AA10" i="53"/>
  <c r="M15" i="65"/>
  <c r="O15" i="65" s="1"/>
  <c r="U13" i="18" s="1"/>
  <c r="E15" i="65"/>
  <c r="G15" i="65" s="1"/>
  <c r="T13" i="18" s="1"/>
  <c r="E62" i="65"/>
  <c r="G62" i="65" s="1"/>
  <c r="T60" i="18" s="1"/>
  <c r="M62" i="65"/>
  <c r="O62" i="65" s="1"/>
  <c r="U60" i="18" s="1"/>
  <c r="E53" i="65"/>
  <c r="G53" i="65" s="1"/>
  <c r="T51" i="18" s="1"/>
  <c r="M53" i="65"/>
  <c r="O53" i="65" s="1"/>
  <c r="U51" i="18" s="1"/>
  <c r="E32" i="65"/>
  <c r="G32" i="65" s="1"/>
  <c r="T30" i="18" s="1"/>
  <c r="M32" i="65"/>
  <c r="O32" i="65" s="1"/>
  <c r="U30" i="18" s="1"/>
  <c r="P107" i="18"/>
  <c r="AA107" i="53"/>
  <c r="P27" i="18"/>
  <c r="AA27" i="53"/>
  <c r="P9" i="18"/>
  <c r="AA9" i="53"/>
  <c r="M52" i="65"/>
  <c r="O52" i="65" s="1"/>
  <c r="U50" i="18" s="1"/>
  <c r="E52" i="65"/>
  <c r="G52" i="65" s="1"/>
  <c r="T50" i="18" s="1"/>
  <c r="P17" i="18"/>
  <c r="AA17" i="53"/>
  <c r="M48" i="65"/>
  <c r="O48" i="65" s="1"/>
  <c r="U46" i="18" s="1"/>
  <c r="E48" i="65"/>
  <c r="G48" i="65" s="1"/>
  <c r="T46" i="18" s="1"/>
  <c r="P52" i="18"/>
  <c r="AA52" i="53"/>
  <c r="L86" i="18"/>
  <c r="Z86" i="53"/>
  <c r="M83" i="65"/>
  <c r="O83" i="65" s="1"/>
  <c r="U81" i="18" s="1"/>
  <c r="E83" i="65"/>
  <c r="G83" i="65" s="1"/>
  <c r="T81" i="18" s="1"/>
  <c r="E86" i="65"/>
  <c r="G86" i="65" s="1"/>
  <c r="T84" i="18" s="1"/>
  <c r="M86" i="65"/>
  <c r="O86" i="65" s="1"/>
  <c r="U84" i="18" s="1"/>
  <c r="M35" i="65"/>
  <c r="O35" i="65" s="1"/>
  <c r="U33" i="18" s="1"/>
  <c r="E35" i="65"/>
  <c r="G35" i="65" s="1"/>
  <c r="T33" i="18" s="1"/>
  <c r="M68" i="65"/>
  <c r="O68" i="65" s="1"/>
  <c r="U66" i="18" s="1"/>
  <c r="E68" i="65"/>
  <c r="G68" i="65" s="1"/>
  <c r="T66" i="18" s="1"/>
  <c r="E85" i="65"/>
  <c r="G85" i="65" s="1"/>
  <c r="T83" i="18" s="1"/>
  <c r="M85" i="65"/>
  <c r="O85" i="65" s="1"/>
  <c r="U83" i="18" s="1"/>
  <c r="P83" i="18"/>
  <c r="AA83" i="53"/>
  <c r="L94" i="18"/>
  <c r="Z94" i="53"/>
  <c r="P23" i="18"/>
  <c r="AA23" i="53"/>
  <c r="E59" i="65"/>
  <c r="G59" i="65" s="1"/>
  <c r="T57" i="18" s="1"/>
  <c r="M59" i="65"/>
  <c r="O59" i="65" s="1"/>
  <c r="U57" i="18" s="1"/>
  <c r="P57" i="18"/>
  <c r="AA57" i="53"/>
  <c r="E97" i="65"/>
  <c r="G97" i="65" s="1"/>
  <c r="T95" i="18" s="1"/>
  <c r="M97" i="65"/>
  <c r="O97" i="65" s="1"/>
  <c r="U95" i="18" s="1"/>
  <c r="E90" i="65"/>
  <c r="G90" i="65" s="1"/>
  <c r="T88" i="18" s="1"/>
  <c r="M90" i="65"/>
  <c r="O90" i="65" s="1"/>
  <c r="U88" i="18" s="1"/>
  <c r="Y114" i="53"/>
  <c r="M9" i="65"/>
  <c r="P7" i="18"/>
  <c r="X114" i="53"/>
  <c r="AA7" i="53"/>
  <c r="L105" i="18"/>
  <c r="Z105" i="53"/>
  <c r="P105" i="18"/>
  <c r="AA105" i="53"/>
  <c r="L21" i="18"/>
  <c r="Z21" i="53"/>
  <c r="P21" i="18"/>
  <c r="AA21" i="53"/>
  <c r="L76" i="18"/>
  <c r="Z76" i="53"/>
  <c r="L75" i="18"/>
  <c r="Z75" i="53"/>
  <c r="L47" i="18"/>
  <c r="Z47" i="53"/>
  <c r="L35" i="18"/>
  <c r="Z35" i="53"/>
  <c r="P35" i="18"/>
  <c r="AA35" i="53"/>
  <c r="L68" i="18"/>
  <c r="Z68" i="53"/>
  <c r="P68" i="18"/>
  <c r="AA68" i="53"/>
  <c r="L106" i="18"/>
  <c r="Z106" i="53"/>
  <c r="L97" i="18"/>
  <c r="Z97" i="53"/>
  <c r="P97" i="18"/>
  <c r="AA97" i="53"/>
  <c r="L111" i="18"/>
  <c r="Z111" i="53"/>
  <c r="P111" i="18"/>
  <c r="AA111" i="53"/>
  <c r="L11" i="18"/>
  <c r="Z11" i="53"/>
  <c r="P11" i="18"/>
  <c r="AA11" i="53"/>
  <c r="L29" i="18"/>
  <c r="Z29" i="53"/>
  <c r="L67" i="18"/>
  <c r="Z67" i="53"/>
  <c r="P67" i="18"/>
  <c r="AA67" i="53"/>
  <c r="P90" i="18"/>
  <c r="AA90" i="53"/>
  <c r="L63" i="18"/>
  <c r="Z63" i="53"/>
  <c r="P63" i="18"/>
  <c r="AA63" i="53"/>
  <c r="P58" i="18"/>
  <c r="AA58" i="53"/>
  <c r="L22" i="18"/>
  <c r="Z22" i="53"/>
  <c r="P22" i="18"/>
  <c r="AA22" i="53"/>
  <c r="P59" i="18"/>
  <c r="AA59" i="53"/>
  <c r="L59" i="18"/>
  <c r="Z59" i="53"/>
  <c r="L77" i="18"/>
  <c r="Z77" i="53"/>
  <c r="P82" i="18"/>
  <c r="AA82" i="53"/>
  <c r="L8" i="18"/>
  <c r="Z8" i="53"/>
  <c r="L49" i="18"/>
  <c r="Z49" i="53"/>
  <c r="P49" i="18"/>
  <c r="AA49" i="53"/>
  <c r="L87" i="18"/>
  <c r="Z87" i="53"/>
  <c r="P87" i="18"/>
  <c r="AA87" i="53"/>
  <c r="P20" i="18"/>
  <c r="AA20" i="53"/>
  <c r="L96" i="18"/>
  <c r="Z96" i="53"/>
  <c r="P96" i="18"/>
  <c r="AA96" i="53"/>
  <c r="L78" i="18"/>
  <c r="Z78" i="53"/>
  <c r="P78" i="18"/>
  <c r="AA78" i="53"/>
  <c r="L103" i="18"/>
  <c r="Z103" i="53"/>
  <c r="P103" i="18"/>
  <c r="AA103" i="53"/>
  <c r="P74" i="18"/>
  <c r="AA74" i="53"/>
  <c r="P53" i="18"/>
  <c r="AA53" i="53"/>
  <c r="L34" i="18"/>
  <c r="Z34" i="53"/>
  <c r="L14" i="18"/>
  <c r="Z14" i="53"/>
  <c r="P14" i="18"/>
  <c r="AA14" i="53"/>
  <c r="L61" i="18"/>
  <c r="Z61" i="53"/>
  <c r="P61" i="18"/>
  <c r="AA61" i="53"/>
  <c r="P99" i="18"/>
  <c r="AA99" i="53"/>
  <c r="L55" i="18"/>
  <c r="Z55" i="53"/>
  <c r="P55" i="18"/>
  <c r="AA55" i="53"/>
  <c r="L32" i="18"/>
  <c r="Z32" i="53"/>
  <c r="P71" i="18"/>
  <c r="AA71" i="53"/>
  <c r="P37" i="18"/>
  <c r="AA37" i="53"/>
  <c r="P24" i="18"/>
  <c r="AA24" i="53"/>
  <c r="L24" i="18"/>
  <c r="Z24" i="53"/>
  <c r="P93" i="18"/>
  <c r="AA93" i="53"/>
  <c r="P40" i="18"/>
  <c r="AA40" i="53"/>
  <c r="L16" i="18"/>
  <c r="Z16" i="53"/>
  <c r="P54" i="18"/>
  <c r="AA54" i="53"/>
  <c r="L54" i="18"/>
  <c r="Z54" i="53"/>
  <c r="L48" i="18"/>
  <c r="Z48" i="53"/>
  <c r="L69" i="18"/>
  <c r="Z69" i="53"/>
  <c r="L110" i="18"/>
  <c r="Z110" i="53"/>
  <c r="P110" i="18"/>
  <c r="AA110" i="53"/>
  <c r="L109" i="18"/>
  <c r="Z109" i="53"/>
  <c r="P109" i="18"/>
  <c r="AA109" i="53"/>
  <c r="L19" i="18"/>
  <c r="Z19" i="53"/>
  <c r="P19" i="18"/>
  <c r="AA19" i="53"/>
  <c r="L72" i="18"/>
  <c r="Z72" i="53"/>
  <c r="P72" i="18"/>
  <c r="AA72" i="53"/>
  <c r="L80" i="18"/>
  <c r="Z80" i="53"/>
  <c r="P80" i="18"/>
  <c r="AA80" i="53"/>
  <c r="L42" i="18"/>
  <c r="Z42" i="53"/>
  <c r="P42" i="18"/>
  <c r="AA42" i="53"/>
  <c r="P43" i="18"/>
  <c r="AA43" i="53"/>
  <c r="L43" i="18"/>
  <c r="Z43" i="53"/>
  <c r="P65" i="18"/>
  <c r="AA65" i="53"/>
  <c r="AA112" i="53"/>
  <c r="L79" i="18"/>
  <c r="Z79" i="53"/>
  <c r="P79" i="18"/>
  <c r="AA79" i="53"/>
  <c r="P85" i="18"/>
  <c r="AA85" i="53"/>
  <c r="P98" i="18"/>
  <c r="AA98" i="53"/>
  <c r="L98" i="18"/>
  <c r="Z98" i="53"/>
  <c r="P100" i="18"/>
  <c r="AA100" i="53"/>
  <c r="L100" i="18"/>
  <c r="Z100" i="53"/>
  <c r="P28" i="18"/>
  <c r="AA28" i="53"/>
  <c r="L104" i="18"/>
  <c r="Z104" i="53"/>
  <c r="P104" i="18"/>
  <c r="AA104" i="53"/>
  <c r="L38" i="18"/>
  <c r="Z38" i="53"/>
  <c r="P91" i="18"/>
  <c r="AA91" i="53"/>
  <c r="L91" i="18"/>
  <c r="Z91" i="53"/>
  <c r="L70" i="18"/>
  <c r="Z70" i="53"/>
  <c r="P70" i="18"/>
  <c r="AA70" i="53"/>
  <c r="P101" i="18"/>
  <c r="AA101" i="53"/>
  <c r="L39" i="18"/>
  <c r="Z39" i="53"/>
  <c r="P92" i="18"/>
  <c r="AA92" i="53"/>
  <c r="L62" i="18"/>
  <c r="Z62" i="53"/>
  <c r="L25" i="18"/>
  <c r="Z25" i="53"/>
  <c r="P25" i="18"/>
  <c r="AA25" i="53"/>
  <c r="L56" i="18"/>
  <c r="Z56" i="53"/>
  <c r="P56" i="18"/>
  <c r="AA56" i="53"/>
  <c r="L73" i="18"/>
  <c r="Z73" i="53"/>
  <c r="P73" i="18"/>
  <c r="AA73" i="53"/>
  <c r="L44" i="18"/>
  <c r="Z44" i="53"/>
  <c r="P44" i="18"/>
  <c r="AA44" i="53"/>
  <c r="L10" i="18"/>
  <c r="Z10" i="53"/>
  <c r="J114" i="18" l="1"/>
  <c r="D15" i="64" s="1"/>
  <c r="L68" i="59"/>
  <c r="J18" i="59"/>
  <c r="I18" i="59"/>
  <c r="J95" i="59"/>
  <c r="I95" i="59"/>
  <c r="J43" i="59"/>
  <c r="I43" i="59"/>
  <c r="J69" i="59"/>
  <c r="I69" i="59"/>
  <c r="F44" i="59"/>
  <c r="F70" i="59"/>
  <c r="F96" i="59"/>
  <c r="F19" i="59"/>
  <c r="W10" i="18"/>
  <c r="M10" i="18"/>
  <c r="Q44" i="18"/>
  <c r="X44" i="18"/>
  <c r="W44" i="18"/>
  <c r="M44" i="18"/>
  <c r="X73" i="18"/>
  <c r="Q73" i="18"/>
  <c r="W73" i="18"/>
  <c r="M73" i="18"/>
  <c r="X56" i="18"/>
  <c r="Q56" i="18"/>
  <c r="W56" i="18"/>
  <c r="M56" i="18"/>
  <c r="X25" i="18"/>
  <c r="Q25" i="18"/>
  <c r="M25" i="18"/>
  <c r="W25" i="18"/>
  <c r="W62" i="18"/>
  <c r="M62" i="18"/>
  <c r="X92" i="18"/>
  <c r="Q92" i="18"/>
  <c r="M39" i="18"/>
  <c r="W39" i="18"/>
  <c r="X101" i="18"/>
  <c r="Q101" i="18"/>
  <c r="X70" i="18"/>
  <c r="Q70" i="18"/>
  <c r="M70" i="18"/>
  <c r="W70" i="18"/>
  <c r="M91" i="18"/>
  <c r="W91" i="18"/>
  <c r="X91" i="18"/>
  <c r="Q91" i="18"/>
  <c r="W38" i="18"/>
  <c r="M38" i="18"/>
  <c r="Q104" i="18"/>
  <c r="X104" i="18"/>
  <c r="W104" i="18"/>
  <c r="M104" i="18"/>
  <c r="X28" i="18"/>
  <c r="Q28" i="18"/>
  <c r="W100" i="18"/>
  <c r="M100" i="18"/>
  <c r="X100" i="18"/>
  <c r="Q100" i="18"/>
  <c r="W98" i="18"/>
  <c r="M98" i="18"/>
  <c r="Q98" i="18"/>
  <c r="X98" i="18"/>
  <c r="X85" i="18"/>
  <c r="Q85" i="18"/>
  <c r="X79" i="18"/>
  <c r="Q79" i="18"/>
  <c r="W79" i="18"/>
  <c r="M79" i="18"/>
  <c r="X65" i="18"/>
  <c r="Q65" i="18"/>
  <c r="M43" i="18"/>
  <c r="W43" i="18"/>
  <c r="X43" i="18"/>
  <c r="Q43" i="18"/>
  <c r="X42" i="18"/>
  <c r="Q42" i="18"/>
  <c r="W42" i="18"/>
  <c r="M42" i="18"/>
  <c r="Q80" i="18"/>
  <c r="X80" i="18"/>
  <c r="W80" i="18"/>
  <c r="M80" i="18"/>
  <c r="X113" i="18"/>
  <c r="W113" i="18"/>
  <c r="Q72" i="18"/>
  <c r="X72" i="18"/>
  <c r="W72" i="18"/>
  <c r="M72" i="18"/>
  <c r="Q19" i="18"/>
  <c r="X19" i="18"/>
  <c r="W19" i="18"/>
  <c r="M19" i="18"/>
  <c r="X109" i="18"/>
  <c r="Q109" i="18"/>
  <c r="W109" i="18"/>
  <c r="M109" i="18"/>
  <c r="Q110" i="18"/>
  <c r="X110" i="18"/>
  <c r="W110" i="18"/>
  <c r="M110" i="18"/>
  <c r="W69" i="18"/>
  <c r="M69" i="18"/>
  <c r="W48" i="18"/>
  <c r="M48" i="18"/>
  <c r="W54" i="18"/>
  <c r="M54" i="18"/>
  <c r="X54" i="18"/>
  <c r="Q54" i="18"/>
  <c r="W16" i="18"/>
  <c r="M16" i="18"/>
  <c r="Q40" i="18"/>
  <c r="X40" i="18"/>
  <c r="X93" i="18"/>
  <c r="Q93" i="18"/>
  <c r="M24" i="18"/>
  <c r="W24" i="18"/>
  <c r="X24" i="18"/>
  <c r="Q24" i="18"/>
  <c r="X37" i="18"/>
  <c r="Q37" i="18"/>
  <c r="Q71" i="18"/>
  <c r="X71" i="18"/>
  <c r="M32" i="18"/>
  <c r="W32" i="18"/>
  <c r="Q55" i="18"/>
  <c r="X55" i="18"/>
  <c r="W55" i="18"/>
  <c r="M55" i="18"/>
  <c r="Q99" i="18"/>
  <c r="X99" i="18"/>
  <c r="X61" i="18"/>
  <c r="Q61" i="18"/>
  <c r="W61" i="18"/>
  <c r="M61" i="18"/>
  <c r="X14" i="18"/>
  <c r="Q14" i="18"/>
  <c r="W14" i="18"/>
  <c r="M14" i="18"/>
  <c r="W34" i="18"/>
  <c r="M34" i="18"/>
  <c r="X53" i="18"/>
  <c r="Q53" i="18"/>
  <c r="X74" i="18"/>
  <c r="Q74" i="18"/>
  <c r="X103" i="18"/>
  <c r="Q103" i="18"/>
  <c r="W103" i="18"/>
  <c r="M103" i="18"/>
  <c r="X78" i="18"/>
  <c r="Q78" i="18"/>
  <c r="W78" i="18"/>
  <c r="M78" i="18"/>
  <c r="Q96" i="18"/>
  <c r="X96" i="18"/>
  <c r="W96" i="18"/>
  <c r="M96" i="18"/>
  <c r="X20" i="18"/>
  <c r="Q20" i="18"/>
  <c r="X87" i="18"/>
  <c r="Q87" i="18"/>
  <c r="M87" i="18"/>
  <c r="W87" i="18"/>
  <c r="X49" i="18"/>
  <c r="Q49" i="18"/>
  <c r="W49" i="18"/>
  <c r="M49" i="18"/>
  <c r="W8" i="18"/>
  <c r="M8" i="18"/>
  <c r="X82" i="18"/>
  <c r="Q82" i="18"/>
  <c r="M77" i="18"/>
  <c r="W77" i="18"/>
  <c r="M59" i="18"/>
  <c r="W59" i="18"/>
  <c r="X59" i="18"/>
  <c r="Q59" i="18"/>
  <c r="Q22" i="18"/>
  <c r="X22" i="18"/>
  <c r="M22" i="18"/>
  <c r="W22" i="18"/>
  <c r="Q58" i="18"/>
  <c r="X58" i="18"/>
  <c r="Q63" i="18"/>
  <c r="X63" i="18"/>
  <c r="W63" i="18"/>
  <c r="M63" i="18"/>
  <c r="X90" i="18"/>
  <c r="Q90" i="18"/>
  <c r="Q67" i="18"/>
  <c r="X67" i="18"/>
  <c r="W67" i="18"/>
  <c r="M67" i="18"/>
  <c r="M29" i="18"/>
  <c r="W29" i="18"/>
  <c r="Q11" i="18"/>
  <c r="X11" i="18"/>
  <c r="W11" i="18"/>
  <c r="M11" i="18"/>
  <c r="X111" i="18"/>
  <c r="Q111" i="18"/>
  <c r="W111" i="18"/>
  <c r="M111" i="18"/>
  <c r="Q97" i="18"/>
  <c r="X97" i="18"/>
  <c r="W97" i="18"/>
  <c r="M97" i="18"/>
  <c r="W106" i="18"/>
  <c r="M106" i="18"/>
  <c r="Q68" i="18"/>
  <c r="X68" i="18"/>
  <c r="W68" i="18"/>
  <c r="M68" i="18"/>
  <c r="Q35" i="18"/>
  <c r="X35" i="18"/>
  <c r="W35" i="18"/>
  <c r="M35" i="18"/>
  <c r="W47" i="18"/>
  <c r="M47" i="18"/>
  <c r="M75" i="18"/>
  <c r="W75" i="18"/>
  <c r="M76" i="18"/>
  <c r="W76" i="18"/>
  <c r="Q21" i="18"/>
  <c r="X21" i="18"/>
  <c r="W21" i="18"/>
  <c r="M21" i="18"/>
  <c r="Q105" i="18"/>
  <c r="X105" i="18"/>
  <c r="M105" i="18"/>
  <c r="W105" i="18"/>
  <c r="O9" i="65"/>
  <c r="M116" i="65"/>
  <c r="G9" i="65"/>
  <c r="E116" i="65"/>
  <c r="X57" i="18"/>
  <c r="Q57" i="18"/>
  <c r="Q23" i="18"/>
  <c r="X23" i="18"/>
  <c r="M94" i="18"/>
  <c r="W94" i="18"/>
  <c r="X83" i="18"/>
  <c r="Q83" i="18"/>
  <c r="W86" i="18"/>
  <c r="M86" i="18"/>
  <c r="Q52" i="18"/>
  <c r="X52" i="18"/>
  <c r="X17" i="18"/>
  <c r="Q17" i="18"/>
  <c r="Q9" i="18"/>
  <c r="X9" i="18"/>
  <c r="Q27" i="18"/>
  <c r="X27" i="18"/>
  <c r="X107" i="18"/>
  <c r="Q107" i="18"/>
  <c r="X10" i="18"/>
  <c r="Q10" i="18"/>
  <c r="X62" i="18"/>
  <c r="Q62" i="18"/>
  <c r="W92" i="18"/>
  <c r="M92" i="18"/>
  <c r="X39" i="18"/>
  <c r="Q39" i="18"/>
  <c r="W101" i="18"/>
  <c r="M101" i="18"/>
  <c r="Q38" i="18"/>
  <c r="X38" i="18"/>
  <c r="W28" i="18"/>
  <c r="M28" i="18"/>
  <c r="M85" i="18"/>
  <c r="W85" i="18"/>
  <c r="M65" i="18"/>
  <c r="W65" i="18"/>
  <c r="X69" i="18"/>
  <c r="Q69" i="18"/>
  <c r="X48" i="18"/>
  <c r="Q48" i="18"/>
  <c r="X16" i="18"/>
  <c r="Q16" i="18"/>
  <c r="M40" i="18"/>
  <c r="W40" i="18"/>
  <c r="M93" i="18"/>
  <c r="W93" i="18"/>
  <c r="M37" i="18"/>
  <c r="W37" i="18"/>
  <c r="M71" i="18"/>
  <c r="W71" i="18"/>
  <c r="X32" i="18"/>
  <c r="Q32" i="18"/>
  <c r="W99" i="18"/>
  <c r="M99" i="18"/>
  <c r="Q34" i="18"/>
  <c r="X34" i="18"/>
  <c r="M53" i="18"/>
  <c r="W53" i="18"/>
  <c r="M74" i="18"/>
  <c r="W74" i="18"/>
  <c r="W20" i="18"/>
  <c r="M20" i="18"/>
  <c r="X8" i="18"/>
  <c r="Q8" i="18"/>
  <c r="M82" i="18"/>
  <c r="W82" i="18"/>
  <c r="Q77" i="18"/>
  <c r="X77" i="18"/>
  <c r="W58" i="18"/>
  <c r="M58" i="18"/>
  <c r="M90" i="18"/>
  <c r="W90" i="18"/>
  <c r="X29" i="18"/>
  <c r="Q29" i="18"/>
  <c r="X106" i="18"/>
  <c r="Q106" i="18"/>
  <c r="X47" i="18"/>
  <c r="Q47" i="18"/>
  <c r="X75" i="18"/>
  <c r="Q75" i="18"/>
  <c r="X76" i="18"/>
  <c r="Q76" i="18"/>
  <c r="L114" i="18"/>
  <c r="M7" i="18"/>
  <c r="W7" i="18"/>
  <c r="S114" i="18"/>
  <c r="R114" i="18"/>
  <c r="R45" i="64"/>
  <c r="AA114" i="53"/>
  <c r="P114" i="18"/>
  <c r="X7" i="18"/>
  <c r="Q7" i="18"/>
  <c r="Z114" i="53"/>
  <c r="H13" i="64"/>
  <c r="J13" i="64" s="1"/>
  <c r="G23" i="64" s="1"/>
  <c r="R36" i="64"/>
  <c r="X88" i="18"/>
  <c r="Q88" i="18"/>
  <c r="M88" i="18"/>
  <c r="W88" i="18"/>
  <c r="Q95" i="18"/>
  <c r="X95" i="18"/>
  <c r="W95" i="18"/>
  <c r="M95" i="18"/>
  <c r="W57" i="18"/>
  <c r="M57" i="18"/>
  <c r="W23" i="18"/>
  <c r="M23" i="18"/>
  <c r="Q94" i="18"/>
  <c r="X94" i="18"/>
  <c r="W83" i="18"/>
  <c r="M83" i="18"/>
  <c r="X18" i="18"/>
  <c r="Q18" i="18"/>
  <c r="W45" i="18"/>
  <c r="M45" i="18"/>
  <c r="X45" i="18"/>
  <c r="Q45" i="18"/>
  <c r="W66" i="18"/>
  <c r="M66" i="18"/>
  <c r="M15" i="18"/>
  <c r="W15" i="18"/>
  <c r="X33" i="18"/>
  <c r="Q33" i="18"/>
  <c r="Q84" i="18"/>
  <c r="X84" i="18"/>
  <c r="W84" i="18"/>
  <c r="M84" i="18"/>
  <c r="M81" i="18"/>
  <c r="W81" i="18"/>
  <c r="Q86" i="18"/>
  <c r="X86" i="18"/>
  <c r="W108" i="18"/>
  <c r="M108" i="18"/>
  <c r="X108" i="18"/>
  <c r="Q108" i="18"/>
  <c r="M52" i="18"/>
  <c r="W52" i="18"/>
  <c r="Q46" i="18"/>
  <c r="X46" i="18"/>
  <c r="X89" i="18"/>
  <c r="Q89" i="18"/>
  <c r="W17" i="18"/>
  <c r="M17" i="18"/>
  <c r="Q50" i="18"/>
  <c r="X50" i="18"/>
  <c r="M50" i="18"/>
  <c r="W50" i="18"/>
  <c r="W9" i="18"/>
  <c r="M9" i="18"/>
  <c r="M27" i="18"/>
  <c r="W27" i="18"/>
  <c r="Q12" i="18"/>
  <c r="X12" i="18"/>
  <c r="W12" i="18"/>
  <c r="M12" i="18"/>
  <c r="Q64" i="18"/>
  <c r="X64" i="18"/>
  <c r="M41" i="18"/>
  <c r="W41" i="18"/>
  <c r="Q41" i="18"/>
  <c r="X41" i="18"/>
  <c r="M36" i="18"/>
  <c r="W36" i="18"/>
  <c r="M107" i="18"/>
  <c r="W107" i="18"/>
  <c r="W31" i="18"/>
  <c r="M31" i="18"/>
  <c r="M102" i="18"/>
  <c r="W102" i="18"/>
  <c r="X102" i="18"/>
  <c r="Q102" i="18"/>
  <c r="M26" i="18"/>
  <c r="W26" i="18"/>
  <c r="W30" i="18"/>
  <c r="M30" i="18"/>
  <c r="Q30" i="18"/>
  <c r="X30" i="18"/>
  <c r="M51" i="18"/>
  <c r="W51" i="18"/>
  <c r="X51" i="18"/>
  <c r="Q51" i="18"/>
  <c r="W60" i="18"/>
  <c r="M60" i="18"/>
  <c r="M13" i="18"/>
  <c r="W13" i="18"/>
  <c r="W18" i="18"/>
  <c r="M18" i="18"/>
  <c r="Q66" i="18"/>
  <c r="X66" i="18"/>
  <c r="Q15" i="18"/>
  <c r="X15" i="18"/>
  <c r="W33" i="18"/>
  <c r="M33" i="18"/>
  <c r="X81" i="18"/>
  <c r="Q81" i="18"/>
  <c r="W46" i="18"/>
  <c r="M46" i="18"/>
  <c r="M89" i="18"/>
  <c r="W89" i="18"/>
  <c r="W64" i="18"/>
  <c r="M64" i="18"/>
  <c r="Q36" i="18"/>
  <c r="X36" i="18"/>
  <c r="X31" i="18"/>
  <c r="Q31" i="18"/>
  <c r="X26" i="18"/>
  <c r="Q26" i="18"/>
  <c r="X60" i="18"/>
  <c r="Q60" i="18"/>
  <c r="X13" i="18"/>
  <c r="Q13" i="18"/>
  <c r="T13" i="64" l="1"/>
  <c r="N14" i="64" s="1"/>
  <c r="L69" i="59"/>
  <c r="L43" i="59"/>
  <c r="L95" i="59"/>
  <c r="L18" i="59"/>
  <c r="J19" i="59"/>
  <c r="I19" i="59"/>
  <c r="I96" i="59"/>
  <c r="J96" i="59"/>
  <c r="I44" i="59"/>
  <c r="J44" i="59"/>
  <c r="J70" i="59"/>
  <c r="I70" i="59"/>
  <c r="F45" i="59"/>
  <c r="F97" i="59"/>
  <c r="F71" i="59"/>
  <c r="F20" i="59"/>
  <c r="Q114" i="18"/>
  <c r="H17" i="64"/>
  <c r="J17" i="64" s="1"/>
  <c r="T42" i="64"/>
  <c r="M114" i="18"/>
  <c r="H15" i="64"/>
  <c r="J15" i="64" s="1"/>
  <c r="T41" i="64"/>
  <c r="G116" i="65"/>
  <c r="Q7" i="65" s="1"/>
  <c r="T7" i="18"/>
  <c r="T114" i="18" s="1"/>
  <c r="U7" i="18"/>
  <c r="U114" i="18" s="1"/>
  <c r="O116" i="65"/>
  <c r="R7" i="65" s="1"/>
  <c r="L44" i="59" l="1"/>
  <c r="L96" i="59"/>
  <c r="L70" i="59"/>
  <c r="L19" i="59"/>
  <c r="J20" i="59"/>
  <c r="I20" i="59"/>
  <c r="J71" i="59"/>
  <c r="I71" i="59"/>
  <c r="J45" i="59"/>
  <c r="I45" i="59"/>
  <c r="J97" i="59"/>
  <c r="I97" i="59"/>
  <c r="F72" i="59"/>
  <c r="F46" i="59"/>
  <c r="F98" i="59"/>
  <c r="F21" i="59"/>
  <c r="F27" i="64"/>
  <c r="S49" i="64"/>
  <c r="F28" i="64"/>
  <c r="S50" i="64"/>
  <c r="L97" i="59" l="1"/>
  <c r="L45" i="59"/>
  <c r="L71" i="59"/>
  <c r="L20" i="59"/>
  <c r="J21" i="59"/>
  <c r="I21" i="59"/>
  <c r="L21" i="59" s="1"/>
  <c r="J98" i="59"/>
  <c r="I98" i="59"/>
  <c r="L98" i="59" s="1"/>
  <c r="I72" i="59"/>
  <c r="J72" i="59"/>
  <c r="J46" i="59"/>
  <c r="I46" i="59"/>
  <c r="L46" i="59" s="1"/>
  <c r="F47" i="59"/>
  <c r="F73" i="59"/>
  <c r="F99" i="59"/>
  <c r="F22" i="59"/>
  <c r="L72" i="59" l="1"/>
  <c r="I22" i="59"/>
  <c r="J22" i="59"/>
  <c r="J99" i="59"/>
  <c r="I99" i="59"/>
  <c r="J47" i="59"/>
  <c r="I47" i="59"/>
  <c r="J73" i="59"/>
  <c r="I73" i="59"/>
  <c r="F48" i="59"/>
  <c r="F74" i="59"/>
  <c r="F100" i="59"/>
  <c r="F23" i="59"/>
  <c r="L22" i="59" l="1"/>
  <c r="L73" i="59"/>
  <c r="L47" i="59"/>
  <c r="L99" i="59"/>
  <c r="J23" i="59"/>
  <c r="I23" i="59"/>
  <c r="L23" i="59" s="1"/>
  <c r="I100" i="59"/>
  <c r="J100" i="59"/>
  <c r="I48" i="59"/>
  <c r="J48" i="59"/>
  <c r="J74" i="59"/>
  <c r="I74" i="59"/>
  <c r="L74" i="59" s="1"/>
  <c r="F49" i="59"/>
  <c r="F101" i="59"/>
  <c r="F75" i="59"/>
  <c r="F24" i="59"/>
  <c r="L48" i="59" l="1"/>
  <c r="L100" i="59"/>
  <c r="J101" i="59"/>
  <c r="I101" i="59"/>
  <c r="J24" i="59"/>
  <c r="I24" i="59"/>
  <c r="J75" i="59"/>
  <c r="I75" i="59"/>
  <c r="J49" i="59"/>
  <c r="I49" i="59"/>
  <c r="F76" i="59"/>
  <c r="F50" i="59"/>
  <c r="F102" i="59"/>
  <c r="F25" i="59"/>
  <c r="L49" i="59" l="1"/>
  <c r="L75" i="59"/>
  <c r="L24" i="59"/>
  <c r="L101" i="59"/>
  <c r="J102" i="59"/>
  <c r="I102" i="59"/>
  <c r="J50" i="59"/>
  <c r="I50" i="59"/>
  <c r="J25" i="59"/>
  <c r="I25" i="59"/>
  <c r="I76" i="59"/>
  <c r="J76" i="59"/>
  <c r="F51" i="59"/>
  <c r="F77" i="59"/>
  <c r="F103" i="59"/>
  <c r="F26" i="59"/>
  <c r="L76" i="59" l="1"/>
  <c r="L25" i="59"/>
  <c r="L50" i="59"/>
  <c r="L102" i="59"/>
  <c r="J26" i="59"/>
  <c r="I26" i="59"/>
  <c r="J103" i="59"/>
  <c r="I103" i="59"/>
  <c r="J51" i="59"/>
  <c r="I51" i="59"/>
  <c r="J77" i="59"/>
  <c r="I77" i="59"/>
  <c r="F52" i="59"/>
  <c r="F78" i="59"/>
  <c r="F104" i="59"/>
  <c r="L77" i="59" l="1"/>
  <c r="L51" i="59"/>
  <c r="L103" i="59"/>
  <c r="L26" i="59"/>
  <c r="J78" i="59"/>
  <c r="I78" i="59"/>
  <c r="I104" i="59"/>
  <c r="J104" i="59"/>
  <c r="I52" i="59"/>
  <c r="J52" i="59"/>
  <c r="L52" i="59" l="1"/>
  <c r="L104" i="59"/>
  <c r="L78" i="59"/>
</calcChain>
</file>

<file path=xl/sharedStrings.xml><?xml version="1.0" encoding="utf-8"?>
<sst xmlns="http://schemas.openxmlformats.org/spreadsheetml/2006/main" count="4325" uniqueCount="561">
  <si>
    <t>分類不明</t>
  </si>
  <si>
    <t>内生部門計</t>
  </si>
  <si>
    <t>一般政府消費支出</t>
  </si>
  <si>
    <t>在庫純増</t>
  </si>
  <si>
    <t>最終需要計</t>
  </si>
  <si>
    <t>需要合計</t>
  </si>
  <si>
    <t>雇用者所得</t>
  </si>
  <si>
    <t>営業余剰</t>
  </si>
  <si>
    <t>資本減耗引当</t>
  </si>
  <si>
    <t>（控除）経常補助金</t>
  </si>
  <si>
    <t>粗付加価値部門計</t>
  </si>
  <si>
    <t>取引基本表（生産者価格）</t>
    <rPh sb="0" eb="2">
      <t>トリヒキ</t>
    </rPh>
    <rPh sb="2" eb="4">
      <t>キホン</t>
    </rPh>
    <rPh sb="4" eb="5">
      <t>ヒョウ</t>
    </rPh>
    <rPh sb="6" eb="9">
      <t>セイサンシャ</t>
    </rPh>
    <rPh sb="9" eb="11">
      <t>カカク</t>
    </rPh>
    <phoneticPr fontId="3"/>
  </si>
  <si>
    <t>投入係数表</t>
    <phoneticPr fontId="3"/>
  </si>
  <si>
    <t>行　　和</t>
  </si>
  <si>
    <t>感応度係数</t>
    <rPh sb="0" eb="2">
      <t>カンノウ</t>
    </rPh>
    <rPh sb="2" eb="3">
      <t>ド</t>
    </rPh>
    <rPh sb="3" eb="5">
      <t>ケイスウ</t>
    </rPh>
    <phoneticPr fontId="3"/>
  </si>
  <si>
    <t>列和</t>
  </si>
  <si>
    <t>影響力係数</t>
  </si>
  <si>
    <t>移輸入率</t>
    <rPh sb="0" eb="1">
      <t>ウツリ</t>
    </rPh>
    <rPh sb="1" eb="3">
      <t>ユニュウ</t>
    </rPh>
    <rPh sb="3" eb="4">
      <t>リツ</t>
    </rPh>
    <phoneticPr fontId="2"/>
  </si>
  <si>
    <t>移輸入率・県内自給額（取引基本表より計算）</t>
    <rPh sb="0" eb="1">
      <t>ウツリ</t>
    </rPh>
    <rPh sb="1" eb="3">
      <t>ユニュウ</t>
    </rPh>
    <rPh sb="3" eb="4">
      <t>リツ</t>
    </rPh>
    <rPh sb="5" eb="7">
      <t>ケンナイ</t>
    </rPh>
    <rPh sb="7" eb="9">
      <t>ジキュウ</t>
    </rPh>
    <rPh sb="9" eb="10">
      <t>ガク</t>
    </rPh>
    <rPh sb="11" eb="13">
      <t>トリヒキ</t>
    </rPh>
    <rPh sb="13" eb="15">
      <t>キホン</t>
    </rPh>
    <rPh sb="15" eb="16">
      <t>ヒョウ</t>
    </rPh>
    <rPh sb="18" eb="20">
      <t>ケイサン</t>
    </rPh>
    <phoneticPr fontId="2"/>
  </si>
  <si>
    <t>※県内自給率＝１－移輸入率</t>
    <rPh sb="1" eb="3">
      <t>ケンナイ</t>
    </rPh>
    <rPh sb="3" eb="6">
      <t>ジキュウリツ</t>
    </rPh>
    <rPh sb="9" eb="10">
      <t>ウツリ</t>
    </rPh>
    <rPh sb="10" eb="12">
      <t>ユニュウ</t>
    </rPh>
    <rPh sb="12" eb="13">
      <t>リツ</t>
    </rPh>
    <phoneticPr fontId="2"/>
  </si>
  <si>
    <t>県内自給率</t>
    <rPh sb="0" eb="2">
      <t>ケンナイ</t>
    </rPh>
    <rPh sb="2" eb="4">
      <t>ジキュウ</t>
    </rPh>
    <rPh sb="4" eb="5">
      <t>リツ</t>
    </rPh>
    <phoneticPr fontId="2"/>
  </si>
  <si>
    <t>民間消費支出構成比</t>
    <rPh sb="0" eb="2">
      <t>ミンカン</t>
    </rPh>
    <rPh sb="2" eb="4">
      <t>ショウヒ</t>
    </rPh>
    <rPh sb="4" eb="6">
      <t>シシュツ</t>
    </rPh>
    <rPh sb="6" eb="9">
      <t>コウセイヒ</t>
    </rPh>
    <phoneticPr fontId="2"/>
  </si>
  <si>
    <t>計</t>
    <rPh sb="0" eb="1">
      <t>ケイ</t>
    </rPh>
    <phoneticPr fontId="2"/>
  </si>
  <si>
    <t>民間消費支出構成比（取引基本表より計算）</t>
    <rPh sb="0" eb="2">
      <t>ミンカン</t>
    </rPh>
    <rPh sb="2" eb="4">
      <t>ショウヒ</t>
    </rPh>
    <rPh sb="4" eb="6">
      <t>シシュツ</t>
    </rPh>
    <rPh sb="6" eb="8">
      <t>コウセイ</t>
    </rPh>
    <rPh sb="8" eb="9">
      <t>ヒ</t>
    </rPh>
    <rPh sb="10" eb="12">
      <t>トリヒキ</t>
    </rPh>
    <rPh sb="12" eb="14">
      <t>キホン</t>
    </rPh>
    <rPh sb="14" eb="15">
      <t>ヒョウ</t>
    </rPh>
    <rPh sb="17" eb="19">
      <t>ケイサン</t>
    </rPh>
    <phoneticPr fontId="2"/>
  </si>
  <si>
    <t>県外への波及</t>
    <rPh sb="0" eb="2">
      <t>ケンガイ</t>
    </rPh>
    <rPh sb="4" eb="6">
      <t>ハキュウ</t>
    </rPh>
    <phoneticPr fontId="2"/>
  </si>
  <si>
    <t>移輸入依存額</t>
    <rPh sb="0" eb="1">
      <t>イ</t>
    </rPh>
    <rPh sb="1" eb="3">
      <t>ユニュウ</t>
    </rPh>
    <rPh sb="3" eb="5">
      <t>イゾン</t>
    </rPh>
    <rPh sb="5" eb="6">
      <t>ガク</t>
    </rPh>
    <phoneticPr fontId="2"/>
  </si>
  <si>
    <t>部門別粗付加価値率（取引基本表より計算）</t>
    <rPh sb="0" eb="2">
      <t>ブモン</t>
    </rPh>
    <rPh sb="2" eb="3">
      <t>ベツ</t>
    </rPh>
    <rPh sb="3" eb="4">
      <t>アラ</t>
    </rPh>
    <rPh sb="4" eb="6">
      <t>フカ</t>
    </rPh>
    <rPh sb="6" eb="8">
      <t>カチ</t>
    </rPh>
    <rPh sb="8" eb="9">
      <t>リツ</t>
    </rPh>
    <rPh sb="10" eb="12">
      <t>トリヒキ</t>
    </rPh>
    <rPh sb="12" eb="14">
      <t>キホン</t>
    </rPh>
    <rPh sb="14" eb="15">
      <t>ヒョウ</t>
    </rPh>
    <rPh sb="17" eb="19">
      <t>ケイサン</t>
    </rPh>
    <phoneticPr fontId="2"/>
  </si>
  <si>
    <t>粗付加価値率</t>
    <rPh sb="0" eb="1">
      <t>アラ</t>
    </rPh>
    <rPh sb="1" eb="3">
      <t>フカ</t>
    </rPh>
    <rPh sb="3" eb="5">
      <t>カチ</t>
    </rPh>
    <rPh sb="5" eb="6">
      <t>リツ</t>
    </rPh>
    <phoneticPr fontId="2"/>
  </si>
  <si>
    <t>県内自給率</t>
    <rPh sb="0" eb="2">
      <t>ケンナイ</t>
    </rPh>
    <phoneticPr fontId="2"/>
  </si>
  <si>
    <t>合　　　　　　　計</t>
    <rPh sb="0" eb="1">
      <t>ゴウ</t>
    </rPh>
    <rPh sb="8" eb="9">
      <t>ケイ</t>
    </rPh>
    <phoneticPr fontId="2"/>
  </si>
  <si>
    <t>部門別雇用者所得率（取引基本表より計算）</t>
    <rPh sb="0" eb="2">
      <t>ブモン</t>
    </rPh>
    <rPh sb="2" eb="3">
      <t>ベツ</t>
    </rPh>
    <rPh sb="3" eb="6">
      <t>コヨウシャ</t>
    </rPh>
    <rPh sb="6" eb="8">
      <t>ショトク</t>
    </rPh>
    <rPh sb="8" eb="9">
      <t>リツ</t>
    </rPh>
    <rPh sb="10" eb="12">
      <t>トリヒキ</t>
    </rPh>
    <rPh sb="12" eb="14">
      <t>キホン</t>
    </rPh>
    <rPh sb="14" eb="15">
      <t>ヒョウ</t>
    </rPh>
    <rPh sb="17" eb="19">
      <t>ケイサン</t>
    </rPh>
    <phoneticPr fontId="2"/>
  </si>
  <si>
    <t>雇用者所得率</t>
    <rPh sb="0" eb="3">
      <t>コヨウシャ</t>
    </rPh>
    <rPh sb="3" eb="5">
      <t>ショトク</t>
    </rPh>
    <rPh sb="5" eb="6">
      <t>リツ</t>
    </rPh>
    <phoneticPr fontId="2"/>
  </si>
  <si>
    <t>※　商業と運輸の生産者価格表示の最終需要額は、他部門からのマージン額が加算された金額となる。</t>
    <rPh sb="8" eb="11">
      <t>セイサンシャ</t>
    </rPh>
    <rPh sb="11" eb="13">
      <t>カカク</t>
    </rPh>
    <rPh sb="13" eb="15">
      <t>ヒョウジ</t>
    </rPh>
    <rPh sb="16" eb="18">
      <t>サイシュウ</t>
    </rPh>
    <rPh sb="18" eb="20">
      <t>ジュヨウ</t>
    </rPh>
    <rPh sb="20" eb="21">
      <t>ガク</t>
    </rPh>
    <phoneticPr fontId="2"/>
  </si>
  <si>
    <t>A</t>
    <phoneticPr fontId="2"/>
  </si>
  <si>
    <t>B</t>
    <phoneticPr fontId="2"/>
  </si>
  <si>
    <t>C</t>
    <phoneticPr fontId="2"/>
  </si>
  <si>
    <t>逆行列係数表（開放型）</t>
    <phoneticPr fontId="3"/>
  </si>
  <si>
    <t>操作の説明</t>
    <rPh sb="0" eb="2">
      <t>ソウサ</t>
    </rPh>
    <rPh sb="3" eb="5">
      <t>セツメイ</t>
    </rPh>
    <phoneticPr fontId="2"/>
  </si>
  <si>
    <t>C=A*B</t>
    <phoneticPr fontId="2"/>
  </si>
  <si>
    <t>％単位で入力</t>
    <rPh sb="1" eb="3">
      <t>タンイ</t>
    </rPh>
    <rPh sb="4" eb="6">
      <t>ニュウリョク</t>
    </rPh>
    <phoneticPr fontId="2"/>
  </si>
  <si>
    <t>↑</t>
    <phoneticPr fontId="2"/>
  </si>
  <si>
    <t>その他の設定入力シート</t>
    <rPh sb="2" eb="3">
      <t>タ</t>
    </rPh>
    <rPh sb="4" eb="6">
      <t>セッテイ</t>
    </rPh>
    <rPh sb="6" eb="8">
      <t>ニュウリョク</t>
    </rPh>
    <phoneticPr fontId="2"/>
  </si>
  <si>
    <t>部　　門　　名</t>
    <rPh sb="0" eb="1">
      <t>ブ</t>
    </rPh>
    <rPh sb="3" eb="4">
      <t>モン</t>
    </rPh>
    <rPh sb="6" eb="7">
      <t>メイ</t>
    </rPh>
    <phoneticPr fontId="2"/>
  </si>
  <si>
    <t>粗付加価値誘発額</t>
    <rPh sb="0" eb="1">
      <t>アラ</t>
    </rPh>
    <rPh sb="1" eb="3">
      <t>フカ</t>
    </rPh>
    <rPh sb="3" eb="5">
      <t>カチ</t>
    </rPh>
    <rPh sb="5" eb="7">
      <t>ユウハツ</t>
    </rPh>
    <rPh sb="7" eb="8">
      <t>ガク</t>
    </rPh>
    <phoneticPr fontId="2"/>
  </si>
  <si>
    <t>R=P×Q</t>
    <phoneticPr fontId="2"/>
  </si>
  <si>
    <t>民間消費による需要
増加額</t>
    <phoneticPr fontId="2"/>
  </si>
  <si>
    <t>民間消費による需要増加額のうち県内からの供給分</t>
    <rPh sb="15" eb="17">
      <t>ケンナイ</t>
    </rPh>
    <rPh sb="20" eb="22">
      <t>キョウキュウ</t>
    </rPh>
    <rPh sb="22" eb="23">
      <t>ブン</t>
    </rPh>
    <phoneticPr fontId="2"/>
  </si>
  <si>
    <t>生産波及効果</t>
    <rPh sb="0" eb="2">
      <t>セイサン</t>
    </rPh>
    <rPh sb="2" eb="4">
      <t>ハキュウ</t>
    </rPh>
    <rPh sb="4" eb="6">
      <t>コウカ</t>
    </rPh>
    <phoneticPr fontId="2"/>
  </si>
  <si>
    <t>直接効果</t>
  </si>
  <si>
    <t>計</t>
  </si>
  <si>
    <t>直接効果</t>
    <phoneticPr fontId="2"/>
  </si>
  <si>
    <t>計</t>
    <phoneticPr fontId="2"/>
  </si>
  <si>
    <t>雇用者所得誘発額</t>
    <rPh sb="0" eb="3">
      <t>コヨウシャ</t>
    </rPh>
    <rPh sb="3" eb="5">
      <t>ショトク</t>
    </rPh>
    <rPh sb="5" eb="7">
      <t>ユウハツ</t>
    </rPh>
    <rPh sb="7" eb="8">
      <t>ガク</t>
    </rPh>
    <phoneticPr fontId="2"/>
  </si>
  <si>
    <t>直接効果に対する経済波及効果の倍率(C/B)</t>
    <rPh sb="0" eb="2">
      <t>チョクセツ</t>
    </rPh>
    <rPh sb="2" eb="4">
      <t>コウカ</t>
    </rPh>
    <rPh sb="5" eb="6">
      <t>タイ</t>
    </rPh>
    <rPh sb="8" eb="10">
      <t>ケイザイ</t>
    </rPh>
    <rPh sb="10" eb="12">
      <t>ハキュウ</t>
    </rPh>
    <rPh sb="12" eb="14">
      <t>コウカ</t>
    </rPh>
    <rPh sb="15" eb="17">
      <t>バイリツ</t>
    </rPh>
    <phoneticPr fontId="2"/>
  </si>
  <si>
    <t>工場</t>
    <rPh sb="0" eb="2">
      <t>コウジョウ</t>
    </rPh>
    <phoneticPr fontId="2"/>
  </si>
  <si>
    <t>消費者</t>
    <rPh sb="0" eb="3">
      <t>ショウヒシャ</t>
    </rPh>
    <phoneticPr fontId="2"/>
  </si>
  <si>
    <t>直接効果（Ｂ）</t>
    <rPh sb="0" eb="2">
      <t>チョクセツ</t>
    </rPh>
    <rPh sb="2" eb="4">
      <t>コウカ</t>
    </rPh>
    <phoneticPr fontId="2"/>
  </si>
  <si>
    <t>計（C）</t>
    <rPh sb="0" eb="1">
      <t>ケイ</t>
    </rPh>
    <phoneticPr fontId="2"/>
  </si>
  <si>
    <t>出荷額</t>
    <rPh sb="0" eb="2">
      <t>シュッカ</t>
    </rPh>
    <rPh sb="2" eb="3">
      <t>ガク</t>
    </rPh>
    <phoneticPr fontId="2"/>
  </si>
  <si>
    <t>・消費者・観光客へのアンケートにより把握した商品の購入金額</t>
    <rPh sb="1" eb="4">
      <t>ショウヒシャ</t>
    </rPh>
    <rPh sb="5" eb="8">
      <t>カンコウキャク</t>
    </rPh>
    <rPh sb="18" eb="20">
      <t>ハアク</t>
    </rPh>
    <rPh sb="22" eb="24">
      <t>ショウヒン</t>
    </rPh>
    <rPh sb="25" eb="27">
      <t>コウニュウ</t>
    </rPh>
    <rPh sb="27" eb="29">
      <t>キンガク</t>
    </rPh>
    <phoneticPr fontId="2"/>
  </si>
  <si>
    <t>１　産業・業種別生産波及効果</t>
    <rPh sb="2" eb="4">
      <t>サンギョウ</t>
    </rPh>
    <rPh sb="5" eb="7">
      <t>ギョウシュ</t>
    </rPh>
    <rPh sb="7" eb="8">
      <t>ベツ</t>
    </rPh>
    <rPh sb="8" eb="10">
      <t>セイサン</t>
    </rPh>
    <rPh sb="10" eb="12">
      <t>ハキュウ</t>
    </rPh>
    <rPh sb="12" eb="14">
      <t>コウカ</t>
    </rPh>
    <phoneticPr fontId="2"/>
  </si>
  <si>
    <t>連関表の自給率</t>
    <rPh sb="0" eb="2">
      <t>レンカン</t>
    </rPh>
    <rPh sb="2" eb="3">
      <t>ヒョウ</t>
    </rPh>
    <rPh sb="4" eb="7">
      <t>ジキュウリツ</t>
    </rPh>
    <phoneticPr fontId="2"/>
  </si>
  <si>
    <t>任意設定欄</t>
    <rPh sb="0" eb="2">
      <t>ニンイ</t>
    </rPh>
    <rPh sb="2" eb="4">
      <t>セッテイ</t>
    </rPh>
    <rPh sb="4" eb="5">
      <t>ラン</t>
    </rPh>
    <phoneticPr fontId="2"/>
  </si>
  <si>
    <t>・県の予算書　など</t>
    <rPh sb="1" eb="2">
      <t>ケン</t>
    </rPh>
    <rPh sb="3" eb="6">
      <t>ヨサンショ</t>
    </rPh>
    <phoneticPr fontId="2"/>
  </si>
  <si>
    <t>・新規進出した工場の生産計画　など</t>
    <rPh sb="1" eb="3">
      <t>シンキ</t>
    </rPh>
    <rPh sb="3" eb="5">
      <t>シンシュツ</t>
    </rPh>
    <rPh sb="7" eb="9">
      <t>コウジョウ</t>
    </rPh>
    <rPh sb="10" eb="12">
      <t>セイサン</t>
    </rPh>
    <rPh sb="12" eb="14">
      <t>ケイカク</t>
    </rPh>
    <phoneticPr fontId="2"/>
  </si>
  <si>
    <t>運送業者</t>
    <rPh sb="0" eb="2">
      <t>ウンソウ</t>
    </rPh>
    <rPh sb="2" eb="4">
      <t>ギョウシャ</t>
    </rPh>
    <phoneticPr fontId="2"/>
  </si>
  <si>
    <t>運送費50</t>
    <rPh sb="0" eb="3">
      <t>ウンソウヒ</t>
    </rPh>
    <phoneticPr fontId="2"/>
  </si>
  <si>
    <t>販売マージン50</t>
    <rPh sb="0" eb="2">
      <t>ハンバイ</t>
    </rPh>
    <phoneticPr fontId="2"/>
  </si>
  <si>
    <t>商　　店</t>
    <rPh sb="0" eb="1">
      <t>ショウ</t>
    </rPh>
    <rPh sb="3" eb="4">
      <t>テン</t>
    </rPh>
    <phoneticPr fontId="2"/>
  </si>
  <si>
    <t>購入価格</t>
    <rPh sb="0" eb="2">
      <t>コウニュウ</t>
    </rPh>
    <rPh sb="2" eb="4">
      <t>カカク</t>
    </rPh>
    <phoneticPr fontId="2"/>
  </si>
  <si>
    <t>生産者価格</t>
    <rPh sb="0" eb="3">
      <t>セイサンシャ</t>
    </rPh>
    <rPh sb="3" eb="5">
      <t>カカク</t>
    </rPh>
    <phoneticPr fontId="2"/>
  </si>
  <si>
    <t>製造業</t>
    <rPh sb="0" eb="3">
      <t>セイゾウギョウ</t>
    </rPh>
    <phoneticPr fontId="2"/>
  </si>
  <si>
    <t>商業</t>
    <rPh sb="0" eb="2">
      <t>ショウギョウ</t>
    </rPh>
    <phoneticPr fontId="2"/>
  </si>
  <si>
    <t>運輸</t>
    <rPh sb="0" eb="2">
      <t>ウンユ</t>
    </rPh>
    <phoneticPr fontId="2"/>
  </si>
  <si>
    <t>購入者価格</t>
    <rPh sb="0" eb="2">
      <t>コウニュウ</t>
    </rPh>
    <rPh sb="2" eb="3">
      <t>シャ</t>
    </rPh>
    <rPh sb="3" eb="5">
      <t>カカク</t>
    </rPh>
    <phoneticPr fontId="2"/>
  </si>
  <si>
    <t>１　はじめに</t>
    <phoneticPr fontId="2"/>
  </si>
  <si>
    <t>２　産業・業種別粗付加価値誘発額・雇用者所得誘発額（直接効果を含む）</t>
    <rPh sb="2" eb="4">
      <t>サンギョウ</t>
    </rPh>
    <rPh sb="5" eb="7">
      <t>ギョウシュ</t>
    </rPh>
    <rPh sb="7" eb="8">
      <t>ベツ</t>
    </rPh>
    <rPh sb="8" eb="9">
      <t>アラ</t>
    </rPh>
    <rPh sb="9" eb="11">
      <t>フカ</t>
    </rPh>
    <rPh sb="11" eb="13">
      <t>カチ</t>
    </rPh>
    <rPh sb="13" eb="15">
      <t>ユウハツ</t>
    </rPh>
    <rPh sb="15" eb="16">
      <t>ガク</t>
    </rPh>
    <rPh sb="17" eb="20">
      <t>コヨウシャ</t>
    </rPh>
    <rPh sb="20" eb="22">
      <t>ショトク</t>
    </rPh>
    <rPh sb="22" eb="24">
      <t>ユウハツ</t>
    </rPh>
    <rPh sb="24" eb="25">
      <t>ガク</t>
    </rPh>
    <rPh sb="26" eb="28">
      <t>チョクセツ</t>
    </rPh>
    <rPh sb="28" eb="30">
      <t>コウカ</t>
    </rPh>
    <rPh sb="31" eb="32">
      <t>フク</t>
    </rPh>
    <phoneticPr fontId="2"/>
  </si>
  <si>
    <t>３　産業・業種別粗付加価値誘発額・雇用者所得誘発額（直接効果を除く）</t>
    <rPh sb="2" eb="4">
      <t>サンギョウ</t>
    </rPh>
    <rPh sb="5" eb="7">
      <t>ギョウシュ</t>
    </rPh>
    <rPh sb="7" eb="8">
      <t>ベツ</t>
    </rPh>
    <rPh sb="8" eb="9">
      <t>アラ</t>
    </rPh>
    <rPh sb="9" eb="11">
      <t>フカ</t>
    </rPh>
    <rPh sb="11" eb="13">
      <t>カチ</t>
    </rPh>
    <rPh sb="13" eb="15">
      <t>ユウハツ</t>
    </rPh>
    <rPh sb="15" eb="16">
      <t>ガク</t>
    </rPh>
    <rPh sb="17" eb="20">
      <t>コヨウシャ</t>
    </rPh>
    <rPh sb="20" eb="22">
      <t>ショトク</t>
    </rPh>
    <rPh sb="22" eb="24">
      <t>ユウハツ</t>
    </rPh>
    <rPh sb="24" eb="25">
      <t>ガク</t>
    </rPh>
    <rPh sb="26" eb="28">
      <t>チョクセツ</t>
    </rPh>
    <rPh sb="28" eb="30">
      <t>コウカ</t>
    </rPh>
    <rPh sb="31" eb="32">
      <t>ノゾ</t>
    </rPh>
    <phoneticPr fontId="2"/>
  </si>
  <si>
    <t>その他の製造工業製品</t>
  </si>
  <si>
    <t>直接・1次
波及効果</t>
    <rPh sb="0" eb="2">
      <t>チョクセツ</t>
    </rPh>
    <phoneticPr fontId="2"/>
  </si>
  <si>
    <t>波及効果計算過程</t>
    <rPh sb="0" eb="2">
      <t>ハキュウ</t>
    </rPh>
    <rPh sb="2" eb="4">
      <t>コウカ</t>
    </rPh>
    <rPh sb="4" eb="6">
      <t>ケイサン</t>
    </rPh>
    <rPh sb="6" eb="8">
      <t>カテイ</t>
    </rPh>
    <phoneticPr fontId="2"/>
  </si>
  <si>
    <t>M</t>
    <phoneticPr fontId="2"/>
  </si>
  <si>
    <t>O</t>
    <phoneticPr fontId="2"/>
  </si>
  <si>
    <t>S=逆行列係数×R</t>
    <rPh sb="2" eb="5">
      <t>ギャクギョウレツ</t>
    </rPh>
    <rPh sb="5" eb="7">
      <t>ケイスウ</t>
    </rPh>
    <phoneticPr fontId="2"/>
  </si>
  <si>
    <t>（１）経済波及効果分析は、次のような仮定を前提条件としています。</t>
    <rPh sb="3" eb="5">
      <t>ケイザイ</t>
    </rPh>
    <rPh sb="5" eb="7">
      <t>ハキュウ</t>
    </rPh>
    <rPh sb="7" eb="9">
      <t>コウカ</t>
    </rPh>
    <rPh sb="9" eb="11">
      <t>ブンセキ</t>
    </rPh>
    <rPh sb="13" eb="14">
      <t>ツギ</t>
    </rPh>
    <rPh sb="18" eb="20">
      <t>カテイ</t>
    </rPh>
    <rPh sb="21" eb="23">
      <t>ゼンテイ</t>
    </rPh>
    <rPh sb="23" eb="25">
      <t>ジョウケン</t>
    </rPh>
    <phoneticPr fontId="2"/>
  </si>
  <si>
    <t>県内調達率の入力欄へ</t>
    <rPh sb="0" eb="2">
      <t>ケンナイ</t>
    </rPh>
    <rPh sb="2" eb="4">
      <t>チョウタツ</t>
    </rPh>
    <rPh sb="4" eb="5">
      <t>リツ</t>
    </rPh>
    <rPh sb="6" eb="8">
      <t>ニュウリョク</t>
    </rPh>
    <rPh sb="8" eb="9">
      <t>ラン</t>
    </rPh>
    <phoneticPr fontId="2"/>
  </si>
  <si>
    <t>消費性向の入力欄へ</t>
    <rPh sb="0" eb="2">
      <t>ショウヒ</t>
    </rPh>
    <rPh sb="2" eb="4">
      <t>セイコウ</t>
    </rPh>
    <rPh sb="5" eb="7">
      <t>ニュウリョク</t>
    </rPh>
    <rPh sb="7" eb="8">
      <t>ラン</t>
    </rPh>
    <phoneticPr fontId="2"/>
  </si>
  <si>
    <t>入力しない</t>
    <rPh sb="0" eb="2">
      <t>ニュウリョク</t>
    </rPh>
    <phoneticPr fontId="2"/>
  </si>
  <si>
    <t>波及効果の計算の入力例</t>
    <rPh sb="0" eb="2">
      <t>ハキュウ</t>
    </rPh>
    <rPh sb="2" eb="4">
      <t>コウカ</t>
    </rPh>
    <rPh sb="5" eb="7">
      <t>ケイサン</t>
    </rPh>
    <rPh sb="8" eb="10">
      <t>ニュウリョク</t>
    </rPh>
    <rPh sb="10" eb="11">
      <t>レイ</t>
    </rPh>
    <phoneticPr fontId="2"/>
  </si>
  <si>
    <t>（県内に宿泊した場合という設定なので）</t>
    <rPh sb="1" eb="3">
      <t>ケンナイ</t>
    </rPh>
    <rPh sb="4" eb="6">
      <t>シュクハク</t>
    </rPh>
    <rPh sb="8" eb="10">
      <t>バアイ</t>
    </rPh>
    <rPh sb="13" eb="15">
      <t>セッテイ</t>
    </rPh>
    <phoneticPr fontId="2"/>
  </si>
  <si>
    <t>１　次の項目の入力をします。</t>
    <rPh sb="2" eb="3">
      <t>ツギ</t>
    </rPh>
    <rPh sb="4" eb="6">
      <t>コウモク</t>
    </rPh>
    <rPh sb="7" eb="9">
      <t>ニュウリョク</t>
    </rPh>
    <phoneticPr fontId="2"/>
  </si>
  <si>
    <t>②　県内調達率の入力</t>
    <rPh sb="2" eb="4">
      <t>ケンナイ</t>
    </rPh>
    <rPh sb="4" eb="6">
      <t>チョウタツ</t>
    </rPh>
    <rPh sb="6" eb="7">
      <t>リツ</t>
    </rPh>
    <rPh sb="8" eb="10">
      <t>ニュウリョク</t>
    </rPh>
    <phoneticPr fontId="2"/>
  </si>
  <si>
    <t>（県内で生産した場合という設定なので）</t>
    <rPh sb="1" eb="3">
      <t>ケンナイ</t>
    </rPh>
    <rPh sb="4" eb="6">
      <t>セイサン</t>
    </rPh>
    <rPh sb="8" eb="10">
      <t>バアイ</t>
    </rPh>
    <rPh sb="13" eb="15">
      <t>セッテイ</t>
    </rPh>
    <phoneticPr fontId="2"/>
  </si>
  <si>
    <t>　　</t>
    <phoneticPr fontId="2"/>
  </si>
  <si>
    <t>最終需要額</t>
    <rPh sb="0" eb="2">
      <t>サイシュウ</t>
    </rPh>
    <rPh sb="2" eb="4">
      <t>ジュヨウ</t>
    </rPh>
    <rPh sb="4" eb="5">
      <t>ガク</t>
    </rPh>
    <phoneticPr fontId="2"/>
  </si>
  <si>
    <t>＝</t>
    <phoneticPr fontId="2"/>
  </si>
  <si>
    <t>①最終需要額の入力</t>
    <rPh sb="1" eb="3">
      <t>サイシュウ</t>
    </rPh>
    <rPh sb="3" eb="5">
      <t>ジュヨウ</t>
    </rPh>
    <rPh sb="5" eb="6">
      <t>ガク</t>
    </rPh>
    <rPh sb="7" eb="9">
      <t>ニュウリョク</t>
    </rPh>
    <phoneticPr fontId="2"/>
  </si>
  <si>
    <t>①　最終需要の入力</t>
    <rPh sb="2" eb="4">
      <t>サイシュウ</t>
    </rPh>
    <rPh sb="4" eb="6">
      <t>ジュヨウ</t>
    </rPh>
    <rPh sb="7" eb="9">
      <t>ニュウリョク</t>
    </rPh>
    <phoneticPr fontId="2"/>
  </si>
  <si>
    <t>　①で入力した最終需要のうち県内生産で調達される率を入力します。</t>
    <rPh sb="3" eb="5">
      <t>ニュウリョク</t>
    </rPh>
    <rPh sb="19" eb="21">
      <t>チョウタツ</t>
    </rPh>
    <rPh sb="24" eb="25">
      <t>リツ</t>
    </rPh>
    <phoneticPr fontId="2"/>
  </si>
  <si>
    <t>生産者価格に転換した最終需要額</t>
    <rPh sb="0" eb="3">
      <t>セイサンシャ</t>
    </rPh>
    <rPh sb="3" eb="5">
      <t>カカク</t>
    </rPh>
    <rPh sb="6" eb="8">
      <t>テンカン</t>
    </rPh>
    <rPh sb="10" eb="12">
      <t>サイシュウ</t>
    </rPh>
    <rPh sb="12" eb="14">
      <t>ジュヨウ</t>
    </rPh>
    <rPh sb="14" eb="15">
      <t>ガク</t>
    </rPh>
    <phoneticPr fontId="2"/>
  </si>
  <si>
    <t>最終需要計</t>
    <rPh sb="0" eb="2">
      <t>サイシュウ</t>
    </rPh>
    <rPh sb="2" eb="4">
      <t>ジュヨウ</t>
    </rPh>
    <rPh sb="4" eb="5">
      <t>ケイ</t>
    </rPh>
    <phoneticPr fontId="2"/>
  </si>
  <si>
    <t>②最終需要の県内調達率の入力（部門毎）</t>
    <rPh sb="1" eb="3">
      <t>サイシュウ</t>
    </rPh>
    <rPh sb="3" eb="5">
      <t>ジュヨウ</t>
    </rPh>
    <rPh sb="6" eb="8">
      <t>ケンナイ</t>
    </rPh>
    <rPh sb="8" eb="10">
      <t>チョウタツ</t>
    </rPh>
    <rPh sb="10" eb="11">
      <t>リツ</t>
    </rPh>
    <rPh sb="12" eb="14">
      <t>ニュウリョク</t>
    </rPh>
    <rPh sb="15" eb="17">
      <t>ブモン</t>
    </rPh>
    <rPh sb="17" eb="18">
      <t>ゴト</t>
    </rPh>
    <phoneticPr fontId="2"/>
  </si>
  <si>
    <t>　最終需要額　　（Ａ）　　　　</t>
    <rPh sb="1" eb="3">
      <t>サイシュウ</t>
    </rPh>
    <rPh sb="5" eb="6">
      <t>ガク</t>
    </rPh>
    <phoneticPr fontId="2"/>
  </si>
  <si>
    <t>最終需要に対する経済波及効果の倍率(C/A)</t>
    <rPh sb="0" eb="2">
      <t>サイシュウ</t>
    </rPh>
    <rPh sb="2" eb="4">
      <t>ジュヨウ</t>
    </rPh>
    <rPh sb="5" eb="6">
      <t>タイ</t>
    </rPh>
    <rPh sb="8" eb="10">
      <t>ケイザイ</t>
    </rPh>
    <rPh sb="10" eb="12">
      <t>ハキュウ</t>
    </rPh>
    <rPh sb="12" eb="14">
      <t>コウカ</t>
    </rPh>
    <rPh sb="15" eb="17">
      <t>バイリツ</t>
    </rPh>
    <phoneticPr fontId="2"/>
  </si>
  <si>
    <t>最終需要額</t>
    <phoneticPr fontId="2"/>
  </si>
  <si>
    <t>直接効果</t>
    <rPh sb="0" eb="2">
      <t>チョクセツ</t>
    </rPh>
    <rPh sb="2" eb="4">
      <t>コウカ</t>
    </rPh>
    <phoneticPr fontId="2"/>
  </si>
  <si>
    <t>県内で調達される需要増加額</t>
    <rPh sb="0" eb="2">
      <t>ケンナイ</t>
    </rPh>
    <rPh sb="3" eb="5">
      <t>チョウタツ</t>
    </rPh>
    <rPh sb="8" eb="10">
      <t>ジュヨウ</t>
    </rPh>
    <rPh sb="10" eb="12">
      <t>ゾウカ</t>
    </rPh>
    <rPh sb="12" eb="13">
      <t>ガク</t>
    </rPh>
    <phoneticPr fontId="2"/>
  </si>
  <si>
    <t>×県内調達率</t>
    <rPh sb="1" eb="3">
      <t>ケンナイ</t>
    </rPh>
    <rPh sb="3" eb="5">
      <t>チョウタツ</t>
    </rPh>
    <rPh sb="5" eb="6">
      <t>リツ</t>
    </rPh>
    <phoneticPr fontId="2"/>
  </si>
  <si>
    <t>×投入計数</t>
    <rPh sb="1" eb="3">
      <t>トウニュウ</t>
    </rPh>
    <rPh sb="3" eb="5">
      <t>ケイスウ</t>
    </rPh>
    <phoneticPr fontId="2"/>
  </si>
  <si>
    <t>原材料投入額</t>
    <rPh sb="0" eb="3">
      <t>ゲンザイリョウ</t>
    </rPh>
    <rPh sb="3" eb="5">
      <t>トウニュウ</t>
    </rPh>
    <rPh sb="5" eb="6">
      <t>ガク</t>
    </rPh>
    <phoneticPr fontId="2"/>
  </si>
  <si>
    <t>粗付加価値誘発額</t>
    <rPh sb="0" eb="1">
      <t>ソ</t>
    </rPh>
    <rPh sb="1" eb="3">
      <t>フカ</t>
    </rPh>
    <rPh sb="3" eb="5">
      <t>カチ</t>
    </rPh>
    <rPh sb="5" eb="7">
      <t>ユウハツ</t>
    </rPh>
    <rPh sb="7" eb="8">
      <t>ガク</t>
    </rPh>
    <phoneticPr fontId="2"/>
  </si>
  <si>
    <t>×粗付加価値率</t>
    <rPh sb="1" eb="2">
      <t>ソ</t>
    </rPh>
    <rPh sb="2" eb="4">
      <t>フカ</t>
    </rPh>
    <rPh sb="4" eb="6">
      <t>カチ</t>
    </rPh>
    <rPh sb="6" eb="7">
      <t>リツ</t>
    </rPh>
    <phoneticPr fontId="2"/>
  </si>
  <si>
    <t>×雇用者所得率</t>
    <rPh sb="1" eb="4">
      <t>コヨウシャ</t>
    </rPh>
    <rPh sb="4" eb="6">
      <t>ショトク</t>
    </rPh>
    <rPh sb="6" eb="7">
      <t>リツ</t>
    </rPh>
    <phoneticPr fontId="2"/>
  </si>
  <si>
    <t>生産誘発額</t>
    <rPh sb="0" eb="2">
      <t>セイサン</t>
    </rPh>
    <rPh sb="2" eb="4">
      <t>ユウハツ</t>
    </rPh>
    <rPh sb="4" eb="5">
      <t>ガク</t>
    </rPh>
    <phoneticPr fontId="2"/>
  </si>
  <si>
    <t>消費支出額</t>
    <rPh sb="0" eb="2">
      <t>ショウヒ</t>
    </rPh>
    <rPh sb="2" eb="4">
      <t>シシュツ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</si>
  <si>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</si>
  <si>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5">
      <t>ハキュウ</t>
    </rPh>
    <rPh sb="5" eb="7">
      <t>コウカ</t>
    </rPh>
    <phoneticPr fontId="2"/>
  </si>
  <si>
    <t>×県内自給率、逆行列係数</t>
    <rPh sb="1" eb="3">
      <t>ケンナイ</t>
    </rPh>
    <rPh sb="3" eb="5">
      <t>ジキュウ</t>
    </rPh>
    <rPh sb="5" eb="6">
      <t>リツ</t>
    </rPh>
    <rPh sb="7" eb="8">
      <t>ギャク</t>
    </rPh>
    <rPh sb="8" eb="10">
      <t>ギョウレツ</t>
    </rPh>
    <rPh sb="10" eb="12">
      <t>ケイスウ</t>
    </rPh>
    <phoneticPr fontId="2"/>
  </si>
  <si>
    <t>×県内自給率、逆行列係数（開放型）</t>
    <rPh sb="1" eb="3">
      <t>ケンナイ</t>
    </rPh>
    <rPh sb="3" eb="5">
      <t>ジキュウ</t>
    </rPh>
    <rPh sb="5" eb="6">
      <t>リツ</t>
    </rPh>
    <rPh sb="7" eb="8">
      <t>ギャク</t>
    </rPh>
    <rPh sb="8" eb="10">
      <t>ギョウレツ</t>
    </rPh>
    <rPh sb="10" eb="12">
      <t>ケイスウ</t>
    </rPh>
    <rPh sb="13" eb="16">
      <t>カイホウガタ</t>
    </rPh>
    <phoneticPr fontId="2"/>
  </si>
  <si>
    <t>　　②　商品生産の投入構造は不変である</t>
    <rPh sb="4" eb="6">
      <t>ショウヒン</t>
    </rPh>
    <rPh sb="6" eb="8">
      <t>セイサン</t>
    </rPh>
    <phoneticPr fontId="2"/>
  </si>
  <si>
    <t>　　①　生産能力の限界は考慮しない</t>
    <rPh sb="4" eb="6">
      <t>セイサン</t>
    </rPh>
    <rPh sb="6" eb="8">
      <t>ノウリョク</t>
    </rPh>
    <rPh sb="9" eb="11">
      <t>ゲンカイ</t>
    </rPh>
    <rPh sb="12" eb="14">
      <t>コウリョ</t>
    </rPh>
    <phoneticPr fontId="2"/>
  </si>
  <si>
    <t>需要の増加に対し、各産業が対応できない場合も想定されますが、各部門はあらゆる需要に応えられると仮定しています。</t>
    <rPh sb="0" eb="2">
      <t>ジュヨウ</t>
    </rPh>
    <rPh sb="3" eb="5">
      <t>ゾウカ</t>
    </rPh>
    <rPh sb="6" eb="7">
      <t>タイ</t>
    </rPh>
    <rPh sb="9" eb="12">
      <t>カクサンギョウ</t>
    </rPh>
    <rPh sb="13" eb="15">
      <t>タイオウ</t>
    </rPh>
    <rPh sb="19" eb="21">
      <t>バアイ</t>
    </rPh>
    <rPh sb="22" eb="24">
      <t>ソウテイ</t>
    </rPh>
    <rPh sb="30" eb="33">
      <t>カクブモン</t>
    </rPh>
    <rPh sb="38" eb="40">
      <t>ジュヨウ</t>
    </rPh>
    <rPh sb="41" eb="42">
      <t>コタ</t>
    </rPh>
    <rPh sb="47" eb="49">
      <t>カテイ</t>
    </rPh>
    <phoneticPr fontId="2"/>
  </si>
  <si>
    <t>１年以内に生じるとは限らず、実際にいつ頃及ぶかは不明です。</t>
    <rPh sb="14" eb="16">
      <t>ジッサイ</t>
    </rPh>
    <rPh sb="19" eb="20">
      <t>ゴロ</t>
    </rPh>
    <rPh sb="20" eb="21">
      <t>オヨ</t>
    </rPh>
    <rPh sb="24" eb="26">
      <t>フメイ</t>
    </rPh>
    <phoneticPr fontId="2"/>
  </si>
  <si>
    <t>　　⑤　在庫の取り崩し等の対応は考慮しない</t>
    <rPh sb="4" eb="6">
      <t>ザイコ</t>
    </rPh>
    <rPh sb="7" eb="8">
      <t>ト</t>
    </rPh>
    <rPh sb="9" eb="10">
      <t>クズ</t>
    </rPh>
    <rPh sb="11" eb="12">
      <t>トウ</t>
    </rPh>
    <rPh sb="13" eb="15">
      <t>タイオウ</t>
    </rPh>
    <rPh sb="16" eb="18">
      <t>コウリョ</t>
    </rPh>
    <phoneticPr fontId="2"/>
  </si>
  <si>
    <t>需要の増加にはまずは在庫の取り崩しが考えられますが、すべて生産の増加で対応すると仮定しています。</t>
    <rPh sb="0" eb="2">
      <t>ジュヨウ</t>
    </rPh>
    <rPh sb="3" eb="5">
      <t>ゾウカ</t>
    </rPh>
    <rPh sb="10" eb="12">
      <t>ザイコ</t>
    </rPh>
    <rPh sb="13" eb="14">
      <t>ト</t>
    </rPh>
    <rPh sb="15" eb="16">
      <t>クズ</t>
    </rPh>
    <rPh sb="18" eb="19">
      <t>カンガ</t>
    </rPh>
    <rPh sb="29" eb="31">
      <t>セイサン</t>
    </rPh>
    <rPh sb="32" eb="34">
      <t>ゾウカ</t>
    </rPh>
    <rPh sb="35" eb="37">
      <t>タイオウ</t>
    </rPh>
    <rPh sb="40" eb="42">
      <t>カテイ</t>
    </rPh>
    <phoneticPr fontId="2"/>
  </si>
  <si>
    <t>雇用者所得だけを対象としています。</t>
  </si>
  <si>
    <t>平成</t>
    <rPh sb="0" eb="2">
      <t>ヘイセイ</t>
    </rPh>
    <phoneticPr fontId="2"/>
  </si>
  <si>
    <t>年</t>
    <rPh sb="0" eb="1">
      <t>ネン</t>
    </rPh>
    <phoneticPr fontId="2"/>
  </si>
  <si>
    <t>　　⑥　第２次波及効果の対象は雇用者所得に限定している</t>
    <rPh sb="4" eb="5">
      <t>ダイ</t>
    </rPh>
    <rPh sb="6" eb="7">
      <t>ジ</t>
    </rPh>
    <rPh sb="7" eb="9">
      <t>ハキュウ</t>
    </rPh>
    <rPh sb="9" eb="11">
      <t>コウカ</t>
    </rPh>
    <rPh sb="12" eb="14">
      <t>タイショウ</t>
    </rPh>
    <rPh sb="15" eb="18">
      <t>コヨウシャ</t>
    </rPh>
    <rPh sb="18" eb="20">
      <t>ショトク</t>
    </rPh>
    <rPh sb="21" eb="23">
      <t>ゲンテイ</t>
    </rPh>
    <phoneticPr fontId="2"/>
  </si>
  <si>
    <t>　　④　経済波及効果の達成される時期は不明である</t>
    <rPh sb="4" eb="6">
      <t>ケイザイ</t>
    </rPh>
    <rPh sb="6" eb="8">
      <t>ハキュウ</t>
    </rPh>
    <rPh sb="8" eb="10">
      <t>コウカ</t>
    </rPh>
    <rPh sb="11" eb="13">
      <t>タッセイ</t>
    </rPh>
    <rPh sb="16" eb="18">
      <t>ジキ</t>
    </rPh>
    <rPh sb="19" eb="21">
      <t>フメイ</t>
    </rPh>
    <phoneticPr fontId="2"/>
  </si>
  <si>
    <t>購入者価格と生産者価格について</t>
    <rPh sb="0" eb="3">
      <t>コウニュウシャ</t>
    </rPh>
    <rPh sb="3" eb="5">
      <t>カカク</t>
    </rPh>
    <rPh sb="6" eb="9">
      <t>セイサンシャ</t>
    </rPh>
    <rPh sb="9" eb="11">
      <t>カカク</t>
    </rPh>
    <phoneticPr fontId="2"/>
  </si>
  <si>
    <t>２　結果が計算されます。</t>
    <rPh sb="2" eb="4">
      <t>ケッカ</t>
    </rPh>
    <rPh sb="5" eb="7">
      <t>ケイサン</t>
    </rPh>
    <phoneticPr fontId="2"/>
  </si>
  <si>
    <t>　</t>
    <phoneticPr fontId="2"/>
  </si>
  <si>
    <t>粗付加価値誘発額</t>
  </si>
  <si>
    <t>　　</t>
    <phoneticPr fontId="2"/>
  </si>
  <si>
    <t>雇用者所得誘発額</t>
  </si>
  <si>
    <t>最終需要増加額</t>
    <rPh sb="0" eb="2">
      <t>サイシュウ</t>
    </rPh>
    <rPh sb="2" eb="4">
      <t>ジュヨウ</t>
    </rPh>
    <rPh sb="4" eb="6">
      <t>ゾウカ</t>
    </rPh>
    <rPh sb="6" eb="7">
      <t>ガク</t>
    </rPh>
    <phoneticPr fontId="2"/>
  </si>
  <si>
    <t>１　前提条件</t>
    <rPh sb="2" eb="4">
      <t>ゼンテイ</t>
    </rPh>
    <rPh sb="4" eb="6">
      <t>ジョウケン</t>
    </rPh>
    <phoneticPr fontId="2"/>
  </si>
  <si>
    <t>２　分析結果</t>
    <rPh sb="2" eb="4">
      <t>ブンセキ</t>
    </rPh>
    <rPh sb="4" eb="6">
      <t>ケッカ</t>
    </rPh>
    <phoneticPr fontId="2"/>
  </si>
  <si>
    <t>３　波及効果倍率</t>
    <rPh sb="2" eb="4">
      <t>ハキュウ</t>
    </rPh>
    <rPh sb="4" eb="6">
      <t>コウカ</t>
    </rPh>
    <rPh sb="6" eb="8">
      <t>バイリツ</t>
    </rPh>
    <phoneticPr fontId="2"/>
  </si>
  <si>
    <t>①　生産能力の限界は考慮しない</t>
    <phoneticPr fontId="2"/>
  </si>
  <si>
    <t>②　商品生産の投入構造は不変である</t>
    <phoneticPr fontId="2"/>
  </si>
  <si>
    <t>④　経済波及効果の達成される時期は不明である</t>
    <phoneticPr fontId="2"/>
  </si>
  <si>
    <t>⑤　在庫の取り崩し等の対応は考慮しない</t>
    <phoneticPr fontId="2"/>
  </si>
  <si>
    <t>⑥　第２次波及効果の対象は雇用者所得に限定している</t>
    <phoneticPr fontId="2"/>
  </si>
  <si>
    <t>（平成</t>
    <rPh sb="1" eb="3">
      <t>ヘイセイ</t>
    </rPh>
    <phoneticPr fontId="2"/>
  </si>
  <si>
    <t>）</t>
    <phoneticPr fontId="2"/>
  </si>
  <si>
    <t>（２）この分析ワークシートの使用と分析結果については各利用者の責任においてご利用ください。</t>
    <phoneticPr fontId="2"/>
  </si>
  <si>
    <t>生産拡大による費用の減少はないと仮定しています。</t>
    <rPh sb="0" eb="2">
      <t>セイサン</t>
    </rPh>
    <rPh sb="2" eb="4">
      <t>カクダイ</t>
    </rPh>
    <rPh sb="7" eb="9">
      <t>ヒヨウ</t>
    </rPh>
    <rPh sb="10" eb="12">
      <t>ゲンショウ</t>
    </rPh>
    <rPh sb="16" eb="18">
      <t>カテイ</t>
    </rPh>
    <phoneticPr fontId="2"/>
  </si>
  <si>
    <t>波及効果分析結果部門別集計表</t>
    <rPh sb="0" eb="2">
      <t>ハキュウ</t>
    </rPh>
    <rPh sb="2" eb="4">
      <t>コウカ</t>
    </rPh>
    <rPh sb="4" eb="6">
      <t>ブンセキ</t>
    </rPh>
    <rPh sb="6" eb="8">
      <t>ケッカ</t>
    </rPh>
    <rPh sb="8" eb="10">
      <t>ブモン</t>
    </rPh>
    <rPh sb="10" eb="11">
      <t>ベツ</t>
    </rPh>
    <rPh sb="11" eb="13">
      <t>シュウケイ</t>
    </rPh>
    <rPh sb="13" eb="14">
      <t>ヒョウ</t>
    </rPh>
    <phoneticPr fontId="2"/>
  </si>
  <si>
    <t>経済波及効果フロー</t>
    <rPh sb="0" eb="2">
      <t>ケイザイ</t>
    </rPh>
    <rPh sb="2" eb="4">
      <t>ハキュウ</t>
    </rPh>
    <rPh sb="4" eb="6">
      <t>コウカ</t>
    </rPh>
    <phoneticPr fontId="2"/>
  </si>
  <si>
    <t>倍</t>
    <rPh sb="0" eb="1">
      <t>バイ</t>
    </rPh>
    <phoneticPr fontId="2"/>
  </si>
  <si>
    <t>×消費転換計数</t>
    <rPh sb="1" eb="3">
      <t>ショウヒ</t>
    </rPh>
    <rPh sb="3" eb="5">
      <t>テンカン</t>
    </rPh>
    <rPh sb="5" eb="7">
      <t>ケイスウ</t>
    </rPh>
    <phoneticPr fontId="2"/>
  </si>
  <si>
    <t>（直接効果＋第１次波及効果）</t>
    <rPh sb="1" eb="3">
      <t>チョクセツ</t>
    </rPh>
    <rPh sb="3" eb="5">
      <t>コウカ</t>
    </rPh>
    <rPh sb="6" eb="7">
      <t>ダイ</t>
    </rPh>
    <rPh sb="8" eb="9">
      <t>ジ</t>
    </rPh>
    <rPh sb="9" eb="11">
      <t>ハキュウ</t>
    </rPh>
    <rPh sb="11" eb="13">
      <t>コウカ</t>
    </rPh>
    <phoneticPr fontId="2"/>
  </si>
  <si>
    <t>×消費支出構成（民間消費支出構成比）</t>
    <rPh sb="1" eb="3">
      <t>ショウヒ</t>
    </rPh>
    <rPh sb="3" eb="5">
      <t>シシュツ</t>
    </rPh>
    <rPh sb="5" eb="7">
      <t>コウセイ</t>
    </rPh>
    <rPh sb="8" eb="10">
      <t>ミンカン</t>
    </rPh>
    <rPh sb="10" eb="12">
      <t>ショウヒ</t>
    </rPh>
    <rPh sb="12" eb="14">
      <t>シシュツ</t>
    </rPh>
    <rPh sb="14" eb="17">
      <t>コウセイヒ</t>
    </rPh>
    <phoneticPr fontId="2"/>
  </si>
  <si>
    <t>波及効果分析結果総括表</t>
    <rPh sb="0" eb="2">
      <t>ハキュウ</t>
    </rPh>
    <rPh sb="2" eb="4">
      <t>コウカ</t>
    </rPh>
    <rPh sb="4" eb="6">
      <t>ブンセキ</t>
    </rPh>
    <rPh sb="6" eb="8">
      <t>ケッカ</t>
    </rPh>
    <rPh sb="8" eb="10">
      <t>ソウカツ</t>
    </rPh>
    <rPh sb="10" eb="11">
      <t>ヒョウ</t>
    </rPh>
    <phoneticPr fontId="2"/>
  </si>
  <si>
    <t>入力の説明シートへ</t>
    <rPh sb="0" eb="2">
      <t>ニュウリョク</t>
    </rPh>
    <rPh sb="3" eb="5">
      <t>セツメイ</t>
    </rPh>
    <phoneticPr fontId="2"/>
  </si>
  <si>
    <t>最終需要額入力シートへ</t>
    <rPh sb="0" eb="2">
      <t>サイシュウ</t>
    </rPh>
    <rPh sb="2" eb="4">
      <t>ジュヨウ</t>
    </rPh>
    <rPh sb="4" eb="5">
      <t>ガク</t>
    </rPh>
    <rPh sb="5" eb="7">
      <t>ニュウリョク</t>
    </rPh>
    <phoneticPr fontId="2"/>
  </si>
  <si>
    <t>購入者価格による
最終需要額</t>
    <rPh sb="0" eb="3">
      <t>コウニュウシャ</t>
    </rPh>
    <rPh sb="3" eb="5">
      <t>カカク</t>
    </rPh>
    <rPh sb="9" eb="11">
      <t>サイシュウ</t>
    </rPh>
    <rPh sb="13" eb="14">
      <t>ガク</t>
    </rPh>
    <phoneticPr fontId="2"/>
  </si>
  <si>
    <t>生産者価格による
最終需要額</t>
    <rPh sb="0" eb="3">
      <t>セイサンシャ</t>
    </rPh>
    <rPh sb="3" eb="5">
      <t>カカク</t>
    </rPh>
    <rPh sb="9" eb="11">
      <t>サイシュウ</t>
    </rPh>
    <rPh sb="11" eb="13">
      <t>ジュヨウ</t>
    </rPh>
    <rPh sb="13" eb="14">
      <t>ガク</t>
    </rPh>
    <phoneticPr fontId="2"/>
  </si>
  <si>
    <t>生産者価格と購入者価格について</t>
    <rPh sb="0" eb="3">
      <t>セイサンシャ</t>
    </rPh>
    <rPh sb="3" eb="5">
      <t>カカク</t>
    </rPh>
    <rPh sb="6" eb="9">
      <t>コウニュウシャ</t>
    </rPh>
    <rPh sb="9" eb="11">
      <t>カカク</t>
    </rPh>
    <phoneticPr fontId="2"/>
  </si>
  <si>
    <t>つまり、購入者から見た金額を指しています。</t>
    <rPh sb="4" eb="7">
      <t>コウニュウシャ</t>
    </rPh>
    <rPh sb="9" eb="10">
      <t>ミ</t>
    </rPh>
    <rPh sb="11" eb="13">
      <t>キンガク</t>
    </rPh>
    <rPh sb="14" eb="15">
      <t>サ</t>
    </rPh>
    <phoneticPr fontId="2"/>
  </si>
  <si>
    <t>　購入者価格とは、個々の取引に流通経費（商業マージン＋国内貨物運賃）が含むものをいいます。</t>
    <rPh sb="1" eb="4">
      <t>コウニュウシャ</t>
    </rPh>
    <rPh sb="4" eb="6">
      <t>カカク</t>
    </rPh>
    <rPh sb="9" eb="11">
      <t>ココ</t>
    </rPh>
    <rPh sb="12" eb="14">
      <t>トリヒキ</t>
    </rPh>
    <rPh sb="15" eb="17">
      <t>リュウツウ</t>
    </rPh>
    <rPh sb="17" eb="19">
      <t>ケイヒ</t>
    </rPh>
    <rPh sb="20" eb="22">
      <t>ショウギョウ</t>
    </rPh>
    <rPh sb="27" eb="29">
      <t>コクナイ</t>
    </rPh>
    <rPh sb="29" eb="31">
      <t>カモツ</t>
    </rPh>
    <rPh sb="31" eb="33">
      <t>ウンチン</t>
    </rPh>
    <rPh sb="35" eb="36">
      <t>フク</t>
    </rPh>
    <phoneticPr fontId="2"/>
  </si>
  <si>
    <t>　一方、この計算ファイルは生産者価格表（個々の取引に流通経費を含まないもの）を使い生産波及効果を測定します。</t>
    <rPh sb="1" eb="3">
      <t>イッポウ</t>
    </rPh>
    <rPh sb="6" eb="8">
      <t>ケイサン</t>
    </rPh>
    <rPh sb="13" eb="16">
      <t>セイサンシャ</t>
    </rPh>
    <rPh sb="16" eb="18">
      <t>カカク</t>
    </rPh>
    <rPh sb="18" eb="19">
      <t>ヒョウ</t>
    </rPh>
    <rPh sb="20" eb="22">
      <t>ココ</t>
    </rPh>
    <rPh sb="23" eb="25">
      <t>トリヒキ</t>
    </rPh>
    <rPh sb="26" eb="28">
      <t>リュウツウ</t>
    </rPh>
    <rPh sb="28" eb="30">
      <t>ケイヒ</t>
    </rPh>
    <rPh sb="31" eb="32">
      <t>フク</t>
    </rPh>
    <rPh sb="39" eb="40">
      <t>ツカ</t>
    </rPh>
    <rPh sb="41" eb="43">
      <t>セイサン</t>
    </rPh>
    <rPh sb="43" eb="45">
      <t>ハキュウ</t>
    </rPh>
    <rPh sb="45" eb="47">
      <t>コウカ</t>
    </rPh>
    <rPh sb="48" eb="50">
      <t>ソクテイ</t>
    </rPh>
    <phoneticPr fontId="2"/>
  </si>
  <si>
    <t>　　　</t>
    <phoneticPr fontId="2"/>
  </si>
  <si>
    <t>分析結果部門別集計表シートへ</t>
    <rPh sb="0" eb="2">
      <t>ブンセキ</t>
    </rPh>
    <rPh sb="2" eb="4">
      <t>ケッカ</t>
    </rPh>
    <rPh sb="4" eb="6">
      <t>ブモン</t>
    </rPh>
    <rPh sb="6" eb="7">
      <t>ベツ</t>
    </rPh>
    <rPh sb="7" eb="9">
      <t>シュウケイ</t>
    </rPh>
    <rPh sb="9" eb="10">
      <t>ヒョウ</t>
    </rPh>
    <phoneticPr fontId="2"/>
  </si>
  <si>
    <t>分析結果総括シートへ</t>
    <rPh sb="0" eb="2">
      <t>ブンセキ</t>
    </rPh>
    <rPh sb="2" eb="4">
      <t>ケッカ</t>
    </rPh>
    <rPh sb="4" eb="6">
      <t>ソウカツ</t>
    </rPh>
    <phoneticPr fontId="2"/>
  </si>
  <si>
    <t>波及効果グラフシートへ</t>
    <rPh sb="0" eb="2">
      <t>ハキュウ</t>
    </rPh>
    <rPh sb="2" eb="4">
      <t>コウカ</t>
    </rPh>
    <phoneticPr fontId="2"/>
  </si>
  <si>
    <t>第2次
波及効果</t>
    <phoneticPr fontId="2"/>
  </si>
  <si>
    <t>第1次
波及効果</t>
    <phoneticPr fontId="2"/>
  </si>
  <si>
    <t>第1次
波及効果</t>
    <rPh sb="0" eb="1">
      <t>ダイ</t>
    </rPh>
    <rPh sb="2" eb="3">
      <t>ジ</t>
    </rPh>
    <rPh sb="4" eb="6">
      <t>ハキュウ</t>
    </rPh>
    <rPh sb="6" eb="8">
      <t>コウカ</t>
    </rPh>
    <phoneticPr fontId="2"/>
  </si>
  <si>
    <t>第2次
波及効果</t>
    <rPh sb="0" eb="1">
      <t>ダイ</t>
    </rPh>
    <rPh sb="2" eb="3">
      <t>ジ</t>
    </rPh>
    <rPh sb="4" eb="6">
      <t>ハキュウ</t>
    </rPh>
    <rPh sb="6" eb="8">
      <t>コウカ</t>
    </rPh>
    <phoneticPr fontId="2"/>
  </si>
  <si>
    <t>（グラフ作成用数値）</t>
    <rPh sb="4" eb="6">
      <t>サクセイ</t>
    </rPh>
    <rPh sb="6" eb="7">
      <t>ヨウ</t>
    </rPh>
    <rPh sb="7" eb="9">
      <t>スウチ</t>
    </rPh>
    <phoneticPr fontId="2"/>
  </si>
  <si>
    <t>年　消費性向</t>
    <rPh sb="0" eb="1">
      <t>ネン</t>
    </rPh>
    <rPh sb="2" eb="4">
      <t>ショウヒ</t>
    </rPh>
    <rPh sb="4" eb="6">
      <t>セイコウ</t>
    </rPh>
    <phoneticPr fontId="2"/>
  </si>
  <si>
    <t>②　第２次波及効果の測定に使用した消費転換係数は、総務省「家計調査報告」による</t>
    <rPh sb="2" eb="3">
      <t>ダイ</t>
    </rPh>
    <rPh sb="4" eb="5">
      <t>ジ</t>
    </rPh>
    <rPh sb="5" eb="7">
      <t>ハキュウ</t>
    </rPh>
    <rPh sb="7" eb="9">
      <t>コウカ</t>
    </rPh>
    <rPh sb="10" eb="12">
      <t>ソクテイ</t>
    </rPh>
    <rPh sb="13" eb="15">
      <t>シヨウ</t>
    </rPh>
    <rPh sb="17" eb="19">
      <t>ショウヒ</t>
    </rPh>
    <rPh sb="19" eb="21">
      <t>テンカン</t>
    </rPh>
    <rPh sb="21" eb="23">
      <t>ケイスウ</t>
    </rPh>
    <rPh sb="25" eb="28">
      <t>ソウムショウ</t>
    </rPh>
    <rPh sb="29" eb="31">
      <t>カケイ</t>
    </rPh>
    <rPh sb="31" eb="33">
      <t>チョウサ</t>
    </rPh>
    <rPh sb="33" eb="35">
      <t>ホウコク</t>
    </rPh>
    <phoneticPr fontId="2"/>
  </si>
  <si>
    <t>２　利用上の注意事項</t>
    <phoneticPr fontId="2"/>
  </si>
  <si>
    <t>　購入者価格による最終需要としては、次のものがあげられます。</t>
    <rPh sb="1" eb="4">
      <t>コウニュウシャ</t>
    </rPh>
    <rPh sb="4" eb="6">
      <t>カカク</t>
    </rPh>
    <rPh sb="9" eb="11">
      <t>サイシュウ</t>
    </rPh>
    <rPh sb="11" eb="13">
      <t>ジュヨウ</t>
    </rPh>
    <rPh sb="18" eb="19">
      <t>ツギ</t>
    </rPh>
    <phoneticPr fontId="2"/>
  </si>
  <si>
    <t>　生産者価格による最終需要としては、次のものがあげられます。</t>
    <rPh sb="1" eb="4">
      <t>セイサンシャ</t>
    </rPh>
    <rPh sb="4" eb="6">
      <t>カカク</t>
    </rPh>
    <rPh sb="9" eb="11">
      <t>サイシュウ</t>
    </rPh>
    <rPh sb="11" eb="13">
      <t>ジュヨウ</t>
    </rPh>
    <rPh sb="18" eb="19">
      <t>ツギ</t>
    </rPh>
    <phoneticPr fontId="2"/>
  </si>
  <si>
    <t>＜参考＞購入者価格と生産者価格のイメージ</t>
    <rPh sb="1" eb="3">
      <t>サンコウ</t>
    </rPh>
    <rPh sb="4" eb="7">
      <t>コウニュウシャ</t>
    </rPh>
    <rPh sb="7" eb="9">
      <t>カカク</t>
    </rPh>
    <rPh sb="10" eb="13">
      <t>セイサンシャ</t>
    </rPh>
    <rPh sb="13" eb="15">
      <t>カカク</t>
    </rPh>
    <phoneticPr fontId="2"/>
  </si>
  <si>
    <t>このため、購入者価格による最終需要額欄に入力した金額は、自動的に生産者価格に転換させています。</t>
    <rPh sb="5" eb="8">
      <t>コウニュウシャ</t>
    </rPh>
    <rPh sb="8" eb="10">
      <t>カカク</t>
    </rPh>
    <rPh sb="13" eb="14">
      <t>サイ</t>
    </rPh>
    <rPh sb="15" eb="16">
      <t>ジュ</t>
    </rPh>
    <rPh sb="17" eb="18">
      <t>ガク</t>
    </rPh>
    <rPh sb="18" eb="19">
      <t>ラン</t>
    </rPh>
    <rPh sb="20" eb="22">
      <t>ニュウリョク</t>
    </rPh>
    <rPh sb="24" eb="26">
      <t>キンガク</t>
    </rPh>
    <rPh sb="28" eb="31">
      <t>ジドウテキ</t>
    </rPh>
    <phoneticPr fontId="2"/>
  </si>
  <si>
    <t>　雇用者所得以外にも営業余剰の増加による総固定資本形成の増加が考えられますが、営業余剰についてはその転換比率がないため、</t>
    <phoneticPr fontId="2"/>
  </si>
  <si>
    <t>　　③　各部門が使用する原材料等投入量は、その部門の生産量に比例する</t>
    <rPh sb="4" eb="7">
      <t>カクブモン</t>
    </rPh>
    <rPh sb="8" eb="10">
      <t>シヨウ</t>
    </rPh>
    <rPh sb="12" eb="15">
      <t>ゲンザイリョウ</t>
    </rPh>
    <rPh sb="15" eb="16">
      <t>ナド</t>
    </rPh>
    <rPh sb="16" eb="18">
      <t>トウニュウ</t>
    </rPh>
    <rPh sb="18" eb="19">
      <t>リョウ</t>
    </rPh>
    <rPh sb="23" eb="25">
      <t>ブモン</t>
    </rPh>
    <rPh sb="26" eb="28">
      <t>セイサン</t>
    </rPh>
    <rPh sb="28" eb="29">
      <t>リョウ</t>
    </rPh>
    <rPh sb="30" eb="32">
      <t>ヒレイ</t>
    </rPh>
    <phoneticPr fontId="2"/>
  </si>
  <si>
    <t>③　各部門が使用する原材料等投入量は、その部門の生産量に比例する</t>
    <rPh sb="2" eb="5">
      <t>カクブモン</t>
    </rPh>
    <rPh sb="6" eb="8">
      <t>シヨウ</t>
    </rPh>
    <rPh sb="10" eb="13">
      <t>ゲンザイリョウ</t>
    </rPh>
    <rPh sb="13" eb="14">
      <t>ナド</t>
    </rPh>
    <rPh sb="14" eb="16">
      <t>トウニュウ</t>
    </rPh>
    <rPh sb="16" eb="17">
      <t>リョウ</t>
    </rPh>
    <rPh sb="21" eb="23">
      <t>ブモン</t>
    </rPh>
    <rPh sb="24" eb="26">
      <t>セイサン</t>
    </rPh>
    <rPh sb="26" eb="27">
      <t>リョウ</t>
    </rPh>
    <rPh sb="28" eb="30">
      <t>ヒレイ</t>
    </rPh>
    <phoneticPr fontId="2"/>
  </si>
  <si>
    <t xml:space="preserve">　生産波及効果を測定したい最終需要額を産業部門別に購入者価格又は生産者価格による最終需要額欄に入力します。
</t>
    <rPh sb="1" eb="3">
      <t>セイサン</t>
    </rPh>
    <rPh sb="3" eb="5">
      <t>ハキュウ</t>
    </rPh>
    <rPh sb="5" eb="7">
      <t>コウカ</t>
    </rPh>
    <rPh sb="8" eb="10">
      <t>ソクテイ</t>
    </rPh>
    <rPh sb="13" eb="15">
      <t>サイシュウ</t>
    </rPh>
    <rPh sb="15" eb="17">
      <t>ジュヨウ</t>
    </rPh>
    <rPh sb="17" eb="18">
      <t>ガク</t>
    </rPh>
    <rPh sb="19" eb="21">
      <t>サンギョウ</t>
    </rPh>
    <rPh sb="21" eb="23">
      <t>ブモン</t>
    </rPh>
    <rPh sb="23" eb="24">
      <t>ベツ</t>
    </rPh>
    <rPh sb="25" eb="28">
      <t>コウニュウシャ</t>
    </rPh>
    <rPh sb="28" eb="30">
      <t>カカク</t>
    </rPh>
    <rPh sb="30" eb="31">
      <t>マタ</t>
    </rPh>
    <rPh sb="32" eb="35">
      <t>セイサンシャ</t>
    </rPh>
    <rPh sb="35" eb="37">
      <t>カカク</t>
    </rPh>
    <rPh sb="40" eb="42">
      <t>サイシュウ</t>
    </rPh>
    <rPh sb="42" eb="44">
      <t>ジュヨウ</t>
    </rPh>
    <rPh sb="44" eb="45">
      <t>ガク</t>
    </rPh>
    <rPh sb="45" eb="46">
      <t>ラン</t>
    </rPh>
    <rPh sb="47" eb="49">
      <t>ニュウリョク</t>
    </rPh>
    <phoneticPr fontId="2"/>
  </si>
  <si>
    <t>　第２次波及効果を測定する際、直接効果＋第１次波及効果により増加した雇用者所得のうち消費に回る率を入力します。</t>
    <rPh sb="1" eb="2">
      <t>ダイ</t>
    </rPh>
    <rPh sb="3" eb="4">
      <t>ジ</t>
    </rPh>
    <rPh sb="4" eb="6">
      <t>ハキュウ</t>
    </rPh>
    <rPh sb="6" eb="8">
      <t>コウカ</t>
    </rPh>
    <rPh sb="9" eb="11">
      <t>ソクテイ</t>
    </rPh>
    <rPh sb="13" eb="14">
      <t>サイ</t>
    </rPh>
    <rPh sb="15" eb="17">
      <t>チョクセツ</t>
    </rPh>
    <rPh sb="17" eb="19">
      <t>コウカ</t>
    </rPh>
    <rPh sb="20" eb="21">
      <t>ダイ</t>
    </rPh>
    <rPh sb="22" eb="23">
      <t>ジ</t>
    </rPh>
    <rPh sb="23" eb="25">
      <t>ハキュウ</t>
    </rPh>
    <rPh sb="25" eb="27">
      <t>コウカ</t>
    </rPh>
    <rPh sb="30" eb="32">
      <t>ゾウカ</t>
    </rPh>
    <rPh sb="34" eb="37">
      <t>コヨウシャ</t>
    </rPh>
    <rPh sb="37" eb="39">
      <t>ショトク</t>
    </rPh>
    <rPh sb="47" eb="48">
      <t>リツ</t>
    </rPh>
    <rPh sb="49" eb="51">
      <t>ニュウリョク</t>
    </rPh>
    <phoneticPr fontId="2"/>
  </si>
  <si>
    <t>何も入力しない場合、産業連関表（取引基本表）から求めた県内自給率を自動的に適用。</t>
    <phoneticPr fontId="2"/>
  </si>
  <si>
    <t>（何も入力しない場合、</t>
    <rPh sb="1" eb="2">
      <t>ナニ</t>
    </rPh>
    <rPh sb="3" eb="5">
      <t>ニュウリョク</t>
    </rPh>
    <rPh sb="8" eb="10">
      <t>バアイ</t>
    </rPh>
    <phoneticPr fontId="2"/>
  </si>
  <si>
    <t>はん用機械</t>
  </si>
  <si>
    <t>生産用機械</t>
  </si>
  <si>
    <t>業務用機械</t>
  </si>
  <si>
    <t>水道</t>
  </si>
  <si>
    <t>廃棄物処理</t>
  </si>
  <si>
    <t>商業</t>
  </si>
  <si>
    <t>金融・保険</t>
  </si>
  <si>
    <t>公務</t>
  </si>
  <si>
    <t>家計外消費支出（列）</t>
  </si>
  <si>
    <t>県内最終需要計</t>
    <rPh sb="0" eb="1">
      <t>ケン</t>
    </rPh>
    <rPh sb="1" eb="2">
      <t>ナイジュ</t>
    </rPh>
    <rPh sb="2" eb="4">
      <t>サイシュウ</t>
    </rPh>
    <rPh sb="4" eb="6">
      <t>ジュヨウ</t>
    </rPh>
    <rPh sb="6" eb="7">
      <t>ケイ</t>
    </rPh>
    <phoneticPr fontId="1"/>
  </si>
  <si>
    <t>県内需要合計</t>
    <rPh sb="0" eb="1">
      <t>ケン</t>
    </rPh>
    <rPh sb="1" eb="2">
      <t>ナイジュ</t>
    </rPh>
    <rPh sb="2" eb="4">
      <t>ジュヨウ</t>
    </rPh>
    <rPh sb="4" eb="6">
      <t>ゴウケイ</t>
    </rPh>
    <phoneticPr fontId="1"/>
  </si>
  <si>
    <t>移輸出</t>
    <rPh sb="0" eb="1">
      <t>イ</t>
    </rPh>
    <phoneticPr fontId="1"/>
  </si>
  <si>
    <t>（控除）移輸入</t>
    <rPh sb="4" eb="5">
      <t>イ</t>
    </rPh>
    <phoneticPr fontId="1"/>
  </si>
  <si>
    <t>最終需要部門計</t>
  </si>
  <si>
    <t>県内生産額</t>
    <rPh sb="0" eb="2">
      <t>ケンナイ</t>
    </rPh>
    <phoneticPr fontId="1"/>
  </si>
  <si>
    <t>（単位：100万円）</t>
    <rPh sb="1" eb="3">
      <t>タンイ</t>
    </rPh>
    <rPh sb="7" eb="8">
      <t>マン</t>
    </rPh>
    <rPh sb="8" eb="9">
      <t>エン</t>
    </rPh>
    <phoneticPr fontId="3"/>
  </si>
  <si>
    <t>家計外消費支出（行）</t>
  </si>
  <si>
    <t>間接税（関税・輸入品商品税を除く。）</t>
  </si>
  <si>
    <t>011</t>
  </si>
  <si>
    <t>012</t>
  </si>
  <si>
    <t>013</t>
  </si>
  <si>
    <t>015</t>
  </si>
  <si>
    <t>017</t>
  </si>
  <si>
    <t>061</t>
  </si>
  <si>
    <t>062</t>
  </si>
  <si>
    <t>111</t>
  </si>
  <si>
    <t>112</t>
  </si>
  <si>
    <t>113</t>
  </si>
  <si>
    <t>114</t>
  </si>
  <si>
    <t>151</t>
  </si>
  <si>
    <t>152</t>
  </si>
  <si>
    <t>161</t>
  </si>
  <si>
    <t>162</t>
  </si>
  <si>
    <t>163</t>
  </si>
  <si>
    <t>164</t>
  </si>
  <si>
    <t>191</t>
  </si>
  <si>
    <t>201</t>
  </si>
  <si>
    <t>202</t>
  </si>
  <si>
    <t>203</t>
  </si>
  <si>
    <t>204</t>
  </si>
  <si>
    <t>205</t>
  </si>
  <si>
    <t>206</t>
  </si>
  <si>
    <t>207</t>
  </si>
  <si>
    <t>208</t>
  </si>
  <si>
    <t>211</t>
  </si>
  <si>
    <t>212</t>
  </si>
  <si>
    <t>221</t>
  </si>
  <si>
    <t>222</t>
  </si>
  <si>
    <t>231</t>
  </si>
  <si>
    <t>251</t>
  </si>
  <si>
    <t>252</t>
  </si>
  <si>
    <t>253</t>
  </si>
  <si>
    <t>259</t>
  </si>
  <si>
    <t>261</t>
  </si>
  <si>
    <t>262</t>
  </si>
  <si>
    <t>263</t>
  </si>
  <si>
    <t>269</t>
  </si>
  <si>
    <t>271</t>
  </si>
  <si>
    <t>272</t>
  </si>
  <si>
    <t>281</t>
  </si>
  <si>
    <t>289</t>
  </si>
  <si>
    <t>291</t>
  </si>
  <si>
    <t>301</t>
  </si>
  <si>
    <t>311</t>
  </si>
  <si>
    <t>321</t>
  </si>
  <si>
    <t>329</t>
  </si>
  <si>
    <t>331</t>
  </si>
  <si>
    <t>332</t>
  </si>
  <si>
    <t>333</t>
  </si>
  <si>
    <t>339</t>
  </si>
  <si>
    <t>341</t>
  </si>
  <si>
    <t>342</t>
  </si>
  <si>
    <t>351</t>
  </si>
  <si>
    <t>352</t>
  </si>
  <si>
    <t>353</t>
  </si>
  <si>
    <t>354</t>
  </si>
  <si>
    <t>359</t>
  </si>
  <si>
    <t>391</t>
  </si>
  <si>
    <t>392</t>
  </si>
  <si>
    <t>411</t>
  </si>
  <si>
    <t>412</t>
  </si>
  <si>
    <t>413</t>
  </si>
  <si>
    <t>419</t>
  </si>
  <si>
    <t>461</t>
  </si>
  <si>
    <t>462</t>
  </si>
  <si>
    <t>471</t>
  </si>
  <si>
    <t>481</t>
  </si>
  <si>
    <t>511</t>
  </si>
  <si>
    <t>531</t>
  </si>
  <si>
    <t>551</t>
  </si>
  <si>
    <t>552</t>
  </si>
  <si>
    <t>553</t>
  </si>
  <si>
    <t>571</t>
  </si>
  <si>
    <t>572</t>
  </si>
  <si>
    <t>573</t>
  </si>
  <si>
    <t>574</t>
  </si>
  <si>
    <t>575</t>
  </si>
  <si>
    <t>576</t>
  </si>
  <si>
    <t>577</t>
  </si>
  <si>
    <t>578</t>
  </si>
  <si>
    <t>579</t>
  </si>
  <si>
    <t>591</t>
  </si>
  <si>
    <t>592</t>
  </si>
  <si>
    <t>593</t>
  </si>
  <si>
    <t>594</t>
  </si>
  <si>
    <t>595</t>
  </si>
  <si>
    <t>611</t>
  </si>
  <si>
    <t>631</t>
  </si>
  <si>
    <t>632</t>
  </si>
  <si>
    <t>641</t>
  </si>
  <si>
    <t>642</t>
  </si>
  <si>
    <t>643</t>
  </si>
  <si>
    <t>644</t>
  </si>
  <si>
    <t>659</t>
  </si>
  <si>
    <t>661</t>
  </si>
  <si>
    <t>662</t>
  </si>
  <si>
    <t>663</t>
  </si>
  <si>
    <t>669</t>
  </si>
  <si>
    <t>671</t>
  </si>
  <si>
    <t>672</t>
  </si>
  <si>
    <t>673</t>
  </si>
  <si>
    <t>674</t>
  </si>
  <si>
    <t>679</t>
  </si>
  <si>
    <t>681</t>
  </si>
  <si>
    <t>691</t>
  </si>
  <si>
    <t>耕種農業</t>
  </si>
  <si>
    <t>畜産</t>
  </si>
  <si>
    <t>農業サービス</t>
  </si>
  <si>
    <t>林業</t>
  </si>
  <si>
    <t>漁業</t>
  </si>
  <si>
    <t>石炭・原油・天然ガス</t>
  </si>
  <si>
    <t>食料品</t>
  </si>
  <si>
    <t>飲料</t>
  </si>
  <si>
    <t>飼料・有機質肥料（別掲を除く。）</t>
  </si>
  <si>
    <t>たばこ</t>
  </si>
  <si>
    <t>繊維工業製品</t>
  </si>
  <si>
    <t>衣服・その他の繊維既製品</t>
  </si>
  <si>
    <t>木材・木製品</t>
  </si>
  <si>
    <t>家具・装備品</t>
  </si>
  <si>
    <t>パルプ・紙・板紙・加工紙</t>
  </si>
  <si>
    <t>紙加工品</t>
  </si>
  <si>
    <t>印刷・製版・製本</t>
  </si>
  <si>
    <t>化学肥料</t>
  </si>
  <si>
    <t>無機化学工業製品</t>
  </si>
  <si>
    <t>合成樹脂</t>
  </si>
  <si>
    <t>化学繊維</t>
  </si>
  <si>
    <t>医薬品</t>
  </si>
  <si>
    <t>化学最終製品（医薬品を除く。）</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</si>
  <si>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</si>
  <si>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</si>
  <si>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</si>
  <si>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</si>
  <si>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</si>
  <si>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</si>
  <si>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</si>
  <si>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</si>
  <si>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</si>
  <si>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</si>
  <si>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</si>
  <si>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</si>
  <si>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</si>
  <si>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</si>
  <si>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電子デバイス</t>
  </si>
  <si>
    <t>その他の電子部品</t>
  </si>
  <si>
    <t>産業用電気機器</t>
  </si>
  <si>
    <t>民生用電気機器</t>
  </si>
  <si>
    <t>電子応用装置・電気計測器</t>
  </si>
  <si>
    <t>その他の電気機械</t>
  </si>
  <si>
    <t>電子計算機・同附属装置</t>
  </si>
  <si>
    <t>乗用車</t>
  </si>
  <si>
    <t>その他の自動車</t>
  </si>
  <si>
    <t>自動車部品・同附属品</t>
  </si>
  <si>
    <t>船舶・同修理</t>
  </si>
  <si>
    <t>その他の輸送機械・同修理</t>
  </si>
  <si>
    <t>再生資源回収・加工処理</t>
  </si>
  <si>
    <t>建築</t>
  </si>
  <si>
    <t>建設補修</t>
  </si>
  <si>
    <t>公共事業</t>
  </si>
  <si>
    <t>その他の土木建設</t>
  </si>
  <si>
    <t>電力</t>
  </si>
  <si>
    <t>ガス・熱供給</t>
  </si>
  <si>
    <t>不動産仲介及び賃貸</t>
  </si>
  <si>
    <t>住宅賃貸料</t>
  </si>
  <si>
    <t>住宅賃貸料（帰属家賃）</t>
  </si>
  <si>
    <t>鉄道輸送</t>
  </si>
  <si>
    <t>道路輸送（自家輸送を除く。）</t>
  </si>
  <si>
    <t>自家輸送</t>
  </si>
  <si>
    <t>水運</t>
  </si>
  <si>
    <t>航空輸送</t>
  </si>
  <si>
    <t>貨物利用運送</t>
  </si>
  <si>
    <t>倉庫</t>
  </si>
  <si>
    <t>運輸附帯サービス</t>
  </si>
  <si>
    <t>郵便・信書便</t>
  </si>
  <si>
    <t>通信</t>
  </si>
  <si>
    <t>放送</t>
  </si>
  <si>
    <t>情報サービス</t>
  </si>
  <si>
    <t>インターネット附随サービス</t>
  </si>
  <si>
    <t>映像・音声・文字情報制作</t>
  </si>
  <si>
    <t>教育</t>
  </si>
  <si>
    <t>医療</t>
  </si>
  <si>
    <t>保健衛生</t>
  </si>
  <si>
    <t>社会保険・社会福祉</t>
  </si>
  <si>
    <t>介護</t>
  </si>
  <si>
    <t>物品賃貸サービス</t>
  </si>
  <si>
    <t>広告</t>
  </si>
  <si>
    <t>自動車整備・機械修理</t>
  </si>
  <si>
    <t>その他の対事業所サービス</t>
  </si>
  <si>
    <t>宿泊業</t>
  </si>
  <si>
    <t>飲食サービス</t>
  </si>
  <si>
    <t>洗濯・理容・美容・浴場業</t>
  </si>
  <si>
    <t>娯楽サービス</t>
  </si>
  <si>
    <t>その他の対個人サービス</t>
  </si>
  <si>
    <t>民間消費支出</t>
    <rPh sb="0" eb="2">
      <t>ミンカン</t>
    </rPh>
    <phoneticPr fontId="1"/>
  </si>
  <si>
    <t>一般政府消費支出（社会資本等減耗分）</t>
  </si>
  <si>
    <t>国内総固定資本形成（公的）</t>
  </si>
  <si>
    <t>国内総固定資本形成（民間）</t>
  </si>
  <si>
    <t>711</t>
  </si>
  <si>
    <t>911</t>
  </si>
  <si>
    <t>921</t>
  </si>
  <si>
    <t>931</t>
  </si>
  <si>
    <t>932</t>
  </si>
  <si>
    <t>資本減耗引当（社会資本等減耗分）</t>
  </si>
  <si>
    <t>941</t>
  </si>
  <si>
    <t>951</t>
  </si>
  <si>
    <t>国内生産額</t>
  </si>
  <si>
    <t>ドロップダウンリストで選択できます</t>
    <rPh sb="11" eb="13">
      <t>センタク</t>
    </rPh>
    <phoneticPr fontId="2"/>
  </si>
  <si>
    <t>　（富山市の「総世帯のうち勤労者世帯」の平均消費性向を利用）</t>
    <rPh sb="2" eb="5">
      <t>トヤマシ</t>
    </rPh>
    <rPh sb="7" eb="8">
      <t>ソウ</t>
    </rPh>
    <rPh sb="8" eb="10">
      <t>セタイ</t>
    </rPh>
    <rPh sb="13" eb="16">
      <t>キンロウシャ</t>
    </rPh>
    <rPh sb="16" eb="18">
      <t>セタイ</t>
    </rPh>
    <rPh sb="20" eb="22">
      <t>ヘイキン</t>
    </rPh>
    <rPh sb="22" eb="24">
      <t>ショウヒ</t>
    </rPh>
    <rPh sb="24" eb="26">
      <t>セイコウ</t>
    </rPh>
    <rPh sb="27" eb="29">
      <t>リヨウ</t>
    </rPh>
    <phoneticPr fontId="2"/>
  </si>
  <si>
    <t>D</t>
    <phoneticPr fontId="2"/>
  </si>
  <si>
    <t>E</t>
    <phoneticPr fontId="2"/>
  </si>
  <si>
    <t>F</t>
    <phoneticPr fontId="2"/>
  </si>
  <si>
    <t>G</t>
    <phoneticPr fontId="2"/>
  </si>
  <si>
    <t>H</t>
    <phoneticPr fontId="2"/>
  </si>
  <si>
    <t>I</t>
    <phoneticPr fontId="2"/>
  </si>
  <si>
    <t>J=A×B</t>
    <phoneticPr fontId="2"/>
  </si>
  <si>
    <t>K=A×C</t>
    <phoneticPr fontId="2"/>
  </si>
  <si>
    <t>L=A×D</t>
    <phoneticPr fontId="2"/>
  </si>
  <si>
    <t>M=A×E</t>
    <phoneticPr fontId="2"/>
  </si>
  <si>
    <t>N=A×F</t>
    <phoneticPr fontId="2"/>
  </si>
  <si>
    <t>O=A×G</t>
    <phoneticPr fontId="2"/>
  </si>
  <si>
    <t>P=A×H</t>
    <phoneticPr fontId="2"/>
  </si>
  <si>
    <t>Q=A×I</t>
    <phoneticPr fontId="2"/>
  </si>
  <si>
    <t>R=A-(J+K+L+M+N+O+P+Q）</t>
    <phoneticPr fontId="2"/>
  </si>
  <si>
    <t>S</t>
    <phoneticPr fontId="2"/>
  </si>
  <si>
    <t>T=R+S</t>
    <phoneticPr fontId="2"/>
  </si>
  <si>
    <t>　富山県内の特定の産業、部門の消費額や投資額（＝最終需要額）を入力することにより、その第２次経済波及効果まで計算できます。</t>
    <rPh sb="1" eb="3">
      <t>トヤマ</t>
    </rPh>
    <rPh sb="3" eb="5">
      <t>ケンナイ</t>
    </rPh>
    <rPh sb="6" eb="8">
      <t>トクテイ</t>
    </rPh>
    <rPh sb="9" eb="11">
      <t>サンギョウ</t>
    </rPh>
    <rPh sb="12" eb="14">
      <t>ブモン</t>
    </rPh>
    <rPh sb="15" eb="18">
      <t>ショウヒガク</t>
    </rPh>
    <rPh sb="19" eb="21">
      <t>トウシ</t>
    </rPh>
    <rPh sb="21" eb="22">
      <t>ガク</t>
    </rPh>
    <rPh sb="24" eb="26">
      <t>サイシュウ</t>
    </rPh>
    <rPh sb="26" eb="28">
      <t>ジュヨウ</t>
    </rPh>
    <rPh sb="28" eb="29">
      <t>ガク</t>
    </rPh>
    <rPh sb="31" eb="33">
      <t>ニュウリョク</t>
    </rPh>
    <phoneticPr fontId="2"/>
  </si>
  <si>
    <t>③　消費性向の入力</t>
    <rPh sb="2" eb="4">
      <t>ショウヒ</t>
    </rPh>
    <rPh sb="4" eb="6">
      <t>セイコウ</t>
    </rPh>
    <rPh sb="7" eb="9">
      <t>ニュウリョク</t>
    </rPh>
    <phoneticPr fontId="2"/>
  </si>
  <si>
    <t>部門ごとに入力</t>
    <rPh sb="0" eb="2">
      <t>ブモン</t>
    </rPh>
    <rPh sb="5" eb="7">
      <t>ニュウリョク</t>
    </rPh>
    <phoneticPr fontId="2"/>
  </si>
  <si>
    <t>③　消費転換率の入力設定</t>
    <rPh sb="2" eb="4">
      <t>ショウヒ</t>
    </rPh>
    <rPh sb="4" eb="6">
      <t>テンカン</t>
    </rPh>
    <rPh sb="6" eb="7">
      <t>リツ</t>
    </rPh>
    <rPh sb="8" eb="10">
      <t>ニュウリョク</t>
    </rPh>
    <rPh sb="10" eb="12">
      <t>セッテイ</t>
    </rPh>
    <phoneticPr fontId="2"/>
  </si>
  <si>
    <t>百万円</t>
    <rPh sb="0" eb="3">
      <t>ヒャクマンエン</t>
    </rPh>
    <phoneticPr fontId="2"/>
  </si>
  <si>
    <t>富山市の勤労者世帯（総世帯）の平均消費性向である</t>
    <phoneticPr fontId="2"/>
  </si>
  <si>
    <t>就業誘発数</t>
    <rPh sb="0" eb="2">
      <t>シュウギョウ</t>
    </rPh>
    <rPh sb="2" eb="4">
      <t>ユウハツ</t>
    </rPh>
    <rPh sb="4" eb="5">
      <t>スウ</t>
    </rPh>
    <phoneticPr fontId="2"/>
  </si>
  <si>
    <t>雇用誘発数</t>
    <rPh sb="0" eb="2">
      <t>コヨウ</t>
    </rPh>
    <rPh sb="2" eb="4">
      <t>ユウハツ</t>
    </rPh>
    <rPh sb="4" eb="5">
      <t>スウ</t>
    </rPh>
    <phoneticPr fontId="2"/>
  </si>
  <si>
    <t>（単位：人）</t>
    <rPh sb="1" eb="3">
      <t>タンイ</t>
    </rPh>
    <rPh sb="4" eb="5">
      <t>ニン</t>
    </rPh>
    <phoneticPr fontId="2"/>
  </si>
  <si>
    <t>４　就業誘発数・雇用誘発数（直接効果、第1次波及効果、第2次波及効果を含む）</t>
    <rPh sb="2" eb="4">
      <t>シュウギョウ</t>
    </rPh>
    <rPh sb="4" eb="6">
      <t>ユウハツ</t>
    </rPh>
    <rPh sb="6" eb="7">
      <t>スウ</t>
    </rPh>
    <rPh sb="8" eb="10">
      <t>コヨウ</t>
    </rPh>
    <rPh sb="10" eb="12">
      <t>ユウハツ</t>
    </rPh>
    <rPh sb="12" eb="13">
      <t>スウ</t>
    </rPh>
    <rPh sb="14" eb="16">
      <t>チョクセツ</t>
    </rPh>
    <rPh sb="16" eb="18">
      <t>コウカ</t>
    </rPh>
    <rPh sb="19" eb="20">
      <t>ダイ</t>
    </rPh>
    <rPh sb="21" eb="22">
      <t>ジ</t>
    </rPh>
    <rPh sb="22" eb="24">
      <t>ハキュウ</t>
    </rPh>
    <rPh sb="24" eb="26">
      <t>コウカ</t>
    </rPh>
    <rPh sb="27" eb="28">
      <t>ダイ</t>
    </rPh>
    <rPh sb="29" eb="30">
      <t>ジ</t>
    </rPh>
    <rPh sb="30" eb="32">
      <t>ハキュウ</t>
    </rPh>
    <rPh sb="32" eb="34">
      <t>コウカ</t>
    </rPh>
    <rPh sb="35" eb="36">
      <t>フク</t>
    </rPh>
    <phoneticPr fontId="2"/>
  </si>
  <si>
    <t>合計（総合効果）</t>
    <rPh sb="0" eb="2">
      <t>ゴウケイ</t>
    </rPh>
    <rPh sb="3" eb="5">
      <t>ソウゴウ</t>
    </rPh>
    <rPh sb="5" eb="7">
      <t>コウカ</t>
    </rPh>
    <phoneticPr fontId="2"/>
  </si>
  <si>
    <t>総合効果／最終需要増加額</t>
    <rPh sb="0" eb="2">
      <t>ソウゴウ</t>
    </rPh>
    <rPh sb="2" eb="4">
      <t>コウカ</t>
    </rPh>
    <rPh sb="5" eb="7">
      <t>サイシュウ</t>
    </rPh>
    <rPh sb="7" eb="9">
      <t>ジュヨウ</t>
    </rPh>
    <rPh sb="9" eb="11">
      <t>ゾウカ</t>
    </rPh>
    <rPh sb="11" eb="12">
      <t>ガク</t>
    </rPh>
    <phoneticPr fontId="2"/>
  </si>
  <si>
    <t>４　就業誘発数・雇用誘発数</t>
    <rPh sb="2" eb="4">
      <t>シュウギョウ</t>
    </rPh>
    <rPh sb="4" eb="6">
      <t>ユウハツ</t>
    </rPh>
    <rPh sb="6" eb="7">
      <t>スウ</t>
    </rPh>
    <rPh sb="8" eb="10">
      <t>コヨウ</t>
    </rPh>
    <rPh sb="10" eb="12">
      <t>ユウハツ</t>
    </rPh>
    <rPh sb="12" eb="13">
      <t>スウ</t>
    </rPh>
    <phoneticPr fontId="2"/>
  </si>
  <si>
    <t>人</t>
    <rPh sb="0" eb="1">
      <t>ニン</t>
    </rPh>
    <phoneticPr fontId="2"/>
  </si>
  <si>
    <t>　総合効果（直接効果＋第１次波及効果＋第２次波及効果）から誘発される就業者数、雇用者数</t>
    <phoneticPr fontId="2"/>
  </si>
  <si>
    <t>（就業者）…個人業主、家族従業者、有給役員、雇用者（常用雇用者、臨時・日雇）</t>
    <rPh sb="1" eb="3">
      <t>シュウギョウ</t>
    </rPh>
    <rPh sb="3" eb="4">
      <t>シャ</t>
    </rPh>
    <rPh sb="6" eb="8">
      <t>コジン</t>
    </rPh>
    <rPh sb="8" eb="10">
      <t>ギョウシュ</t>
    </rPh>
    <rPh sb="11" eb="13">
      <t>カゾク</t>
    </rPh>
    <rPh sb="13" eb="16">
      <t>ジュウギョウシャ</t>
    </rPh>
    <rPh sb="17" eb="19">
      <t>ユウキュウ</t>
    </rPh>
    <rPh sb="19" eb="21">
      <t>ヤクイン</t>
    </rPh>
    <rPh sb="22" eb="25">
      <t>コヨウシャ</t>
    </rPh>
    <rPh sb="26" eb="28">
      <t>ジョウヨウ</t>
    </rPh>
    <rPh sb="28" eb="31">
      <t>コヨウシャ</t>
    </rPh>
    <rPh sb="32" eb="34">
      <t>リンジ</t>
    </rPh>
    <rPh sb="35" eb="37">
      <t>ヒヤト</t>
    </rPh>
    <phoneticPr fontId="2"/>
  </si>
  <si>
    <t>（雇用者）…有給役員、雇用者（常用雇用者、臨時・日雇）</t>
    <rPh sb="1" eb="4">
      <t>コヨウシャ</t>
    </rPh>
    <rPh sb="6" eb="8">
      <t>ユウキュウ</t>
    </rPh>
    <rPh sb="8" eb="10">
      <t>ヤクイン</t>
    </rPh>
    <rPh sb="11" eb="14">
      <t>コヨウシャ</t>
    </rPh>
    <rPh sb="15" eb="17">
      <t>ジョウヨウ</t>
    </rPh>
    <rPh sb="17" eb="20">
      <t>コヨウシャ</t>
    </rPh>
    <rPh sb="21" eb="23">
      <t>リンジ</t>
    </rPh>
    <rPh sb="24" eb="26">
      <t>ヒヤト</t>
    </rPh>
    <phoneticPr fontId="2"/>
  </si>
  <si>
    <t>５　産業連関分析の留意点</t>
    <rPh sb="2" eb="4">
      <t>サンギョウ</t>
    </rPh>
    <rPh sb="4" eb="6">
      <t>レンカン</t>
    </rPh>
    <rPh sb="6" eb="8">
      <t>ブンセキ</t>
    </rPh>
    <rPh sb="9" eb="11">
      <t>リュウイ</t>
    </rPh>
    <rPh sb="11" eb="12">
      <t>テン</t>
    </rPh>
    <phoneticPr fontId="2"/>
  </si>
  <si>
    <t>６　その他留意事項</t>
    <rPh sb="4" eb="5">
      <t>タ</t>
    </rPh>
    <rPh sb="5" eb="7">
      <t>リュウイ</t>
    </rPh>
    <rPh sb="7" eb="9">
      <t>ジコウ</t>
    </rPh>
    <phoneticPr fontId="2"/>
  </si>
  <si>
    <t>〔直接効果〕</t>
    <rPh sb="1" eb="3">
      <t>チョクセツ</t>
    </rPh>
    <rPh sb="3" eb="5">
      <t>コウカ</t>
    </rPh>
    <phoneticPr fontId="2"/>
  </si>
  <si>
    <t>〔第１次波及効果〕</t>
    <rPh sb="1" eb="2">
      <t>ダイ</t>
    </rPh>
    <rPh sb="3" eb="4">
      <t>ジ</t>
    </rPh>
    <rPh sb="4" eb="6">
      <t>ハキュウ</t>
    </rPh>
    <rPh sb="6" eb="8">
      <t>コウカ</t>
    </rPh>
    <phoneticPr fontId="2"/>
  </si>
  <si>
    <t>〔第２次波及効果〕</t>
    <rPh sb="1" eb="2">
      <t>ダイ</t>
    </rPh>
    <rPh sb="3" eb="4">
      <t>ジ</t>
    </rPh>
    <rPh sb="4" eb="6">
      <t>ハキュウ</t>
    </rPh>
    <rPh sb="6" eb="8">
      <t>コウカ</t>
    </rPh>
    <phoneticPr fontId="2"/>
  </si>
  <si>
    <t>〔総合効果〕</t>
    <rPh sb="1" eb="3">
      <t>ソウゴウ</t>
    </rPh>
    <rPh sb="3" eb="5">
      <t>コウカ</t>
    </rPh>
    <phoneticPr fontId="2"/>
  </si>
  <si>
    <t>直接効果、第１次波及効果、第2次波及効果を含む</t>
    <rPh sb="0" eb="2">
      <t>チョクセツ</t>
    </rPh>
    <rPh sb="2" eb="4">
      <t>コウカ</t>
    </rPh>
    <rPh sb="5" eb="6">
      <t>ダイ</t>
    </rPh>
    <rPh sb="7" eb="12">
      <t>ジハキュウコウカ</t>
    </rPh>
    <rPh sb="13" eb="14">
      <t>ダイ</t>
    </rPh>
    <rPh sb="15" eb="16">
      <t>ジ</t>
    </rPh>
    <rPh sb="16" eb="18">
      <t>ハキュウ</t>
    </rPh>
    <rPh sb="18" eb="20">
      <t>コウカ</t>
    </rPh>
    <rPh sb="21" eb="22">
      <t>フク</t>
    </rPh>
    <phoneticPr fontId="2"/>
  </si>
  <si>
    <t>生産誘発額</t>
  </si>
  <si>
    <t>×就業係数</t>
    <rPh sb="1" eb="3">
      <t>シュウギョウ</t>
    </rPh>
    <rPh sb="3" eb="5">
      <t>ケイスウ</t>
    </rPh>
    <phoneticPr fontId="2"/>
  </si>
  <si>
    <t>×雇用係数</t>
    <rPh sb="1" eb="3">
      <t>コヨウ</t>
    </rPh>
    <rPh sb="3" eb="5">
      <t>ケイスウ</t>
    </rPh>
    <phoneticPr fontId="2"/>
  </si>
  <si>
    <t>県内調達率</t>
    <phoneticPr fontId="2"/>
  </si>
  <si>
    <t>生産誘発額</t>
    <rPh sb="0" eb="5">
      <t>セイサンユウハツガク</t>
    </rPh>
    <phoneticPr fontId="2"/>
  </si>
  <si>
    <t>（最終需要のうち県内生産でまかなわれる額）</t>
    <phoneticPr fontId="2"/>
  </si>
  <si>
    <t>1次波及効果</t>
    <phoneticPr fontId="2"/>
  </si>
  <si>
    <t>民間消費支出
構成比</t>
    <phoneticPr fontId="2"/>
  </si>
  <si>
    <t>2次波及効果</t>
    <phoneticPr fontId="2"/>
  </si>
  <si>
    <t>総合効果（直接＋1次＋2次）</t>
    <rPh sb="0" eb="2">
      <t>ソウゴウ</t>
    </rPh>
    <rPh sb="2" eb="4">
      <t>コウカ</t>
    </rPh>
    <rPh sb="5" eb="7">
      <t>チョクセツ</t>
    </rPh>
    <rPh sb="9" eb="10">
      <t>ジ</t>
    </rPh>
    <rPh sb="12" eb="13">
      <t>ジ</t>
    </rPh>
    <phoneticPr fontId="2"/>
  </si>
  <si>
    <t>生産誘発額</t>
    <phoneticPr fontId="2"/>
  </si>
  <si>
    <t>H=逆行列係数×C</t>
    <rPh sb="2" eb="5">
      <t>ギャクギョウレツ</t>
    </rPh>
    <rPh sb="5" eb="7">
      <t>ケイスウ</t>
    </rPh>
    <phoneticPr fontId="2"/>
  </si>
  <si>
    <t>D＝C×F</t>
    <phoneticPr fontId="2"/>
  </si>
  <si>
    <t>E=C×G</t>
    <phoneticPr fontId="2"/>
  </si>
  <si>
    <t>I=H-C</t>
    <phoneticPr fontId="2"/>
  </si>
  <si>
    <t>J=I×F</t>
    <phoneticPr fontId="2"/>
  </si>
  <si>
    <t>K＝I×G</t>
    <phoneticPr fontId="2"/>
  </si>
  <si>
    <t>L=E+K</t>
    <phoneticPr fontId="2"/>
  </si>
  <si>
    <t>N=L×M</t>
    <phoneticPr fontId="2"/>
  </si>
  <si>
    <t>P=N×O</t>
    <phoneticPr fontId="2"/>
  </si>
  <si>
    <t>Q</t>
    <phoneticPr fontId="2"/>
  </si>
  <si>
    <t>T＝S×F</t>
    <phoneticPr fontId="2"/>
  </si>
  <si>
    <t>U=S×G</t>
    <phoneticPr fontId="2"/>
  </si>
  <si>
    <t>C+I+S</t>
    <phoneticPr fontId="2"/>
  </si>
  <si>
    <t>D+J+T</t>
    <phoneticPr fontId="2"/>
  </si>
  <si>
    <t>E+K+U</t>
    <phoneticPr fontId="2"/>
  </si>
  <si>
    <t>雇用者所得誘発額
（直接+1次波及効果）</t>
    <phoneticPr fontId="2"/>
  </si>
  <si>
    <t>消費への転換比率
（平均消費性向を利用）</t>
    <rPh sb="0" eb="2">
      <t>ショウヒ</t>
    </rPh>
    <rPh sb="4" eb="6">
      <t>テンカン</t>
    </rPh>
    <rPh sb="6" eb="8">
      <t>ヒリツ</t>
    </rPh>
    <rPh sb="17" eb="19">
      <t>リヨウ</t>
    </rPh>
    <phoneticPr fontId="2"/>
  </si>
  <si>
    <t>計算シート（就業誘発数、雇用誘発数）</t>
    <rPh sb="0" eb="2">
      <t>ケイサン</t>
    </rPh>
    <rPh sb="6" eb="8">
      <t>シュウギョウ</t>
    </rPh>
    <rPh sb="8" eb="10">
      <t>ユウハツ</t>
    </rPh>
    <rPh sb="10" eb="11">
      <t>スウ</t>
    </rPh>
    <rPh sb="12" eb="14">
      <t>コヨウ</t>
    </rPh>
    <rPh sb="14" eb="16">
      <t>ユウハツ</t>
    </rPh>
    <rPh sb="16" eb="17">
      <t>スウ</t>
    </rPh>
    <phoneticPr fontId="2"/>
  </si>
  <si>
    <t>雇用表より</t>
    <rPh sb="0" eb="2">
      <t>コヨウ</t>
    </rPh>
    <rPh sb="2" eb="3">
      <t>ヒョウ</t>
    </rPh>
    <phoneticPr fontId="2"/>
  </si>
  <si>
    <t>計算シートより
「総合効果値」</t>
    <rPh sb="0" eb="2">
      <t>ケイサン</t>
    </rPh>
    <rPh sb="9" eb="11">
      <t>ソウゴウ</t>
    </rPh>
    <rPh sb="11" eb="13">
      <t>コウカ</t>
    </rPh>
    <rPh sb="13" eb="14">
      <t>チ</t>
    </rPh>
    <phoneticPr fontId="2"/>
  </si>
  <si>
    <r>
      <t>【</t>
    </r>
    <r>
      <rPr>
        <b/>
        <sz val="11"/>
        <rFont val="ＭＳ ゴシック"/>
        <family val="3"/>
        <charset val="128"/>
      </rPr>
      <t>就業誘発数</t>
    </r>
    <r>
      <rPr>
        <sz val="11"/>
        <rFont val="ＭＳ ゴシック"/>
        <family val="3"/>
        <charset val="128"/>
      </rPr>
      <t>】</t>
    </r>
    <phoneticPr fontId="2"/>
  </si>
  <si>
    <r>
      <t>【</t>
    </r>
    <r>
      <rPr>
        <b/>
        <sz val="11"/>
        <rFont val="ＭＳ ゴシック"/>
        <family val="3"/>
        <charset val="128"/>
      </rPr>
      <t>雇用誘発数</t>
    </r>
    <r>
      <rPr>
        <sz val="11"/>
        <rFont val="ＭＳ ゴシック"/>
        <family val="3"/>
        <charset val="128"/>
      </rPr>
      <t>】</t>
    </r>
    <phoneticPr fontId="2"/>
  </si>
  <si>
    <t>全産業計</t>
    <rPh sb="0" eb="3">
      <t>ゼンサンギョウ</t>
    </rPh>
    <rPh sb="3" eb="4">
      <t>ケイ</t>
    </rPh>
    <phoneticPr fontId="2"/>
  </si>
  <si>
    <t>×</t>
    <phoneticPr fontId="2"/>
  </si>
  <si>
    <t>公共事業　
100億円</t>
    <rPh sb="0" eb="2">
      <t>コウキョウ</t>
    </rPh>
    <rPh sb="2" eb="4">
      <t>ジギョウ</t>
    </rPh>
    <rPh sb="9" eb="11">
      <t>オクエン</t>
    </rPh>
    <phoneticPr fontId="2"/>
  </si>
  <si>
    <t>413公共事業の購入者価格による最終需要額（Ａ）欄に「10,000」を入力</t>
    <rPh sb="3" eb="5">
      <t>コウキョウ</t>
    </rPh>
    <rPh sb="5" eb="7">
      <t>ジギョウ</t>
    </rPh>
    <rPh sb="8" eb="11">
      <t>コウニュウシャ</t>
    </rPh>
    <rPh sb="11" eb="13">
      <t>カカク</t>
    </rPh>
    <rPh sb="16" eb="18">
      <t>サイシュウ</t>
    </rPh>
    <rPh sb="18" eb="20">
      <t>ジュヨウ</t>
    </rPh>
    <rPh sb="20" eb="21">
      <t>ガク</t>
    </rPh>
    <rPh sb="24" eb="25">
      <t>ラン</t>
    </rPh>
    <rPh sb="35" eb="37">
      <t>ニュウリョク</t>
    </rPh>
    <phoneticPr fontId="2"/>
  </si>
  <si>
    <t>観光客による宿泊料
10万円</t>
    <rPh sb="0" eb="2">
      <t>カンコウ</t>
    </rPh>
    <rPh sb="2" eb="3">
      <t>キャク</t>
    </rPh>
    <rPh sb="6" eb="8">
      <t>シュクハク</t>
    </rPh>
    <rPh sb="8" eb="9">
      <t>リョウ</t>
    </rPh>
    <rPh sb="12" eb="13">
      <t>マン</t>
    </rPh>
    <rPh sb="13" eb="14">
      <t>エン</t>
    </rPh>
    <phoneticPr fontId="2"/>
  </si>
  <si>
    <t>671宿泊業の購入者価格による最終需要額（Ａ）欄に「0.1」を入力</t>
    <rPh sb="3" eb="5">
      <t>シュクハク</t>
    </rPh>
    <rPh sb="5" eb="6">
      <t>ギョウ</t>
    </rPh>
    <rPh sb="7" eb="10">
      <t>コウニュウシャ</t>
    </rPh>
    <rPh sb="10" eb="12">
      <t>カカク</t>
    </rPh>
    <rPh sb="23" eb="24">
      <t>ラン</t>
    </rPh>
    <rPh sb="31" eb="33">
      <t>ニュウリョク</t>
    </rPh>
    <phoneticPr fontId="2"/>
  </si>
  <si>
    <t>671宿泊業欄に「100」</t>
    <rPh sb="3" eb="5">
      <t>シュクハク</t>
    </rPh>
    <rPh sb="5" eb="6">
      <t>ギョウ</t>
    </rPh>
    <rPh sb="6" eb="7">
      <t>ラン</t>
    </rPh>
    <phoneticPr fontId="2"/>
  </si>
  <si>
    <t>観光客による土産代
（お菓子）　8千円</t>
    <rPh sb="0" eb="2">
      <t>カンコウ</t>
    </rPh>
    <rPh sb="2" eb="3">
      <t>キャク</t>
    </rPh>
    <rPh sb="6" eb="8">
      <t>ミヤゲ</t>
    </rPh>
    <rPh sb="8" eb="9">
      <t>ダイ</t>
    </rPh>
    <rPh sb="17" eb="18">
      <t>セン</t>
    </rPh>
    <rPh sb="18" eb="19">
      <t>エン</t>
    </rPh>
    <phoneticPr fontId="2"/>
  </si>
  <si>
    <t>111食料品の購入者価格による最終需要額（Ａ）欄に「0.008」を入力</t>
    <rPh sb="3" eb="6">
      <t>ショクリョウヒン</t>
    </rPh>
    <rPh sb="7" eb="10">
      <t>コウニュウシャ</t>
    </rPh>
    <rPh sb="10" eb="12">
      <t>カカク</t>
    </rPh>
    <rPh sb="33" eb="35">
      <t>ニュウリョク</t>
    </rPh>
    <phoneticPr fontId="2"/>
  </si>
  <si>
    <t>県内で製造されたものと限定する場合は111食料品欄に「100」、限定しない場合は何も入力しない。</t>
    <rPh sb="0" eb="2">
      <t>ケンナイ</t>
    </rPh>
    <rPh sb="3" eb="5">
      <t>セイゾウ</t>
    </rPh>
    <rPh sb="11" eb="13">
      <t>ゲンテイ</t>
    </rPh>
    <rPh sb="15" eb="17">
      <t>バアイ</t>
    </rPh>
    <rPh sb="21" eb="24">
      <t>ショクリョウヒン</t>
    </rPh>
    <rPh sb="24" eb="25">
      <t>ラン</t>
    </rPh>
    <rPh sb="32" eb="34">
      <t>ゲンテイ</t>
    </rPh>
    <rPh sb="37" eb="39">
      <t>バアイ</t>
    </rPh>
    <rPh sb="40" eb="41">
      <t>ナニ</t>
    </rPh>
    <rPh sb="42" eb="44">
      <t>ニュウリョク</t>
    </rPh>
    <phoneticPr fontId="2"/>
  </si>
  <si>
    <t>家庭用電気製品の需要　
1,000万円</t>
    <rPh sb="0" eb="3">
      <t>カテイヨウ</t>
    </rPh>
    <rPh sb="3" eb="5">
      <t>デンキ</t>
    </rPh>
    <rPh sb="5" eb="7">
      <t>セイヒン</t>
    </rPh>
    <rPh sb="8" eb="10">
      <t>ジュヨウ</t>
    </rPh>
    <rPh sb="18" eb="19">
      <t>エン</t>
    </rPh>
    <phoneticPr fontId="2"/>
  </si>
  <si>
    <t>県内で製造されたものと限定する場合は332民生用電気機器欄に「100」、限定しない場合は何も入力しない。</t>
    <rPh sb="0" eb="2">
      <t>ケンナイ</t>
    </rPh>
    <rPh sb="3" eb="5">
      <t>セイゾウ</t>
    </rPh>
    <rPh sb="11" eb="13">
      <t>ゲンテイ</t>
    </rPh>
    <rPh sb="15" eb="17">
      <t>バアイ</t>
    </rPh>
    <rPh sb="21" eb="24">
      <t>ミンセイヨウ</t>
    </rPh>
    <rPh sb="24" eb="26">
      <t>デンキ</t>
    </rPh>
    <rPh sb="26" eb="28">
      <t>キキ</t>
    </rPh>
    <rPh sb="28" eb="29">
      <t>ラン</t>
    </rPh>
    <rPh sb="36" eb="38">
      <t>ゲンテイ</t>
    </rPh>
    <rPh sb="41" eb="43">
      <t>バアイ</t>
    </rPh>
    <rPh sb="44" eb="45">
      <t>ナニ</t>
    </rPh>
    <rPh sb="46" eb="48">
      <t>ニュウリョク</t>
    </rPh>
    <phoneticPr fontId="2"/>
  </si>
  <si>
    <t>332民生用電気機器の購入者価格による最終需要額（Ａ）欄に「10」を入力</t>
    <rPh sb="3" eb="6">
      <t>ミンセイヨウ</t>
    </rPh>
    <rPh sb="6" eb="8">
      <t>デンキ</t>
    </rPh>
    <rPh sb="8" eb="10">
      <t>キキ</t>
    </rPh>
    <rPh sb="11" eb="14">
      <t>コウニュウシャ</t>
    </rPh>
    <rPh sb="14" eb="16">
      <t>カカク</t>
    </rPh>
    <rPh sb="34" eb="36">
      <t>ニュウリョク</t>
    </rPh>
    <phoneticPr fontId="2"/>
  </si>
  <si>
    <t>331業務用電気機器欄に「100」</t>
    <rPh sb="3" eb="6">
      <t>ギョウムヨウ</t>
    </rPh>
    <rPh sb="6" eb="8">
      <t>デンキ</t>
    </rPh>
    <rPh sb="8" eb="10">
      <t>キキ</t>
    </rPh>
    <rPh sb="10" eb="11">
      <t>ラン</t>
    </rPh>
    <phoneticPr fontId="2"/>
  </si>
  <si>
    <t>331業務用電気機器の生産者価格による最終需要額（Ｓ）欄に「1,000」を入力</t>
    <rPh sb="3" eb="6">
      <t>ギョウムヨウ</t>
    </rPh>
    <rPh sb="6" eb="8">
      <t>デンキ</t>
    </rPh>
    <rPh sb="8" eb="10">
      <t>キキ</t>
    </rPh>
    <rPh sb="11" eb="14">
      <t>セイサンシャ</t>
    </rPh>
    <rPh sb="14" eb="16">
      <t>カカク</t>
    </rPh>
    <rPh sb="37" eb="39">
      <t>ニュウリョク</t>
    </rPh>
    <phoneticPr fontId="2"/>
  </si>
  <si>
    <t>業務用電気製品の生産　
10億円</t>
    <rPh sb="0" eb="3">
      <t>ギョウムヨウ</t>
    </rPh>
    <rPh sb="3" eb="5">
      <t>デンキ</t>
    </rPh>
    <rPh sb="5" eb="7">
      <t>セイヒン</t>
    </rPh>
    <rPh sb="8" eb="10">
      <t>セイサン</t>
    </rPh>
    <rPh sb="14" eb="16">
      <t>オクエン</t>
    </rPh>
    <phoneticPr fontId="2"/>
  </si>
  <si>
    <t>商業マージン率</t>
    <rPh sb="6" eb="7">
      <t>リツ</t>
    </rPh>
    <phoneticPr fontId="2"/>
  </si>
  <si>
    <t>鉄道マージン率</t>
    <rPh sb="6" eb="7">
      <t>リツ</t>
    </rPh>
    <phoneticPr fontId="2"/>
  </si>
  <si>
    <t>道路マージン率</t>
    <rPh sb="6" eb="7">
      <t>リツ</t>
    </rPh>
    <phoneticPr fontId="2"/>
  </si>
  <si>
    <t>沿海内水面
マージン率</t>
    <rPh sb="0" eb="2">
      <t>エンカイ</t>
    </rPh>
    <rPh sb="2" eb="5">
      <t>ナイスイメン</t>
    </rPh>
    <rPh sb="10" eb="11">
      <t>リツ</t>
    </rPh>
    <phoneticPr fontId="2"/>
  </si>
  <si>
    <t>港湾運送
マージン率</t>
    <rPh sb="0" eb="2">
      <t>コウワン</t>
    </rPh>
    <rPh sb="2" eb="4">
      <t>ウンソウ</t>
    </rPh>
    <rPh sb="9" eb="10">
      <t>リツ</t>
    </rPh>
    <phoneticPr fontId="2"/>
  </si>
  <si>
    <t>航空マージン率</t>
    <rPh sb="6" eb="7">
      <t>リツ</t>
    </rPh>
    <phoneticPr fontId="2"/>
  </si>
  <si>
    <t>利用運送
マージン率</t>
    <rPh sb="9" eb="10">
      <t>リツ</t>
    </rPh>
    <phoneticPr fontId="2"/>
  </si>
  <si>
    <t>倉庫マージン率</t>
    <rPh sb="6" eb="7">
      <t>リツ</t>
    </rPh>
    <phoneticPr fontId="2"/>
  </si>
  <si>
    <t>商業マージン額</t>
    <rPh sb="6" eb="7">
      <t>ガク</t>
    </rPh>
    <phoneticPr fontId="2"/>
  </si>
  <si>
    <t>鉄道マージン額</t>
    <phoneticPr fontId="2"/>
  </si>
  <si>
    <t>道路マージン額</t>
    <phoneticPr fontId="2"/>
  </si>
  <si>
    <t>沿海内水面
マージン額</t>
    <rPh sb="0" eb="2">
      <t>エンカイ</t>
    </rPh>
    <rPh sb="2" eb="5">
      <t>ナイスイメン</t>
    </rPh>
    <phoneticPr fontId="2"/>
  </si>
  <si>
    <t>港湾運送
マージン額</t>
    <rPh sb="0" eb="2">
      <t>コウワン</t>
    </rPh>
    <rPh sb="2" eb="4">
      <t>ウンソウ</t>
    </rPh>
    <phoneticPr fontId="2"/>
  </si>
  <si>
    <t>航空マージン額</t>
    <phoneticPr fontId="2"/>
  </si>
  <si>
    <t>利用運送
マージン額</t>
    <phoneticPr fontId="2"/>
  </si>
  <si>
    <t>倉庫マージン額</t>
    <phoneticPr fontId="2"/>
  </si>
  <si>
    <t>（貨物運賃）</t>
    <phoneticPr fontId="2"/>
  </si>
  <si>
    <t>入力部分</t>
    <rPh sb="0" eb="2">
      <t>ニュウリョク</t>
    </rPh>
    <rPh sb="2" eb="4">
      <t>ブブン</t>
    </rPh>
    <phoneticPr fontId="2"/>
  </si>
  <si>
    <r>
      <t>最終需要額を入力する際、</t>
    </r>
    <r>
      <rPr>
        <b/>
        <u/>
        <sz val="12"/>
        <rFont val="ＭＳ ゴシック"/>
        <family val="3"/>
        <charset val="128"/>
      </rPr>
      <t>必ず100万円単位で</t>
    </r>
    <r>
      <rPr>
        <sz val="12"/>
        <rFont val="ＭＳ ゴシック"/>
        <family val="3"/>
        <charset val="128"/>
      </rPr>
      <t>入力してください。</t>
    </r>
    <rPh sb="0" eb="2">
      <t>サイシュウ</t>
    </rPh>
    <rPh sb="2" eb="4">
      <t>ジュヨウ</t>
    </rPh>
    <rPh sb="4" eb="5">
      <t>ガク</t>
    </rPh>
    <rPh sb="6" eb="8">
      <t>ニュウリョク</t>
    </rPh>
    <rPh sb="10" eb="11">
      <t>サイ</t>
    </rPh>
    <rPh sb="12" eb="13">
      <t>カナラ</t>
    </rPh>
    <rPh sb="17" eb="18">
      <t>マン</t>
    </rPh>
    <rPh sb="18" eb="19">
      <t>エン</t>
    </rPh>
    <rPh sb="19" eb="21">
      <t>タンイ</t>
    </rPh>
    <rPh sb="22" eb="24">
      <t>ニュウリョク</t>
    </rPh>
    <phoneticPr fontId="2"/>
  </si>
  <si>
    <r>
      <t>最終需要額を入力する際、</t>
    </r>
    <r>
      <rPr>
        <b/>
        <u/>
        <sz val="14"/>
        <rFont val="ＭＳ ゴシック"/>
        <family val="3"/>
        <charset val="128"/>
      </rPr>
      <t>必ず100万円単位</t>
    </r>
    <r>
      <rPr>
        <sz val="14"/>
        <rFont val="ＭＳ ゴシック"/>
        <family val="3"/>
        <charset val="128"/>
      </rPr>
      <t>で入力してください。</t>
    </r>
    <phoneticPr fontId="2"/>
  </si>
  <si>
    <r>
      <t>最終需要額を入力する際、</t>
    </r>
    <r>
      <rPr>
        <b/>
        <u/>
        <sz val="14"/>
        <rFont val="ＭＳ ゴシック"/>
        <family val="3"/>
        <charset val="128"/>
      </rPr>
      <t>必ず100万円単位</t>
    </r>
    <r>
      <rPr>
        <sz val="14"/>
        <rFont val="ＭＳ ゴシック"/>
        <family val="3"/>
        <charset val="128"/>
      </rPr>
      <t>で入力してください。</t>
    </r>
    <phoneticPr fontId="2"/>
  </si>
  <si>
    <t>（単位：100万円）</t>
    <rPh sb="1" eb="3">
      <t>タンイ</t>
    </rPh>
    <rPh sb="7" eb="8">
      <t>マン</t>
    </rPh>
    <rPh sb="8" eb="9">
      <t>エン</t>
    </rPh>
    <phoneticPr fontId="2"/>
  </si>
  <si>
    <t>（単位：100万円）</t>
    <rPh sb="1" eb="3">
      <t>タンイ</t>
    </rPh>
    <rPh sb="7" eb="9">
      <t>マンエン</t>
    </rPh>
    <phoneticPr fontId="2"/>
  </si>
  <si>
    <r>
      <t>「最終需要額入力シート」で最終需要額を入力する際、必ず</t>
    </r>
    <r>
      <rPr>
        <b/>
        <u/>
        <sz val="9"/>
        <rFont val="ＭＳ ゴシック"/>
        <family val="3"/>
        <charset val="128"/>
      </rPr>
      <t>100万円単位で入力</t>
    </r>
    <r>
      <rPr>
        <sz val="9"/>
        <rFont val="ＭＳ ゴシック"/>
        <family val="3"/>
        <charset val="128"/>
      </rPr>
      <t>してください。</t>
    </r>
    <rPh sb="1" eb="3">
      <t>サイシュウ</t>
    </rPh>
    <rPh sb="3" eb="5">
      <t>ジュヨウ</t>
    </rPh>
    <rPh sb="5" eb="6">
      <t>ガク</t>
    </rPh>
    <rPh sb="6" eb="8">
      <t>ニュウリョク</t>
    </rPh>
    <rPh sb="13" eb="15">
      <t>サイシュウ</t>
    </rPh>
    <rPh sb="15" eb="17">
      <t>ジュヨウ</t>
    </rPh>
    <rPh sb="17" eb="18">
      <t>ガク</t>
    </rPh>
    <rPh sb="19" eb="21">
      <t>ニュウリョク</t>
    </rPh>
    <rPh sb="23" eb="24">
      <t>サイ</t>
    </rPh>
    <rPh sb="25" eb="26">
      <t>カナラ</t>
    </rPh>
    <rPh sb="30" eb="31">
      <t>マン</t>
    </rPh>
    <rPh sb="31" eb="32">
      <t>エン</t>
    </rPh>
    <rPh sb="32" eb="34">
      <t>タンイ</t>
    </rPh>
    <rPh sb="35" eb="37">
      <t>ニュウリョク</t>
    </rPh>
    <phoneticPr fontId="2"/>
  </si>
  <si>
    <t>就業係数</t>
    <rPh sb="0" eb="2">
      <t>シュウギョウ</t>
    </rPh>
    <rPh sb="2" eb="4">
      <t>ケイスウ</t>
    </rPh>
    <phoneticPr fontId="2"/>
  </si>
  <si>
    <t>（単位：人/100万円）</t>
    <rPh sb="1" eb="3">
      <t>タンイ</t>
    </rPh>
    <phoneticPr fontId="2"/>
  </si>
  <si>
    <t>（単位：100万円）</t>
    <rPh sb="1" eb="3">
      <t>タンイ</t>
    </rPh>
    <phoneticPr fontId="2"/>
  </si>
  <si>
    <t>（単位：人）</t>
    <rPh sb="1" eb="3">
      <t>タンイ</t>
    </rPh>
    <phoneticPr fontId="2"/>
  </si>
  <si>
    <t>雇用係数</t>
    <rPh sb="0" eb="2">
      <t>コヨウ</t>
    </rPh>
    <rPh sb="2" eb="4">
      <t>ケイスウ</t>
    </rPh>
    <phoneticPr fontId="2"/>
  </si>
  <si>
    <t>生産誘発額
合計</t>
    <rPh sb="0" eb="2">
      <t>セイサン</t>
    </rPh>
    <rPh sb="2" eb="4">
      <t>ユウハツ</t>
    </rPh>
    <rPh sb="4" eb="5">
      <t>ガク</t>
    </rPh>
    <rPh sb="6" eb="8">
      <t>ゴウケイ</t>
    </rPh>
    <phoneticPr fontId="2"/>
  </si>
  <si>
    <t>（建設現場そのものを事業所としてとらえるため、移出や移入は存在しないものと扱われ、自給率は入力しなくても100％となっている。）</t>
    <phoneticPr fontId="2"/>
  </si>
  <si>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</si>
  <si>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</si>
  <si>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</si>
  <si>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</si>
  <si>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</si>
  <si>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</si>
  <si>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</si>
  <si>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研究</t>
    <rPh sb="0" eb="2">
      <t>ケンキュウ</t>
    </rPh>
    <phoneticPr fontId="5"/>
  </si>
  <si>
    <t>他に分類されない会員制団体</t>
  </si>
  <si>
    <t>事務用品</t>
    <rPh sb="0" eb="2">
      <t>ジム</t>
    </rPh>
    <rPh sb="2" eb="4">
      <t>ヨウヒン</t>
    </rPh>
    <phoneticPr fontId="6"/>
  </si>
  <si>
    <t>分類不明</t>
    <rPh sb="0" eb="2">
      <t>ブンルイ</t>
    </rPh>
    <rPh sb="2" eb="4">
      <t>フメイ</t>
    </rPh>
    <phoneticPr fontId="6"/>
  </si>
  <si>
    <t>有機化学工業製品（石油化学系基礎製品・合成樹脂を除く。）</t>
    <phoneticPr fontId="2"/>
  </si>
  <si>
    <t xml:space="preserve"> </t>
    <phoneticPr fontId="7"/>
  </si>
  <si>
    <t>A</t>
    <phoneticPr fontId="22"/>
  </si>
  <si>
    <t>取引基本表!</t>
    <phoneticPr fontId="7"/>
  </si>
  <si>
    <t>分析に使用する産業連関表は平成27年時点のものですが、分析対象年と短期的には大幅に変化しないと仮定しています。</t>
    <rPh sb="0" eb="2">
      <t>ブンセキ</t>
    </rPh>
    <rPh sb="3" eb="5">
      <t>シヨウ</t>
    </rPh>
    <rPh sb="7" eb="9">
      <t>サンギョウ</t>
    </rPh>
    <rPh sb="9" eb="11">
      <t>レンカン</t>
    </rPh>
    <rPh sb="11" eb="12">
      <t>ヒョウ</t>
    </rPh>
    <rPh sb="13" eb="15">
      <t>ヘイセイ</t>
    </rPh>
    <rPh sb="17" eb="18">
      <t>ネン</t>
    </rPh>
    <rPh sb="18" eb="20">
      <t>ジテン</t>
    </rPh>
    <rPh sb="27" eb="29">
      <t>ブンセキ</t>
    </rPh>
    <rPh sb="29" eb="31">
      <t>タイショウ</t>
    </rPh>
    <rPh sb="31" eb="32">
      <t>ネン</t>
    </rPh>
    <rPh sb="33" eb="36">
      <t>タンキテキ</t>
    </rPh>
    <rPh sb="38" eb="40">
      <t>オオハバ</t>
    </rPh>
    <rPh sb="41" eb="43">
      <t>ヘンカ</t>
    </rPh>
    <rPh sb="47" eb="49">
      <t>カテイ</t>
    </rPh>
    <phoneticPr fontId="2"/>
  </si>
  <si>
    <t>　時期がいつか特定できる場合はその年の消費性向を入力。
　何も入力しなければ平成27年の消費性向で計算することになる。</t>
    <rPh sb="1" eb="3">
      <t>ジキ</t>
    </rPh>
    <rPh sb="7" eb="9">
      <t>トクテイ</t>
    </rPh>
    <rPh sb="12" eb="14">
      <t>バアイ</t>
    </rPh>
    <rPh sb="17" eb="18">
      <t>トシ</t>
    </rPh>
    <rPh sb="19" eb="21">
      <t>ショウヒ</t>
    </rPh>
    <rPh sb="21" eb="23">
      <t>セイコウ</t>
    </rPh>
    <rPh sb="24" eb="26">
      <t>ニュウリョク</t>
    </rPh>
    <rPh sb="29" eb="30">
      <t>ナニ</t>
    </rPh>
    <rPh sb="31" eb="33">
      <t>ニュウリョク</t>
    </rPh>
    <rPh sb="38" eb="40">
      <t>ヘイセイ</t>
    </rPh>
    <rPh sb="42" eb="43">
      <t>ネン</t>
    </rPh>
    <rPh sb="44" eb="46">
      <t>ショウヒ</t>
    </rPh>
    <rPh sb="46" eb="48">
      <t>セイコウ</t>
    </rPh>
    <rPh sb="49" eb="51">
      <t>ケイサン</t>
    </rPh>
    <phoneticPr fontId="2"/>
  </si>
  <si>
    <t>令和</t>
    <rPh sb="0" eb="2">
      <t>レイワ</t>
    </rPh>
    <phoneticPr fontId="2"/>
  </si>
  <si>
    <t>元</t>
    <rPh sb="0" eb="1">
      <t>ガン</t>
    </rPh>
    <phoneticPr fontId="2"/>
  </si>
  <si>
    <t>平成27年を自動的に適用）</t>
    <rPh sb="8" eb="9">
      <t>テキ</t>
    </rPh>
    <phoneticPr fontId="2"/>
  </si>
  <si>
    <t>①　「平成２7年富山県産業連関表（107部門表）」を使い計算</t>
    <rPh sb="3" eb="5">
      <t>ヘイセイ</t>
    </rPh>
    <rPh sb="7" eb="8">
      <t>ネン</t>
    </rPh>
    <rPh sb="8" eb="11">
      <t>トヤマケン</t>
    </rPh>
    <rPh sb="11" eb="13">
      <t>サンギョウ</t>
    </rPh>
    <rPh sb="13" eb="15">
      <t>レンカン</t>
    </rPh>
    <rPh sb="15" eb="16">
      <t>ヒョウ</t>
    </rPh>
    <rPh sb="20" eb="22">
      <t>ブモン</t>
    </rPh>
    <rPh sb="22" eb="23">
      <t>ヒョウ</t>
    </rPh>
    <rPh sb="26" eb="27">
      <t>ツカ</t>
    </rPh>
    <rPh sb="28" eb="30">
      <t>ケイサン</t>
    </rPh>
    <phoneticPr fontId="2"/>
  </si>
  <si>
    <t>　どのような費用がどの部門に該当するか不明の場合、「平成27年富山県産業連関表部門分類表」を参考にしてください。</t>
    <phoneticPr fontId="2"/>
  </si>
  <si>
    <t>※　商業マージン率・運輸マージン率は、総務省「平成27年産業連関表」取引基本表の「需要合計」（列部門）により計算。</t>
    <rPh sb="2" eb="4">
      <t>ショウギョウ</t>
    </rPh>
    <rPh sb="8" eb="9">
      <t>リツ</t>
    </rPh>
    <rPh sb="10" eb="12">
      <t>ウンユ</t>
    </rPh>
    <rPh sb="16" eb="17">
      <t>リツ</t>
    </rPh>
    <rPh sb="34" eb="36">
      <t>トリヒキ</t>
    </rPh>
    <rPh sb="36" eb="38">
      <t>キホン</t>
    </rPh>
    <rPh sb="38" eb="39">
      <t>ヒョウ</t>
    </rPh>
    <rPh sb="41" eb="43">
      <t>ジュヨウ</t>
    </rPh>
    <rPh sb="47" eb="48">
      <t>レツ</t>
    </rPh>
    <rPh sb="48" eb="50">
      <t>ブモン</t>
    </rPh>
    <rPh sb="54" eb="56">
      <t>ケイサン</t>
    </rPh>
    <phoneticPr fontId="2"/>
  </si>
  <si>
    <t>※移輸入率＝（移輸入額×(-１)）÷（県内需要計）</t>
    <rPh sb="1" eb="2">
      <t>ウツリ</t>
    </rPh>
    <rPh sb="2" eb="4">
      <t>ユニュウ</t>
    </rPh>
    <rPh sb="4" eb="5">
      <t>リツ</t>
    </rPh>
    <rPh sb="7" eb="8">
      <t>ウツリ</t>
    </rPh>
    <rPh sb="8" eb="11">
      <t>ユニュウガク</t>
    </rPh>
    <rPh sb="19" eb="21">
      <t>ケンナイ</t>
    </rPh>
    <rPh sb="21" eb="23">
      <t>ジュヨウ</t>
    </rPh>
    <rPh sb="23" eb="24">
      <t>ケイ</t>
    </rPh>
    <phoneticPr fontId="2"/>
  </si>
  <si>
    <t>平成・令和</t>
    <rPh sb="0" eb="2">
      <t>ヘイセイ</t>
    </rPh>
    <rPh sb="3" eb="5">
      <t>レイワ</t>
    </rPh>
    <phoneticPr fontId="2"/>
  </si>
  <si>
    <t>　このワークシートは、「平成27年富山県産業連関表107部門表」を使って、経済波及効果を測定するために作成したものです。</t>
    <rPh sb="12" eb="14">
      <t>ヘイセイ</t>
    </rPh>
    <rPh sb="16" eb="17">
      <t>ネン</t>
    </rPh>
    <rPh sb="17" eb="20">
      <t>トヤマケン</t>
    </rPh>
    <rPh sb="20" eb="22">
      <t>サンギョウ</t>
    </rPh>
    <rPh sb="22" eb="24">
      <t>レンカン</t>
    </rPh>
    <rPh sb="24" eb="25">
      <t>ヒョウ</t>
    </rPh>
    <rPh sb="28" eb="30">
      <t>ブモン</t>
    </rPh>
    <rPh sb="30" eb="31">
      <t>ヒョウ</t>
    </rPh>
    <rPh sb="33" eb="34">
      <t>ツカ</t>
    </rPh>
    <rPh sb="37" eb="39">
      <t>ケイザイ</t>
    </rPh>
    <rPh sb="39" eb="41">
      <t>ハキュウ</t>
    </rPh>
    <rPh sb="41" eb="43">
      <t>コウカ</t>
    </rPh>
    <rPh sb="44" eb="46">
      <t>ソクテイ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</si>
</sst>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0000"/>
    <numFmt numFmtId="177" formatCode="#,##0.000000"/>
    <numFmt numFmtId="178" formatCode="#,##0.0"/>
    <numFmt numFmtId="179" formatCode="#,##0.0_ "/>
    <numFmt numFmtId="180" formatCode="#,##0.0000"/>
    <numFmt numFmtId="181" formatCode="#,##0.000"/>
    <numFmt numFmtId="182" formatCode="0.0%"/>
    <numFmt numFmtId="183" formatCode="#,##0_ "/>
    <numFmt numFmtId="184" formatCode="0.000000_ "/>
    <numFmt numFmtId="185" formatCode="0.0000"/>
    <numFmt numFmtId="186" formatCode="#,##0_ ;[Red]\-#,##0\ "/>
    <numFmt numFmtId="187" formatCode="#,##0.00_);[Red]\(#,##0.00\)"/>
    <numFmt numFmtId="188" formatCode="#,##0.000_);[Red]\(#,##0.000\)"/>
    <numFmt numFmtId="189" formatCode="#,##0.0_);[Red]\(#,##0.0\)"/>
    <numFmt numFmtId="190" formatCode="#,##0.000_ "/>
    <numFmt numFmtId="191" formatCode="0_ "/>
    <numFmt numFmtId="192" formatCode="0_);[Red]\(0\)"/>
    <numFmt numFmtId="193" formatCode="0.000000E+00"/>
  </numFmts>
  <fonts count="23">
    <font>
      <sz val="11"/>
      <name val="ＭＳ Ｐゴシック"/>
      <family val="3"/>
      <charset val="128"/>
    </font>
    <font>
      <sz val="11"/>
      <name val="ＭＳ Ｐゴシック"/>
      <family val="3"/>
      <charset val="128"/>
    </font>
    <font>
      <sz val="6"/>
      <name val="ＭＳ Ｐゴシック"/>
      <family val="3"/>
      <charset val="128"/>
    </font>
    <font>
      <sz val="7"/>
      <name val="ＭＳ Ｐ明朝"/>
      <family val="1"/>
      <charset val="128"/>
    </font>
    <font>
      <sz val="10"/>
      <name val="ＭＳ ゴシック"/>
      <family val="3"/>
      <charset val="128"/>
    </font>
    <font>
      <sz val="12"/>
      <name val="ＭＳ ゴシック"/>
      <family val="3"/>
      <charset val="128"/>
    </font>
    <font>
      <sz val="11"/>
      <name val="ＭＳ ゴシック"/>
      <family val="3"/>
      <charset val="128"/>
    </font>
    <font>
      <sz val="11"/>
      <color indexed="52"/>
      <name val="ＭＳ Ｐゴシック"/>
      <family val="3"/>
      <charset val="128"/>
    </font>
    <font>
      <sz val="9"/>
      <name val="ＭＳ Ｐ明朝"/>
      <family val="1"/>
      <charset val="128"/>
    </font>
    <font>
      <sz val="10"/>
      <name val="ＭＳ Ｐゴシック"/>
      <family val="3"/>
      <charset val="128"/>
    </font>
    <font>
      <u/>
      <sz val="11"/>
      <color indexed="12"/>
      <name val="ＭＳ Ｐゴシック"/>
      <family val="3"/>
      <charset val="128"/>
    </font>
    <font>
      <sz val="9"/>
      <name val="ＭＳ 明朝"/>
      <family val="1"/>
      <charset val="128"/>
    </font>
    <font>
      <sz val="8"/>
      <name val="ＭＳ ゴシック"/>
      <family val="3"/>
      <charset val="128"/>
    </font>
    <font>
      <sz val="9"/>
      <name val="ＭＳ ゴシック"/>
      <family val="3"/>
      <charset val="128"/>
    </font>
    <font>
      <sz val="11"/>
      <name val="ＭＳ Ｐ明朝"/>
      <family val="1"/>
      <charset val="128"/>
    </font>
    <font>
      <sz val="6"/>
      <name val="ＭＳ ゴシック"/>
      <family val="3"/>
      <charset val="128"/>
    </font>
    <font>
      <sz val="7.5"/>
      <name val="ＭＳ ゴシック"/>
      <family val="3"/>
      <charset val="128"/>
    </font>
    <font>
      <b/>
      <u/>
      <sz val="12"/>
      <name val="ＭＳ ゴシック"/>
      <family val="3"/>
      <charset val="128"/>
    </font>
    <font>
      <sz val="14"/>
      <name val="ＭＳ ゴシック"/>
      <family val="3"/>
      <charset val="128"/>
    </font>
    <font>
      <b/>
      <u/>
      <sz val="14"/>
      <name val="ＭＳ ゴシック"/>
      <family val="3"/>
      <charset val="128"/>
    </font>
    <font>
      <b/>
      <u/>
      <sz val="9"/>
      <name val="ＭＳ ゴシック"/>
      <family val="3"/>
      <charset val="128"/>
    </font>
    <font>
      <b/>
      <sz val="11"/>
      <name val="ＭＳ ゴシック"/>
      <family val="3"/>
      <charset val="128"/>
    </font>
    <font>
      <sz val="6"/>
      <name val="游ゴシック"/>
      <family val="2"/>
      <charset val="128"/>
    </font>
  </fonts>
  <fills count="3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rgb="FFFFC000"/>
        <bgColor indexed="64"/>
      </patternFill>
    </fill>
    <fill>
      <patternFill patternType="solid">
        <fgColor theme="8" tint="0.39997558519241921"/>
        <bgColor indexed="64"/>
      </patternFill>
    </fill>
    <fill>
      <patternFill patternType="solid">
        <fgColor rgb="FFCCFFFF"/>
        <bgColor indexed="64"/>
      </patternFill>
    </fill>
    <fill>
      <patternFill patternType="solid">
        <fgColor rgb="FFFFCC00"/>
        <bgColor indexed="64"/>
      </patternFill>
    </fill>
    <fill>
      <patternFill patternType="solid">
        <fgColor rgb="FF33CCCC"/>
        <bgColor indexed="64"/>
      </patternFill>
    </fill>
    <fill>
      <patternFill patternType="solid">
        <fgColor theme="0"/>
        <bgColor indexed="64"/>
      </patternFill>
    </fill>
    <fill>
      <patternFill patternType="solid">
        <fgColor rgb="FFFFFF99"/>
        <bgColor indexed="64"/>
      </patternFill>
    </fill>
    <fill>
      <patternFill patternType="solid">
        <fgColor rgb="FFFF99FF"/>
        <bgColor indexed="64"/>
      </patternFill>
    </fill>
    <fill>
      <patternFill patternType="solid">
        <fgColor rgb="FFFFFF00"/>
        <bgColor indexed="64"/>
      </patternFill>
    </fill>
    <fill>
      <patternFill patternType="solid">
        <fgColor rgb="FFFF99CC"/>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CFF66"/>
        <bgColor indexed="64"/>
      </patternFill>
    </fill>
    <fill>
      <patternFill patternType="solid">
        <fgColor rgb="FFCCFF33"/>
        <bgColor indexed="64"/>
      </patternFill>
    </fill>
    <fill>
      <patternFill patternType="solid">
        <fgColor theme="9" tint="0.39997558519241921"/>
        <bgColor indexed="64"/>
      </patternFill>
    </fill>
    <fill>
      <patternFill patternType="solid">
        <fgColor rgb="FFCCCCFF"/>
        <bgColor indexed="64"/>
      </patternFill>
    </fill>
    <fill>
      <patternFill patternType="solid">
        <fgColor rgb="FFCCFFCC"/>
        <bgColor indexed="64"/>
      </patternFill>
    </fill>
    <fill>
      <patternFill patternType="solid">
        <fgColor rgb="FF66FF33"/>
        <bgColor indexed="64"/>
      </patternFill>
    </fill>
    <fill>
      <patternFill patternType="solid">
        <fgColor rgb="FF99FFCC"/>
        <bgColor indexed="64"/>
      </patternFill>
    </fill>
    <fill>
      <patternFill patternType="solid">
        <fgColor rgb="FF99FF6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8080"/>
        <bgColor indexed="64"/>
      </patternFill>
    </fill>
    <fill>
      <patternFill patternType="solid">
        <fgColor theme="9" tint="0.59999389629810485"/>
        <bgColor indexed="64"/>
      </patternFill>
    </fill>
    <fill>
      <patternFill patternType="solid">
        <fgColor theme="0" tint="-0.14999847407452621"/>
        <bgColor indexed="64"/>
      </patternFill>
    </fill>
  </fills>
  <borders count="236">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hair">
        <color indexed="64"/>
      </top>
      <bottom/>
      <diagonal/>
    </border>
    <border>
      <left style="dotted">
        <color indexed="64"/>
      </left>
      <right/>
      <top/>
      <bottom style="hair">
        <color indexed="64"/>
      </bottom>
      <diagonal/>
    </border>
    <border>
      <left style="dotted">
        <color indexed="64"/>
      </left>
      <right/>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hair">
        <color indexed="64"/>
      </bottom>
      <diagonal/>
    </border>
    <border>
      <left style="dotted">
        <color indexed="64"/>
      </left>
      <right style="double">
        <color indexed="64"/>
      </right>
      <top style="hair">
        <color indexed="64"/>
      </top>
      <bottom/>
      <diagonal/>
    </border>
    <border>
      <left style="double">
        <color indexed="64"/>
      </left>
      <right style="double">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right style="dotted">
        <color indexed="64"/>
      </right>
      <top style="hair">
        <color indexed="64"/>
      </top>
      <bottom/>
      <diagonal/>
    </border>
    <border>
      <left style="dotted">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tted">
        <color indexed="64"/>
      </left>
      <right style="double">
        <color indexed="64"/>
      </right>
      <top/>
      <bottom style="thin">
        <color indexed="64"/>
      </bottom>
      <diagonal/>
    </border>
    <border>
      <left/>
      <right style="medium">
        <color indexed="64"/>
      </right>
      <top style="medium">
        <color indexed="64"/>
      </top>
      <bottom/>
      <diagonal/>
    </border>
    <border>
      <left style="double">
        <color indexed="64"/>
      </left>
      <right style="double">
        <color indexed="64"/>
      </right>
      <top style="thin">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double">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style="double">
        <color indexed="64"/>
      </right>
      <top/>
      <bottom style="hair">
        <color indexed="64"/>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diagonal/>
    </border>
    <border>
      <left style="thin">
        <color indexed="64"/>
      </left>
      <right style="dotted">
        <color indexed="64"/>
      </right>
      <top/>
      <bottom/>
      <diagonal/>
    </border>
    <border>
      <left style="double">
        <color indexed="64"/>
      </left>
      <right style="dotted">
        <color indexed="64"/>
      </right>
      <top/>
      <bottom/>
      <diagonal/>
    </border>
    <border>
      <left style="dotted">
        <color indexed="64"/>
      </left>
      <right style="double">
        <color indexed="64"/>
      </right>
      <top/>
      <bottom/>
      <diagonal/>
    </border>
    <border>
      <left style="double">
        <color indexed="64"/>
      </left>
      <right/>
      <top/>
      <bottom/>
      <diagonal/>
    </border>
    <border>
      <left/>
      <right style="double">
        <color indexed="64"/>
      </right>
      <top/>
      <bottom style="double">
        <color indexed="64"/>
      </bottom>
      <diagonal/>
    </border>
    <border>
      <left style="double">
        <color indexed="64"/>
      </left>
      <right style="double">
        <color indexed="64"/>
      </right>
      <top style="medium">
        <color indexed="64"/>
      </top>
      <bottom/>
      <diagonal/>
    </border>
    <border>
      <left style="dotted">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double">
        <color indexed="64"/>
      </left>
      <right/>
      <top style="hair">
        <color indexed="64"/>
      </top>
      <bottom/>
      <diagonal/>
    </border>
    <border>
      <left style="medium">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top/>
      <bottom style="hair">
        <color indexed="64"/>
      </bottom>
      <diagonal/>
    </border>
    <border>
      <left style="medium">
        <color indexed="64"/>
      </left>
      <right style="double">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double">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medium">
        <color indexed="64"/>
      </bottom>
      <diagonal/>
    </border>
    <border>
      <left style="medium">
        <color indexed="64"/>
      </left>
      <right/>
      <top style="double">
        <color indexed="64"/>
      </top>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indexed="64"/>
      </left>
      <right style="double">
        <color indexed="64"/>
      </right>
      <top/>
      <bottom style="medium">
        <color indexed="64"/>
      </bottom>
      <diagonal/>
    </border>
    <border>
      <left/>
      <right style="medium">
        <color indexed="64"/>
      </right>
      <top/>
      <bottom/>
      <diagonal/>
    </border>
    <border>
      <left style="dotted">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dotted">
        <color indexed="64"/>
      </right>
      <top/>
      <bottom style="medium">
        <color indexed="64"/>
      </bottom>
      <diagonal/>
    </border>
  </borders>
  <cellStyleXfs count="5">
    <xf numFmtId="0" fontId="0" fillId="0" borderId="0">
      <alignment vertical="center"/>
    </xf>
    <xf numFmtId="0" fontId="1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1" fillId="0" borderId="0"/>
  </cellStyleXfs>
  <cellXfs count="851">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6" fillId="0" borderId="0" xfId="0" applyFont="1">
      <alignment vertical="center"/>
    </xf>
    <xf numFmtId="0" fontId="4" fillId="0" borderId="0" xfId="0" applyFont="1" applyFill="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49" fontId="4" fillId="2" borderId="4" xfId="0" applyNumberFormat="1" applyFont="1" applyFill="1" applyBorder="1" applyAlignment="1">
      <alignment horizontal="center"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6" fillId="2" borderId="0" xfId="0" applyFont="1" applyFill="1" applyBorder="1">
      <alignment vertical="center"/>
    </xf>
    <xf numFmtId="0" fontId="6" fillId="2" borderId="8" xfId="0" applyFont="1" applyFill="1" applyBorder="1">
      <alignment vertical="center"/>
    </xf>
    <xf numFmtId="0" fontId="6" fillId="2" borderId="10" xfId="0" applyFont="1" applyFill="1" applyBorder="1">
      <alignment vertical="center"/>
    </xf>
    <xf numFmtId="49" fontId="4" fillId="2" borderId="13" xfId="0" applyNumberFormat="1" applyFont="1" applyFill="1" applyBorder="1" applyAlignment="1">
      <alignment horizontal="center" vertical="center"/>
    </xf>
    <xf numFmtId="0" fontId="4" fillId="0" borderId="0" xfId="0" applyFont="1" applyBorder="1" applyAlignment="1">
      <alignment horizontal="center" vertical="center"/>
    </xf>
    <xf numFmtId="0" fontId="4" fillId="2" borderId="14" xfId="0" applyFont="1" applyFill="1" applyBorder="1">
      <alignment vertical="center"/>
    </xf>
    <xf numFmtId="0" fontId="4" fillId="2" borderId="15" xfId="0" applyFont="1" applyFill="1" applyBorder="1">
      <alignment vertical="center"/>
    </xf>
    <xf numFmtId="0" fontId="4" fillId="0" borderId="0" xfId="0" applyFont="1" applyAlignment="1">
      <alignment horizontal="right" vertical="center"/>
    </xf>
    <xf numFmtId="0" fontId="4" fillId="3" borderId="0" xfId="0" applyFont="1" applyFill="1">
      <alignment vertical="center"/>
    </xf>
    <xf numFmtId="0" fontId="4" fillId="3" borderId="0" xfId="0" applyFont="1" applyFill="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lignment vertical="center"/>
    </xf>
    <xf numFmtId="178" fontId="4" fillId="0" borderId="0" xfId="0" applyNumberFormat="1" applyFont="1" applyFill="1" applyBorder="1">
      <alignment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177" fontId="4" fillId="5" borderId="21" xfId="0" applyNumberFormat="1" applyFont="1" applyFill="1" applyBorder="1">
      <alignment vertical="center"/>
    </xf>
    <xf numFmtId="177" fontId="4" fillId="5" borderId="22" xfId="0" applyNumberFormat="1" applyFont="1" applyFill="1" applyBorder="1">
      <alignment vertical="center"/>
    </xf>
    <xf numFmtId="177" fontId="4" fillId="5" borderId="23" xfId="0" applyNumberFormat="1" applyFont="1" applyFill="1" applyBorder="1">
      <alignment vertical="center"/>
    </xf>
    <xf numFmtId="178" fontId="4" fillId="3" borderId="25" xfId="0" applyNumberFormat="1" applyFont="1" applyFill="1" applyBorder="1">
      <alignment vertical="center"/>
    </xf>
    <xf numFmtId="0" fontId="4" fillId="4" borderId="0" xfId="0" applyFont="1" applyFill="1" applyBorder="1">
      <alignment vertical="center"/>
    </xf>
    <xf numFmtId="0" fontId="4" fillId="4" borderId="26" xfId="0" applyFont="1" applyFill="1" applyBorder="1" applyAlignment="1">
      <alignment horizontal="center" vertical="center"/>
    </xf>
    <xf numFmtId="0" fontId="4" fillId="4" borderId="2" xfId="0" applyFont="1" applyFill="1" applyBorder="1">
      <alignment vertical="center"/>
    </xf>
    <xf numFmtId="182" fontId="4" fillId="4" borderId="17" xfId="0" applyNumberFormat="1" applyFont="1" applyFill="1" applyBorder="1">
      <alignment vertical="center"/>
    </xf>
    <xf numFmtId="0" fontId="4" fillId="6" borderId="27" xfId="0" applyFont="1" applyFill="1" applyBorder="1">
      <alignment vertical="center"/>
    </xf>
    <xf numFmtId="0" fontId="4" fillId="6" borderId="28" xfId="0" applyFont="1" applyFill="1" applyBorder="1">
      <alignment vertical="center"/>
    </xf>
    <xf numFmtId="0" fontId="4" fillId="7" borderId="29" xfId="0" applyFont="1" applyFill="1" applyBorder="1" applyAlignment="1">
      <alignment horizontal="center" vertical="center"/>
    </xf>
    <xf numFmtId="0" fontId="4" fillId="7" borderId="30" xfId="0" applyFont="1" applyFill="1" applyBorder="1">
      <alignment vertical="center"/>
    </xf>
    <xf numFmtId="0" fontId="4" fillId="8" borderId="29" xfId="0" applyFont="1" applyFill="1" applyBorder="1" applyAlignment="1">
      <alignment horizontal="center" vertical="center"/>
    </xf>
    <xf numFmtId="0" fontId="4" fillId="6" borderId="30" xfId="0" applyFont="1" applyFill="1" applyBorder="1">
      <alignment vertical="center"/>
    </xf>
    <xf numFmtId="0" fontId="4" fillId="8" borderId="30" xfId="0" applyFont="1" applyFill="1" applyBorder="1">
      <alignment vertical="center"/>
    </xf>
    <xf numFmtId="0" fontId="4" fillId="0" borderId="31" xfId="0" applyFont="1" applyBorder="1">
      <alignment vertical="center"/>
    </xf>
    <xf numFmtId="0" fontId="4" fillId="4" borderId="32" xfId="0" applyFont="1" applyFill="1" applyBorder="1">
      <alignment vertical="center"/>
    </xf>
    <xf numFmtId="0" fontId="4" fillId="4" borderId="33" xfId="0" applyFont="1" applyFill="1" applyBorder="1" applyAlignment="1">
      <alignment horizontal="center" vertical="center"/>
    </xf>
    <xf numFmtId="0" fontId="4" fillId="4" borderId="34" xfId="0" applyFont="1" applyFill="1" applyBorder="1">
      <alignment vertical="center"/>
    </xf>
    <xf numFmtId="0" fontId="4" fillId="4" borderId="21" xfId="0" applyFont="1" applyFill="1" applyBorder="1">
      <alignment vertical="center"/>
    </xf>
    <xf numFmtId="0" fontId="4" fillId="4" borderId="35" xfId="0" applyFont="1" applyFill="1" applyBorder="1">
      <alignment vertical="center"/>
    </xf>
    <xf numFmtId="0" fontId="4" fillId="4" borderId="36" xfId="0" applyFont="1" applyFill="1" applyBorder="1">
      <alignment vertical="center"/>
    </xf>
    <xf numFmtId="0" fontId="4" fillId="4" borderId="37" xfId="0" applyFont="1" applyFill="1" applyBorder="1">
      <alignment vertical="center"/>
    </xf>
    <xf numFmtId="0" fontId="4" fillId="4" borderId="38" xfId="0" applyFont="1" applyFill="1" applyBorder="1">
      <alignment vertical="center"/>
    </xf>
    <xf numFmtId="0" fontId="4" fillId="9" borderId="17" xfId="0" applyFont="1" applyFill="1" applyBorder="1">
      <alignment vertical="center"/>
    </xf>
    <xf numFmtId="0" fontId="4" fillId="9" borderId="18" xfId="0" applyFont="1" applyFill="1" applyBorder="1">
      <alignment vertical="center"/>
    </xf>
    <xf numFmtId="0" fontId="4" fillId="9" borderId="39" xfId="0" applyFont="1" applyFill="1" applyBorder="1">
      <alignment vertical="center"/>
    </xf>
    <xf numFmtId="0" fontId="4" fillId="9" borderId="40" xfId="0" applyFont="1" applyFill="1" applyBorder="1">
      <alignment vertical="center"/>
    </xf>
    <xf numFmtId="0" fontId="4" fillId="9" borderId="16" xfId="0" applyFont="1" applyFill="1" applyBorder="1">
      <alignment vertical="center"/>
    </xf>
    <xf numFmtId="0" fontId="4" fillId="9" borderId="1" xfId="0" applyFont="1" applyFill="1" applyBorder="1">
      <alignment vertical="center"/>
    </xf>
    <xf numFmtId="0" fontId="4" fillId="9" borderId="31" xfId="0" applyFont="1" applyFill="1" applyBorder="1">
      <alignment vertical="center"/>
    </xf>
    <xf numFmtId="0" fontId="4" fillId="9" borderId="0" xfId="0" applyFont="1" applyFill="1" applyBorder="1">
      <alignment vertical="center"/>
    </xf>
    <xf numFmtId="0" fontId="4" fillId="9" borderId="14" xfId="0" applyFont="1" applyFill="1" applyBorder="1">
      <alignment vertical="center"/>
    </xf>
    <xf numFmtId="0" fontId="4" fillId="9" borderId="26" xfId="0" applyFont="1" applyFill="1" applyBorder="1">
      <alignment vertical="center"/>
    </xf>
    <xf numFmtId="0" fontId="4" fillId="9" borderId="2" xfId="0" applyFont="1" applyFill="1" applyBorder="1">
      <alignment vertical="center"/>
    </xf>
    <xf numFmtId="0" fontId="4" fillId="9" borderId="3" xfId="0" applyFont="1" applyFill="1" applyBorder="1">
      <alignment vertical="center"/>
    </xf>
    <xf numFmtId="0" fontId="4" fillId="4" borderId="41" xfId="0" applyFont="1" applyFill="1" applyBorder="1">
      <alignment vertical="center"/>
    </xf>
    <xf numFmtId="0" fontId="4" fillId="4" borderId="42" xfId="0" applyFont="1" applyFill="1" applyBorder="1" applyAlignment="1">
      <alignment horizontal="center" vertical="center"/>
    </xf>
    <xf numFmtId="0" fontId="4" fillId="4" borderId="43" xfId="0" applyFont="1" applyFill="1" applyBorder="1">
      <alignment vertical="center"/>
    </xf>
    <xf numFmtId="0" fontId="4" fillId="4" borderId="44" xfId="0" applyFont="1" applyFill="1" applyBorder="1">
      <alignment vertical="center"/>
    </xf>
    <xf numFmtId="0" fontId="4" fillId="4" borderId="45" xfId="0" applyFont="1" applyFill="1" applyBorder="1">
      <alignment vertical="center"/>
    </xf>
    <xf numFmtId="0" fontId="4" fillId="4" borderId="46" xfId="0" applyFont="1" applyFill="1" applyBorder="1">
      <alignment vertical="center"/>
    </xf>
    <xf numFmtId="0" fontId="4" fillId="4" borderId="47" xfId="0" applyFont="1" applyFill="1" applyBorder="1">
      <alignment vertical="center"/>
    </xf>
    <xf numFmtId="0" fontId="4" fillId="4" borderId="48" xfId="0" applyFont="1" applyFill="1" applyBorder="1">
      <alignment vertical="center"/>
    </xf>
    <xf numFmtId="0" fontId="4" fillId="4" borderId="49" xfId="0" applyFont="1" applyFill="1" applyBorder="1">
      <alignment vertical="center"/>
    </xf>
    <xf numFmtId="0" fontId="4" fillId="2" borderId="50" xfId="0" applyFont="1" applyFill="1" applyBorder="1">
      <alignment vertical="center"/>
    </xf>
    <xf numFmtId="0" fontId="4" fillId="0" borderId="0" xfId="0" applyFont="1" applyFill="1">
      <alignment vertical="center"/>
    </xf>
    <xf numFmtId="0" fontId="6" fillId="0" borderId="0" xfId="0" applyFont="1" applyFill="1" applyBorder="1">
      <alignment vertical="center"/>
    </xf>
    <xf numFmtId="0" fontId="4" fillId="12" borderId="51" xfId="0" applyFont="1" applyFill="1" applyBorder="1" applyAlignment="1">
      <alignment horizontal="center" vertical="center"/>
    </xf>
    <xf numFmtId="178" fontId="4" fillId="12" borderId="52" xfId="0" applyNumberFormat="1" applyFont="1" applyFill="1" applyBorder="1" applyProtection="1">
      <alignment vertical="center"/>
      <protection locked="0"/>
    </xf>
    <xf numFmtId="0" fontId="4" fillId="0" borderId="14" xfId="0" applyFont="1" applyBorder="1">
      <alignment vertical="center"/>
    </xf>
    <xf numFmtId="0" fontId="4" fillId="0" borderId="14" xfId="0" applyFont="1" applyFill="1" applyBorder="1">
      <alignment vertical="center"/>
    </xf>
    <xf numFmtId="178" fontId="4" fillId="0" borderId="0" xfId="0" applyNumberFormat="1" applyFont="1" applyFill="1">
      <alignment vertical="center"/>
    </xf>
    <xf numFmtId="0" fontId="4" fillId="13" borderId="53" xfId="0" applyFont="1" applyFill="1" applyBorder="1">
      <alignment vertical="center"/>
    </xf>
    <xf numFmtId="0" fontId="4" fillId="13" borderId="8" xfId="0" applyFont="1" applyFill="1" applyBorder="1">
      <alignment vertical="center"/>
    </xf>
    <xf numFmtId="0" fontId="4" fillId="13" borderId="54" xfId="0" applyFont="1" applyFill="1" applyBorder="1">
      <alignment vertical="center"/>
    </xf>
    <xf numFmtId="0" fontId="4" fillId="13" borderId="10" xfId="0" applyFont="1" applyFill="1" applyBorder="1">
      <alignment vertical="center"/>
    </xf>
    <xf numFmtId="0" fontId="4" fillId="13" borderId="55" xfId="0" applyFont="1" applyFill="1" applyBorder="1">
      <alignment vertical="center"/>
    </xf>
    <xf numFmtId="0" fontId="4" fillId="13" borderId="56" xfId="0" applyFont="1" applyFill="1" applyBorder="1">
      <alignment vertical="center"/>
    </xf>
    <xf numFmtId="0" fontId="4" fillId="13" borderId="57" xfId="0" applyFont="1" applyFill="1" applyBorder="1">
      <alignment vertical="center"/>
    </xf>
    <xf numFmtId="0" fontId="4" fillId="1" borderId="0" xfId="0" applyFont="1" applyFill="1" applyBorder="1">
      <alignment vertical="center"/>
    </xf>
    <xf numFmtId="181" fontId="4" fillId="0" borderId="52" xfId="0" applyNumberFormat="1" applyFont="1" applyFill="1" applyBorder="1" applyProtection="1">
      <alignment vertical="center"/>
      <protection locked="0"/>
    </xf>
    <xf numFmtId="0" fontId="4" fillId="4" borderId="18" xfId="0" applyFont="1" applyFill="1" applyBorder="1" applyAlignment="1">
      <alignment horizontal="center" vertical="center"/>
    </xf>
    <xf numFmtId="0" fontId="4" fillId="4" borderId="39" xfId="0" applyFont="1" applyFill="1" applyBorder="1" applyAlignment="1">
      <alignment horizontal="center" vertical="center"/>
    </xf>
    <xf numFmtId="0" fontId="4" fillId="0" borderId="40" xfId="0" applyFont="1" applyBorder="1">
      <alignment vertical="center"/>
    </xf>
    <xf numFmtId="0" fontId="4" fillId="0" borderId="16" xfId="0" applyFont="1" applyBorder="1">
      <alignment vertical="center"/>
    </xf>
    <xf numFmtId="0" fontId="4" fillId="0" borderId="26" xfId="0" applyFont="1" applyBorder="1">
      <alignment vertical="center"/>
    </xf>
    <xf numFmtId="0" fontId="4" fillId="0" borderId="58" xfId="0" applyFont="1" applyBorder="1">
      <alignment vertical="center"/>
    </xf>
    <xf numFmtId="0" fontId="4" fillId="0" borderId="4" xfId="0" applyFont="1" applyBorder="1">
      <alignment vertical="center"/>
    </xf>
    <xf numFmtId="0" fontId="4" fillId="0" borderId="59" xfId="0" applyFont="1" applyBorder="1">
      <alignment vertical="center"/>
    </xf>
    <xf numFmtId="0" fontId="4" fillId="0" borderId="60" xfId="0" applyFont="1" applyBorder="1">
      <alignment vertical="center"/>
    </xf>
    <xf numFmtId="178" fontId="4" fillId="0" borderId="0" xfId="0" applyNumberFormat="1" applyFont="1" applyBorder="1" applyAlignment="1">
      <alignment horizontal="right" vertical="center"/>
    </xf>
    <xf numFmtId="0" fontId="4" fillId="13" borderId="0" xfId="0" applyFont="1" applyFill="1" applyBorder="1">
      <alignment vertical="center"/>
    </xf>
    <xf numFmtId="0" fontId="6" fillId="0" borderId="0" xfId="0" applyFont="1" applyBorder="1">
      <alignment vertical="center"/>
    </xf>
    <xf numFmtId="0" fontId="4" fillId="2" borderId="61" xfId="0" applyFont="1" applyFill="1" applyBorder="1">
      <alignment vertical="center"/>
    </xf>
    <xf numFmtId="0" fontId="6" fillId="0" borderId="0" xfId="0" applyFont="1" applyFill="1">
      <alignment vertical="center"/>
    </xf>
    <xf numFmtId="177" fontId="4" fillId="5" borderId="62" xfId="0" applyNumberFormat="1" applyFont="1" applyFill="1" applyBorder="1">
      <alignment vertical="center"/>
    </xf>
    <xf numFmtId="0" fontId="4" fillId="14" borderId="0" xfId="0" applyFont="1" applyFill="1" applyBorder="1">
      <alignment vertical="center"/>
    </xf>
    <xf numFmtId="0" fontId="4" fillId="14" borderId="0" xfId="0" applyFont="1" applyFill="1" applyBorder="1" applyAlignment="1">
      <alignment vertical="distributed" wrapText="1"/>
    </xf>
    <xf numFmtId="0" fontId="4" fillId="15" borderId="63" xfId="0" applyFont="1" applyFill="1" applyBorder="1" applyAlignment="1">
      <alignment horizontal="center" vertical="center" wrapText="1"/>
    </xf>
    <xf numFmtId="0" fontId="4" fillId="14" borderId="64" xfId="0" applyFont="1" applyFill="1" applyBorder="1" applyAlignment="1">
      <alignment horizontal="center" vertical="center" wrapText="1"/>
    </xf>
    <xf numFmtId="0" fontId="4" fillId="14" borderId="65" xfId="0" applyFont="1" applyFill="1" applyBorder="1" applyAlignment="1">
      <alignment horizontal="center" vertical="center" wrapText="1"/>
    </xf>
    <xf numFmtId="180" fontId="6" fillId="14" borderId="35" xfId="0" applyNumberFormat="1" applyFont="1" applyFill="1" applyBorder="1">
      <alignment vertical="center"/>
    </xf>
    <xf numFmtId="180" fontId="6" fillId="14" borderId="66" xfId="0" applyNumberFormat="1" applyFont="1" applyFill="1" applyBorder="1">
      <alignment vertical="center"/>
    </xf>
    <xf numFmtId="180" fontId="6" fillId="14" borderId="67" xfId="0" applyNumberFormat="1" applyFont="1" applyFill="1" applyBorder="1">
      <alignment vertical="center"/>
    </xf>
    <xf numFmtId="180" fontId="6" fillId="14" borderId="68" xfId="0" applyNumberFormat="1" applyFont="1" applyFill="1" applyBorder="1">
      <alignment vertical="center"/>
    </xf>
    <xf numFmtId="180" fontId="6" fillId="14" borderId="69" xfId="0" applyNumberFormat="1" applyFont="1" applyFill="1" applyBorder="1">
      <alignment vertical="center"/>
    </xf>
    <xf numFmtId="180" fontId="6" fillId="14" borderId="70" xfId="0" applyNumberFormat="1" applyFont="1" applyFill="1" applyBorder="1">
      <alignment vertical="center"/>
    </xf>
    <xf numFmtId="3" fontId="4" fillId="10" borderId="52" xfId="0" applyNumberFormat="1" applyFont="1" applyFill="1" applyBorder="1" applyProtection="1">
      <alignment vertical="center"/>
      <protection locked="0"/>
    </xf>
    <xf numFmtId="0" fontId="4" fillId="3" borderId="0" xfId="0" applyFont="1" applyFill="1" applyProtection="1">
      <alignment vertical="center"/>
    </xf>
    <xf numFmtId="0" fontId="4" fillId="14" borderId="0" xfId="0" applyFont="1" applyFill="1" applyBorder="1" applyAlignment="1">
      <alignment horizontal="left" vertical="distributed" wrapText="1"/>
    </xf>
    <xf numFmtId="0" fontId="6" fillId="16" borderId="0" xfId="0" applyFont="1" applyFill="1" applyBorder="1" applyAlignment="1">
      <alignment horizontal="left" vertical="top" wrapText="1"/>
    </xf>
    <xf numFmtId="0" fontId="4" fillId="17" borderId="0" xfId="0" applyFont="1" applyFill="1">
      <alignment vertical="center"/>
    </xf>
    <xf numFmtId="0" fontId="4" fillId="17" borderId="0" xfId="0" applyFont="1" applyFill="1" applyBorder="1">
      <alignment vertical="center"/>
    </xf>
    <xf numFmtId="0" fontId="6" fillId="17" borderId="0" xfId="0" applyFont="1" applyFill="1" applyBorder="1">
      <alignment vertical="center"/>
    </xf>
    <xf numFmtId="0" fontId="5" fillId="18" borderId="40" xfId="0" applyFont="1" applyFill="1" applyBorder="1">
      <alignment vertical="center"/>
    </xf>
    <xf numFmtId="0" fontId="4" fillId="18" borderId="16" xfId="0" applyFont="1" applyFill="1" applyBorder="1">
      <alignment vertical="center"/>
    </xf>
    <xf numFmtId="0" fontId="6" fillId="18" borderId="16" xfId="0" applyFont="1" applyFill="1" applyBorder="1">
      <alignment vertical="center"/>
    </xf>
    <xf numFmtId="0" fontId="6" fillId="18" borderId="1" xfId="0" applyFont="1" applyFill="1" applyBorder="1">
      <alignment vertical="center"/>
    </xf>
    <xf numFmtId="0" fontId="6" fillId="18" borderId="31" xfId="0" applyFont="1" applyFill="1" applyBorder="1">
      <alignment vertical="center"/>
    </xf>
    <xf numFmtId="0" fontId="14" fillId="18" borderId="0" xfId="0" applyFont="1" applyFill="1" applyBorder="1">
      <alignment vertical="center"/>
    </xf>
    <xf numFmtId="0" fontId="6" fillId="18" borderId="0" xfId="0" applyFont="1" applyFill="1" applyBorder="1">
      <alignment vertical="center"/>
    </xf>
    <xf numFmtId="0" fontId="6" fillId="18" borderId="14" xfId="0" applyFont="1" applyFill="1" applyBorder="1">
      <alignment vertical="center"/>
    </xf>
    <xf numFmtId="0" fontId="5" fillId="18" borderId="31" xfId="0" applyFont="1" applyFill="1" applyBorder="1">
      <alignment vertical="center"/>
    </xf>
    <xf numFmtId="0" fontId="4" fillId="18" borderId="0" xfId="0" applyFont="1" applyFill="1" applyBorder="1">
      <alignment vertical="center"/>
    </xf>
    <xf numFmtId="0" fontId="0" fillId="18" borderId="0" xfId="0" applyFont="1" applyFill="1" applyBorder="1">
      <alignment vertical="center"/>
    </xf>
    <xf numFmtId="0" fontId="0" fillId="18" borderId="0" xfId="0" applyFill="1" applyBorder="1">
      <alignment vertical="center"/>
    </xf>
    <xf numFmtId="0" fontId="4" fillId="18" borderId="31" xfId="0" applyFont="1" applyFill="1" applyBorder="1">
      <alignment vertical="center"/>
    </xf>
    <xf numFmtId="0" fontId="4" fillId="18" borderId="26" xfId="0" applyFont="1" applyFill="1" applyBorder="1">
      <alignment vertical="center"/>
    </xf>
    <xf numFmtId="0" fontId="4" fillId="18" borderId="2" xfId="0" applyFont="1" applyFill="1" applyBorder="1">
      <alignment vertical="center"/>
    </xf>
    <xf numFmtId="0" fontId="6" fillId="18" borderId="2" xfId="0" applyFont="1" applyFill="1" applyBorder="1">
      <alignment vertical="center"/>
    </xf>
    <xf numFmtId="0" fontId="6" fillId="18" borderId="3" xfId="0" applyFont="1" applyFill="1" applyBorder="1">
      <alignment vertical="center"/>
    </xf>
    <xf numFmtId="0" fontId="5" fillId="17" borderId="0" xfId="0" applyFont="1" applyFill="1" applyBorder="1">
      <alignment vertical="center"/>
    </xf>
    <xf numFmtId="0" fontId="6" fillId="17" borderId="0" xfId="0" applyFont="1" applyFill="1" applyBorder="1" applyAlignment="1">
      <alignment vertical="center" wrapText="1"/>
    </xf>
    <xf numFmtId="0" fontId="6" fillId="18" borderId="40" xfId="0" applyFont="1" applyFill="1" applyBorder="1" applyAlignment="1">
      <alignment vertical="center" wrapText="1"/>
    </xf>
    <xf numFmtId="0" fontId="6" fillId="18" borderId="31" xfId="0" applyFont="1" applyFill="1" applyBorder="1" applyAlignment="1">
      <alignment vertical="center" wrapText="1"/>
    </xf>
    <xf numFmtId="0" fontId="6" fillId="18" borderId="1" xfId="0" applyFont="1" applyFill="1" applyBorder="1" applyAlignment="1">
      <alignment vertical="center" wrapText="1"/>
    </xf>
    <xf numFmtId="0" fontId="6" fillId="18" borderId="16" xfId="0" applyFont="1" applyFill="1" applyBorder="1" applyAlignment="1">
      <alignment vertical="center" wrapText="1"/>
    </xf>
    <xf numFmtId="0" fontId="6" fillId="18" borderId="14" xfId="0" applyFont="1" applyFill="1" applyBorder="1" applyAlignment="1">
      <alignment vertical="center" wrapText="1"/>
    </xf>
    <xf numFmtId="0" fontId="6" fillId="18" borderId="0" xfId="0" applyFont="1" applyFill="1" applyBorder="1" applyAlignment="1">
      <alignment vertical="center" wrapText="1"/>
    </xf>
    <xf numFmtId="0" fontId="4" fillId="18" borderId="14" xfId="0" applyFont="1" applyFill="1" applyBorder="1">
      <alignment vertical="center"/>
    </xf>
    <xf numFmtId="0" fontId="6" fillId="18" borderId="14" xfId="0" applyFont="1" applyFill="1" applyBorder="1" applyAlignment="1">
      <alignment horizontal="left" vertical="center" wrapText="1"/>
    </xf>
    <xf numFmtId="0" fontId="4" fillId="18" borderId="0" xfId="0" applyFont="1" applyFill="1">
      <alignment vertical="center"/>
    </xf>
    <xf numFmtId="0" fontId="4" fillId="18" borderId="1" xfId="0" applyFont="1" applyFill="1" applyBorder="1">
      <alignment vertical="center"/>
    </xf>
    <xf numFmtId="0" fontId="4" fillId="18" borderId="40" xfId="0" applyFont="1" applyFill="1" applyBorder="1">
      <alignment vertical="center"/>
    </xf>
    <xf numFmtId="0" fontId="4" fillId="18" borderId="3" xfId="0" applyFont="1" applyFill="1" applyBorder="1">
      <alignment vertical="center"/>
    </xf>
    <xf numFmtId="0" fontId="4" fillId="18" borderId="14" xfId="0" applyFont="1" applyFill="1" applyBorder="1" applyAlignment="1">
      <alignment horizontal="left" vertical="top" wrapText="1"/>
    </xf>
    <xf numFmtId="0" fontId="6" fillId="18" borderId="0" xfId="0" applyFont="1" applyFill="1" applyBorder="1" applyAlignment="1">
      <alignment horizontal="left" vertical="top" wrapText="1"/>
    </xf>
    <xf numFmtId="0" fontId="4" fillId="18" borderId="0" xfId="0" applyFont="1" applyFill="1" applyBorder="1" applyAlignment="1">
      <alignment horizontal="left" vertical="top" wrapText="1"/>
    </xf>
    <xf numFmtId="0" fontId="6" fillId="19" borderId="0" xfId="0" applyFont="1" applyFill="1" applyBorder="1">
      <alignment vertical="center"/>
    </xf>
    <xf numFmtId="0" fontId="12" fillId="18" borderId="227" xfId="0" applyFont="1" applyFill="1" applyBorder="1" applyAlignment="1">
      <alignment horizontal="left" vertical="center" wrapText="1"/>
    </xf>
    <xf numFmtId="0" fontId="6" fillId="18" borderId="0" xfId="0" applyFont="1" applyFill="1" applyBorder="1" applyAlignment="1">
      <alignment horizontal="left" vertical="center" wrapText="1"/>
    </xf>
    <xf numFmtId="0" fontId="5" fillId="17" borderId="0" xfId="0" applyFont="1" applyFill="1">
      <alignment vertical="center"/>
    </xf>
    <xf numFmtId="0" fontId="4" fillId="19" borderId="17" xfId="0" applyFont="1" applyFill="1" applyBorder="1">
      <alignment vertical="center"/>
    </xf>
    <xf numFmtId="0" fontId="4" fillId="19" borderId="18" xfId="0" applyFont="1" applyFill="1" applyBorder="1">
      <alignment vertical="center"/>
    </xf>
    <xf numFmtId="0" fontId="4" fillId="19" borderId="39" xfId="0" applyFont="1" applyFill="1" applyBorder="1">
      <alignment vertical="center"/>
    </xf>
    <xf numFmtId="0" fontId="4" fillId="19" borderId="27" xfId="0" applyFont="1" applyFill="1" applyBorder="1" applyAlignment="1">
      <alignment horizontal="center" vertical="center"/>
    </xf>
    <xf numFmtId="0" fontId="4" fillId="19" borderId="28" xfId="0" applyFont="1" applyFill="1" applyBorder="1" applyAlignment="1">
      <alignment horizontal="center" vertical="center"/>
    </xf>
    <xf numFmtId="0" fontId="18" fillId="12" borderId="71" xfId="0" applyFont="1" applyFill="1" applyBorder="1" applyAlignment="1">
      <alignment horizontal="center" vertical="center" shrinkToFit="1"/>
    </xf>
    <xf numFmtId="0" fontId="4" fillId="18" borderId="72" xfId="0" applyFont="1" applyFill="1" applyBorder="1" applyAlignment="1">
      <alignment horizontal="center" vertical="center" wrapText="1"/>
    </xf>
    <xf numFmtId="0" fontId="13" fillId="18" borderId="73" xfId="0" applyFont="1" applyFill="1" applyBorder="1" applyAlignment="1">
      <alignment horizontal="center" vertical="center" wrapText="1"/>
    </xf>
    <xf numFmtId="0" fontId="6" fillId="17" borderId="0" xfId="0" applyFont="1" applyFill="1">
      <alignment vertical="center"/>
    </xf>
    <xf numFmtId="0" fontId="18" fillId="17" borderId="0" xfId="0" applyFont="1" applyFill="1" applyBorder="1" applyAlignment="1">
      <alignment horizontal="center" vertical="center"/>
    </xf>
    <xf numFmtId="0" fontId="6" fillId="17" borderId="6" xfId="0" applyFont="1" applyFill="1" applyBorder="1">
      <alignment vertical="center"/>
    </xf>
    <xf numFmtId="0" fontId="4" fillId="17" borderId="0" xfId="0" applyFont="1" applyFill="1" applyAlignment="1">
      <alignment horizontal="right" vertical="center"/>
    </xf>
    <xf numFmtId="0" fontId="4" fillId="17" borderId="0" xfId="0" applyFont="1" applyFill="1" applyProtection="1">
      <alignment vertical="center"/>
    </xf>
    <xf numFmtId="3" fontId="4" fillId="17" borderId="0" xfId="0" applyNumberFormat="1" applyFont="1" applyFill="1" applyBorder="1">
      <alignment vertical="center"/>
    </xf>
    <xf numFmtId="0" fontId="4" fillId="17" borderId="0" xfId="0" applyFont="1" applyFill="1" applyBorder="1" applyAlignment="1">
      <alignment horizontal="center" vertical="center"/>
    </xf>
    <xf numFmtId="0" fontId="4" fillId="17" borderId="0" xfId="0" applyFont="1" applyFill="1" applyAlignment="1">
      <alignment horizontal="center" vertical="center"/>
    </xf>
    <xf numFmtId="0" fontId="9" fillId="17" borderId="16" xfId="0" applyFont="1" applyFill="1" applyBorder="1" applyAlignment="1"/>
    <xf numFmtId="0" fontId="9" fillId="17" borderId="0" xfId="0" applyFont="1" applyFill="1" applyBorder="1" applyAlignment="1"/>
    <xf numFmtId="185" fontId="8" fillId="17" borderId="0" xfId="3" applyNumberFormat="1" applyFont="1" applyFill="1" applyBorder="1" applyAlignment="1" applyProtection="1">
      <alignment horizontal="center"/>
      <protection locked="0"/>
    </xf>
    <xf numFmtId="49" fontId="4" fillId="17" borderId="4" xfId="0" applyNumberFormat="1" applyFont="1" applyFill="1" applyBorder="1" applyAlignment="1">
      <alignment horizontal="center" vertical="center"/>
    </xf>
    <xf numFmtId="0" fontId="4" fillId="17" borderId="2" xfId="0" applyFont="1" applyFill="1" applyBorder="1" applyAlignment="1">
      <alignment horizontal="distributed" vertical="center"/>
    </xf>
    <xf numFmtId="0" fontId="13" fillId="17" borderId="0" xfId="0" applyFont="1" applyFill="1" applyAlignment="1">
      <alignment horizontal="left"/>
    </xf>
    <xf numFmtId="49" fontId="4" fillId="17" borderId="6" xfId="0" applyNumberFormat="1" applyFont="1" applyFill="1" applyBorder="1" applyAlignment="1">
      <alignment horizontal="right" vertical="center"/>
    </xf>
    <xf numFmtId="0" fontId="4" fillId="17" borderId="0" xfId="0" applyFont="1" applyFill="1" applyBorder="1" applyAlignment="1">
      <alignment horizontal="distributed" vertical="center"/>
    </xf>
    <xf numFmtId="178" fontId="4" fillId="17" borderId="0" xfId="0" applyNumberFormat="1" applyFont="1" applyFill="1">
      <alignment vertical="center"/>
    </xf>
    <xf numFmtId="0" fontId="4" fillId="17" borderId="8" xfId="0" applyFont="1" applyFill="1" applyBorder="1" applyAlignment="1">
      <alignment horizontal="distributed" vertical="center"/>
    </xf>
    <xf numFmtId="0" fontId="4" fillId="17" borderId="8" xfId="0" applyFont="1" applyFill="1" applyBorder="1">
      <alignment vertical="center"/>
    </xf>
    <xf numFmtId="0" fontId="4" fillId="17" borderId="10" xfId="0" applyFont="1" applyFill="1" applyBorder="1">
      <alignment vertical="center"/>
    </xf>
    <xf numFmtId="49" fontId="4" fillId="17" borderId="5" xfId="0" applyNumberFormat="1" applyFont="1" applyFill="1" applyBorder="1" applyAlignment="1">
      <alignment horizontal="right" vertical="center"/>
    </xf>
    <xf numFmtId="49" fontId="4" fillId="17" borderId="11" xfId="0" applyNumberFormat="1" applyFont="1" applyFill="1" applyBorder="1" applyAlignment="1">
      <alignment horizontal="right" vertical="center"/>
    </xf>
    <xf numFmtId="0" fontId="4" fillId="17" borderId="12" xfId="0" applyFont="1" applyFill="1" applyBorder="1">
      <alignment vertical="center"/>
    </xf>
    <xf numFmtId="49" fontId="4" fillId="17" borderId="0" xfId="0" applyNumberFormat="1" applyFont="1" applyFill="1" applyBorder="1" applyAlignment="1">
      <alignment horizontal="center" vertical="center"/>
    </xf>
    <xf numFmtId="0" fontId="10" fillId="17" borderId="0" xfId="1" applyFill="1" applyBorder="1" applyAlignment="1" applyProtection="1">
      <alignment horizontal="center" vertical="center"/>
    </xf>
    <xf numFmtId="187" fontId="4" fillId="20" borderId="75" xfId="0" applyNumberFormat="1" applyFont="1" applyFill="1" applyBorder="1">
      <alignment vertical="center"/>
    </xf>
    <xf numFmtId="0" fontId="4" fillId="21" borderId="76"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21" borderId="77" xfId="0" applyFont="1" applyFill="1" applyBorder="1" applyAlignment="1">
      <alignment horizontal="center" vertical="center" wrapText="1"/>
    </xf>
    <xf numFmtId="0" fontId="4" fillId="21" borderId="78" xfId="0" applyFont="1" applyFill="1" applyBorder="1" applyAlignment="1">
      <alignment horizontal="center" vertical="center" wrapText="1"/>
    </xf>
    <xf numFmtId="0" fontId="4" fillId="21" borderId="28" xfId="0" applyFont="1" applyFill="1" applyBorder="1" applyAlignment="1">
      <alignment horizontal="center" vertical="center" wrapText="1"/>
    </xf>
    <xf numFmtId="0" fontId="4" fillId="21" borderId="79" xfId="0" applyFont="1" applyFill="1" applyBorder="1" applyAlignment="1">
      <alignment horizontal="center" vertical="center" wrapText="1"/>
    </xf>
    <xf numFmtId="0" fontId="4" fillId="22" borderId="78" xfId="0" applyFont="1" applyFill="1" applyBorder="1" applyAlignment="1">
      <alignment horizontal="center" vertical="center" wrapText="1"/>
    </xf>
    <xf numFmtId="0" fontId="4" fillId="22" borderId="28" xfId="0" applyFont="1" applyFill="1" applyBorder="1" applyAlignment="1">
      <alignment horizontal="center" vertical="center" wrapText="1"/>
    </xf>
    <xf numFmtId="0" fontId="4" fillId="22" borderId="79" xfId="0" applyFont="1" applyFill="1" applyBorder="1" applyAlignment="1">
      <alignment horizontal="center" vertical="center" wrapText="1"/>
    </xf>
    <xf numFmtId="0" fontId="4" fillId="22" borderId="80" xfId="0" applyFont="1" applyFill="1" applyBorder="1" applyAlignment="1">
      <alignment horizontal="center" vertical="center" wrapText="1"/>
    </xf>
    <xf numFmtId="0" fontId="0" fillId="22" borderId="0" xfId="0" applyFill="1" applyBorder="1" applyAlignment="1">
      <alignment horizontal="center" vertical="center" wrapText="1"/>
    </xf>
    <xf numFmtId="0" fontId="0" fillId="22" borderId="81" xfId="0" applyFill="1" applyBorder="1" applyAlignment="1">
      <alignment horizontal="center" vertical="center" wrapText="1"/>
    </xf>
    <xf numFmtId="0" fontId="4" fillId="12" borderId="82" xfId="0" applyFont="1" applyFill="1" applyBorder="1" applyAlignment="1">
      <alignment horizontal="center" vertical="center" wrapText="1"/>
    </xf>
    <xf numFmtId="0" fontId="4" fillId="12" borderId="29" xfId="0" applyFont="1" applyFill="1" applyBorder="1" applyAlignment="1">
      <alignment horizontal="center" vertical="center" wrapText="1"/>
    </xf>
    <xf numFmtId="0" fontId="4" fillId="12" borderId="83" xfId="0" applyFont="1" applyFill="1" applyBorder="1" applyAlignment="1">
      <alignment horizontal="center" vertical="center" wrapText="1"/>
    </xf>
    <xf numFmtId="178" fontId="4" fillId="18" borderId="84" xfId="0" applyNumberFormat="1" applyFont="1" applyFill="1" applyBorder="1">
      <alignment vertical="center"/>
    </xf>
    <xf numFmtId="178" fontId="4" fillId="18" borderId="30" xfId="0" applyNumberFormat="1" applyFont="1" applyFill="1" applyBorder="1">
      <alignment vertical="center"/>
    </xf>
    <xf numFmtId="178" fontId="4" fillId="18" borderId="85" xfId="0" applyNumberFormat="1" applyFont="1" applyFill="1" applyBorder="1">
      <alignment vertical="center"/>
    </xf>
    <xf numFmtId="178" fontId="4" fillId="18" borderId="86" xfId="0" applyNumberFormat="1" applyFont="1" applyFill="1" applyBorder="1">
      <alignment vertical="center"/>
    </xf>
    <xf numFmtId="178" fontId="4" fillId="18" borderId="87" xfId="0" applyNumberFormat="1" applyFont="1" applyFill="1" applyBorder="1">
      <alignment vertical="center"/>
    </xf>
    <xf numFmtId="178" fontId="4" fillId="18" borderId="88" xfId="0" applyNumberFormat="1" applyFont="1" applyFill="1" applyBorder="1">
      <alignment vertical="center"/>
    </xf>
    <xf numFmtId="178" fontId="4" fillId="18" borderId="89" xfId="0" applyNumberFormat="1" applyFont="1" applyFill="1" applyBorder="1">
      <alignment vertical="center"/>
    </xf>
    <xf numFmtId="178" fontId="4" fillId="18" borderId="90" xfId="0" applyNumberFormat="1" applyFont="1" applyFill="1" applyBorder="1">
      <alignment vertical="center"/>
    </xf>
    <xf numFmtId="178" fontId="4" fillId="18" borderId="91" xfId="0" applyNumberFormat="1" applyFont="1" applyFill="1" applyBorder="1">
      <alignment vertical="center"/>
    </xf>
    <xf numFmtId="178" fontId="4" fillId="23" borderId="92" xfId="0" applyNumberFormat="1" applyFont="1" applyFill="1" applyBorder="1">
      <alignment vertical="center"/>
    </xf>
    <xf numFmtId="178" fontId="4" fillId="23" borderId="93" xfId="0" applyNumberFormat="1" applyFont="1" applyFill="1" applyBorder="1">
      <alignment vertical="center"/>
    </xf>
    <xf numFmtId="0" fontId="4" fillId="24" borderId="94" xfId="0" applyFont="1" applyFill="1" applyBorder="1" applyAlignment="1">
      <alignment horizontal="center" vertical="center" wrapText="1"/>
    </xf>
    <xf numFmtId="0" fontId="4" fillId="24" borderId="95" xfId="0" applyFont="1" applyFill="1" applyBorder="1" applyAlignment="1">
      <alignment horizontal="center" vertical="center" wrapText="1"/>
    </xf>
    <xf numFmtId="0" fontId="4" fillId="24" borderId="84" xfId="0" applyFont="1" applyFill="1" applyBorder="1" applyAlignment="1">
      <alignment horizontal="center" vertical="center" wrapText="1"/>
    </xf>
    <xf numFmtId="0" fontId="4" fillId="24" borderId="96" xfId="0" applyFont="1" applyFill="1" applyBorder="1" applyAlignment="1">
      <alignment horizontal="center" vertical="center" wrapText="1"/>
    </xf>
    <xf numFmtId="188" fontId="4" fillId="20" borderId="92" xfId="0" applyNumberFormat="1" applyFont="1" applyFill="1" applyBorder="1">
      <alignment vertical="center"/>
    </xf>
    <xf numFmtId="188" fontId="4" fillId="20" borderId="93" xfId="0" applyNumberFormat="1" applyFont="1" applyFill="1" applyBorder="1">
      <alignment vertical="center"/>
    </xf>
    <xf numFmtId="188" fontId="4" fillId="20" borderId="97" xfId="0" applyNumberFormat="1" applyFont="1" applyFill="1" applyBorder="1">
      <alignment vertical="center"/>
    </xf>
    <xf numFmtId="188" fontId="4" fillId="20" borderId="98" xfId="0" applyNumberFormat="1" applyFont="1" applyFill="1" applyBorder="1">
      <alignment vertical="center"/>
    </xf>
    <xf numFmtId="188" fontId="4" fillId="20" borderId="75" xfId="0" applyNumberFormat="1" applyFont="1" applyFill="1" applyBorder="1">
      <alignment vertical="center"/>
    </xf>
    <xf numFmtId="189" fontId="4" fillId="21" borderId="99" xfId="0" applyNumberFormat="1" applyFont="1" applyFill="1" applyBorder="1">
      <alignment vertical="center"/>
    </xf>
    <xf numFmtId="189" fontId="4" fillId="21" borderId="100" xfId="0" applyNumberFormat="1" applyFont="1" applyFill="1" applyBorder="1">
      <alignment vertical="center"/>
    </xf>
    <xf numFmtId="189" fontId="4" fillId="21" borderId="101" xfId="0" applyNumberFormat="1" applyFont="1" applyFill="1" applyBorder="1">
      <alignment vertical="center"/>
    </xf>
    <xf numFmtId="189" fontId="4" fillId="22" borderId="99" xfId="0" applyNumberFormat="1" applyFont="1" applyFill="1" applyBorder="1">
      <alignment vertical="center"/>
    </xf>
    <xf numFmtId="189" fontId="4" fillId="22" borderId="100" xfId="0" applyNumberFormat="1" applyFont="1" applyFill="1" applyBorder="1">
      <alignment vertical="center"/>
    </xf>
    <xf numFmtId="189" fontId="4" fillId="22" borderId="101" xfId="0" applyNumberFormat="1" applyFont="1" applyFill="1" applyBorder="1">
      <alignment vertical="center"/>
    </xf>
    <xf numFmtId="189" fontId="4" fillId="12" borderId="99" xfId="0" applyNumberFormat="1" applyFont="1" applyFill="1" applyBorder="1">
      <alignment vertical="center"/>
    </xf>
    <xf numFmtId="189" fontId="4" fillId="12" borderId="100" xfId="0" applyNumberFormat="1" applyFont="1" applyFill="1" applyBorder="1">
      <alignment vertical="center"/>
    </xf>
    <xf numFmtId="189" fontId="4" fillId="12" borderId="101" xfId="0" applyNumberFormat="1" applyFont="1" applyFill="1" applyBorder="1">
      <alignment vertical="center"/>
    </xf>
    <xf numFmtId="0" fontId="4" fillId="17" borderId="0" xfId="1" applyFont="1" applyFill="1" applyBorder="1" applyAlignment="1" applyProtection="1">
      <alignment horizontal="center" vertical="center"/>
    </xf>
    <xf numFmtId="187" fontId="4" fillId="18" borderId="75" xfId="0" applyNumberFormat="1" applyFont="1" applyFill="1" applyBorder="1">
      <alignment vertical="center"/>
    </xf>
    <xf numFmtId="0" fontId="13" fillId="0" borderId="0" xfId="0" applyFont="1">
      <alignment vertical="center"/>
    </xf>
    <xf numFmtId="0" fontId="4" fillId="20" borderId="102" xfId="0" applyFont="1" applyFill="1" applyBorder="1">
      <alignment vertical="center"/>
    </xf>
    <xf numFmtId="0" fontId="4" fillId="18" borderId="103" xfId="0" applyFont="1" applyFill="1" applyBorder="1">
      <alignment vertical="center"/>
    </xf>
    <xf numFmtId="0" fontId="4" fillId="21" borderId="6" xfId="0" applyFont="1" applyFill="1" applyBorder="1">
      <alignment vertical="center"/>
    </xf>
    <xf numFmtId="0" fontId="4" fillId="21" borderId="104" xfId="0" applyFont="1" applyFill="1" applyBorder="1">
      <alignment vertical="center"/>
    </xf>
    <xf numFmtId="0" fontId="4" fillId="20" borderId="105" xfId="0" applyFont="1" applyFill="1" applyBorder="1">
      <alignment vertical="center"/>
    </xf>
    <xf numFmtId="0" fontId="4" fillId="20" borderId="106" xfId="0" applyFont="1" applyFill="1" applyBorder="1">
      <alignment vertical="center"/>
    </xf>
    <xf numFmtId="0" fontId="4" fillId="20" borderId="107" xfId="0" applyFont="1" applyFill="1" applyBorder="1">
      <alignment vertical="center"/>
    </xf>
    <xf numFmtId="0" fontId="4" fillId="18" borderId="106" xfId="0" applyFont="1" applyFill="1" applyBorder="1">
      <alignment vertical="center"/>
    </xf>
    <xf numFmtId="4" fontId="4" fillId="18" borderId="106" xfId="0" applyNumberFormat="1" applyFont="1" applyFill="1" applyBorder="1">
      <alignment vertical="center"/>
    </xf>
    <xf numFmtId="0" fontId="4" fillId="18" borderId="108" xfId="0" applyFont="1" applyFill="1" applyBorder="1">
      <alignment vertical="center"/>
    </xf>
    <xf numFmtId="0" fontId="4" fillId="18" borderId="12" xfId="0" applyFont="1" applyFill="1" applyBorder="1">
      <alignment vertical="center"/>
    </xf>
    <xf numFmtId="0" fontId="4" fillId="25" borderId="109" xfId="0" applyFont="1" applyFill="1" applyBorder="1" applyAlignment="1">
      <alignment horizontal="center" vertical="center"/>
    </xf>
    <xf numFmtId="0" fontId="4" fillId="25" borderId="110" xfId="0" applyFont="1" applyFill="1" applyBorder="1" applyAlignment="1">
      <alignment horizontal="center" vertical="center"/>
    </xf>
    <xf numFmtId="3" fontId="4" fillId="18" borderId="0" xfId="0" applyNumberFormat="1" applyFont="1" applyFill="1">
      <alignment vertical="center"/>
    </xf>
    <xf numFmtId="0" fontId="4" fillId="21" borderId="111" xfId="0" applyFont="1" applyFill="1" applyBorder="1">
      <alignment vertical="center"/>
    </xf>
    <xf numFmtId="0" fontId="4" fillId="21" borderId="112" xfId="0" applyFont="1" applyFill="1" applyBorder="1">
      <alignment vertical="center"/>
    </xf>
    <xf numFmtId="0" fontId="4" fillId="21" borderId="113" xfId="0" applyFont="1" applyFill="1" applyBorder="1">
      <alignment vertical="center"/>
    </xf>
    <xf numFmtId="0" fontId="4" fillId="18" borderId="114" xfId="0" applyFont="1" applyFill="1" applyBorder="1" applyAlignment="1">
      <alignment horizontal="center" vertical="center"/>
    </xf>
    <xf numFmtId="0" fontId="4" fillId="18" borderId="115" xfId="0" applyFont="1" applyFill="1" applyBorder="1" applyAlignment="1">
      <alignment horizontal="center" vertical="center"/>
    </xf>
    <xf numFmtId="179" fontId="4" fillId="21" borderId="112" xfId="0" applyNumberFormat="1" applyFont="1" applyFill="1" applyBorder="1" applyAlignment="1">
      <alignment vertical="center" shrinkToFit="1"/>
    </xf>
    <xf numFmtId="179" fontId="4" fillId="13" borderId="8" xfId="0" applyNumberFormat="1" applyFont="1" applyFill="1" applyBorder="1" applyAlignment="1">
      <alignment vertical="center" shrinkToFit="1"/>
    </xf>
    <xf numFmtId="179" fontId="4" fillId="13" borderId="56" xfId="0" applyNumberFormat="1" applyFont="1" applyFill="1" applyBorder="1" applyAlignment="1">
      <alignment vertical="center" shrinkToFit="1"/>
    </xf>
    <xf numFmtId="179" fontId="4" fillId="1" borderId="0" xfId="0" applyNumberFormat="1" applyFont="1" applyFill="1" applyBorder="1" applyAlignment="1">
      <alignment vertical="center" shrinkToFit="1"/>
    </xf>
    <xf numFmtId="0" fontId="4" fillId="20" borderId="0" xfId="0" applyFont="1" applyFill="1" applyBorder="1">
      <alignment vertical="center"/>
    </xf>
    <xf numFmtId="0" fontId="4" fillId="26" borderId="0" xfId="0" applyFont="1" applyFill="1" applyBorder="1">
      <alignment vertical="center"/>
    </xf>
    <xf numFmtId="179" fontId="4" fillId="26" borderId="8" xfId="0" applyNumberFormat="1" applyFont="1" applyFill="1" applyBorder="1" applyAlignment="1">
      <alignment vertical="center" shrinkToFit="1"/>
    </xf>
    <xf numFmtId="179" fontId="4" fillId="26" borderId="56" xfId="0" applyNumberFormat="1" applyFont="1" applyFill="1" applyBorder="1" applyAlignment="1">
      <alignment vertical="center" shrinkToFit="1"/>
    </xf>
    <xf numFmtId="0" fontId="4" fillId="26" borderId="57" xfId="0" applyFont="1" applyFill="1" applyBorder="1">
      <alignment vertical="center"/>
    </xf>
    <xf numFmtId="0" fontId="4" fillId="26" borderId="53" xfId="0" applyFont="1" applyFill="1" applyBorder="1">
      <alignment vertical="center"/>
    </xf>
    <xf numFmtId="0" fontId="4" fillId="26" borderId="8" xfId="0" applyFont="1" applyFill="1" applyBorder="1">
      <alignment vertical="center"/>
    </xf>
    <xf numFmtId="0" fontId="4" fillId="26" borderId="54" xfId="0" applyFont="1" applyFill="1" applyBorder="1">
      <alignment vertical="center"/>
    </xf>
    <xf numFmtId="0" fontId="4" fillId="26" borderId="55" xfId="0" applyFont="1" applyFill="1" applyBorder="1">
      <alignment vertical="center"/>
    </xf>
    <xf numFmtId="0" fontId="4" fillId="26" borderId="56" xfId="0" applyFont="1" applyFill="1" applyBorder="1">
      <alignment vertical="center"/>
    </xf>
    <xf numFmtId="0" fontId="4" fillId="27" borderId="0" xfId="0" applyFont="1" applyFill="1" applyBorder="1">
      <alignment vertical="center"/>
    </xf>
    <xf numFmtId="179" fontId="4" fillId="27" borderId="8" xfId="0" applyNumberFormat="1" applyFont="1" applyFill="1" applyBorder="1" applyAlignment="1">
      <alignment vertical="center" shrinkToFit="1"/>
    </xf>
    <xf numFmtId="179" fontId="4" fillId="27" borderId="56" xfId="0" applyNumberFormat="1" applyFont="1" applyFill="1" applyBorder="1" applyAlignment="1">
      <alignment vertical="center" shrinkToFit="1"/>
    </xf>
    <xf numFmtId="0" fontId="4" fillId="27" borderId="57" xfId="0" applyFont="1" applyFill="1" applyBorder="1">
      <alignment vertical="center"/>
    </xf>
    <xf numFmtId="0" fontId="4" fillId="27" borderId="53" xfId="0" applyFont="1" applyFill="1" applyBorder="1">
      <alignment vertical="center"/>
    </xf>
    <xf numFmtId="0" fontId="4" fillId="27" borderId="8" xfId="0" applyFont="1" applyFill="1" applyBorder="1">
      <alignment vertical="center"/>
    </xf>
    <xf numFmtId="0" fontId="4" fillId="27" borderId="54" xfId="0" applyFont="1" applyFill="1" applyBorder="1">
      <alignment vertical="center"/>
    </xf>
    <xf numFmtId="0" fontId="4" fillId="27" borderId="55" xfId="0" applyFont="1" applyFill="1" applyBorder="1">
      <alignment vertical="center"/>
    </xf>
    <xf numFmtId="0" fontId="4" fillId="27" borderId="56" xfId="0" applyFont="1" applyFill="1" applyBorder="1">
      <alignment vertical="center"/>
    </xf>
    <xf numFmtId="179" fontId="4" fillId="18" borderId="0" xfId="0" applyNumberFormat="1" applyFont="1" applyFill="1" applyBorder="1" applyAlignment="1">
      <alignment vertical="center" shrinkToFit="1"/>
    </xf>
    <xf numFmtId="0" fontId="4" fillId="0" borderId="31" xfId="0" applyFont="1" applyBorder="1" applyAlignment="1">
      <alignment horizontal="left" vertical="center"/>
    </xf>
    <xf numFmtId="0" fontId="4" fillId="24" borderId="0" xfId="0" applyFont="1" applyFill="1" applyBorder="1">
      <alignment vertical="center"/>
    </xf>
    <xf numFmtId="0" fontId="4" fillId="24" borderId="55" xfId="0" applyFont="1" applyFill="1" applyBorder="1">
      <alignment vertical="center"/>
    </xf>
    <xf numFmtId="0" fontId="4" fillId="24" borderId="56" xfId="0" applyFont="1" applyFill="1" applyBorder="1">
      <alignment vertical="center"/>
    </xf>
    <xf numFmtId="0" fontId="4" fillId="24" borderId="56" xfId="0" applyFont="1" applyFill="1" applyBorder="1" applyAlignment="1">
      <alignment horizontal="center" vertical="center"/>
    </xf>
    <xf numFmtId="0" fontId="4" fillId="24" borderId="57" xfId="0" applyFont="1" applyFill="1" applyBorder="1">
      <alignment vertical="center"/>
    </xf>
    <xf numFmtId="0" fontId="4" fillId="20" borderId="116" xfId="0" applyFont="1" applyFill="1" applyBorder="1" applyAlignment="1">
      <alignment horizontal="center" vertical="center" wrapText="1"/>
    </xf>
    <xf numFmtId="0" fontId="4" fillId="20" borderId="26" xfId="0" applyFont="1" applyFill="1" applyBorder="1" applyAlignment="1">
      <alignment horizontal="center" vertical="center" wrapText="1"/>
    </xf>
    <xf numFmtId="178" fontId="4" fillId="20" borderId="40" xfId="0" applyNumberFormat="1" applyFont="1" applyFill="1" applyBorder="1">
      <alignment vertical="center"/>
    </xf>
    <xf numFmtId="178" fontId="4" fillId="20" borderId="31" xfId="0" applyNumberFormat="1" applyFont="1" applyFill="1" applyBorder="1">
      <alignment vertical="center"/>
    </xf>
    <xf numFmtId="178" fontId="4" fillId="20" borderId="117" xfId="0" applyNumberFormat="1" applyFont="1" applyFill="1" applyBorder="1">
      <alignment vertical="center"/>
    </xf>
    <xf numFmtId="178" fontId="4" fillId="20" borderId="118" xfId="0" applyNumberFormat="1" applyFont="1" applyFill="1" applyBorder="1">
      <alignment vertical="center"/>
    </xf>
    <xf numFmtId="178" fontId="4" fillId="20" borderId="119" xfId="0" applyNumberFormat="1" applyFont="1" applyFill="1" applyBorder="1">
      <alignment vertical="center"/>
    </xf>
    <xf numFmtId="0" fontId="4" fillId="28" borderId="120"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4" fillId="28" borderId="64" xfId="0" applyFont="1" applyFill="1" applyBorder="1" applyAlignment="1">
      <alignment horizontal="center" vertical="center" wrapText="1"/>
    </xf>
    <xf numFmtId="0" fontId="4" fillId="28" borderId="20" xfId="0" applyFont="1" applyFill="1" applyBorder="1" applyAlignment="1">
      <alignment horizontal="center" vertical="center" wrapText="1"/>
    </xf>
    <xf numFmtId="177" fontId="4" fillId="28" borderId="35" xfId="0" applyNumberFormat="1" applyFont="1" applyFill="1" applyBorder="1">
      <alignment vertical="center"/>
    </xf>
    <xf numFmtId="177" fontId="4" fillId="28" borderId="21" xfId="0" applyNumberFormat="1" applyFont="1" applyFill="1" applyBorder="1">
      <alignment vertical="center"/>
    </xf>
    <xf numFmtId="177" fontId="4" fillId="28" borderId="67" xfId="0" applyNumberFormat="1" applyFont="1" applyFill="1" applyBorder="1">
      <alignment vertical="center"/>
    </xf>
    <xf numFmtId="177" fontId="4" fillId="28" borderId="22" xfId="0" applyNumberFormat="1" applyFont="1" applyFill="1" applyBorder="1">
      <alignment vertical="center"/>
    </xf>
    <xf numFmtId="177" fontId="4" fillId="28" borderId="69" xfId="0" applyNumberFormat="1" applyFont="1" applyFill="1" applyBorder="1">
      <alignment vertical="center"/>
    </xf>
    <xf numFmtId="177" fontId="4" fillId="28" borderId="23" xfId="0" applyNumberFormat="1" applyFont="1" applyFill="1" applyBorder="1">
      <alignment vertical="center"/>
    </xf>
    <xf numFmtId="177" fontId="4" fillId="28" borderId="121" xfId="0" applyNumberFormat="1" applyFont="1" applyFill="1" applyBorder="1">
      <alignment vertical="center"/>
    </xf>
    <xf numFmtId="177" fontId="4" fillId="28" borderId="122" xfId="0" applyNumberFormat="1" applyFont="1" applyFill="1" applyBorder="1">
      <alignment vertical="center"/>
    </xf>
    <xf numFmtId="177" fontId="4" fillId="28" borderId="24" xfId="0" applyNumberFormat="1" applyFont="1" applyFill="1" applyBorder="1">
      <alignment vertical="center"/>
    </xf>
    <xf numFmtId="0" fontId="4" fillId="28" borderId="2" xfId="0" applyFont="1" applyFill="1" applyBorder="1" applyAlignment="1">
      <alignment horizontal="center" vertical="center" wrapText="1"/>
    </xf>
    <xf numFmtId="177" fontId="4" fillId="28" borderId="0" xfId="0" applyNumberFormat="1" applyFont="1" applyFill="1" applyBorder="1">
      <alignment vertical="center"/>
    </xf>
    <xf numFmtId="177" fontId="4" fillId="28" borderId="8" xfId="0" applyNumberFormat="1" applyFont="1" applyFill="1" applyBorder="1">
      <alignment vertical="center"/>
    </xf>
    <xf numFmtId="177" fontId="4" fillId="28" borderId="10" xfId="0" applyNumberFormat="1" applyFont="1" applyFill="1" applyBorder="1">
      <alignment vertical="center"/>
    </xf>
    <xf numFmtId="177" fontId="4" fillId="28" borderId="117" xfId="0" applyNumberFormat="1" applyFont="1" applyFill="1" applyBorder="1">
      <alignment vertical="center"/>
    </xf>
    <xf numFmtId="177" fontId="4" fillId="28" borderId="31" xfId="0" applyNumberFormat="1" applyFont="1" applyFill="1" applyBorder="1">
      <alignment vertical="center"/>
    </xf>
    <xf numFmtId="177" fontId="4" fillId="28" borderId="118" xfId="0" applyNumberFormat="1" applyFont="1" applyFill="1" applyBorder="1">
      <alignment vertical="center"/>
    </xf>
    <xf numFmtId="177" fontId="4" fillId="28" borderId="123" xfId="0" applyNumberFormat="1" applyFont="1" applyFill="1" applyBorder="1">
      <alignment vertical="center"/>
    </xf>
    <xf numFmtId="0" fontId="4" fillId="28" borderId="124" xfId="0" applyFont="1" applyFill="1" applyBorder="1" applyAlignment="1">
      <alignment horizontal="center" vertical="center" wrapText="1"/>
    </xf>
    <xf numFmtId="0" fontId="4" fillId="28" borderId="65" xfId="0" applyFont="1" applyFill="1" applyBorder="1" applyAlignment="1">
      <alignment horizontal="center" vertical="center" wrapText="1"/>
    </xf>
    <xf numFmtId="177" fontId="4" fillId="28" borderId="66" xfId="0" applyNumberFormat="1" applyFont="1" applyFill="1" applyBorder="1">
      <alignment vertical="center"/>
    </xf>
    <xf numFmtId="177" fontId="4" fillId="28" borderId="68" xfId="0" applyNumberFormat="1" applyFont="1" applyFill="1" applyBorder="1">
      <alignment vertical="center"/>
    </xf>
    <xf numFmtId="177" fontId="4" fillId="28" borderId="70" xfId="0" applyNumberFormat="1" applyFont="1" applyFill="1" applyBorder="1">
      <alignment vertical="center"/>
    </xf>
    <xf numFmtId="49" fontId="4" fillId="2" borderId="14" xfId="0" applyNumberFormat="1" applyFont="1" applyFill="1" applyBorder="1" applyAlignment="1">
      <alignment horizontal="center" vertical="center"/>
    </xf>
    <xf numFmtId="0" fontId="4" fillId="20" borderId="31"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28" borderId="35" xfId="0" applyFont="1" applyFill="1" applyBorder="1" applyAlignment="1">
      <alignment horizontal="center" vertical="center" wrapText="1"/>
    </xf>
    <xf numFmtId="0" fontId="4" fillId="28" borderId="21" xfId="0" applyFont="1" applyFill="1" applyBorder="1" applyAlignment="1">
      <alignment horizontal="center" vertical="center" wrapText="1"/>
    </xf>
    <xf numFmtId="0" fontId="4" fillId="20" borderId="125" xfId="0" applyFont="1" applyFill="1" applyBorder="1" applyAlignment="1">
      <alignment horizontal="center" vertical="center" wrapText="1"/>
    </xf>
    <xf numFmtId="0" fontId="4" fillId="28" borderId="126" xfId="0" applyFont="1" applyFill="1" applyBorder="1" applyAlignment="1">
      <alignment horizontal="center" vertical="center" shrinkToFit="1"/>
    </xf>
    <xf numFmtId="0" fontId="4" fillId="28" borderId="127" xfId="0" applyFont="1" applyFill="1" applyBorder="1" applyAlignment="1">
      <alignment horizontal="center" vertical="center" shrinkToFit="1"/>
    </xf>
    <xf numFmtId="0" fontId="4" fillId="19" borderId="63" xfId="0" applyFont="1" applyFill="1" applyBorder="1" applyAlignment="1">
      <alignment horizontal="center" vertical="center" wrapText="1"/>
    </xf>
    <xf numFmtId="0" fontId="4" fillId="22" borderId="63" xfId="0" applyFont="1" applyFill="1" applyBorder="1" applyAlignment="1">
      <alignment horizontal="center" vertical="center" wrapText="1"/>
    </xf>
    <xf numFmtId="0" fontId="4" fillId="12" borderId="63" xfId="0" applyFont="1" applyFill="1" applyBorder="1" applyAlignment="1">
      <alignment horizontal="center" vertical="center" wrapText="1"/>
    </xf>
    <xf numFmtId="0" fontId="4" fillId="18" borderId="63"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65" xfId="0" applyFont="1" applyFill="1" applyBorder="1" applyAlignment="1">
      <alignment horizontal="center" vertical="center" wrapText="1"/>
    </xf>
    <xf numFmtId="0" fontId="4" fillId="12" borderId="72" xfId="0" applyFont="1" applyFill="1" applyBorder="1" applyAlignment="1">
      <alignment horizontal="center" vertical="center" wrapText="1"/>
    </xf>
    <xf numFmtId="0" fontId="4" fillId="19" borderId="128" xfId="0" applyFont="1" applyFill="1" applyBorder="1" applyAlignment="1">
      <alignment horizontal="center" vertical="center" wrapText="1"/>
    </xf>
    <xf numFmtId="0" fontId="4" fillId="19" borderId="93" xfId="0" applyFont="1" applyFill="1" applyBorder="1" applyAlignment="1">
      <alignment horizontal="center" vertical="center" wrapText="1"/>
    </xf>
    <xf numFmtId="0" fontId="12" fillId="19" borderId="93" xfId="0" applyFont="1" applyFill="1" applyBorder="1" applyAlignment="1">
      <alignment horizontal="center" vertical="center" wrapText="1"/>
    </xf>
    <xf numFmtId="0" fontId="4" fillId="19" borderId="112" xfId="0" applyFont="1" applyFill="1" applyBorder="1" applyAlignment="1">
      <alignment horizontal="center" vertical="center" wrapText="1"/>
    </xf>
    <xf numFmtId="0" fontId="4" fillId="19" borderId="113" xfId="0" applyFont="1" applyFill="1" applyBorder="1" applyAlignment="1">
      <alignment horizontal="center" vertical="center" wrapText="1"/>
    </xf>
    <xf numFmtId="0" fontId="4" fillId="22" borderId="113" xfId="0" applyFont="1" applyFill="1" applyBorder="1" applyAlignment="1">
      <alignment horizontal="center" vertical="center" wrapText="1"/>
    </xf>
    <xf numFmtId="0" fontId="4" fillId="22" borderId="129" xfId="0" applyFont="1" applyFill="1" applyBorder="1" applyAlignment="1">
      <alignment horizontal="center" vertical="center" wrapText="1"/>
    </xf>
    <xf numFmtId="0" fontId="4" fillId="12" borderId="93" xfId="0" applyFont="1" applyFill="1" applyBorder="1" applyAlignment="1">
      <alignment horizontal="center" vertical="center" wrapText="1"/>
    </xf>
    <xf numFmtId="178" fontId="4" fillId="18" borderId="93" xfId="0" applyNumberFormat="1" applyFont="1" applyFill="1" applyBorder="1">
      <alignment vertical="center"/>
    </xf>
    <xf numFmtId="178" fontId="4" fillId="18" borderId="97" xfId="0" applyNumberFormat="1" applyFont="1" applyFill="1" applyBorder="1">
      <alignment vertical="center"/>
    </xf>
    <xf numFmtId="178" fontId="4" fillId="18" borderId="98" xfId="0" applyNumberFormat="1" applyFont="1" applyFill="1" applyBorder="1">
      <alignment vertical="center"/>
    </xf>
    <xf numFmtId="178" fontId="4" fillId="18" borderId="63" xfId="0" applyNumberFormat="1" applyFont="1" applyFill="1" applyBorder="1">
      <alignment vertical="center"/>
    </xf>
    <xf numFmtId="0" fontId="4" fillId="18" borderId="130" xfId="0" applyFont="1" applyFill="1" applyBorder="1">
      <alignment vertical="center"/>
    </xf>
    <xf numFmtId="0" fontId="4" fillId="18" borderId="93" xfId="0" applyFont="1" applyFill="1" applyBorder="1" applyAlignment="1">
      <alignment horizontal="center" vertical="center" wrapText="1"/>
    </xf>
    <xf numFmtId="178" fontId="4" fillId="18" borderId="75" xfId="0" applyNumberFormat="1" applyFont="1" applyFill="1" applyBorder="1">
      <alignment vertical="center"/>
    </xf>
    <xf numFmtId="178" fontId="4" fillId="18" borderId="14" xfId="0" applyNumberFormat="1" applyFont="1" applyFill="1" applyBorder="1">
      <alignment vertical="center"/>
    </xf>
    <xf numFmtId="178" fontId="4" fillId="18" borderId="50" xfId="0" applyNumberFormat="1" applyFont="1" applyFill="1" applyBorder="1">
      <alignment vertical="center"/>
    </xf>
    <xf numFmtId="178" fontId="4" fillId="18" borderId="61" xfId="0" applyNumberFormat="1" applyFont="1" applyFill="1" applyBorder="1">
      <alignment vertical="center"/>
    </xf>
    <xf numFmtId="0" fontId="4" fillId="18" borderId="4" xfId="0" applyFont="1" applyFill="1" applyBorder="1" applyAlignment="1">
      <alignment horizontal="center" vertical="center" wrapText="1"/>
    </xf>
    <xf numFmtId="0" fontId="4" fillId="18" borderId="124" xfId="0" applyFont="1" applyFill="1" applyBorder="1" applyAlignment="1">
      <alignment horizontal="center" vertical="center" wrapText="1"/>
    </xf>
    <xf numFmtId="178" fontId="4" fillId="18" borderId="66" xfId="0" applyNumberFormat="1" applyFont="1" applyFill="1" applyBorder="1">
      <alignment vertical="center"/>
    </xf>
    <xf numFmtId="178" fontId="4" fillId="18" borderId="68" xfId="0" applyNumberFormat="1" applyFont="1" applyFill="1" applyBorder="1">
      <alignment vertical="center"/>
    </xf>
    <xf numFmtId="178" fontId="4" fillId="18" borderId="70" xfId="0" applyNumberFormat="1" applyFont="1" applyFill="1" applyBorder="1">
      <alignment vertical="center"/>
    </xf>
    <xf numFmtId="178" fontId="4" fillId="18" borderId="12" xfId="0" applyNumberFormat="1" applyFont="1" applyFill="1" applyBorder="1">
      <alignment vertical="center"/>
    </xf>
    <xf numFmtId="0" fontId="4" fillId="18" borderId="131" xfId="0" applyFont="1" applyFill="1" applyBorder="1">
      <alignment vertical="center"/>
    </xf>
    <xf numFmtId="178" fontId="4" fillId="18" borderId="0" xfId="0" applyNumberFormat="1" applyFont="1" applyFill="1" applyBorder="1">
      <alignment vertical="center"/>
    </xf>
    <xf numFmtId="178" fontId="4" fillId="18" borderId="8" xfId="0" applyNumberFormat="1" applyFont="1" applyFill="1" applyBorder="1">
      <alignment vertical="center"/>
    </xf>
    <xf numFmtId="178" fontId="4" fillId="18" borderId="10" xfId="0" applyNumberFormat="1" applyFont="1" applyFill="1" applyBorder="1">
      <alignment vertical="center"/>
    </xf>
    <xf numFmtId="178" fontId="4" fillId="18" borderId="128" xfId="0" applyNumberFormat="1" applyFont="1" applyFill="1" applyBorder="1">
      <alignment vertical="center"/>
    </xf>
    <xf numFmtId="178" fontId="4" fillId="18" borderId="132" xfId="0" applyNumberFormat="1" applyFont="1" applyFill="1" applyBorder="1">
      <alignment vertical="center"/>
    </xf>
    <xf numFmtId="178" fontId="4" fillId="18" borderId="133" xfId="0" applyNumberFormat="1" applyFont="1" applyFill="1" applyBorder="1">
      <alignment vertical="center"/>
    </xf>
    <xf numFmtId="178" fontId="4" fillId="18" borderId="134" xfId="0" applyNumberFormat="1" applyFont="1" applyFill="1" applyBorder="1">
      <alignment vertical="center"/>
    </xf>
    <xf numFmtId="178" fontId="4" fillId="18" borderId="135" xfId="0" applyNumberFormat="1" applyFont="1" applyFill="1" applyBorder="1">
      <alignment vertical="center"/>
    </xf>
    <xf numFmtId="178" fontId="4" fillId="18" borderId="136" xfId="0" applyNumberFormat="1" applyFont="1" applyFill="1" applyBorder="1">
      <alignment vertical="center"/>
    </xf>
    <xf numFmtId="178" fontId="4" fillId="18" borderId="137" xfId="0" applyNumberFormat="1" applyFont="1" applyFill="1" applyBorder="1">
      <alignment vertical="center"/>
    </xf>
    <xf numFmtId="178" fontId="4" fillId="18" borderId="138" xfId="0" applyNumberFormat="1" applyFont="1" applyFill="1" applyBorder="1">
      <alignment vertical="center"/>
    </xf>
    <xf numFmtId="178" fontId="4" fillId="18" borderId="139" xfId="0" applyNumberFormat="1" applyFont="1" applyFill="1" applyBorder="1">
      <alignment vertical="center"/>
    </xf>
    <xf numFmtId="0" fontId="4" fillId="19" borderId="140" xfId="0" applyFont="1" applyFill="1" applyBorder="1" applyAlignment="1">
      <alignment horizontal="center" vertical="center" wrapText="1"/>
    </xf>
    <xf numFmtId="0" fontId="4" fillId="22" borderId="141" xfId="0" applyFont="1" applyFill="1" applyBorder="1" applyAlignment="1">
      <alignment horizontal="center" vertical="center" wrapText="1"/>
    </xf>
    <xf numFmtId="0" fontId="4" fillId="12" borderId="133" xfId="0" applyFont="1" applyFill="1" applyBorder="1" applyAlignment="1">
      <alignment horizontal="center" vertical="center" wrapText="1"/>
    </xf>
    <xf numFmtId="0" fontId="4" fillId="19" borderId="0" xfId="0" applyFont="1" applyFill="1" applyBorder="1" applyAlignment="1">
      <alignment horizontal="center" vertical="center" wrapText="1"/>
    </xf>
    <xf numFmtId="0" fontId="4" fillId="19" borderId="77" xfId="0" applyFont="1" applyFill="1" applyBorder="1" applyAlignment="1">
      <alignment horizontal="center" vertical="center" wrapText="1"/>
    </xf>
    <xf numFmtId="178" fontId="4" fillId="19" borderId="75" xfId="0" applyNumberFormat="1" applyFont="1" applyFill="1" applyBorder="1">
      <alignment vertical="center"/>
    </xf>
    <xf numFmtId="178" fontId="4" fillId="22" borderId="142" xfId="0" applyNumberFormat="1" applyFont="1" applyFill="1" applyBorder="1">
      <alignment vertical="center"/>
    </xf>
    <xf numFmtId="178" fontId="4" fillId="22" borderId="75" xfId="0" applyNumberFormat="1" applyFont="1" applyFill="1" applyBorder="1">
      <alignment vertical="center"/>
    </xf>
    <xf numFmtId="178" fontId="4" fillId="12" borderId="142" xfId="0" applyNumberFormat="1" applyFont="1" applyFill="1" applyBorder="1">
      <alignment vertical="center"/>
    </xf>
    <xf numFmtId="178" fontId="4" fillId="12" borderId="143" xfId="0" applyNumberFormat="1" applyFont="1" applyFill="1" applyBorder="1">
      <alignment vertical="center"/>
    </xf>
    <xf numFmtId="0" fontId="4" fillId="17" borderId="144" xfId="0" applyFont="1" applyFill="1" applyBorder="1">
      <alignment vertical="center"/>
    </xf>
    <xf numFmtId="181" fontId="4" fillId="18" borderId="123" xfId="0" applyNumberFormat="1" applyFont="1" applyFill="1" applyBorder="1">
      <alignment vertical="center"/>
    </xf>
    <xf numFmtId="178" fontId="4" fillId="18" borderId="123" xfId="0" applyNumberFormat="1" applyFont="1" applyFill="1" applyBorder="1">
      <alignment vertical="center"/>
    </xf>
    <xf numFmtId="178" fontId="4" fillId="17" borderId="0" xfId="0" applyNumberFormat="1" applyFont="1" applyFill="1" applyBorder="1">
      <alignment vertical="center"/>
    </xf>
    <xf numFmtId="177" fontId="4" fillId="17" borderId="74" xfId="0" applyNumberFormat="1" applyFont="1" applyFill="1" applyBorder="1">
      <alignment vertical="center"/>
    </xf>
    <xf numFmtId="0" fontId="4" fillId="23" borderId="40" xfId="0" applyFont="1" applyFill="1" applyBorder="1">
      <alignment vertical="center"/>
    </xf>
    <xf numFmtId="0" fontId="4" fillId="23" borderId="1" xfId="0" applyFont="1" applyFill="1" applyBorder="1">
      <alignment vertical="center"/>
    </xf>
    <xf numFmtId="0" fontId="4" fillId="23" borderId="31" xfId="0" applyFont="1" applyFill="1" applyBorder="1">
      <alignment vertical="center"/>
    </xf>
    <xf numFmtId="0" fontId="4" fillId="23" borderId="14" xfId="0" applyFont="1" applyFill="1" applyBorder="1">
      <alignment vertical="center"/>
    </xf>
    <xf numFmtId="0" fontId="4" fillId="23" borderId="118" xfId="0" applyFont="1" applyFill="1" applyBorder="1">
      <alignment vertical="center"/>
    </xf>
    <xf numFmtId="0" fontId="4" fillId="23" borderId="61" xfId="0" applyFont="1" applyFill="1" applyBorder="1">
      <alignment vertical="center"/>
    </xf>
    <xf numFmtId="0" fontId="4" fillId="23" borderId="26" xfId="0" applyFont="1" applyFill="1" applyBorder="1">
      <alignment vertical="center"/>
    </xf>
    <xf numFmtId="0" fontId="4" fillId="23" borderId="3" xfId="0" applyFont="1" applyFill="1" applyBorder="1">
      <alignment vertical="center"/>
    </xf>
    <xf numFmtId="0" fontId="0" fillId="17" borderId="0" xfId="0" applyFill="1">
      <alignment vertical="center"/>
    </xf>
    <xf numFmtId="0" fontId="13" fillId="17" borderId="128" xfId="0" applyFont="1" applyFill="1" applyBorder="1" applyAlignment="1">
      <alignment vertical="center"/>
    </xf>
    <xf numFmtId="0" fontId="13" fillId="17" borderId="0" xfId="0" applyFont="1" applyFill="1" applyBorder="1" applyAlignment="1">
      <alignment vertical="center"/>
    </xf>
    <xf numFmtId="0" fontId="13" fillId="17" borderId="29" xfId="0" applyFont="1" applyFill="1" applyBorder="1" applyAlignment="1">
      <alignment horizontal="center" vertical="center"/>
    </xf>
    <xf numFmtId="0" fontId="4" fillId="12" borderId="29" xfId="0" applyFont="1" applyFill="1" applyBorder="1" applyAlignment="1">
      <alignment horizontal="center" vertical="center"/>
    </xf>
    <xf numFmtId="0" fontId="4" fillId="29" borderId="29" xfId="0" applyFont="1" applyFill="1" applyBorder="1" applyAlignment="1">
      <alignment horizontal="center" vertical="center"/>
    </xf>
    <xf numFmtId="0" fontId="4" fillId="17" borderId="31" xfId="0" applyFont="1" applyFill="1" applyBorder="1" applyAlignment="1">
      <alignment horizontal="center" vertical="center"/>
    </xf>
    <xf numFmtId="0" fontId="9" fillId="17" borderId="0" xfId="0" applyFont="1" applyFill="1">
      <alignment vertical="center"/>
    </xf>
    <xf numFmtId="179" fontId="4" fillId="21" borderId="27" xfId="0" applyNumberFormat="1" applyFont="1" applyFill="1" applyBorder="1" applyAlignment="1">
      <alignment vertical="center" shrinkToFit="1"/>
    </xf>
    <xf numFmtId="186" fontId="4" fillId="18" borderId="27" xfId="2" applyNumberFormat="1" applyFont="1" applyFill="1" applyBorder="1" applyAlignment="1">
      <alignment vertical="center" shrinkToFit="1"/>
    </xf>
    <xf numFmtId="179" fontId="4" fillId="21" borderId="30" xfId="0" applyNumberFormat="1" applyFont="1" applyFill="1" applyBorder="1" applyAlignment="1">
      <alignment vertical="center" shrinkToFit="1"/>
    </xf>
    <xf numFmtId="186" fontId="4" fillId="18" borderId="30" xfId="2" applyNumberFormat="1" applyFont="1" applyFill="1" applyBorder="1" applyAlignment="1">
      <alignment vertical="center" shrinkToFit="1"/>
    </xf>
    <xf numFmtId="179" fontId="4" fillId="21" borderId="87" xfId="0" applyNumberFormat="1" applyFont="1" applyFill="1" applyBorder="1" applyAlignment="1">
      <alignment vertical="center" shrinkToFit="1"/>
    </xf>
    <xf numFmtId="186" fontId="4" fillId="18" borderId="87" xfId="2" applyNumberFormat="1" applyFont="1" applyFill="1" applyBorder="1" applyAlignment="1">
      <alignment vertical="center" shrinkToFit="1"/>
    </xf>
    <xf numFmtId="179" fontId="4" fillId="21" borderId="90" xfId="0" applyNumberFormat="1" applyFont="1" applyFill="1" applyBorder="1" applyAlignment="1">
      <alignment vertical="center" shrinkToFit="1"/>
    </xf>
    <xf numFmtId="186" fontId="4" fillId="18" borderId="90" xfId="2" applyNumberFormat="1" applyFont="1" applyFill="1" applyBorder="1" applyAlignment="1">
      <alignment vertical="center" shrinkToFit="1"/>
    </xf>
    <xf numFmtId="186" fontId="4" fillId="12" borderId="29" xfId="2" applyNumberFormat="1" applyFont="1" applyFill="1" applyBorder="1" applyAlignment="1">
      <alignment vertical="center" shrinkToFit="1"/>
    </xf>
    <xf numFmtId="0" fontId="12" fillId="2" borderId="0" xfId="0" applyFont="1" applyFill="1" applyBorder="1" applyAlignment="1">
      <alignment vertical="center" shrinkToFit="1"/>
    </xf>
    <xf numFmtId="0" fontId="15" fillId="2" borderId="0" xfId="0" applyFont="1" applyFill="1" applyBorder="1" applyAlignment="1">
      <alignment vertical="center" shrinkToFit="1"/>
    </xf>
    <xf numFmtId="0" fontId="4" fillId="2" borderId="0" xfId="0" applyFont="1" applyFill="1" applyBorder="1" applyAlignment="1">
      <alignment vertical="center" shrinkToFit="1"/>
    </xf>
    <xf numFmtId="179" fontId="4" fillId="21" borderId="29" xfId="0" applyNumberFormat="1" applyFont="1" applyFill="1" applyBorder="1" applyAlignment="1">
      <alignment vertical="center" shrinkToFit="1"/>
    </xf>
    <xf numFmtId="0" fontId="0" fillId="17" borderId="0" xfId="0" applyFill="1" applyBorder="1">
      <alignment vertical="center"/>
    </xf>
    <xf numFmtId="179" fontId="4" fillId="17" borderId="0" xfId="0" applyNumberFormat="1" applyFont="1" applyFill="1" applyBorder="1" applyAlignment="1">
      <alignment vertical="center" shrinkToFit="1"/>
    </xf>
    <xf numFmtId="186" fontId="4" fillId="31" borderId="29" xfId="2" applyNumberFormat="1" applyFont="1" applyFill="1" applyBorder="1" applyAlignment="1">
      <alignment vertical="center" shrinkToFit="1"/>
    </xf>
    <xf numFmtId="186" fontId="4" fillId="18" borderId="84" xfId="0" applyNumberFormat="1" applyFont="1" applyFill="1" applyBorder="1">
      <alignment vertical="center"/>
    </xf>
    <xf numFmtId="186" fontId="4" fillId="18" borderId="96" xfId="0" applyNumberFormat="1" applyFont="1" applyFill="1" applyBorder="1">
      <alignment vertical="center"/>
    </xf>
    <xf numFmtId="186" fontId="4" fillId="18" borderId="86" xfId="0" applyNumberFormat="1" applyFont="1" applyFill="1" applyBorder="1">
      <alignment vertical="center"/>
    </xf>
    <xf numFmtId="186" fontId="4" fillId="18" borderId="145" xfId="0" applyNumberFormat="1" applyFont="1" applyFill="1" applyBorder="1">
      <alignment vertical="center"/>
    </xf>
    <xf numFmtId="186" fontId="4" fillId="18" borderId="89" xfId="0" applyNumberFormat="1" applyFont="1" applyFill="1" applyBorder="1">
      <alignment vertical="center"/>
    </xf>
    <xf numFmtId="186" fontId="4" fillId="18" borderId="146" xfId="0" applyNumberFormat="1" applyFont="1" applyFill="1" applyBorder="1">
      <alignment vertical="center"/>
    </xf>
    <xf numFmtId="186" fontId="4" fillId="24" borderId="148" xfId="0" applyNumberFormat="1" applyFont="1" applyFill="1" applyBorder="1">
      <alignment vertical="center"/>
    </xf>
    <xf numFmtId="186" fontId="4" fillId="24" borderId="149" xfId="0" applyNumberFormat="1" applyFont="1" applyFill="1" applyBorder="1">
      <alignment vertical="center"/>
    </xf>
    <xf numFmtId="184" fontId="4" fillId="17" borderId="0" xfId="0" applyNumberFormat="1" applyFont="1" applyFill="1" applyBorder="1">
      <alignment vertical="center"/>
    </xf>
    <xf numFmtId="0" fontId="4" fillId="17" borderId="0" xfId="0" applyFont="1" applyFill="1" applyAlignment="1">
      <alignment horizontal="left" vertical="center"/>
    </xf>
    <xf numFmtId="179" fontId="4" fillId="17" borderId="16" xfId="0" applyNumberFormat="1" applyFont="1" applyFill="1" applyBorder="1" applyAlignment="1">
      <alignment vertical="center" shrinkToFit="1"/>
    </xf>
    <xf numFmtId="190" fontId="6" fillId="15" borderId="92" xfId="0" applyNumberFormat="1" applyFont="1" applyFill="1" applyBorder="1" applyProtection="1">
      <alignment vertical="center"/>
      <protection locked="0"/>
    </xf>
    <xf numFmtId="190" fontId="6" fillId="15" borderId="93" xfId="0" applyNumberFormat="1" applyFont="1" applyFill="1" applyBorder="1" applyProtection="1">
      <alignment vertical="center"/>
      <protection locked="0"/>
    </xf>
    <xf numFmtId="190" fontId="6" fillId="15" borderId="97" xfId="0" applyNumberFormat="1" applyFont="1" applyFill="1" applyBorder="1" applyProtection="1">
      <alignment vertical="center"/>
      <protection locked="0"/>
    </xf>
    <xf numFmtId="190" fontId="6" fillId="15" borderId="98" xfId="0" applyNumberFormat="1" applyFont="1" applyFill="1" applyBorder="1" applyProtection="1">
      <alignment vertical="center"/>
      <protection locked="0"/>
    </xf>
    <xf numFmtId="190" fontId="6" fillId="18" borderId="127" xfId="0" applyNumberFormat="1" applyFont="1" applyFill="1" applyBorder="1">
      <alignment vertical="center"/>
    </xf>
    <xf numFmtId="190" fontId="6" fillId="18" borderId="133" xfId="0" applyNumberFormat="1" applyFont="1" applyFill="1" applyBorder="1">
      <alignment vertical="center"/>
    </xf>
    <xf numFmtId="190" fontId="6" fillId="18" borderId="62" xfId="0" applyNumberFormat="1" applyFont="1" applyFill="1" applyBorder="1">
      <alignment vertical="center"/>
    </xf>
    <xf numFmtId="190" fontId="6" fillId="18" borderId="136" xfId="0" applyNumberFormat="1" applyFont="1" applyFill="1" applyBorder="1">
      <alignment vertical="center"/>
    </xf>
    <xf numFmtId="190" fontId="6" fillId="18" borderId="121" xfId="0" applyNumberFormat="1" applyFont="1" applyFill="1" applyBorder="1">
      <alignment vertical="center"/>
    </xf>
    <xf numFmtId="190" fontId="6" fillId="18" borderId="139" xfId="0" applyNumberFormat="1" applyFont="1" applyFill="1" applyBorder="1">
      <alignment vertical="center"/>
    </xf>
    <xf numFmtId="0" fontId="4" fillId="17" borderId="2" xfId="0" applyFont="1" applyFill="1" applyBorder="1" applyAlignment="1">
      <alignment horizontal="center" vertical="center" wrapText="1"/>
    </xf>
    <xf numFmtId="0" fontId="4" fillId="17" borderId="26" xfId="0" applyFont="1" applyFill="1" applyBorder="1" applyAlignment="1">
      <alignment horizontal="center" vertical="center" wrapText="1"/>
    </xf>
    <xf numFmtId="0" fontId="4" fillId="17" borderId="28" xfId="0" applyFont="1" applyFill="1" applyBorder="1" applyAlignment="1">
      <alignment horizontal="center" vertical="center" wrapText="1"/>
    </xf>
    <xf numFmtId="0" fontId="5" fillId="12" borderId="63" xfId="0" applyFont="1" applyFill="1" applyBorder="1" applyAlignment="1">
      <alignment horizontal="center" vertical="center" wrapText="1"/>
    </xf>
    <xf numFmtId="0" fontId="4" fillId="18" borderId="73" xfId="0" applyFont="1" applyFill="1" applyBorder="1" applyAlignment="1">
      <alignment horizontal="center" vertical="center" wrapText="1"/>
    </xf>
    <xf numFmtId="0" fontId="5" fillId="15" borderId="63" xfId="0" applyFont="1" applyFill="1" applyBorder="1" applyAlignment="1">
      <alignment horizontal="center" vertical="center" wrapText="1"/>
    </xf>
    <xf numFmtId="0" fontId="5" fillId="12" borderId="130"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124" xfId="0" applyFont="1" applyFill="1" applyBorder="1" applyAlignment="1">
      <alignment horizontal="center" vertical="center" wrapText="1"/>
    </xf>
    <xf numFmtId="0" fontId="4" fillId="18" borderId="131" xfId="0" applyFont="1" applyFill="1" applyBorder="1" applyAlignment="1">
      <alignment horizontal="center" vertical="center" wrapText="1"/>
    </xf>
    <xf numFmtId="0" fontId="5" fillId="15" borderId="130" xfId="0" applyFont="1" applyFill="1" applyBorder="1" applyAlignment="1">
      <alignment horizontal="center" vertical="center" wrapText="1"/>
    </xf>
    <xf numFmtId="0" fontId="4" fillId="18" borderId="150" xfId="0" applyFont="1" applyFill="1" applyBorder="1" applyAlignment="1">
      <alignment horizontal="center" vertical="center" wrapText="1"/>
    </xf>
    <xf numFmtId="49" fontId="4" fillId="17" borderId="58" xfId="0" applyNumberFormat="1" applyFont="1" applyFill="1" applyBorder="1" applyAlignment="1">
      <alignment horizontal="right" vertical="center"/>
    </xf>
    <xf numFmtId="0" fontId="4" fillId="17" borderId="151" xfId="0" applyFont="1" applyFill="1" applyBorder="1">
      <alignment vertical="center"/>
    </xf>
    <xf numFmtId="0" fontId="4" fillId="17" borderId="95" xfId="0" applyFont="1" applyFill="1" applyBorder="1">
      <alignment vertical="center"/>
    </xf>
    <xf numFmtId="0" fontId="4" fillId="17" borderId="16" xfId="0" applyFont="1" applyFill="1" applyBorder="1" applyAlignment="1">
      <alignment horizontal="distributed" vertical="center"/>
    </xf>
    <xf numFmtId="177" fontId="4" fillId="17" borderId="96" xfId="0" applyNumberFormat="1" applyFont="1" applyFill="1" applyBorder="1">
      <alignment vertical="center"/>
    </xf>
    <xf numFmtId="0" fontId="4" fillId="17" borderId="153" xfId="0" applyFont="1" applyFill="1" applyBorder="1" applyAlignment="1">
      <alignment horizontal="distributed" vertical="center"/>
    </xf>
    <xf numFmtId="177" fontId="4" fillId="17" borderId="149" xfId="0" applyNumberFormat="1" applyFont="1" applyFill="1" applyBorder="1">
      <alignment vertical="center"/>
    </xf>
    <xf numFmtId="49" fontId="4" fillId="17" borderId="31" xfId="0" applyNumberFormat="1" applyFont="1" applyFill="1" applyBorder="1" applyAlignment="1">
      <alignment horizontal="left" vertical="center"/>
    </xf>
    <xf numFmtId="0" fontId="4" fillId="17" borderId="147" xfId="0" applyFont="1" applyFill="1" applyBorder="1" applyAlignment="1">
      <alignment horizontal="center" vertical="center" wrapText="1"/>
    </xf>
    <xf numFmtId="49" fontId="4" fillId="17" borderId="0" xfId="0" applyNumberFormat="1" applyFont="1" applyFill="1" applyBorder="1" applyAlignment="1">
      <alignment horizontal="left" vertical="center"/>
    </xf>
    <xf numFmtId="49" fontId="4" fillId="17" borderId="154" xfId="0" applyNumberFormat="1" applyFont="1" applyFill="1" applyBorder="1" applyAlignment="1">
      <alignment horizontal="left" vertical="center"/>
    </xf>
    <xf numFmtId="0" fontId="4" fillId="17" borderId="155" xfId="0" applyFont="1" applyFill="1" applyBorder="1" applyAlignment="1">
      <alignment horizontal="center" vertical="center"/>
    </xf>
    <xf numFmtId="0" fontId="4" fillId="17" borderId="155" xfId="0" applyFont="1" applyFill="1" applyBorder="1">
      <alignment vertical="center"/>
    </xf>
    <xf numFmtId="177" fontId="4" fillId="17" borderId="156" xfId="0" applyNumberFormat="1" applyFont="1" applyFill="1" applyBorder="1">
      <alignment vertical="center"/>
    </xf>
    <xf numFmtId="49" fontId="5" fillId="17" borderId="0" xfId="0" applyNumberFormat="1" applyFont="1" applyFill="1" applyAlignment="1">
      <alignment vertical="center"/>
    </xf>
    <xf numFmtId="0" fontId="4" fillId="17" borderId="0" xfId="0" applyFont="1" applyFill="1" applyAlignment="1">
      <alignment horizontal="centerContinuous"/>
    </xf>
    <xf numFmtId="0" fontId="4" fillId="17" borderId="0" xfId="0" applyFont="1" applyFill="1" applyBorder="1" applyAlignment="1">
      <alignment horizontal="centerContinuous"/>
    </xf>
    <xf numFmtId="0" fontId="4" fillId="17" borderId="0" xfId="0" quotePrefix="1" applyFont="1" applyFill="1" applyAlignment="1">
      <alignment horizontal="right"/>
    </xf>
    <xf numFmtId="49" fontId="4" fillId="17" borderId="116" xfId="0" applyNumberFormat="1" applyFont="1" applyFill="1" applyBorder="1" applyAlignment="1">
      <alignment horizontal="center" vertical="center"/>
    </xf>
    <xf numFmtId="38" fontId="4" fillId="17" borderId="4" xfId="2" applyFont="1" applyFill="1" applyBorder="1" applyAlignment="1">
      <alignment horizontal="center" vertical="center"/>
    </xf>
    <xf numFmtId="49" fontId="4" fillId="17" borderId="157" xfId="0" applyNumberFormat="1" applyFont="1" applyFill="1" applyBorder="1" applyAlignment="1">
      <alignment horizontal="center" vertical="center"/>
    </xf>
    <xf numFmtId="49" fontId="4" fillId="17" borderId="158" xfId="0" applyNumberFormat="1" applyFont="1" applyFill="1" applyBorder="1" applyAlignment="1">
      <alignment horizontal="center" vertical="center"/>
    </xf>
    <xf numFmtId="49" fontId="4" fillId="17" borderId="159" xfId="0" applyNumberFormat="1" applyFont="1" applyFill="1" applyBorder="1" applyAlignment="1">
      <alignment horizontal="center" vertical="center"/>
    </xf>
    <xf numFmtId="49" fontId="4" fillId="17" borderId="151" xfId="0" applyNumberFormat="1" applyFont="1" applyFill="1" applyBorder="1" applyAlignment="1">
      <alignment horizontal="center" vertical="center"/>
    </xf>
    <xf numFmtId="49" fontId="4" fillId="17" borderId="160" xfId="0" applyNumberFormat="1" applyFont="1" applyFill="1" applyBorder="1" applyAlignment="1">
      <alignment horizontal="center" vertical="center"/>
    </xf>
    <xf numFmtId="49" fontId="4" fillId="17" borderId="0" xfId="0" applyNumberFormat="1" applyFont="1" applyFill="1" applyAlignment="1">
      <alignment horizontal="center" vertical="center"/>
    </xf>
    <xf numFmtId="0" fontId="4" fillId="17" borderId="2" xfId="0" applyFont="1" applyFill="1" applyBorder="1" applyAlignment="1">
      <alignment horizontal="distributed" vertical="center" wrapText="1" justifyLastLine="1"/>
    </xf>
    <xf numFmtId="0" fontId="4" fillId="17" borderId="161" xfId="0" applyFont="1" applyFill="1" applyBorder="1" applyAlignment="1">
      <alignment horizontal="distributed" vertical="center"/>
    </xf>
    <xf numFmtId="0" fontId="4" fillId="17" borderId="162" xfId="0" applyFont="1" applyFill="1" applyBorder="1" applyAlignment="1">
      <alignment horizontal="center" vertical="center" wrapText="1"/>
    </xf>
    <xf numFmtId="0" fontId="4" fillId="17" borderId="163" xfId="0" quotePrefix="1" applyFont="1" applyFill="1" applyBorder="1" applyAlignment="1">
      <alignment horizontal="center" vertical="center" wrapText="1"/>
    </xf>
    <xf numFmtId="0" fontId="4" fillId="17" borderId="161" xfId="0" applyFont="1" applyFill="1" applyBorder="1" applyAlignment="1">
      <alignment horizontal="center" vertical="center" wrapText="1"/>
    </xf>
    <xf numFmtId="0" fontId="4" fillId="17" borderId="164" xfId="0" applyFont="1" applyFill="1" applyBorder="1" applyAlignment="1">
      <alignment horizontal="center" vertical="center"/>
    </xf>
    <xf numFmtId="0" fontId="4" fillId="17" borderId="0" xfId="0" applyFont="1" applyFill="1" applyAlignment="1">
      <alignment horizontal="distributed" vertical="center"/>
    </xf>
    <xf numFmtId="0" fontId="4" fillId="17" borderId="14" xfId="0" applyFont="1" applyFill="1" applyBorder="1" applyAlignment="1">
      <alignment horizontal="distributed" vertical="center"/>
    </xf>
    <xf numFmtId="0" fontId="4" fillId="17" borderId="178" xfId="0" applyFont="1" applyFill="1" applyBorder="1" applyAlignment="1">
      <alignment horizontal="distributed" vertical="center"/>
    </xf>
    <xf numFmtId="0" fontId="4" fillId="17" borderId="12" xfId="0" applyFont="1" applyFill="1" applyBorder="1" applyAlignment="1">
      <alignment horizontal="distributed" vertical="center"/>
    </xf>
    <xf numFmtId="49" fontId="4" fillId="17" borderId="0" xfId="0" applyNumberFormat="1" applyFont="1" applyFill="1" applyAlignment="1">
      <alignment horizontal="right" vertical="center"/>
    </xf>
    <xf numFmtId="0" fontId="4" fillId="17" borderId="0" xfId="0" applyFont="1" applyFill="1" applyAlignment="1">
      <alignment horizontal="distributed"/>
    </xf>
    <xf numFmtId="0" fontId="4" fillId="17" borderId="0" xfId="0" applyFont="1" applyFill="1" applyBorder="1" applyAlignment="1">
      <alignment horizontal="distributed"/>
    </xf>
    <xf numFmtId="0" fontId="4" fillId="17" borderId="0" xfId="0" applyFont="1" applyFill="1" applyAlignment="1">
      <alignment horizontal="center"/>
    </xf>
    <xf numFmtId="49" fontId="5" fillId="17" borderId="0" xfId="0" applyNumberFormat="1" applyFont="1" applyFill="1" applyAlignment="1">
      <alignment horizontal="left" vertical="center"/>
    </xf>
    <xf numFmtId="0" fontId="4" fillId="17" borderId="0" xfId="0" applyFont="1" applyFill="1" applyAlignment="1">
      <alignment vertical="center"/>
    </xf>
    <xf numFmtId="38" fontId="4" fillId="17" borderId="58" xfId="2" applyFont="1" applyFill="1" applyBorder="1" applyAlignment="1">
      <alignment horizontal="right" vertical="center"/>
    </xf>
    <xf numFmtId="38" fontId="4" fillId="17" borderId="13" xfId="2" applyFont="1" applyFill="1" applyBorder="1" applyAlignment="1">
      <alignment horizontal="center" vertical="center"/>
    </xf>
    <xf numFmtId="38" fontId="4" fillId="17" borderId="4" xfId="2" applyFont="1" applyFill="1" applyBorder="1" applyAlignment="1">
      <alignment horizontal="center" vertical="center" wrapText="1"/>
    </xf>
    <xf numFmtId="38" fontId="4" fillId="17" borderId="151" xfId="2" applyFont="1" applyFill="1" applyBorder="1" applyAlignment="1">
      <alignment horizontal="center" vertical="center" wrapText="1"/>
    </xf>
    <xf numFmtId="38" fontId="4" fillId="17" borderId="95" xfId="2" applyFont="1" applyFill="1" applyBorder="1" applyAlignment="1">
      <alignment horizontal="center" vertical="center"/>
    </xf>
    <xf numFmtId="38" fontId="4" fillId="17" borderId="0" xfId="2" applyFont="1" applyFill="1" applyBorder="1" applyAlignment="1">
      <alignment horizontal="center" vertical="center"/>
    </xf>
    <xf numFmtId="38" fontId="4" fillId="17" borderId="0" xfId="2" applyFont="1" applyFill="1" applyAlignment="1">
      <alignment horizontal="center" vertical="center"/>
    </xf>
    <xf numFmtId="49" fontId="4" fillId="17" borderId="5" xfId="0" applyNumberFormat="1" applyFont="1" applyFill="1" applyBorder="1" applyAlignment="1">
      <alignment horizontal="right" vertical="center" wrapText="1" justifyLastLine="1"/>
    </xf>
    <xf numFmtId="0" fontId="4" fillId="17" borderId="3" xfId="0" applyFont="1" applyFill="1" applyBorder="1" applyAlignment="1">
      <alignment horizontal="distributed" vertical="center" wrapText="1" justifyLastLine="1"/>
    </xf>
    <xf numFmtId="0" fontId="4" fillId="17" borderId="28" xfId="0" quotePrefix="1" applyFont="1" applyFill="1" applyBorder="1" applyAlignment="1">
      <alignment horizontal="distributed" vertical="center" wrapText="1" justifyLastLine="1"/>
    </xf>
    <xf numFmtId="0" fontId="4" fillId="17" borderId="147" xfId="0" applyFont="1" applyFill="1" applyBorder="1" applyAlignment="1">
      <alignment horizontal="distributed" vertical="center" wrapText="1" justifyLastLine="1"/>
    </xf>
    <xf numFmtId="0" fontId="4" fillId="17" borderId="0" xfId="0" applyFont="1" applyFill="1" applyBorder="1" applyAlignment="1">
      <alignment horizontal="distributed" vertical="center" wrapText="1" justifyLastLine="1"/>
    </xf>
    <xf numFmtId="0" fontId="4" fillId="17" borderId="0" xfId="0" applyFont="1" applyFill="1" applyAlignment="1">
      <alignment horizontal="distributed" vertical="center" wrapText="1" justifyLastLine="1"/>
    </xf>
    <xf numFmtId="176" fontId="4" fillId="17" borderId="0" xfId="2" applyNumberFormat="1" applyFont="1" applyFill="1" applyBorder="1" applyAlignment="1">
      <alignment vertical="center"/>
    </xf>
    <xf numFmtId="176" fontId="4" fillId="17" borderId="30" xfId="2" applyNumberFormat="1" applyFont="1" applyFill="1" applyBorder="1" applyAlignment="1">
      <alignment vertical="center"/>
    </xf>
    <xf numFmtId="0" fontId="4" fillId="17" borderId="183" xfId="0" applyFont="1" applyFill="1" applyBorder="1" applyAlignment="1">
      <alignment horizontal="center" vertical="center"/>
    </xf>
    <xf numFmtId="0" fontId="4" fillId="17" borderId="96" xfId="0" applyFont="1" applyFill="1" applyBorder="1" applyAlignment="1">
      <alignment horizontal="center" vertical="center"/>
    </xf>
    <xf numFmtId="0" fontId="4" fillId="17" borderId="185" xfId="0" applyFont="1" applyFill="1" applyBorder="1" applyAlignment="1">
      <alignment horizontal="distributed" vertical="center"/>
    </xf>
    <xf numFmtId="176" fontId="4" fillId="17" borderId="56" xfId="2" applyNumberFormat="1" applyFont="1" applyFill="1" applyBorder="1" applyAlignment="1">
      <alignment vertical="center"/>
    </xf>
    <xf numFmtId="0" fontId="4" fillId="17" borderId="186" xfId="0" applyFont="1" applyFill="1" applyBorder="1" applyAlignment="1">
      <alignment horizontal="distributed" vertical="center"/>
    </xf>
    <xf numFmtId="176" fontId="4" fillId="17" borderId="178" xfId="2" applyNumberFormat="1" applyFont="1" applyFill="1" applyBorder="1" applyAlignment="1">
      <alignment vertical="center"/>
    </xf>
    <xf numFmtId="176" fontId="4" fillId="17" borderId="8" xfId="2" applyNumberFormat="1" applyFont="1" applyFill="1" applyBorder="1" applyAlignment="1">
      <alignment vertical="center"/>
    </xf>
    <xf numFmtId="176" fontId="4" fillId="17" borderId="87" xfId="2" applyNumberFormat="1" applyFont="1" applyFill="1" applyBorder="1" applyAlignment="1">
      <alignment vertical="center"/>
    </xf>
    <xf numFmtId="0" fontId="4" fillId="17" borderId="187" xfId="0" applyFont="1" applyFill="1" applyBorder="1" applyAlignment="1">
      <alignment horizontal="center" vertical="center"/>
    </xf>
    <xf numFmtId="0" fontId="4" fillId="17" borderId="15" xfId="0" applyFont="1" applyFill="1" applyBorder="1" applyAlignment="1">
      <alignment horizontal="distributed" vertical="center"/>
    </xf>
    <xf numFmtId="176" fontId="4" fillId="17" borderId="12" xfId="2" applyNumberFormat="1" applyFont="1" applyFill="1" applyBorder="1" applyAlignment="1">
      <alignment vertical="center"/>
    </xf>
    <xf numFmtId="176" fontId="4" fillId="17" borderId="100" xfId="2" applyNumberFormat="1" applyFont="1" applyFill="1" applyBorder="1" applyAlignment="1">
      <alignment vertical="center"/>
    </xf>
    <xf numFmtId="0" fontId="4" fillId="17" borderId="119" xfId="0" applyFont="1" applyFill="1" applyBorder="1" applyAlignment="1">
      <alignment horizontal="center" vertical="center"/>
    </xf>
    <xf numFmtId="49" fontId="4" fillId="17" borderId="0" xfId="0" applyNumberFormat="1" applyFont="1" applyFill="1" applyAlignment="1">
      <alignment horizontal="right"/>
    </xf>
    <xf numFmtId="0" fontId="4" fillId="17" borderId="0" xfId="0" applyFont="1" applyFill="1" applyAlignment="1">
      <alignment horizontal="right"/>
    </xf>
    <xf numFmtId="49" fontId="4" fillId="17" borderId="0" xfId="2" applyNumberFormat="1" applyFont="1" applyFill="1" applyBorder="1" applyAlignment="1">
      <alignment horizontal="center"/>
    </xf>
    <xf numFmtId="49" fontId="4" fillId="17" borderId="13" xfId="0" applyNumberFormat="1" applyFont="1" applyFill="1" applyBorder="1" applyAlignment="1">
      <alignment horizontal="center" vertical="center"/>
    </xf>
    <xf numFmtId="49" fontId="4" fillId="17" borderId="95" xfId="2" applyNumberFormat="1" applyFont="1" applyFill="1" applyBorder="1" applyAlignment="1">
      <alignment horizontal="center" vertical="center"/>
    </xf>
    <xf numFmtId="0" fontId="4" fillId="17" borderId="162" xfId="0" applyFont="1" applyFill="1" applyBorder="1" applyAlignment="1">
      <alignment horizontal="distributed" vertical="center" wrapText="1" justifyLastLine="1"/>
    </xf>
    <xf numFmtId="0" fontId="4" fillId="17" borderId="161" xfId="0" applyFont="1" applyFill="1" applyBorder="1" applyAlignment="1">
      <alignment horizontal="distributed" vertical="center" wrapText="1" justifyLastLine="1"/>
    </xf>
    <xf numFmtId="49" fontId="4" fillId="17" borderId="147" xfId="2" applyNumberFormat="1" applyFont="1" applyFill="1" applyBorder="1" applyAlignment="1">
      <alignment horizontal="distributed" vertical="center" wrapText="1" justifyLastLine="1"/>
    </xf>
    <xf numFmtId="176" fontId="4" fillId="17" borderId="0" xfId="2" applyNumberFormat="1" applyFont="1" applyFill="1" applyAlignment="1">
      <alignment vertical="center"/>
    </xf>
    <xf numFmtId="176" fontId="4" fillId="17" borderId="16" xfId="2" applyNumberFormat="1" applyFont="1" applyFill="1" applyBorder="1" applyAlignment="1">
      <alignment vertical="center"/>
    </xf>
    <xf numFmtId="176" fontId="4" fillId="17" borderId="166" xfId="2" applyNumberFormat="1" applyFont="1" applyFill="1" applyBorder="1" applyAlignment="1">
      <alignment vertical="center"/>
    </xf>
    <xf numFmtId="176" fontId="4" fillId="17" borderId="165" xfId="2" applyNumberFormat="1" applyFont="1" applyFill="1" applyBorder="1" applyAlignment="1">
      <alignment vertical="center"/>
    </xf>
    <xf numFmtId="49" fontId="4" fillId="17" borderId="96" xfId="2" applyNumberFormat="1" applyFont="1" applyFill="1" applyBorder="1" applyAlignment="1">
      <alignment horizontal="center" vertical="center"/>
    </xf>
    <xf numFmtId="176" fontId="4" fillId="17" borderId="31" xfId="2" applyNumberFormat="1" applyFont="1" applyFill="1" applyBorder="1" applyAlignment="1">
      <alignment vertical="center"/>
    </xf>
    <xf numFmtId="0" fontId="4" fillId="17" borderId="6" xfId="0" applyFont="1" applyFill="1" applyBorder="1">
      <alignment vertical="center"/>
    </xf>
    <xf numFmtId="176" fontId="4" fillId="17" borderId="58" xfId="2" applyNumberFormat="1" applyFont="1" applyFill="1" applyBorder="1" applyAlignment="1">
      <alignment vertical="center"/>
    </xf>
    <xf numFmtId="176" fontId="4" fillId="17" borderId="4" xfId="2" applyNumberFormat="1" applyFont="1" applyFill="1" applyBorder="1" applyAlignment="1">
      <alignment vertical="center"/>
    </xf>
    <xf numFmtId="49" fontId="4" fillId="17" borderId="4" xfId="2" applyNumberFormat="1" applyFont="1" applyFill="1" applyBorder="1" applyAlignment="1">
      <alignment horizontal="center" vertical="center"/>
    </xf>
    <xf numFmtId="0" fontId="4" fillId="17" borderId="189" xfId="0" applyFont="1" applyFill="1" applyBorder="1" applyAlignment="1">
      <alignment horizontal="distributed" vertical="center"/>
    </xf>
    <xf numFmtId="176" fontId="4" fillId="17" borderId="171" xfId="2" applyNumberFormat="1" applyFont="1" applyFill="1" applyBorder="1" applyAlignment="1">
      <alignment vertical="center"/>
    </xf>
    <xf numFmtId="176" fontId="4" fillId="17" borderId="6" xfId="2" applyNumberFormat="1" applyFont="1" applyFill="1" applyBorder="1" applyAlignment="1">
      <alignment vertical="center"/>
    </xf>
    <xf numFmtId="49" fontId="4" fillId="17" borderId="0" xfId="2" applyNumberFormat="1" applyFont="1" applyFill="1" applyBorder="1" applyAlignment="1">
      <alignment horizontal="center" vertical="center"/>
    </xf>
    <xf numFmtId="0" fontId="4" fillId="11" borderId="29" xfId="0" applyFont="1" applyFill="1" applyBorder="1" applyAlignment="1">
      <alignment horizontal="center" vertical="center" shrinkToFit="1"/>
    </xf>
    <xf numFmtId="0" fontId="4" fillId="12" borderId="52" xfId="0" applyFont="1" applyFill="1" applyBorder="1" applyAlignment="1">
      <alignment horizontal="center" vertical="center"/>
    </xf>
    <xf numFmtId="0" fontId="0" fillId="24" borderId="78" xfId="0" applyFill="1" applyBorder="1" applyAlignment="1">
      <alignment horizontal="center" vertical="center" wrapText="1"/>
    </xf>
    <xf numFmtId="0" fontId="0" fillId="24" borderId="147" xfId="0" applyFill="1" applyBorder="1" applyAlignment="1">
      <alignment horizontal="center" vertical="center" wrapText="1"/>
    </xf>
    <xf numFmtId="0" fontId="4" fillId="30" borderId="27" xfId="0" applyFont="1" applyFill="1" applyBorder="1" applyAlignment="1">
      <alignment horizontal="center" wrapText="1"/>
    </xf>
    <xf numFmtId="0" fontId="4" fillId="21" borderId="28" xfId="0" applyFont="1" applyFill="1" applyBorder="1" applyAlignment="1">
      <alignment horizontal="center" vertical="center" shrinkToFit="1"/>
    </xf>
    <xf numFmtId="0" fontId="4" fillId="30" borderId="28" xfId="0" applyFont="1" applyFill="1" applyBorder="1" applyAlignment="1">
      <alignment horizontal="center" vertical="center" shrinkToFit="1"/>
    </xf>
    <xf numFmtId="0" fontId="4" fillId="21" borderId="27" xfId="0" applyFont="1" applyFill="1" applyBorder="1" applyAlignment="1">
      <alignment horizontal="center" wrapText="1"/>
    </xf>
    <xf numFmtId="0" fontId="4" fillId="12" borderId="27" xfId="0" applyFont="1" applyFill="1" applyBorder="1" applyAlignment="1">
      <alignment horizontal="center" wrapText="1"/>
    </xf>
    <xf numFmtId="0" fontId="4" fillId="12" borderId="28" xfId="0" applyFont="1" applyFill="1" applyBorder="1" applyAlignment="1">
      <alignment horizontal="center" vertical="center" shrinkToFit="1"/>
    </xf>
    <xf numFmtId="0" fontId="4" fillId="29" borderId="27" xfId="0" applyFont="1" applyFill="1" applyBorder="1" applyAlignment="1">
      <alignment horizontal="center" wrapText="1"/>
    </xf>
    <xf numFmtId="0" fontId="4" fillId="29" borderId="28" xfId="0" applyFont="1" applyFill="1" applyBorder="1" applyAlignment="1">
      <alignment horizontal="center" vertical="center" shrinkToFit="1"/>
    </xf>
    <xf numFmtId="0" fontId="4" fillId="32" borderId="120" xfId="0" applyFont="1" applyFill="1" applyBorder="1" applyAlignment="1">
      <alignment horizontal="center" vertical="center" wrapText="1"/>
    </xf>
    <xf numFmtId="0" fontId="4" fillId="32" borderId="124" xfId="0" applyFont="1" applyFill="1" applyBorder="1" applyAlignment="1">
      <alignment horizontal="center" vertical="center" wrapText="1"/>
    </xf>
    <xf numFmtId="0" fontId="4" fillId="32" borderId="64" xfId="0" applyFont="1" applyFill="1" applyBorder="1" applyAlignment="1">
      <alignment horizontal="center" vertical="center" wrapText="1"/>
    </xf>
    <xf numFmtId="0" fontId="4" fillId="32" borderId="65" xfId="0" applyFont="1" applyFill="1" applyBorder="1" applyAlignment="1">
      <alignment horizontal="center" vertical="center" wrapText="1"/>
    </xf>
    <xf numFmtId="190" fontId="6" fillId="32" borderId="66" xfId="0" applyNumberFormat="1" applyFont="1" applyFill="1" applyBorder="1">
      <alignment vertical="center"/>
    </xf>
    <xf numFmtId="190" fontId="6" fillId="32" borderId="21" xfId="0" applyNumberFormat="1" applyFont="1" applyFill="1" applyBorder="1">
      <alignment vertical="center"/>
    </xf>
    <xf numFmtId="190" fontId="6" fillId="32" borderId="68" xfId="0" applyNumberFormat="1" applyFont="1" applyFill="1" applyBorder="1">
      <alignment vertical="center"/>
    </xf>
    <xf numFmtId="190" fontId="6" fillId="32" borderId="22" xfId="0" applyNumberFormat="1" applyFont="1" applyFill="1" applyBorder="1">
      <alignment vertical="center"/>
    </xf>
    <xf numFmtId="190" fontId="6" fillId="32" borderId="70" xfId="0" applyNumberFormat="1" applyFont="1" applyFill="1" applyBorder="1">
      <alignment vertical="center"/>
    </xf>
    <xf numFmtId="190" fontId="6" fillId="32" borderId="23" xfId="0" applyNumberFormat="1" applyFont="1" applyFill="1" applyBorder="1">
      <alignment vertical="center"/>
    </xf>
    <xf numFmtId="178" fontId="4" fillId="12" borderId="75" xfId="0" applyNumberFormat="1" applyFont="1" applyFill="1" applyBorder="1">
      <alignment vertical="center"/>
    </xf>
    <xf numFmtId="178" fontId="4" fillId="22" borderId="190" xfId="0" applyNumberFormat="1" applyFont="1" applyFill="1" applyBorder="1">
      <alignment vertical="center"/>
    </xf>
    <xf numFmtId="178" fontId="4" fillId="19" borderId="25" xfId="0" applyNumberFormat="1" applyFont="1" applyFill="1" applyBorder="1">
      <alignment vertical="center"/>
    </xf>
    <xf numFmtId="0" fontId="4" fillId="17" borderId="30" xfId="0" applyFont="1" applyFill="1" applyBorder="1" applyAlignment="1">
      <alignment horizontal="center" vertical="center"/>
    </xf>
    <xf numFmtId="49" fontId="4" fillId="2" borderId="6" xfId="0" applyNumberFormat="1" applyFont="1" applyFill="1" applyBorder="1" applyAlignment="1">
      <alignment horizontal="right" vertical="center" shrinkToFit="1"/>
    </xf>
    <xf numFmtId="49" fontId="4" fillId="2" borderId="7" xfId="0" applyNumberFormat="1" applyFont="1" applyFill="1" applyBorder="1" applyAlignment="1">
      <alignment horizontal="right" vertical="center" shrinkToFit="1"/>
    </xf>
    <xf numFmtId="49" fontId="4" fillId="2" borderId="9" xfId="0" applyNumberFormat="1" applyFont="1" applyFill="1" applyBorder="1" applyAlignment="1">
      <alignment horizontal="right" vertical="center" shrinkToFit="1"/>
    </xf>
    <xf numFmtId="0" fontId="4" fillId="2" borderId="8" xfId="0" applyFont="1" applyFill="1" applyBorder="1" applyAlignment="1">
      <alignment vertical="center" shrinkToFit="1"/>
    </xf>
    <xf numFmtId="0" fontId="4" fillId="2" borderId="10" xfId="0" applyFont="1" applyFill="1" applyBorder="1" applyAlignment="1">
      <alignment vertical="center" shrinkToFit="1"/>
    </xf>
    <xf numFmtId="49" fontId="4" fillId="17" borderId="6" xfId="0" applyNumberFormat="1" applyFont="1" applyFill="1" applyBorder="1" applyAlignment="1">
      <alignment horizontal="right" vertical="center" shrinkToFit="1"/>
    </xf>
    <xf numFmtId="49" fontId="4" fillId="17" borderId="7" xfId="0" applyNumberFormat="1" applyFont="1" applyFill="1" applyBorder="1" applyAlignment="1">
      <alignment horizontal="right" vertical="center" shrinkToFit="1"/>
    </xf>
    <xf numFmtId="49" fontId="4" fillId="17" borderId="9" xfId="0" applyNumberFormat="1" applyFont="1" applyFill="1" applyBorder="1" applyAlignment="1">
      <alignment horizontal="right" vertical="center" shrinkToFit="1"/>
    </xf>
    <xf numFmtId="0" fontId="4" fillId="17" borderId="0" xfId="0" applyFont="1" applyFill="1" applyBorder="1" applyAlignment="1">
      <alignment vertical="center" shrinkToFit="1"/>
    </xf>
    <xf numFmtId="0" fontId="4" fillId="17" borderId="8" xfId="0" applyFont="1" applyFill="1" applyBorder="1" applyAlignment="1">
      <alignment vertical="center" shrinkToFit="1"/>
    </xf>
    <xf numFmtId="0" fontId="4" fillId="17" borderId="10" xfId="0" applyFont="1" applyFill="1" applyBorder="1" applyAlignment="1">
      <alignment vertical="center" shrinkToFit="1"/>
    </xf>
    <xf numFmtId="0" fontId="12" fillId="17" borderId="0" xfId="0" applyFont="1" applyFill="1" applyBorder="1" applyAlignment="1">
      <alignment vertical="center" shrinkToFit="1"/>
    </xf>
    <xf numFmtId="0" fontId="15" fillId="17" borderId="0" xfId="0" applyFont="1" applyFill="1" applyBorder="1" applyAlignment="1">
      <alignment vertical="center" shrinkToFit="1"/>
    </xf>
    <xf numFmtId="0" fontId="4" fillId="17" borderId="12" xfId="0" applyFont="1" applyFill="1" applyBorder="1" applyAlignment="1">
      <alignment vertical="center" shrinkToFit="1"/>
    </xf>
    <xf numFmtId="49" fontId="4" fillId="2" borderId="6" xfId="0" applyNumberFormat="1" applyFont="1" applyFill="1" applyBorder="1" applyAlignment="1">
      <alignment vertical="center" shrinkToFit="1"/>
    </xf>
    <xf numFmtId="191" fontId="0" fillId="0" borderId="0" xfId="0" applyNumberFormat="1">
      <alignment vertical="center"/>
    </xf>
    <xf numFmtId="192" fontId="4" fillId="17" borderId="0" xfId="0" applyNumberFormat="1" applyFont="1" applyFill="1">
      <alignment vertical="center"/>
    </xf>
    <xf numFmtId="193" fontId="4" fillId="17" borderId="0" xfId="0" applyNumberFormat="1" applyFont="1" applyFill="1">
      <alignment vertical="center"/>
    </xf>
    <xf numFmtId="193" fontId="4" fillId="17" borderId="95" xfId="0" applyNumberFormat="1" applyFont="1" applyFill="1" applyBorder="1">
      <alignment vertical="center"/>
    </xf>
    <xf numFmtId="9" fontId="4" fillId="17" borderId="0" xfId="0" applyNumberFormat="1" applyFont="1" applyFill="1">
      <alignment vertical="center"/>
    </xf>
    <xf numFmtId="184" fontId="4" fillId="17" borderId="0" xfId="0" applyNumberFormat="1" applyFont="1" applyFill="1">
      <alignment vertical="center"/>
    </xf>
    <xf numFmtId="0" fontId="4" fillId="17" borderId="0" xfId="0" applyNumberFormat="1" applyFont="1" applyFill="1" applyBorder="1" applyAlignment="1">
      <alignment vertical="center"/>
    </xf>
    <xf numFmtId="0" fontId="12" fillId="17" borderId="0" xfId="0" applyNumberFormat="1" applyFont="1" applyFill="1" applyBorder="1" applyAlignment="1">
      <alignment vertical="center"/>
    </xf>
    <xf numFmtId="0" fontId="4" fillId="17" borderId="0" xfId="0" applyNumberFormat="1" applyFont="1" applyFill="1" applyBorder="1" applyAlignment="1">
      <alignment vertical="center" shrinkToFit="1"/>
    </xf>
    <xf numFmtId="0" fontId="4" fillId="17" borderId="178" xfId="0" applyNumberFormat="1" applyFont="1" applyFill="1" applyBorder="1" applyAlignment="1">
      <alignment vertical="center"/>
    </xf>
    <xf numFmtId="0" fontId="4" fillId="17" borderId="12" xfId="0" applyNumberFormat="1" applyFont="1" applyFill="1" applyBorder="1" applyAlignment="1">
      <alignment vertical="center"/>
    </xf>
    <xf numFmtId="49" fontId="4" fillId="17" borderId="6" xfId="0" applyNumberFormat="1" applyFont="1" applyFill="1" applyBorder="1" applyAlignment="1">
      <alignment vertical="center"/>
    </xf>
    <xf numFmtId="49" fontId="4" fillId="17" borderId="177" xfId="0" applyNumberFormat="1" applyFont="1" applyFill="1" applyBorder="1" applyAlignment="1">
      <alignment vertical="center"/>
    </xf>
    <xf numFmtId="49" fontId="4" fillId="17" borderId="11" xfId="0" applyNumberFormat="1" applyFont="1" applyFill="1" applyBorder="1" applyAlignment="1">
      <alignment vertical="center"/>
    </xf>
    <xf numFmtId="49" fontId="4" fillId="17" borderId="6"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6"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4" fillId="2" borderId="9" xfId="0" applyNumberFormat="1" applyFont="1" applyFill="1" applyBorder="1" applyAlignment="1">
      <alignment horizontal="left" vertical="center" shrinkToFit="1"/>
    </xf>
    <xf numFmtId="49" fontId="4" fillId="17" borderId="7" xfId="0" applyNumberFormat="1" applyFont="1" applyFill="1" applyBorder="1" applyAlignment="1">
      <alignment horizontal="left" vertical="center"/>
    </xf>
    <xf numFmtId="49" fontId="4" fillId="17" borderId="152" xfId="0" applyNumberFormat="1" applyFont="1" applyFill="1" applyBorder="1" applyAlignment="1">
      <alignment horizontal="left" vertical="center"/>
    </xf>
    <xf numFmtId="49" fontId="4" fillId="17" borderId="177" xfId="0" applyNumberFormat="1" applyFont="1" applyFill="1" applyBorder="1" applyAlignment="1">
      <alignment horizontal="left" vertical="center"/>
    </xf>
    <xf numFmtId="49" fontId="4" fillId="17" borderId="11" xfId="0" applyNumberFormat="1" applyFont="1" applyFill="1" applyBorder="1" applyAlignment="1">
      <alignment horizontal="left" vertical="center"/>
    </xf>
    <xf numFmtId="0" fontId="4" fillId="2" borderId="0"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4" fillId="17" borderId="0" xfId="0" applyFont="1" applyFill="1" applyBorder="1" applyAlignment="1">
      <alignment horizontal="left" vertical="center"/>
    </xf>
    <xf numFmtId="0" fontId="4" fillId="17" borderId="8" xfId="0" applyFont="1" applyFill="1" applyBorder="1" applyAlignment="1">
      <alignment horizontal="left" vertical="center"/>
    </xf>
    <xf numFmtId="0" fontId="4" fillId="17" borderId="16" xfId="0" applyFont="1" applyFill="1" applyBorder="1" applyAlignment="1">
      <alignment horizontal="left" vertical="center"/>
    </xf>
    <xf numFmtId="0" fontId="12" fillId="17" borderId="0" xfId="0" applyFont="1" applyFill="1" applyBorder="1" applyAlignment="1">
      <alignment horizontal="left" vertical="center"/>
    </xf>
    <xf numFmtId="0" fontId="16" fillId="17" borderId="0" xfId="0" applyFont="1" applyFill="1" applyBorder="1" applyAlignment="1">
      <alignment horizontal="left" vertical="center" wrapText="1" shrinkToFit="1"/>
    </xf>
    <xf numFmtId="0" fontId="4" fillId="17" borderId="178" xfId="0" applyFont="1" applyFill="1" applyBorder="1" applyAlignment="1">
      <alignment horizontal="left" vertical="center"/>
    </xf>
    <xf numFmtId="0" fontId="4" fillId="17" borderId="12" xfId="0" applyFont="1" applyFill="1" applyBorder="1" applyAlignment="1">
      <alignment horizontal="left" vertical="center"/>
    </xf>
    <xf numFmtId="49" fontId="4" fillId="17" borderId="104" xfId="0" applyNumberFormat="1" applyFont="1" applyFill="1" applyBorder="1" applyAlignment="1">
      <alignment horizontal="left" vertical="center"/>
    </xf>
    <xf numFmtId="0" fontId="4" fillId="17" borderId="153" xfId="0" applyFont="1" applyFill="1" applyBorder="1" applyAlignment="1">
      <alignment horizontal="left" vertical="center"/>
    </xf>
    <xf numFmtId="49" fontId="4" fillId="2" borderId="17" xfId="0" applyNumberFormat="1" applyFont="1" applyFill="1" applyBorder="1" applyAlignment="1">
      <alignment horizontal="left" vertical="center"/>
    </xf>
    <xf numFmtId="0" fontId="4" fillId="2" borderId="18" xfId="0" applyFont="1" applyFill="1" applyBorder="1" applyAlignment="1">
      <alignment horizontal="left" vertical="center"/>
    </xf>
    <xf numFmtId="49" fontId="4" fillId="2" borderId="5" xfId="0" applyNumberFormat="1" applyFont="1" applyFill="1" applyBorder="1" applyAlignment="1">
      <alignment horizontal="left" vertical="center"/>
    </xf>
    <xf numFmtId="0" fontId="4" fillId="2" borderId="2" xfId="0" applyFont="1" applyFill="1" applyBorder="1" applyAlignment="1">
      <alignment horizontal="left" vertical="center"/>
    </xf>
    <xf numFmtId="49" fontId="4" fillId="2" borderId="11" xfId="0" applyNumberFormat="1" applyFont="1" applyFill="1" applyBorder="1" applyAlignment="1">
      <alignment horizontal="left" vertical="center"/>
    </xf>
    <xf numFmtId="0" fontId="4" fillId="2" borderId="12" xfId="0" applyFont="1" applyFill="1" applyBorder="1" applyAlignment="1">
      <alignment horizontal="left" vertical="center"/>
    </xf>
    <xf numFmtId="49" fontId="4" fillId="2" borderId="104" xfId="0" applyNumberFormat="1" applyFont="1" applyFill="1" applyBorder="1" applyAlignment="1">
      <alignment horizontal="right" vertical="center"/>
    </xf>
    <xf numFmtId="0" fontId="4" fillId="2" borderId="153" xfId="0" applyFont="1" applyFill="1" applyBorder="1" applyAlignment="1">
      <alignment vertical="center" shrinkToFit="1"/>
    </xf>
    <xf numFmtId="0" fontId="6" fillId="2" borderId="153" xfId="0" applyFont="1" applyFill="1" applyBorder="1">
      <alignment vertical="center"/>
    </xf>
    <xf numFmtId="190" fontId="6" fillId="15" borderId="231" xfId="0" applyNumberFormat="1" applyFont="1" applyFill="1" applyBorder="1">
      <alignment vertical="center"/>
    </xf>
    <xf numFmtId="0" fontId="6" fillId="17" borderId="232" xfId="0" applyFont="1" applyFill="1" applyBorder="1">
      <alignment vertical="center"/>
    </xf>
    <xf numFmtId="190" fontId="6" fillId="32" borderId="122" xfId="0" applyNumberFormat="1" applyFont="1" applyFill="1" applyBorder="1">
      <alignment vertical="center"/>
    </xf>
    <xf numFmtId="190" fontId="6" fillId="32" borderId="219" xfId="0" applyNumberFormat="1" applyFont="1" applyFill="1" applyBorder="1">
      <alignment vertical="center"/>
    </xf>
    <xf numFmtId="190" fontId="6" fillId="32" borderId="24" xfId="0" applyNumberFormat="1" applyFont="1" applyFill="1" applyBorder="1">
      <alignment vertical="center"/>
    </xf>
    <xf numFmtId="190" fontId="6" fillId="18" borderId="233" xfId="0" applyNumberFormat="1" applyFont="1" applyFill="1" applyBorder="1">
      <alignment vertical="center"/>
    </xf>
    <xf numFmtId="190" fontId="6" fillId="18" borderId="234" xfId="0" applyNumberFormat="1" applyFont="1" applyFill="1" applyBorder="1">
      <alignment vertical="center"/>
    </xf>
    <xf numFmtId="49" fontId="4" fillId="2" borderId="104" xfId="0" applyNumberFormat="1" applyFont="1" applyFill="1" applyBorder="1" applyAlignment="1">
      <alignment horizontal="right" vertical="center" shrinkToFit="1"/>
    </xf>
    <xf numFmtId="190" fontId="6" fillId="15" borderId="231" xfId="0" applyNumberFormat="1" applyFont="1" applyFill="1" applyBorder="1" applyProtection="1">
      <alignment vertical="center"/>
      <protection locked="0"/>
    </xf>
    <xf numFmtId="180" fontId="6" fillId="14" borderId="235" xfId="0" applyNumberFormat="1" applyFont="1" applyFill="1" applyBorder="1">
      <alignment vertical="center"/>
    </xf>
    <xf numFmtId="180" fontId="6" fillId="14" borderId="219" xfId="0" applyNumberFormat="1" applyFont="1" applyFill="1" applyBorder="1">
      <alignment vertical="center"/>
    </xf>
    <xf numFmtId="49" fontId="4" fillId="17" borderId="184" xfId="0" applyNumberFormat="1" applyFont="1" applyFill="1" applyBorder="1" applyAlignment="1">
      <alignment horizontal="left"/>
    </xf>
    <xf numFmtId="0" fontId="4" fillId="17" borderId="56" xfId="0" applyFont="1" applyFill="1" applyBorder="1" applyAlignment="1">
      <alignment horizontal="left" vertical="center"/>
    </xf>
    <xf numFmtId="49" fontId="4" fillId="17" borderId="188" xfId="0" applyNumberFormat="1" applyFont="1" applyFill="1" applyBorder="1" applyAlignment="1">
      <alignment horizontal="left"/>
    </xf>
    <xf numFmtId="0" fontId="4" fillId="17" borderId="171" xfId="0" applyFont="1" applyFill="1" applyBorder="1" applyAlignment="1">
      <alignment horizontal="left" vertical="center"/>
    </xf>
    <xf numFmtId="49" fontId="4" fillId="2" borderId="152" xfId="0" applyNumberFormat="1" applyFont="1" applyFill="1" applyBorder="1" applyAlignment="1">
      <alignment horizontal="left" vertical="center" shrinkToFit="1"/>
    </xf>
    <xf numFmtId="0" fontId="4" fillId="2" borderId="16" xfId="0" applyFont="1" applyFill="1" applyBorder="1" applyAlignment="1">
      <alignment horizontal="left" vertical="center" shrinkToFit="1"/>
    </xf>
    <xf numFmtId="49" fontId="4" fillId="17" borderId="9" xfId="0" applyNumberFormat="1" applyFont="1" applyFill="1" applyBorder="1" applyAlignment="1">
      <alignment horizontal="left" vertical="center"/>
    </xf>
    <xf numFmtId="0" fontId="4" fillId="17" borderId="10" xfId="0" applyFont="1" applyFill="1" applyBorder="1" applyAlignment="1">
      <alignment horizontal="left" vertical="center"/>
    </xf>
    <xf numFmtId="49" fontId="4" fillId="2" borderId="152" xfId="0" applyNumberFormat="1" applyFont="1" applyFill="1" applyBorder="1" applyAlignment="1">
      <alignment vertical="center" shrinkToFit="1"/>
    </xf>
    <xf numFmtId="0" fontId="4" fillId="2" borderId="16" xfId="0" applyFont="1" applyFill="1" applyBorder="1" applyAlignment="1">
      <alignment vertical="center" shrinkToFit="1"/>
    </xf>
    <xf numFmtId="49" fontId="4" fillId="2" borderId="152" xfId="0" applyNumberFormat="1" applyFont="1" applyFill="1" applyBorder="1" applyAlignment="1">
      <alignment horizontal="left" vertical="center"/>
    </xf>
    <xf numFmtId="177" fontId="4" fillId="17" borderId="232" xfId="0" applyNumberFormat="1" applyFont="1" applyFill="1" applyBorder="1">
      <alignment vertical="center"/>
    </xf>
    <xf numFmtId="49" fontId="4" fillId="17" borderId="59" xfId="0" applyNumberFormat="1" applyFont="1" applyFill="1" applyBorder="1" applyAlignment="1">
      <alignment horizontal="left" vertical="center"/>
    </xf>
    <xf numFmtId="0" fontId="4" fillId="17" borderId="60" xfId="0" applyFont="1" applyFill="1" applyBorder="1" applyAlignment="1">
      <alignment horizontal="left" vertical="center"/>
    </xf>
    <xf numFmtId="0" fontId="4" fillId="17" borderId="60" xfId="0" applyFont="1" applyFill="1" applyBorder="1" applyAlignment="1">
      <alignment horizontal="distributed" vertical="center"/>
    </xf>
    <xf numFmtId="177" fontId="4" fillId="17" borderId="141" xfId="0" applyNumberFormat="1" applyFont="1" applyFill="1" applyBorder="1">
      <alignment vertical="center"/>
    </xf>
    <xf numFmtId="177" fontId="4" fillId="17" borderId="0" xfId="0" applyNumberFormat="1" applyFont="1" applyFill="1" applyBorder="1">
      <alignment vertical="center"/>
    </xf>
    <xf numFmtId="177" fontId="4" fillId="17" borderId="60" xfId="0" applyNumberFormat="1" applyFont="1" applyFill="1" applyBorder="1">
      <alignment vertical="center"/>
    </xf>
    <xf numFmtId="176" fontId="4" fillId="0" borderId="0" xfId="2" applyNumberFormat="1" applyFont="1" applyFill="1" applyBorder="1" applyAlignment="1">
      <alignment vertical="center"/>
    </xf>
    <xf numFmtId="0" fontId="4" fillId="0" borderId="0" xfId="0" applyFont="1" applyFill="1" applyBorder="1" applyAlignment="1">
      <alignment horizontal="distributed" vertical="center"/>
    </xf>
    <xf numFmtId="49" fontId="4" fillId="0" borderId="6" xfId="0" applyNumberFormat="1" applyFont="1" applyFill="1" applyBorder="1" applyAlignment="1">
      <alignment vertical="center" shrinkToFit="1"/>
    </xf>
    <xf numFmtId="0" fontId="4" fillId="0" borderId="0" xfId="0" applyFont="1" applyFill="1" applyBorder="1" applyAlignment="1">
      <alignment vertical="center" shrinkToFit="1"/>
    </xf>
    <xf numFmtId="49" fontId="4" fillId="17" borderId="9" xfId="0" applyNumberFormat="1" applyFont="1" applyFill="1" applyBorder="1" applyAlignment="1">
      <alignment vertical="center"/>
    </xf>
    <xf numFmtId="0" fontId="4" fillId="17" borderId="10" xfId="0" applyNumberFormat="1" applyFont="1" applyFill="1" applyBorder="1" applyAlignment="1">
      <alignment vertical="center"/>
    </xf>
    <xf numFmtId="0" fontId="4" fillId="17" borderId="10" xfId="0" applyFont="1" applyFill="1" applyBorder="1" applyAlignment="1">
      <alignment horizontal="distributed" vertical="center"/>
    </xf>
    <xf numFmtId="176" fontId="4" fillId="17" borderId="10" xfId="2" applyNumberFormat="1" applyFont="1" applyFill="1" applyBorder="1" applyAlignment="1">
      <alignment vertical="center"/>
    </xf>
    <xf numFmtId="176" fontId="4" fillId="17" borderId="90" xfId="2" applyNumberFormat="1" applyFont="1" applyFill="1" applyBorder="1" applyAlignment="1">
      <alignment vertical="center"/>
    </xf>
    <xf numFmtId="0" fontId="4" fillId="17" borderId="146" xfId="0" applyFont="1" applyFill="1" applyBorder="1" applyAlignment="1">
      <alignment horizontal="center" vertical="center"/>
    </xf>
    <xf numFmtId="3" fontId="4" fillId="17" borderId="31" xfId="2" applyNumberFormat="1" applyFont="1" applyFill="1" applyBorder="1" applyAlignment="1">
      <alignment vertical="center"/>
    </xf>
    <xf numFmtId="3" fontId="4" fillId="17" borderId="0" xfId="2" applyNumberFormat="1" applyFont="1" applyFill="1" applyBorder="1" applyAlignment="1">
      <alignment vertical="center"/>
    </xf>
    <xf numFmtId="3" fontId="4" fillId="17" borderId="165" xfId="2" applyNumberFormat="1" applyFont="1" applyFill="1" applyBorder="1" applyAlignment="1">
      <alignment vertical="center"/>
    </xf>
    <xf numFmtId="3" fontId="4" fillId="17" borderId="166" xfId="2" applyNumberFormat="1" applyFont="1" applyFill="1" applyBorder="1" applyAlignment="1">
      <alignment vertical="center"/>
    </xf>
    <xf numFmtId="3" fontId="4" fillId="17" borderId="167" xfId="2" applyNumberFormat="1" applyFont="1" applyFill="1" applyBorder="1" applyAlignment="1">
      <alignment vertical="center"/>
    </xf>
    <xf numFmtId="3" fontId="4" fillId="17" borderId="30" xfId="2" applyNumberFormat="1" applyFont="1" applyFill="1" applyBorder="1" applyAlignment="1">
      <alignment vertical="center"/>
    </xf>
    <xf numFmtId="3" fontId="4" fillId="17" borderId="168" xfId="0" applyNumberFormat="1" applyFont="1" applyFill="1" applyBorder="1" applyAlignment="1">
      <alignment horizontal="center" vertical="center"/>
    </xf>
    <xf numFmtId="3" fontId="4" fillId="17" borderId="169" xfId="0" applyNumberFormat="1" applyFont="1" applyFill="1" applyBorder="1" applyAlignment="1">
      <alignment horizontal="center" vertical="center"/>
    </xf>
    <xf numFmtId="3" fontId="4" fillId="17" borderId="117" xfId="2" applyNumberFormat="1" applyFont="1" applyFill="1" applyBorder="1" applyAlignment="1">
      <alignment vertical="center"/>
    </xf>
    <xf numFmtId="3" fontId="4" fillId="17" borderId="8" xfId="2" applyNumberFormat="1" applyFont="1" applyFill="1" applyBorder="1" applyAlignment="1">
      <alignment vertical="center"/>
    </xf>
    <xf numFmtId="3" fontId="4" fillId="17" borderId="170" xfId="2" applyNumberFormat="1" applyFont="1" applyFill="1" applyBorder="1" applyAlignment="1">
      <alignment vertical="center"/>
    </xf>
    <xf numFmtId="3" fontId="4" fillId="17" borderId="171" xfId="2" applyNumberFormat="1" applyFont="1" applyFill="1" applyBorder="1" applyAlignment="1">
      <alignment vertical="center"/>
    </xf>
    <xf numFmtId="3" fontId="4" fillId="17" borderId="172" xfId="2" applyNumberFormat="1" applyFont="1" applyFill="1" applyBorder="1" applyAlignment="1">
      <alignment vertical="center"/>
    </xf>
    <xf numFmtId="3" fontId="4" fillId="17" borderId="173" xfId="2" applyNumberFormat="1" applyFont="1" applyFill="1" applyBorder="1" applyAlignment="1">
      <alignment vertical="center"/>
    </xf>
    <xf numFmtId="3" fontId="4" fillId="17" borderId="174" xfId="2" applyNumberFormat="1" applyFont="1" applyFill="1" applyBorder="1" applyAlignment="1">
      <alignment vertical="center"/>
    </xf>
    <xf numFmtId="3" fontId="4" fillId="17" borderId="175" xfId="2" applyNumberFormat="1" applyFont="1" applyFill="1" applyBorder="1" applyAlignment="1">
      <alignment vertical="center"/>
    </xf>
    <xf numFmtId="3" fontId="4" fillId="17" borderId="176" xfId="0" applyNumberFormat="1" applyFont="1" applyFill="1" applyBorder="1" applyAlignment="1">
      <alignment horizontal="center" vertical="center"/>
    </xf>
    <xf numFmtId="3" fontId="4" fillId="17" borderId="40" xfId="2" applyNumberFormat="1" applyFont="1" applyFill="1" applyBorder="1" applyAlignment="1">
      <alignment vertical="center"/>
    </xf>
    <xf numFmtId="3" fontId="4" fillId="17" borderId="16" xfId="2" applyNumberFormat="1" applyFont="1" applyFill="1" applyBorder="1" applyAlignment="1">
      <alignment vertical="center"/>
    </xf>
    <xf numFmtId="3" fontId="4" fillId="17" borderId="168" xfId="2" applyNumberFormat="1" applyFont="1" applyFill="1" applyBorder="1" applyAlignment="1">
      <alignment vertical="center"/>
    </xf>
    <xf numFmtId="3" fontId="4" fillId="17" borderId="0" xfId="2" applyNumberFormat="1" applyFont="1" applyFill="1" applyAlignment="1">
      <alignment vertical="center"/>
    </xf>
    <xf numFmtId="3" fontId="4" fillId="17" borderId="0" xfId="0" applyNumberFormat="1" applyFont="1" applyFill="1" applyBorder="1" applyAlignment="1">
      <alignment horizontal="center" vertical="center"/>
    </xf>
    <xf numFmtId="3" fontId="4" fillId="17" borderId="169" xfId="2" applyNumberFormat="1" applyFont="1" applyFill="1" applyBorder="1" applyAlignment="1">
      <alignment vertical="center"/>
    </xf>
    <xf numFmtId="3" fontId="4" fillId="17" borderId="179" xfId="2" applyNumberFormat="1" applyFont="1" applyFill="1" applyBorder="1" applyAlignment="1">
      <alignment vertical="center"/>
    </xf>
    <xf numFmtId="3" fontId="4" fillId="17" borderId="178" xfId="2" applyNumberFormat="1" applyFont="1" applyFill="1" applyBorder="1" applyAlignment="1">
      <alignment vertical="center"/>
    </xf>
    <xf numFmtId="3" fontId="4" fillId="17" borderId="180" xfId="2" applyNumberFormat="1" applyFont="1" applyFill="1" applyBorder="1" applyAlignment="1">
      <alignment vertical="center"/>
    </xf>
    <xf numFmtId="3" fontId="4" fillId="17" borderId="181" xfId="2" applyNumberFormat="1" applyFont="1" applyFill="1" applyBorder="1" applyAlignment="1">
      <alignment vertical="center"/>
    </xf>
    <xf numFmtId="3" fontId="4" fillId="17" borderId="12" xfId="2" applyNumberFormat="1" applyFont="1" applyFill="1" applyBorder="1" applyAlignment="1">
      <alignment vertical="center"/>
    </xf>
    <xf numFmtId="3" fontId="4" fillId="17" borderId="182" xfId="2" applyNumberFormat="1" applyFont="1" applyFill="1" applyBorder="1" applyAlignment="1">
      <alignment vertical="center"/>
    </xf>
    <xf numFmtId="179" fontId="4" fillId="21" borderId="28" xfId="0" applyNumberFormat="1" applyFont="1" applyFill="1" applyBorder="1" applyAlignment="1">
      <alignment vertical="center" shrinkToFit="1"/>
    </xf>
    <xf numFmtId="0" fontId="13" fillId="17" borderId="0" xfId="0" applyFont="1" applyFill="1">
      <alignment vertical="center"/>
    </xf>
    <xf numFmtId="184" fontId="4" fillId="30" borderId="30" xfId="0" applyNumberFormat="1" applyFont="1" applyFill="1" applyBorder="1">
      <alignment vertical="center"/>
    </xf>
    <xf numFmtId="184" fontId="4" fillId="30" borderId="87" xfId="0" applyNumberFormat="1" applyFont="1" applyFill="1" applyBorder="1">
      <alignment vertical="center"/>
    </xf>
    <xf numFmtId="184" fontId="4" fillId="30" borderId="90" xfId="0" applyNumberFormat="1" applyFont="1" applyFill="1" applyBorder="1">
      <alignment vertical="center"/>
    </xf>
    <xf numFmtId="184" fontId="4" fillId="30" borderId="29" xfId="0" applyNumberFormat="1" applyFont="1" applyFill="1" applyBorder="1">
      <alignment vertical="center"/>
    </xf>
    <xf numFmtId="181" fontId="4" fillId="0" borderId="29" xfId="0" applyNumberFormat="1" applyFont="1" applyFill="1" applyBorder="1">
      <alignment vertical="center"/>
    </xf>
    <xf numFmtId="0" fontId="10" fillId="33" borderId="228" xfId="1" applyFill="1" applyBorder="1" applyAlignment="1" applyProtection="1">
      <alignment horizontal="center" vertical="center"/>
    </xf>
    <xf numFmtId="0" fontId="10" fillId="33" borderId="229" xfId="1" applyFill="1" applyBorder="1" applyAlignment="1" applyProtection="1">
      <alignment horizontal="center" vertical="center"/>
    </xf>
    <xf numFmtId="0" fontId="10" fillId="33" borderId="230" xfId="1" applyFill="1" applyBorder="1" applyAlignment="1" applyProtection="1">
      <alignment horizontal="center" vertical="center"/>
    </xf>
    <xf numFmtId="0" fontId="13" fillId="14" borderId="0" xfId="0" applyFont="1" applyFill="1" applyBorder="1" applyAlignment="1">
      <alignment horizontal="left" vertical="center"/>
    </xf>
    <xf numFmtId="0" fontId="6" fillId="16" borderId="0" xfId="0" applyFont="1" applyFill="1" applyBorder="1" applyAlignment="1">
      <alignment horizontal="center" vertical="top" wrapText="1"/>
    </xf>
    <xf numFmtId="0" fontId="6" fillId="16" borderId="0" xfId="0" applyFont="1" applyFill="1" applyBorder="1" applyAlignment="1">
      <alignment horizontal="left" vertical="top" wrapText="1"/>
    </xf>
    <xf numFmtId="0" fontId="4" fillId="14" borderId="0" xfId="0" applyFont="1" applyFill="1" applyBorder="1" applyAlignment="1">
      <alignment horizontal="left" vertical="top" wrapText="1"/>
    </xf>
    <xf numFmtId="0" fontId="4" fillId="19" borderId="16" xfId="0" applyFont="1" applyFill="1" applyBorder="1" applyAlignment="1">
      <alignment horizontal="left" vertical="center"/>
    </xf>
    <xf numFmtId="0" fontId="6" fillId="18" borderId="0" xfId="0" applyFont="1" applyFill="1" applyBorder="1" applyAlignment="1">
      <alignment horizontal="left" vertical="center" wrapText="1"/>
    </xf>
    <xf numFmtId="0" fontId="10" fillId="34" borderId="228" xfId="1" applyFill="1" applyBorder="1" applyAlignment="1" applyProtection="1">
      <alignment horizontal="center" vertical="center"/>
    </xf>
    <xf numFmtId="0" fontId="10" fillId="34" borderId="229" xfId="1" applyFill="1" applyBorder="1" applyAlignment="1" applyProtection="1">
      <alignment horizontal="center" vertical="center"/>
    </xf>
    <xf numFmtId="0" fontId="10" fillId="34" borderId="230" xfId="1" applyFill="1" applyBorder="1" applyAlignment="1" applyProtection="1">
      <alignment horizontal="center" vertical="center"/>
    </xf>
    <xf numFmtId="0" fontId="6" fillId="19" borderId="16" xfId="0" applyFont="1" applyFill="1" applyBorder="1" applyAlignment="1">
      <alignment horizontal="left" vertical="center"/>
    </xf>
    <xf numFmtId="0" fontId="12" fillId="18" borderId="0" xfId="0" applyFont="1" applyFill="1" applyBorder="1" applyAlignment="1">
      <alignment horizontal="left" vertical="center" wrapText="1"/>
    </xf>
    <xf numFmtId="0" fontId="10" fillId="18" borderId="0" xfId="1" applyFill="1" applyBorder="1" applyAlignment="1" applyProtection="1">
      <alignment horizontal="center" vertical="center" wrapText="1"/>
    </xf>
    <xf numFmtId="0" fontId="5" fillId="20" borderId="191" xfId="0" applyFont="1" applyFill="1" applyBorder="1" applyAlignment="1">
      <alignment horizontal="left" vertical="center" wrapText="1"/>
    </xf>
    <xf numFmtId="0" fontId="5" fillId="20" borderId="192" xfId="0" applyFont="1" applyFill="1" applyBorder="1" applyAlignment="1">
      <alignment horizontal="left" vertical="center" wrapText="1"/>
    </xf>
    <xf numFmtId="0" fontId="5" fillId="20" borderId="193" xfId="0" applyFont="1" applyFill="1" applyBorder="1" applyAlignment="1">
      <alignment horizontal="left" vertical="center" wrapText="1"/>
    </xf>
    <xf numFmtId="0" fontId="5" fillId="20" borderId="194" xfId="0" applyFont="1" applyFill="1" applyBorder="1" applyAlignment="1">
      <alignment horizontal="left" vertical="center" wrapText="1"/>
    </xf>
    <xf numFmtId="0" fontId="5" fillId="20" borderId="195" xfId="0" applyFont="1" applyFill="1" applyBorder="1" applyAlignment="1">
      <alignment horizontal="left" vertical="center" wrapText="1"/>
    </xf>
    <xf numFmtId="0" fontId="5" fillId="20" borderId="196" xfId="0" applyFont="1" applyFill="1" applyBorder="1" applyAlignment="1">
      <alignment horizontal="left" vertical="center" wrapText="1"/>
    </xf>
    <xf numFmtId="0" fontId="4" fillId="14" borderId="0" xfId="0" applyFont="1" applyFill="1" applyBorder="1" applyAlignment="1">
      <alignment horizontal="left" vertical="distributed" wrapText="1"/>
    </xf>
    <xf numFmtId="0" fontId="12" fillId="14" borderId="0"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4" fillId="14" borderId="0" xfId="0" applyFont="1" applyFill="1" applyBorder="1" applyAlignment="1">
      <alignment horizontal="left" vertical="top"/>
    </xf>
    <xf numFmtId="49" fontId="4" fillId="2" borderId="58"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4" fillId="17" borderId="6"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8" fillId="20" borderId="111" xfId="0" applyFont="1" applyFill="1" applyBorder="1" applyAlignment="1">
      <alignment horizontal="center" vertical="center"/>
    </xf>
    <xf numFmtId="0" fontId="18" fillId="20" borderId="112" xfId="0" applyFont="1" applyFill="1" applyBorder="1" applyAlignment="1">
      <alignment horizontal="center" vertical="center"/>
    </xf>
    <xf numFmtId="0" fontId="18" fillId="20" borderId="113" xfId="0" applyFont="1" applyFill="1" applyBorder="1" applyAlignment="1">
      <alignment horizontal="center" vertical="center"/>
    </xf>
    <xf numFmtId="0" fontId="4" fillId="11" borderId="17" xfId="0" applyFont="1" applyFill="1" applyBorder="1" applyAlignment="1">
      <alignment horizontal="center" vertical="center"/>
    </xf>
    <xf numFmtId="0" fontId="0" fillId="0" borderId="39" xfId="0" applyBorder="1" applyAlignment="1">
      <alignment horizontal="center" vertical="center"/>
    </xf>
    <xf numFmtId="0" fontId="4" fillId="3" borderId="2" xfId="0" applyFont="1" applyFill="1" applyBorder="1" applyAlignment="1">
      <alignment horizontal="left" vertical="center" wrapText="1"/>
    </xf>
    <xf numFmtId="0" fontId="4" fillId="12" borderId="197" xfId="0" applyFont="1" applyFill="1" applyBorder="1" applyAlignment="1">
      <alignment horizontal="center" vertical="center" wrapText="1"/>
    </xf>
    <xf numFmtId="0" fontId="0" fillId="12" borderId="198" xfId="0" applyFill="1" applyBorder="1" applyAlignment="1">
      <alignment horizontal="center" vertical="center" wrapText="1"/>
    </xf>
    <xf numFmtId="0" fontId="0" fillId="12" borderId="199" xfId="0" applyFill="1" applyBorder="1" applyAlignment="1">
      <alignment horizontal="center" vertical="center" wrapText="1"/>
    </xf>
    <xf numFmtId="0" fontId="4" fillId="35" borderId="130" xfId="0" applyFont="1" applyFill="1" applyBorder="1" applyAlignment="1">
      <alignment horizontal="center" vertical="center" wrapText="1"/>
    </xf>
    <xf numFmtId="0" fontId="4" fillId="35" borderId="93" xfId="0" applyFont="1" applyFill="1" applyBorder="1" applyAlignment="1">
      <alignment horizontal="center" vertical="center" wrapText="1"/>
    </xf>
    <xf numFmtId="0" fontId="0" fillId="35" borderId="63" xfId="0" applyFill="1" applyBorder="1" applyAlignment="1">
      <alignment horizontal="center" vertical="center" wrapText="1"/>
    </xf>
    <xf numFmtId="0" fontId="4" fillId="21" borderId="200" xfId="0" applyFont="1" applyFill="1" applyBorder="1" applyAlignment="1">
      <alignment horizontal="center" vertical="center" wrapText="1"/>
    </xf>
    <xf numFmtId="0" fontId="0" fillId="21" borderId="200" xfId="0" applyFill="1" applyBorder="1" applyAlignment="1">
      <alignment horizontal="center" vertical="center" wrapText="1"/>
    </xf>
    <xf numFmtId="0" fontId="0" fillId="21" borderId="201" xfId="0" applyFill="1" applyBorder="1" applyAlignment="1">
      <alignment horizontal="center" vertical="center" wrapText="1"/>
    </xf>
    <xf numFmtId="49" fontId="4" fillId="17" borderId="58" xfId="0" applyNumberFormat="1"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17" borderId="0" xfId="0" applyFont="1" applyFill="1" applyBorder="1" applyAlignment="1">
      <alignment horizontal="center" vertical="center" wrapText="1"/>
    </xf>
    <xf numFmtId="0" fontId="4" fillId="17" borderId="5"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21" borderId="202" xfId="0" applyFont="1" applyFill="1" applyBorder="1" applyAlignment="1">
      <alignment horizontal="center" vertical="center" wrapText="1"/>
    </xf>
    <xf numFmtId="0" fontId="4" fillId="21" borderId="4" xfId="0" applyFont="1" applyFill="1" applyBorder="1" applyAlignment="1">
      <alignment horizontal="center" vertical="center" wrapText="1"/>
    </xf>
    <xf numFmtId="0" fontId="4" fillId="21" borderId="13" xfId="0" applyFont="1" applyFill="1" applyBorder="1" applyAlignment="1">
      <alignment horizontal="center" vertical="center" wrapText="1"/>
    </xf>
    <xf numFmtId="0" fontId="4" fillId="21" borderId="151" xfId="0" applyFont="1" applyFill="1" applyBorder="1" applyAlignment="1">
      <alignment horizontal="center" vertical="center" wrapText="1"/>
    </xf>
    <xf numFmtId="0" fontId="4" fillId="21" borderId="116"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4" fillId="20" borderId="93" xfId="0" applyFont="1" applyFill="1" applyBorder="1" applyAlignment="1">
      <alignment horizontal="center" vertical="center" wrapText="1"/>
    </xf>
    <xf numFmtId="0" fontId="4" fillId="20" borderId="63" xfId="0" applyFont="1" applyFill="1" applyBorder="1" applyAlignment="1">
      <alignment horizontal="center" vertical="center" wrapText="1"/>
    </xf>
    <xf numFmtId="0" fontId="4" fillId="21" borderId="128" xfId="0" applyFont="1" applyFill="1" applyBorder="1" applyAlignment="1">
      <alignment horizontal="center" vertical="center" wrapText="1"/>
    </xf>
    <xf numFmtId="0" fontId="4" fillId="21" borderId="0" xfId="0" applyFont="1" applyFill="1" applyBorder="1" applyAlignment="1">
      <alignment horizontal="center" vertical="center" wrapText="1"/>
    </xf>
    <xf numFmtId="0" fontId="4" fillId="21" borderId="81" xfId="0" applyFont="1" applyFill="1" applyBorder="1" applyAlignment="1">
      <alignment horizontal="center" vertical="center" wrapText="1"/>
    </xf>
    <xf numFmtId="0" fontId="4" fillId="22" borderId="203" xfId="0" applyFont="1" applyFill="1" applyBorder="1" applyAlignment="1">
      <alignment horizontal="center" vertical="center" wrapText="1"/>
    </xf>
    <xf numFmtId="0" fontId="4" fillId="22" borderId="204" xfId="0" applyFont="1" applyFill="1" applyBorder="1" applyAlignment="1">
      <alignment horizontal="center" vertical="center" wrapText="1"/>
    </xf>
    <xf numFmtId="0" fontId="4" fillId="22" borderId="205" xfId="0" applyFont="1" applyFill="1" applyBorder="1" applyAlignment="1">
      <alignment horizontal="center" vertical="center" wrapText="1"/>
    </xf>
    <xf numFmtId="0" fontId="4" fillId="22" borderId="76"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4" fillId="22" borderId="77" xfId="0" applyFont="1" applyFill="1" applyBorder="1" applyAlignment="1">
      <alignment horizontal="center" vertical="center" wrapText="1"/>
    </xf>
    <xf numFmtId="0" fontId="4" fillId="21" borderId="222" xfId="0" applyFont="1" applyFill="1" applyBorder="1" applyAlignment="1">
      <alignment horizontal="left" vertical="center"/>
    </xf>
    <xf numFmtId="0" fontId="4" fillId="21" borderId="80" xfId="0" applyFont="1" applyFill="1" applyBorder="1" applyAlignment="1">
      <alignment horizontal="left" vertical="center"/>
    </xf>
    <xf numFmtId="0" fontId="4" fillId="21" borderId="214" xfId="0" applyFont="1" applyFill="1" applyBorder="1" applyAlignment="1">
      <alignment horizontal="left" vertical="center"/>
    </xf>
    <xf numFmtId="0" fontId="4" fillId="21" borderId="6" xfId="0" applyFont="1" applyFill="1" applyBorder="1" applyAlignment="1">
      <alignment horizontal="left" vertical="center"/>
    </xf>
    <xf numFmtId="0" fontId="4" fillId="21" borderId="0" xfId="0" applyFont="1" applyFill="1" applyBorder="1" applyAlignment="1">
      <alignment horizontal="left" vertical="center"/>
    </xf>
    <xf numFmtId="0" fontId="4" fillId="21" borderId="14" xfId="0" applyFont="1" applyFill="1" applyBorder="1" applyAlignment="1">
      <alignment horizontal="left" vertical="center"/>
    </xf>
    <xf numFmtId="179" fontId="4" fillId="21" borderId="205" xfId="0" applyNumberFormat="1" applyFont="1" applyFill="1" applyBorder="1" applyAlignment="1">
      <alignment horizontal="right" vertical="center" shrinkToFit="1"/>
    </xf>
    <xf numFmtId="179" fontId="4" fillId="21" borderId="214" xfId="0" applyNumberFormat="1" applyFont="1" applyFill="1" applyBorder="1" applyAlignment="1">
      <alignment horizontal="right" vertical="center" shrinkToFit="1"/>
    </xf>
    <xf numFmtId="179" fontId="4" fillId="21" borderId="210" xfId="0" applyNumberFormat="1" applyFont="1" applyFill="1" applyBorder="1" applyAlignment="1">
      <alignment horizontal="right" vertical="center" shrinkToFit="1"/>
    </xf>
    <xf numFmtId="179" fontId="4" fillId="21" borderId="211" xfId="0" applyNumberFormat="1" applyFont="1" applyFill="1" applyBorder="1" applyAlignment="1">
      <alignment horizontal="right" vertical="center" shrinkToFit="1"/>
    </xf>
    <xf numFmtId="179" fontId="4" fillId="22" borderId="208" xfId="0" applyNumberFormat="1" applyFont="1" applyFill="1" applyBorder="1" applyAlignment="1">
      <alignment horizontal="right" vertical="center" shrinkToFit="1"/>
    </xf>
    <xf numFmtId="179" fontId="4" fillId="22" borderId="209" xfId="0" applyNumberFormat="1" applyFont="1" applyFill="1" applyBorder="1" applyAlignment="1">
      <alignment horizontal="right" vertical="center" shrinkToFit="1"/>
    </xf>
    <xf numFmtId="179" fontId="4" fillId="22" borderId="210" xfId="0" applyNumberFormat="1" applyFont="1" applyFill="1" applyBorder="1" applyAlignment="1">
      <alignment horizontal="right" vertical="center" shrinkToFit="1"/>
    </xf>
    <xf numFmtId="179" fontId="4" fillId="22" borderId="211" xfId="0" applyNumberFormat="1" applyFont="1" applyFill="1" applyBorder="1" applyAlignment="1">
      <alignment horizontal="right" vertical="center" shrinkToFit="1"/>
    </xf>
    <xf numFmtId="179" fontId="4" fillId="12" borderId="208" xfId="0" applyNumberFormat="1" applyFont="1" applyFill="1" applyBorder="1" applyAlignment="1">
      <alignment horizontal="right" vertical="center" shrinkToFit="1"/>
    </xf>
    <xf numFmtId="179" fontId="4" fillId="12" borderId="209" xfId="0" applyNumberFormat="1" applyFont="1" applyFill="1" applyBorder="1" applyAlignment="1">
      <alignment horizontal="right" vertical="center" shrinkToFit="1"/>
    </xf>
    <xf numFmtId="179" fontId="4" fillId="12" borderId="212" xfId="0" applyNumberFormat="1" applyFont="1" applyFill="1" applyBorder="1" applyAlignment="1">
      <alignment horizontal="right" vertical="center" shrinkToFit="1"/>
    </xf>
    <xf numFmtId="179" fontId="4" fillId="12" borderId="213" xfId="0" applyNumberFormat="1" applyFont="1" applyFill="1" applyBorder="1" applyAlignment="1">
      <alignment horizontal="right" vertical="center" shrinkToFit="1"/>
    </xf>
    <xf numFmtId="183" fontId="4" fillId="24" borderId="56" xfId="0" applyNumberFormat="1" applyFont="1" applyFill="1" applyBorder="1" applyAlignment="1">
      <alignment horizontal="right" vertical="center" shrinkToFit="1"/>
    </xf>
    <xf numFmtId="183" fontId="4" fillId="18" borderId="12" xfId="0" applyNumberFormat="1" applyFont="1" applyFill="1" applyBorder="1" applyAlignment="1">
      <alignment horizontal="right" vertical="center" shrinkToFit="1"/>
    </xf>
    <xf numFmtId="0" fontId="4" fillId="22" borderId="66" xfId="0" applyFont="1" applyFill="1" applyBorder="1" applyAlignment="1">
      <alignment horizontal="center" vertical="center"/>
    </xf>
    <xf numFmtId="0" fontId="4" fillId="22" borderId="219" xfId="0" applyFont="1" applyFill="1" applyBorder="1" applyAlignment="1">
      <alignment horizontal="center" vertical="center"/>
    </xf>
    <xf numFmtId="0" fontId="4" fillId="22" borderId="32" xfId="0" applyFont="1" applyFill="1" applyBorder="1" applyAlignment="1">
      <alignment horizontal="left" vertical="center"/>
    </xf>
    <xf numFmtId="0" fontId="4" fillId="22" borderId="209" xfId="0" applyFont="1" applyFill="1" applyBorder="1" applyAlignment="1">
      <alignment horizontal="left" vertical="center"/>
    </xf>
    <xf numFmtId="0" fontId="4" fillId="22" borderId="21" xfId="0" applyFont="1" applyFill="1" applyBorder="1" applyAlignment="1">
      <alignment horizontal="left" vertical="center"/>
    </xf>
    <xf numFmtId="0" fontId="4" fillId="22" borderId="211" xfId="0" applyFont="1" applyFill="1" applyBorder="1" applyAlignment="1">
      <alignment horizontal="left" vertical="center"/>
    </xf>
    <xf numFmtId="0" fontId="4" fillId="12" borderId="220" xfId="0" applyFont="1" applyFill="1" applyBorder="1" applyAlignment="1">
      <alignment horizontal="left" vertical="center"/>
    </xf>
    <xf numFmtId="0" fontId="4" fillId="12" borderId="221" xfId="0" applyFont="1" applyFill="1" applyBorder="1" applyAlignment="1">
      <alignment horizontal="left" vertical="center"/>
    </xf>
    <xf numFmtId="179" fontId="4" fillId="21" borderId="215" xfId="0" applyNumberFormat="1" applyFont="1" applyFill="1" applyBorder="1" applyAlignment="1">
      <alignment horizontal="right" vertical="center" shrinkToFit="1"/>
    </xf>
    <xf numFmtId="179" fontId="4" fillId="21" borderId="216" xfId="0" applyNumberFormat="1" applyFont="1" applyFill="1" applyBorder="1" applyAlignment="1">
      <alignment horizontal="right" vertical="center" shrinkToFit="1"/>
    </xf>
    <xf numFmtId="179" fontId="4" fillId="22" borderId="217" xfId="0" applyNumberFormat="1" applyFont="1" applyFill="1" applyBorder="1" applyAlignment="1">
      <alignment horizontal="right" vertical="center" shrinkToFit="1"/>
    </xf>
    <xf numFmtId="179" fontId="4" fillId="22" borderId="216" xfId="0" applyNumberFormat="1" applyFont="1" applyFill="1" applyBorder="1" applyAlignment="1">
      <alignment horizontal="right" vertical="center" shrinkToFit="1"/>
    </xf>
    <xf numFmtId="179" fontId="4" fillId="12" borderId="217" xfId="0" applyNumberFormat="1" applyFont="1" applyFill="1" applyBorder="1" applyAlignment="1">
      <alignment horizontal="right" vertical="center" shrinkToFit="1"/>
    </xf>
    <xf numFmtId="179" fontId="4" fillId="12" borderId="218" xfId="0" applyNumberFormat="1" applyFont="1" applyFill="1" applyBorder="1" applyAlignment="1">
      <alignment horizontal="right" vertical="center" shrinkToFit="1"/>
    </xf>
    <xf numFmtId="0" fontId="4" fillId="21" borderId="111" xfId="0" applyFont="1" applyFill="1" applyBorder="1" applyAlignment="1">
      <alignment horizontal="left" vertical="center"/>
    </xf>
    <xf numFmtId="0" fontId="4" fillId="21" borderId="112" xfId="0" applyFont="1" applyFill="1" applyBorder="1" applyAlignment="1">
      <alignment horizontal="left" vertical="center"/>
    </xf>
    <xf numFmtId="179" fontId="4" fillId="18" borderId="106" xfId="0" applyNumberFormat="1" applyFont="1" applyFill="1" applyBorder="1" applyAlignment="1">
      <alignment horizontal="right" vertical="center" shrinkToFit="1"/>
    </xf>
    <xf numFmtId="183" fontId="4" fillId="18" borderId="108" xfId="0" applyNumberFormat="1" applyFont="1" applyFill="1" applyBorder="1" applyAlignment="1">
      <alignment horizontal="right" vertical="center" shrinkToFit="1"/>
    </xf>
    <xf numFmtId="179" fontId="4" fillId="20" borderId="0" xfId="0" applyNumberFormat="1" applyFont="1" applyFill="1" applyBorder="1" applyAlignment="1">
      <alignment horizontal="right" vertical="center" shrinkToFit="1"/>
    </xf>
    <xf numFmtId="179" fontId="4" fillId="13" borderId="54" xfId="0" applyNumberFormat="1" applyFont="1" applyFill="1" applyBorder="1" applyAlignment="1">
      <alignment horizontal="right" vertical="center" shrinkToFit="1"/>
    </xf>
    <xf numFmtId="179" fontId="4" fillId="13" borderId="10" xfId="0" applyNumberFormat="1" applyFont="1" applyFill="1" applyBorder="1" applyAlignment="1">
      <alignment horizontal="right" vertical="center" shrinkToFit="1"/>
    </xf>
    <xf numFmtId="0" fontId="4" fillId="36" borderId="116" xfId="0" applyFont="1" applyFill="1" applyBorder="1" applyAlignment="1">
      <alignment horizontal="center" vertical="center"/>
    </xf>
    <xf numFmtId="0" fontId="4" fillId="36" borderId="13" xfId="0" applyFont="1" applyFill="1" applyBorder="1" applyAlignment="1">
      <alignment horizontal="center" vertical="center"/>
    </xf>
    <xf numFmtId="0" fontId="4" fillId="36" borderId="206" xfId="0" applyFont="1" applyFill="1" applyBorder="1" applyAlignment="1">
      <alignment horizontal="center" vertical="center"/>
    </xf>
    <xf numFmtId="0" fontId="4" fillId="36" borderId="207" xfId="0" applyFont="1" applyFill="1" applyBorder="1" applyAlignment="1">
      <alignment horizontal="center" vertical="center"/>
    </xf>
    <xf numFmtId="0" fontId="4" fillId="36" borderId="74" xfId="0" applyFont="1" applyFill="1" applyBorder="1" applyAlignment="1">
      <alignment horizontal="center" vertical="center"/>
    </xf>
    <xf numFmtId="0" fontId="4" fillId="36" borderId="141" xfId="0" applyFont="1" applyFill="1" applyBorder="1" applyAlignment="1">
      <alignment horizontal="center" vertical="center"/>
    </xf>
    <xf numFmtId="0" fontId="4" fillId="18" borderId="127" xfId="0" applyFont="1" applyFill="1" applyBorder="1" applyAlignment="1">
      <alignment horizontal="center" vertical="center" wrapText="1"/>
    </xf>
    <xf numFmtId="0" fontId="4" fillId="17" borderId="223" xfId="0" applyFont="1" applyFill="1" applyBorder="1" applyAlignment="1">
      <alignment horizontal="center" vertical="center" wrapText="1"/>
    </xf>
    <xf numFmtId="0" fontId="4" fillId="17" borderId="200" xfId="0" applyFont="1" applyFill="1" applyBorder="1" applyAlignment="1">
      <alignment horizontal="center" vertical="center" wrapText="1"/>
    </xf>
    <xf numFmtId="0" fontId="4" fillId="17" borderId="224" xfId="0" applyFont="1" applyFill="1" applyBorder="1" applyAlignment="1">
      <alignment horizontal="center" vertical="center" wrapText="1"/>
    </xf>
    <xf numFmtId="0" fontId="4" fillId="22" borderId="128" xfId="0" applyFont="1" applyFill="1" applyBorder="1" applyAlignment="1">
      <alignment horizontal="center" vertical="center" wrapText="1"/>
    </xf>
    <xf numFmtId="0" fontId="4" fillId="22" borderId="93" xfId="0" applyFont="1" applyFill="1" applyBorder="1" applyAlignment="1">
      <alignment horizontal="center" vertical="center" wrapText="1"/>
    </xf>
    <xf numFmtId="0" fontId="4" fillId="19" borderId="93" xfId="0" applyFont="1" applyFill="1" applyBorder="1" applyAlignment="1">
      <alignment horizontal="center" vertical="center" wrapText="1"/>
    </xf>
    <xf numFmtId="0" fontId="4" fillId="19" borderId="81" xfId="0" applyFont="1" applyFill="1" applyBorder="1" applyAlignment="1">
      <alignment horizontal="center" vertical="center" wrapText="1"/>
    </xf>
    <xf numFmtId="0" fontId="4" fillId="18" borderId="66" xfId="0" applyFont="1" applyFill="1" applyBorder="1" applyAlignment="1">
      <alignment horizontal="center" vertical="center" wrapText="1"/>
    </xf>
    <xf numFmtId="0" fontId="4" fillId="28" borderId="66" xfId="0" applyFont="1" applyFill="1" applyBorder="1" applyAlignment="1">
      <alignment horizontal="center" vertical="center" wrapText="1"/>
    </xf>
    <xf numFmtId="0" fontId="4" fillId="17" borderId="201" xfId="0" applyFont="1" applyFill="1" applyBorder="1" applyAlignment="1">
      <alignment horizontal="center" vertical="center" wrapText="1"/>
    </xf>
    <xf numFmtId="0" fontId="4" fillId="18" borderId="126" xfId="0" applyFont="1" applyFill="1" applyBorder="1" applyAlignment="1">
      <alignment horizontal="center" vertical="center" wrapText="1"/>
    </xf>
    <xf numFmtId="186" fontId="4" fillId="18" borderId="29" xfId="2" applyNumberFormat="1" applyFont="1" applyFill="1" applyBorder="1" applyAlignment="1">
      <alignment horizontal="right" vertical="center" shrinkToFit="1"/>
    </xf>
    <xf numFmtId="0" fontId="4" fillId="17" borderId="30" xfId="0" applyFont="1" applyFill="1" applyBorder="1" applyAlignment="1">
      <alignment horizontal="center" vertical="center"/>
    </xf>
    <xf numFmtId="0" fontId="13" fillId="20" borderId="225" xfId="0" applyFont="1" applyFill="1" applyBorder="1" applyAlignment="1">
      <alignment horizontal="left" vertical="center"/>
    </xf>
    <xf numFmtId="0" fontId="13" fillId="20" borderId="80" xfId="0" applyFont="1" applyFill="1" applyBorder="1" applyAlignment="1">
      <alignment horizontal="left" vertical="center"/>
    </xf>
    <xf numFmtId="0" fontId="13" fillId="20" borderId="226" xfId="0" applyFont="1" applyFill="1" applyBorder="1" applyAlignment="1">
      <alignment horizontal="left" vertical="center"/>
    </xf>
    <xf numFmtId="0" fontId="13" fillId="20" borderId="60" xfId="0" applyFont="1" applyFill="1" applyBorder="1" applyAlignment="1">
      <alignment horizontal="left" vertical="center"/>
    </xf>
    <xf numFmtId="0" fontId="13" fillId="17" borderId="17" xfId="0" applyFont="1" applyFill="1" applyBorder="1" applyAlignment="1">
      <alignment horizontal="center" vertical="center" wrapText="1"/>
    </xf>
    <xf numFmtId="0" fontId="13" fillId="17" borderId="39" xfId="0" applyFont="1" applyFill="1" applyBorder="1" applyAlignment="1">
      <alignment horizontal="center" vertical="center" wrapText="1"/>
    </xf>
    <xf numFmtId="49" fontId="4" fillId="17" borderId="40" xfId="0" applyNumberFormat="1"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26" xfId="0" applyFont="1" applyFill="1" applyBorder="1" applyAlignment="1">
      <alignment horizontal="center" vertical="center" wrapText="1"/>
    </xf>
    <xf numFmtId="0" fontId="4" fillId="17" borderId="14" xfId="0" applyFont="1" applyFill="1" applyBorder="1" applyAlignment="1">
      <alignment horizontal="center" vertical="center"/>
    </xf>
    <xf numFmtId="49" fontId="4" fillId="17" borderId="27" xfId="0" applyNumberFormat="1" applyFont="1" applyFill="1" applyBorder="1" applyAlignment="1">
      <alignment horizontal="center" vertical="center" wrapText="1"/>
    </xf>
    <xf numFmtId="0" fontId="4" fillId="17" borderId="27" xfId="0" applyFont="1" applyFill="1" applyBorder="1" applyAlignment="1">
      <alignment horizontal="center" vertical="center" wrapText="1"/>
    </xf>
    <xf numFmtId="0" fontId="4" fillId="17" borderId="28" xfId="0" applyFont="1" applyFill="1" applyBorder="1" applyAlignment="1">
      <alignment horizontal="center" vertical="center" wrapText="1"/>
    </xf>
  </cellXfs>
  <cellStyles count="5">
    <cellStyle name="ハイパーリンク" xfId="1" builtinId="8"/>
    <cellStyle name="桁区切り" xfId="2" builtinId="6"/>
    <cellStyle name="標準" xfId="0" builtinId="0"/>
    <cellStyle name="標準 17" xfId="3"/>
    <cellStyle name="標準 18"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2967157062257E-2"/>
          <c:y val="4.6992524333775418E-2"/>
          <c:w val="0.91803335215444226"/>
          <c:h val="0.52443657156493362"/>
        </c:manualLayout>
      </c:layout>
      <c:barChart>
        <c:barDir val="col"/>
        <c:grouping val="stacked"/>
        <c:varyColors val="0"/>
        <c:ser>
          <c:idx val="3"/>
          <c:order val="0"/>
          <c:tx>
            <c:v>第1次波及効果</c:v>
          </c:tx>
          <c:spPr>
            <a:solidFill>
              <a:srgbClr val="CCFFFF"/>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分析結果部門別集計表!$G$7:$G$113</c:f>
              <c:numCache>
                <c:formatCode>#,##0.0</c:formatCode>
                <c:ptCount val="107"/>
                <c:pt idx="0">
                  <c:v>8.9780203638969045</c:v>
                </c:pt>
                <c:pt idx="1">
                  <c:v>4.2801480827596432E-2</c:v>
                </c:pt>
                <c:pt idx="2">
                  <c:v>0.86046655659107496</c:v>
                </c:pt>
                <c:pt idx="3">
                  <c:v>1.4234612451137998</c:v>
                </c:pt>
                <c:pt idx="4">
                  <c:v>0.30035582101370756</c:v>
                </c:pt>
                <c:pt idx="5">
                  <c:v>0</c:v>
                </c:pt>
                <c:pt idx="6">
                  <c:v>115.04661373625007</c:v>
                </c:pt>
                <c:pt idx="7">
                  <c:v>4.2866377480826889E-2</c:v>
                </c:pt>
                <c:pt idx="8">
                  <c:v>3.7894323398160699E-2</c:v>
                </c:pt>
                <c:pt idx="9">
                  <c:v>0.14747959565583182</c:v>
                </c:pt>
                <c:pt idx="10">
                  <c:v>0</c:v>
                </c:pt>
                <c:pt idx="11">
                  <c:v>0.33056066853488747</c:v>
                </c:pt>
                <c:pt idx="12">
                  <c:v>2.5807550946185298</c:v>
                </c:pt>
                <c:pt idx="13">
                  <c:v>5.1340208532668266</c:v>
                </c:pt>
                <c:pt idx="14">
                  <c:v>1.5602963502957197</c:v>
                </c:pt>
                <c:pt idx="15">
                  <c:v>1.3536964112589258</c:v>
                </c:pt>
                <c:pt idx="16">
                  <c:v>9.2930259376593014</c:v>
                </c:pt>
                <c:pt idx="17">
                  <c:v>9.1839516244553963</c:v>
                </c:pt>
                <c:pt idx="18">
                  <c:v>3.9108726827012608</c:v>
                </c:pt>
                <c:pt idx="19">
                  <c:v>1.3676608143985864</c:v>
                </c:pt>
                <c:pt idx="20">
                  <c:v>0</c:v>
                </c:pt>
                <c:pt idx="21">
                  <c:v>2.1727596355335441</c:v>
                </c:pt>
                <c:pt idx="22">
                  <c:v>0.1055386222124782</c:v>
                </c:pt>
                <c:pt idx="23">
                  <c:v>0.16574147290294117</c:v>
                </c:pt>
                <c:pt idx="24">
                  <c:v>3.0065077836305035E-2</c:v>
                </c:pt>
                <c:pt idx="25">
                  <c:v>2.9792944721715364</c:v>
                </c:pt>
                <c:pt idx="26">
                  <c:v>0.95432912885661925</c:v>
                </c:pt>
                <c:pt idx="27">
                  <c:v>154.70410854383155</c:v>
                </c:pt>
                <c:pt idx="28">
                  <c:v>13.556905669950686</c:v>
                </c:pt>
                <c:pt idx="29">
                  <c:v>1.9208548350447161</c:v>
                </c:pt>
                <c:pt idx="30">
                  <c:v>1.9144906880193772E-2</c:v>
                </c:pt>
                <c:pt idx="31">
                  <c:v>0.25466482278372859</c:v>
                </c:pt>
                <c:pt idx="32">
                  <c:v>519.64156790054483</c:v>
                </c:pt>
                <c:pt idx="33">
                  <c:v>0.10721281758255173</c:v>
                </c:pt>
                <c:pt idx="34">
                  <c:v>16.193420354623253</c:v>
                </c:pt>
                <c:pt idx="35">
                  <c:v>4.478010070941604</c:v>
                </c:pt>
                <c:pt idx="36">
                  <c:v>12.602640196038596</c:v>
                </c:pt>
                <c:pt idx="37">
                  <c:v>6.0551492131811138</c:v>
                </c:pt>
                <c:pt idx="38">
                  <c:v>13.179589130028825</c:v>
                </c:pt>
                <c:pt idx="39">
                  <c:v>5.2875849363915934</c:v>
                </c:pt>
                <c:pt idx="40">
                  <c:v>31.901103114836989</c:v>
                </c:pt>
                <c:pt idx="41">
                  <c:v>201.32671191935842</c:v>
                </c:pt>
                <c:pt idx="42">
                  <c:v>15.616404393637472</c:v>
                </c:pt>
                <c:pt idx="43">
                  <c:v>16.542063562760191</c:v>
                </c:pt>
                <c:pt idx="44">
                  <c:v>3.4270954703576777</c:v>
                </c:pt>
                <c:pt idx="45">
                  <c:v>0.22956107770227127</c:v>
                </c:pt>
                <c:pt idx="46">
                  <c:v>2.2092299584350212</c:v>
                </c:pt>
                <c:pt idx="47">
                  <c:v>0.71403711996115571</c:v>
                </c:pt>
                <c:pt idx="48">
                  <c:v>3.6346350495696824</c:v>
                </c:pt>
                <c:pt idx="49">
                  <c:v>1.0428187303659395E-2</c:v>
                </c:pt>
                <c:pt idx="50">
                  <c:v>0.13465075851229652</c:v>
                </c:pt>
                <c:pt idx="51">
                  <c:v>2.7113118591355727E-2</c:v>
                </c:pt>
                <c:pt idx="52">
                  <c:v>0.11251824477622319</c:v>
                </c:pt>
                <c:pt idx="53">
                  <c:v>5.0598631360575274E-4</c:v>
                </c:pt>
                <c:pt idx="54">
                  <c:v>0</c:v>
                </c:pt>
                <c:pt idx="55">
                  <c:v>5.201898039528266E-3</c:v>
                </c:pt>
                <c:pt idx="56">
                  <c:v>5.6097263573214136</c:v>
                </c:pt>
                <c:pt idx="57">
                  <c:v>2.3727978389022408E-2</c:v>
                </c:pt>
                <c:pt idx="58">
                  <c:v>0.35448313723550662</c:v>
                </c:pt>
                <c:pt idx="59">
                  <c:v>5.4955207331250611</c:v>
                </c:pt>
                <c:pt idx="60">
                  <c:v>5.4030696789504917</c:v>
                </c:pt>
                <c:pt idx="61">
                  <c:v>0</c:v>
                </c:pt>
                <c:pt idx="62">
                  <c:v>25.910069597395839</c:v>
                </c:pt>
                <c:pt idx="63">
                  <c:v>0</c:v>
                </c:pt>
                <c:pt idx="64">
                  <c:v>0</c:v>
                </c:pt>
                <c:pt idx="65">
                  <c:v>88.499197362812367</c:v>
                </c:pt>
                <c:pt idx="66">
                  <c:v>3.5016782986768265</c:v>
                </c:pt>
                <c:pt idx="67">
                  <c:v>14.630741666677761</c:v>
                </c:pt>
                <c:pt idx="68">
                  <c:v>106.19393066395973</c:v>
                </c:pt>
                <c:pt idx="69">
                  <c:v>331.24233867367599</c:v>
                </c:pt>
                <c:pt idx="70">
                  <c:v>239.48752949239451</c:v>
                </c:pt>
                <c:pt idx="71">
                  <c:v>45.095533815709523</c:v>
                </c:pt>
                <c:pt idx="72">
                  <c:v>0</c:v>
                </c:pt>
                <c:pt idx="73">
                  <c:v>0</c:v>
                </c:pt>
                <c:pt idx="74">
                  <c:v>4.527784626868864</c:v>
                </c:pt>
                <c:pt idx="75">
                  <c:v>142.39679739886691</c:v>
                </c:pt>
                <c:pt idx="76">
                  <c:v>358.90980477947687</c:v>
                </c:pt>
                <c:pt idx="77">
                  <c:v>3.0530439032038217</c:v>
                </c:pt>
                <c:pt idx="78">
                  <c:v>0.50455959815386309</c:v>
                </c:pt>
                <c:pt idx="79">
                  <c:v>0.52634444413670345</c:v>
                </c:pt>
                <c:pt idx="80">
                  <c:v>11.573765666785006</c:v>
                </c:pt>
                <c:pt idx="81">
                  <c:v>38.126868839682622</c:v>
                </c:pt>
                <c:pt idx="82">
                  <c:v>7.4433466788774414</c:v>
                </c:pt>
                <c:pt idx="83">
                  <c:v>71.695165285622991</c:v>
                </c:pt>
                <c:pt idx="84">
                  <c:v>4.5123375316050698</c:v>
                </c:pt>
                <c:pt idx="85">
                  <c:v>42.796133349400158</c:v>
                </c:pt>
                <c:pt idx="86">
                  <c:v>0.6726477617406682</c:v>
                </c:pt>
                <c:pt idx="87">
                  <c:v>15.554110353246331</c:v>
                </c:pt>
                <c:pt idx="88">
                  <c:v>18.623427440130246</c:v>
                </c:pt>
                <c:pt idx="89">
                  <c:v>2.2074186953906159</c:v>
                </c:pt>
                <c:pt idx="90">
                  <c:v>0</c:v>
                </c:pt>
                <c:pt idx="91">
                  <c:v>0</c:v>
                </c:pt>
                <c:pt idx="92">
                  <c:v>0.7661458625322487</c:v>
                </c:pt>
                <c:pt idx="93">
                  <c:v>0</c:v>
                </c:pt>
                <c:pt idx="94">
                  <c:v>0</c:v>
                </c:pt>
                <c:pt idx="95">
                  <c:v>18.370558466635455</c:v>
                </c:pt>
                <c:pt idx="96">
                  <c:v>163.4353611141141</c:v>
                </c:pt>
                <c:pt idx="97">
                  <c:v>11.834259029635458</c:v>
                </c:pt>
                <c:pt idx="98">
                  <c:v>155.42955935563026</c:v>
                </c:pt>
                <c:pt idx="99">
                  <c:v>900.07292795645606</c:v>
                </c:pt>
                <c:pt idx="100">
                  <c:v>0</c:v>
                </c:pt>
                <c:pt idx="101">
                  <c:v>7.6345688185314297E-3</c:v>
                </c:pt>
                <c:pt idx="102">
                  <c:v>1.0555940853977246</c:v>
                </c:pt>
                <c:pt idx="103">
                  <c:v>0.72458456639141433</c:v>
                </c:pt>
                <c:pt idx="104">
                  <c:v>4.3569655316708635</c:v>
                </c:pt>
                <c:pt idx="105">
                  <c:v>29.53843979242103</c:v>
                </c:pt>
                <c:pt idx="106">
                  <c:v>75.344698343712821</c:v>
                </c:pt>
              </c:numCache>
            </c:numRef>
          </c:val>
        </c:ser>
        <c:ser>
          <c:idx val="4"/>
          <c:order val="1"/>
          <c:tx>
            <c:v>第２次波及効果</c:v>
          </c:tx>
          <c:spPr>
            <a:solidFill>
              <a:srgbClr val="660066"/>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分析結果部門別集計表!$H$7:$H$113</c:f>
              <c:numCache>
                <c:formatCode>#,##0.0</c:formatCode>
                <c:ptCount val="107"/>
                <c:pt idx="0">
                  <c:v>12.161843155435031</c:v>
                </c:pt>
                <c:pt idx="1">
                  <c:v>2.7864201403778757</c:v>
                </c:pt>
                <c:pt idx="2">
                  <c:v>6.0163667811151509</c:v>
                </c:pt>
                <c:pt idx="3">
                  <c:v>1.2995764158729117</c:v>
                </c:pt>
                <c:pt idx="4">
                  <c:v>3.4669422579197375</c:v>
                </c:pt>
                <c:pt idx="5">
                  <c:v>0</c:v>
                </c:pt>
                <c:pt idx="6">
                  <c:v>5.1879224204801247E-2</c:v>
                </c:pt>
                <c:pt idx="7">
                  <c:v>44.888072192144222</c:v>
                </c:pt>
                <c:pt idx="8">
                  <c:v>9.9482701519173879</c:v>
                </c:pt>
                <c:pt idx="9">
                  <c:v>0.16092756158777496</c:v>
                </c:pt>
                <c:pt idx="10">
                  <c:v>0</c:v>
                </c:pt>
                <c:pt idx="11">
                  <c:v>0.36464246461947997</c:v>
                </c:pt>
                <c:pt idx="12">
                  <c:v>7.7364265689294456</c:v>
                </c:pt>
                <c:pt idx="13">
                  <c:v>0.46760266929676086</c:v>
                </c:pt>
                <c:pt idx="14">
                  <c:v>1.5950507325727656</c:v>
                </c:pt>
                <c:pt idx="15">
                  <c:v>0.4620707262044611</c:v>
                </c:pt>
                <c:pt idx="16">
                  <c:v>6.6386581469301102</c:v>
                </c:pt>
                <c:pt idx="17">
                  <c:v>6.3589024773796972</c:v>
                </c:pt>
                <c:pt idx="18">
                  <c:v>0.59795787251936661</c:v>
                </c:pt>
                <c:pt idx="19">
                  <c:v>0.16847598682464007</c:v>
                </c:pt>
                <c:pt idx="20">
                  <c:v>0</c:v>
                </c:pt>
                <c:pt idx="21">
                  <c:v>0.36059246999939942</c:v>
                </c:pt>
                <c:pt idx="22">
                  <c:v>1.5603559849558812E-2</c:v>
                </c:pt>
                <c:pt idx="23">
                  <c:v>0.17004856721860084</c:v>
                </c:pt>
                <c:pt idx="24">
                  <c:v>0.90330868301127376</c:v>
                </c:pt>
                <c:pt idx="25">
                  <c:v>1.1407765031923933</c:v>
                </c:pt>
                <c:pt idx="26">
                  <c:v>0.21729431124982526</c:v>
                </c:pt>
                <c:pt idx="27">
                  <c:v>0.6833699461476852</c:v>
                </c:pt>
                <c:pt idx="28">
                  <c:v>1.5655551978993754</c:v>
                </c:pt>
                <c:pt idx="29">
                  <c:v>0.38867889730693966</c:v>
                </c:pt>
                <c:pt idx="30">
                  <c:v>0.11955681264918432</c:v>
                </c:pt>
                <c:pt idx="31">
                  <c:v>0.22937538790640816</c:v>
                </c:pt>
                <c:pt idx="32">
                  <c:v>0.6621831915224079</c:v>
                </c:pt>
                <c:pt idx="33">
                  <c:v>2.3600636423172529E-2</c:v>
                </c:pt>
                <c:pt idx="34">
                  <c:v>0.42939618402624086</c:v>
                </c:pt>
                <c:pt idx="35">
                  <c:v>-0.1605995534420375</c:v>
                </c:pt>
                <c:pt idx="36">
                  <c:v>4.7835673475257384E-2</c:v>
                </c:pt>
                <c:pt idx="37">
                  <c:v>3.8541307779710279E-2</c:v>
                </c:pt>
                <c:pt idx="38">
                  <c:v>0.16956031913273151</c:v>
                </c:pt>
                <c:pt idx="39">
                  <c:v>0.14101317712291839</c:v>
                </c:pt>
                <c:pt idx="40">
                  <c:v>0.60273962560268179</c:v>
                </c:pt>
                <c:pt idx="41">
                  <c:v>1.4304254288781604</c:v>
                </c:pt>
                <c:pt idx="42">
                  <c:v>1.2418183458646825</c:v>
                </c:pt>
                <c:pt idx="43">
                  <c:v>0.62837594737934488</c:v>
                </c:pt>
                <c:pt idx="44">
                  <c:v>0.75289660678725978</c:v>
                </c:pt>
                <c:pt idx="45">
                  <c:v>0.18539014651226896</c:v>
                </c:pt>
                <c:pt idx="46">
                  <c:v>0.61213585429383988</c:v>
                </c:pt>
                <c:pt idx="47">
                  <c:v>0.30475022289259307</c:v>
                </c:pt>
                <c:pt idx="48">
                  <c:v>0.18695119537442112</c:v>
                </c:pt>
                <c:pt idx="49">
                  <c:v>0.21917403754171</c:v>
                </c:pt>
                <c:pt idx="50">
                  <c:v>3.5909720605337668E-3</c:v>
                </c:pt>
                <c:pt idx="51">
                  <c:v>8.9496168566297191E-3</c:v>
                </c:pt>
                <c:pt idx="52">
                  <c:v>4.4934820548063394E-2</c:v>
                </c:pt>
                <c:pt idx="53">
                  <c:v>6.8889538814376492E-3</c:v>
                </c:pt>
                <c:pt idx="54">
                  <c:v>0.33065602500002322</c:v>
                </c:pt>
                <c:pt idx="55">
                  <c:v>3.341137510117969E-2</c:v>
                </c:pt>
                <c:pt idx="56">
                  <c:v>1.6065879241816203</c:v>
                </c:pt>
                <c:pt idx="57">
                  <c:v>9.8496984438290733E-2</c:v>
                </c:pt>
                <c:pt idx="58">
                  <c:v>0.37330228553290251</c:v>
                </c:pt>
                <c:pt idx="59">
                  <c:v>4.3718567112472977</c:v>
                </c:pt>
                <c:pt idx="60">
                  <c:v>0.53366720243267285</c:v>
                </c:pt>
                <c:pt idx="61">
                  <c:v>0</c:v>
                </c:pt>
                <c:pt idx="62">
                  <c:v>19.22360707210256</c:v>
                </c:pt>
                <c:pt idx="63">
                  <c:v>0</c:v>
                </c:pt>
                <c:pt idx="64">
                  <c:v>0</c:v>
                </c:pt>
                <c:pt idx="65">
                  <c:v>121.98254742162571</c:v>
                </c:pt>
                <c:pt idx="66">
                  <c:v>11.806190851590902</c:v>
                </c:pt>
                <c:pt idx="67">
                  <c:v>29.01776669507597</c:v>
                </c:pt>
                <c:pt idx="68">
                  <c:v>17.212415074845151</c:v>
                </c:pt>
                <c:pt idx="69">
                  <c:v>326.28502104686515</c:v>
                </c:pt>
                <c:pt idx="70">
                  <c:v>219.11837865165893</c:v>
                </c:pt>
                <c:pt idx="71">
                  <c:v>28.260762692749566</c:v>
                </c:pt>
                <c:pt idx="72">
                  <c:v>45.368715498400718</c:v>
                </c:pt>
                <c:pt idx="73">
                  <c:v>526.18796034087109</c:v>
                </c:pt>
                <c:pt idx="74">
                  <c:v>3.6528321206395185</c:v>
                </c:pt>
                <c:pt idx="75">
                  <c:v>38.767196304125974</c:v>
                </c:pt>
                <c:pt idx="76">
                  <c:v>30.339911118323862</c:v>
                </c:pt>
                <c:pt idx="77">
                  <c:v>0.30948854816591614</c:v>
                </c:pt>
                <c:pt idx="78">
                  <c:v>1.4245577870802792</c:v>
                </c:pt>
                <c:pt idx="79">
                  <c:v>0.593015682490175</c:v>
                </c:pt>
                <c:pt idx="80">
                  <c:v>2.5156601880299485</c:v>
                </c:pt>
                <c:pt idx="81">
                  <c:v>14.673059154083925</c:v>
                </c:pt>
                <c:pt idx="82">
                  <c:v>4.1325539264817515</c:v>
                </c:pt>
                <c:pt idx="83">
                  <c:v>64.182829356551579</c:v>
                </c:pt>
                <c:pt idx="84">
                  <c:v>21.659535875106343</c:v>
                </c:pt>
                <c:pt idx="85">
                  <c:v>26.712394731461412</c:v>
                </c:pt>
                <c:pt idx="86">
                  <c:v>0.57170907778940905</c:v>
                </c:pt>
                <c:pt idx="87">
                  <c:v>12.209134324744097</c:v>
                </c:pt>
                <c:pt idx="88">
                  <c:v>2.8218208027192255</c:v>
                </c:pt>
                <c:pt idx="89">
                  <c:v>61.537320537075615</c:v>
                </c:pt>
                <c:pt idx="90">
                  <c:v>0</c:v>
                </c:pt>
                <c:pt idx="91">
                  <c:v>84.056145896344802</c:v>
                </c:pt>
                <c:pt idx="92">
                  <c:v>3.3242694612015864</c:v>
                </c:pt>
                <c:pt idx="93">
                  <c:v>55.8289741433112</c:v>
                </c:pt>
                <c:pt idx="94">
                  <c:v>10.637968958360748</c:v>
                </c:pt>
                <c:pt idx="95">
                  <c:v>53.661161661760985</c:v>
                </c:pt>
                <c:pt idx="96">
                  <c:v>6.2568576279889152</c:v>
                </c:pt>
                <c:pt idx="97">
                  <c:v>6.2953216538463153</c:v>
                </c:pt>
                <c:pt idx="98">
                  <c:v>42.405173724039514</c:v>
                </c:pt>
                <c:pt idx="99">
                  <c:v>67.854217043698654</c:v>
                </c:pt>
                <c:pt idx="100">
                  <c:v>10.316161056581304</c:v>
                </c:pt>
                <c:pt idx="101">
                  <c:v>145.57109237447031</c:v>
                </c:pt>
                <c:pt idx="102">
                  <c:v>48.114425399375463</c:v>
                </c:pt>
                <c:pt idx="103">
                  <c:v>61.510063277759791</c:v>
                </c:pt>
                <c:pt idx="104">
                  <c:v>66.562543614924152</c:v>
                </c:pt>
                <c:pt idx="105">
                  <c:v>3.7797842884216997</c:v>
                </c:pt>
                <c:pt idx="106">
                  <c:v>10.429384206432594</c:v>
                </c:pt>
              </c:numCache>
            </c:numRef>
          </c:val>
        </c:ser>
        <c:dLbls>
          <c:showLegendKey val="0"/>
          <c:showVal val="0"/>
          <c:showCatName val="0"/>
          <c:showSerName val="0"/>
          <c:showPercent val="0"/>
          <c:showBubbleSize val="0"/>
        </c:dLbls>
        <c:gapWidth val="150"/>
        <c:overlap val="100"/>
        <c:axId val="160637552"/>
        <c:axId val="160640688"/>
      </c:barChart>
      <c:catAx>
        <c:axId val="160637552"/>
        <c:scaling>
          <c:orientation val="minMax"/>
        </c:scaling>
        <c:delete val="0"/>
        <c:axPos val="b"/>
        <c:numFmt formatCode="@" sourceLinked="0"/>
        <c:majorTickMark val="in"/>
        <c:minorTickMark val="none"/>
        <c:tickLblPos val="nextTo"/>
        <c:spPr>
          <a:ln w="3175">
            <a:solidFill>
              <a:srgbClr val="000000"/>
            </a:solidFill>
            <a:prstDash val="solid"/>
          </a:ln>
        </c:spPr>
        <c:txPr>
          <a:bodyPr rot="0" vert="wordArtVertRtl"/>
          <a:lstStyle/>
          <a:p>
            <a:pPr rtl="1">
              <a:defRPr sz="1000" b="0" i="0" u="none" strike="noStrike" baseline="0">
                <a:solidFill>
                  <a:srgbClr val="000000"/>
                </a:solidFill>
                <a:latin typeface="ＭＳ ゴシック"/>
                <a:ea typeface="ＭＳ ゴシック"/>
                <a:cs typeface="ＭＳ ゴシック"/>
              </a:defRPr>
            </a:pPr>
            <a:endParaRPr lang="ja-JP"/>
          </a:p>
        </c:txPr>
        <c:crossAx val="160640688"/>
        <c:crosses val="autoZero"/>
        <c:auto val="1"/>
        <c:lblAlgn val="ctr"/>
        <c:lblOffset val="1000"/>
        <c:tickMarkSkip val="1"/>
        <c:noMultiLvlLbl val="0"/>
      </c:catAx>
      <c:valAx>
        <c:axId val="160640688"/>
        <c:scaling>
          <c:orientation val="minMax"/>
        </c:scaling>
        <c:delete val="0"/>
        <c:axPos val="l"/>
        <c:majorGridlines>
          <c:spPr>
            <a:ln w="3175">
              <a:solidFill>
                <a:srgbClr val="000000"/>
              </a:solidFill>
              <a:prstDash val="lgDash"/>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60637552"/>
        <c:crosses val="autoZero"/>
        <c:crossBetween val="between"/>
      </c:valAx>
      <c:spPr>
        <a:solidFill>
          <a:schemeClr val="bg1"/>
        </a:solidFill>
        <a:ln w="3175">
          <a:solidFill>
            <a:srgbClr val="000000"/>
          </a:solidFill>
          <a:prstDash val="solid"/>
        </a:ln>
      </c:spPr>
    </c:plotArea>
    <c:legend>
      <c:legendPos val="r"/>
      <c:layout>
        <c:manualLayout>
          <c:xMode val="edge"/>
          <c:yMode val="edge"/>
          <c:x val="7.1200345988497463E-2"/>
          <c:y val="4.4765376550153453E-2"/>
          <c:w val="0.10263173452524783"/>
          <c:h val="6.174825369051090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99"/>
    </a:solidFill>
    <a:ln w="3175">
      <a:solidFill>
        <a:srgbClr val="000000"/>
      </a:solidFill>
      <a:prstDash val="solid"/>
    </a:ln>
  </c:spPr>
  <c:txPr>
    <a:bodyPr/>
    <a:lstStyle/>
    <a:p>
      <a:pPr>
        <a:defRPr sz="1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53400503778336E-2"/>
          <c:y val="4.7801191855498491E-2"/>
          <c:w val="0.92695214105793455"/>
          <c:h val="0.65108524914309218"/>
        </c:manualLayout>
      </c:layout>
      <c:barChart>
        <c:barDir val="col"/>
        <c:grouping val="clustered"/>
        <c:varyColors val="0"/>
        <c:ser>
          <c:idx val="0"/>
          <c:order val="0"/>
          <c:tx>
            <c:v>粗付加価値誘発額</c:v>
          </c:tx>
          <c:spPr>
            <a:solidFill>
              <a:srgbClr val="9999FF"/>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分析結果部門別集計表!$M$7:$M$113</c:f>
              <c:numCache>
                <c:formatCode>#,##0.0</c:formatCode>
                <c:ptCount val="107"/>
                <c:pt idx="0">
                  <c:v>10.21281679499765</c:v>
                </c:pt>
                <c:pt idx="1">
                  <c:v>0.60590311193633262</c:v>
                </c:pt>
                <c:pt idx="2">
                  <c:v>4.0137050497637317</c:v>
                </c:pt>
                <c:pt idx="3">
                  <c:v>2.0228132444709086</c:v>
                </c:pt>
                <c:pt idx="4">
                  <c:v>2.1903943056321653</c:v>
                </c:pt>
                <c:pt idx="5">
                  <c:v>0</c:v>
                </c:pt>
                <c:pt idx="6">
                  <c:v>47.835102966492663</c:v>
                </c:pt>
                <c:pt idx="7">
                  <c:v>15.599713483800459</c:v>
                </c:pt>
                <c:pt idx="8">
                  <c:v>3.3598356540836636</c:v>
                </c:pt>
                <c:pt idx="9">
                  <c:v>0.19535961905943144</c:v>
                </c:pt>
                <c:pt idx="10">
                  <c:v>0</c:v>
                </c:pt>
                <c:pt idx="11">
                  <c:v>0.33449387500352035</c:v>
                </c:pt>
                <c:pt idx="12">
                  <c:v>4.0746425861234696</c:v>
                </c:pt>
                <c:pt idx="13">
                  <c:v>2.4765958377477029</c:v>
                </c:pt>
                <c:pt idx="14">
                  <c:v>1.1294245732399948</c:v>
                </c:pt>
                <c:pt idx="15">
                  <c:v>0.50845346782849377</c:v>
                </c:pt>
                <c:pt idx="16">
                  <c:v>7.1487201017430078</c:v>
                </c:pt>
                <c:pt idx="17">
                  <c:v>9.3106009359618049</c:v>
                </c:pt>
                <c:pt idx="18">
                  <c:v>1.7540002433842314</c:v>
                </c:pt>
                <c:pt idx="19">
                  <c:v>0.65866239594609932</c:v>
                </c:pt>
                <c:pt idx="20">
                  <c:v>0</c:v>
                </c:pt>
                <c:pt idx="21">
                  <c:v>0.65702298793169644</c:v>
                </c:pt>
                <c:pt idx="22">
                  <c:v>2.3220920799342779E-2</c:v>
                </c:pt>
                <c:pt idx="23">
                  <c:v>5.2613257519946374E-2</c:v>
                </c:pt>
                <c:pt idx="24">
                  <c:v>0.48668245341230326</c:v>
                </c:pt>
                <c:pt idx="25">
                  <c:v>1.7838686389933494</c:v>
                </c:pt>
                <c:pt idx="26">
                  <c:v>0.35824075111024112</c:v>
                </c:pt>
                <c:pt idx="27">
                  <c:v>38.654367790866985</c:v>
                </c:pt>
                <c:pt idx="28">
                  <c:v>5.2822609833254113</c:v>
                </c:pt>
                <c:pt idx="29">
                  <c:v>0.57343121294854427</c:v>
                </c:pt>
                <c:pt idx="30">
                  <c:v>7.3724337407507279E-2</c:v>
                </c:pt>
                <c:pt idx="31">
                  <c:v>0.248868066711601</c:v>
                </c:pt>
                <c:pt idx="32">
                  <c:v>238.37676501492697</c:v>
                </c:pt>
                <c:pt idx="33">
                  <c:v>4.8131362466228317E-2</c:v>
                </c:pt>
                <c:pt idx="34">
                  <c:v>7.5603355077747896</c:v>
                </c:pt>
                <c:pt idx="35">
                  <c:v>1.5518358172090949</c:v>
                </c:pt>
                <c:pt idx="36">
                  <c:v>3.3450601738626564</c:v>
                </c:pt>
                <c:pt idx="37">
                  <c:v>2.8781425578770965</c:v>
                </c:pt>
                <c:pt idx="38">
                  <c:v>3.274932031357495</c:v>
                </c:pt>
                <c:pt idx="39">
                  <c:v>1.2996037695264684</c:v>
                </c:pt>
                <c:pt idx="40">
                  <c:v>6.6071804164137893</c:v>
                </c:pt>
                <c:pt idx="41">
                  <c:v>88.561679881979998</c:v>
                </c:pt>
                <c:pt idx="42">
                  <c:v>9.0212551769744245</c:v>
                </c:pt>
                <c:pt idx="43">
                  <c:v>7.6910109105111983</c:v>
                </c:pt>
                <c:pt idx="44">
                  <c:v>1.9510594765772358</c:v>
                </c:pt>
                <c:pt idx="45">
                  <c:v>0.13591320055004771</c:v>
                </c:pt>
                <c:pt idx="46">
                  <c:v>1.0136926300530553</c:v>
                </c:pt>
                <c:pt idx="47">
                  <c:v>0.50003330071016383</c:v>
                </c:pt>
                <c:pt idx="48">
                  <c:v>1.8540465469187173</c:v>
                </c:pt>
                <c:pt idx="49">
                  <c:v>0.11849785443675617</c:v>
                </c:pt>
                <c:pt idx="50">
                  <c:v>6.4528171450999608E-2</c:v>
                </c:pt>
                <c:pt idx="51">
                  <c:v>1.1783024297952298E-2</c:v>
                </c:pt>
                <c:pt idx="52">
                  <c:v>9.4742609728233645E-2</c:v>
                </c:pt>
                <c:pt idx="53">
                  <c:v>6.0029514524469968E-3</c:v>
                </c:pt>
                <c:pt idx="54">
                  <c:v>8.9570113101272109E-2</c:v>
                </c:pt>
                <c:pt idx="55">
                  <c:v>1.2889433399778938E-2</c:v>
                </c:pt>
                <c:pt idx="56">
                  <c:v>2.8364461001226782</c:v>
                </c:pt>
                <c:pt idx="57">
                  <c:v>3.7504311432268997E-2</c:v>
                </c:pt>
                <c:pt idx="58">
                  <c:v>0.30962887269064654</c:v>
                </c:pt>
                <c:pt idx="59">
                  <c:v>5.5270765832550275</c:v>
                </c:pt>
                <c:pt idx="60">
                  <c:v>4.900052821306474</c:v>
                </c:pt>
                <c:pt idx="61">
                  <c:v>0</c:v>
                </c:pt>
                <c:pt idx="62">
                  <c:v>19.731103289174783</c:v>
                </c:pt>
                <c:pt idx="63">
                  <c:v>4789.1055532005093</c:v>
                </c:pt>
                <c:pt idx="64">
                  <c:v>0</c:v>
                </c:pt>
                <c:pt idx="65">
                  <c:v>94.637561070403365</c:v>
                </c:pt>
                <c:pt idx="66">
                  <c:v>4.1954246514520905</c:v>
                </c:pt>
                <c:pt idx="67">
                  <c:v>19.498464011451134</c:v>
                </c:pt>
                <c:pt idx="68">
                  <c:v>82.671503240757559</c:v>
                </c:pt>
                <c:pt idx="69">
                  <c:v>472.41832686116504</c:v>
                </c:pt>
                <c:pt idx="70">
                  <c:v>312.83717194788517</c:v>
                </c:pt>
                <c:pt idx="71">
                  <c:v>54.202434992796313</c:v>
                </c:pt>
                <c:pt idx="72">
                  <c:v>34.523051668690101</c:v>
                </c:pt>
                <c:pt idx="73">
                  <c:v>473.05714731064131</c:v>
                </c:pt>
                <c:pt idx="74">
                  <c:v>5.5322485418479577</c:v>
                </c:pt>
                <c:pt idx="75">
                  <c:v>142.93852245665008</c:v>
                </c:pt>
                <c:pt idx="76">
                  <c:v>0</c:v>
                </c:pt>
                <c:pt idx="77">
                  <c:v>1.3355041422915066</c:v>
                </c:pt>
                <c:pt idx="78">
                  <c:v>0.60721627932862077</c:v>
                </c:pt>
                <c:pt idx="79">
                  <c:v>0.80248933701223446</c:v>
                </c:pt>
                <c:pt idx="80">
                  <c:v>9.4130198914274619</c:v>
                </c:pt>
                <c:pt idx="81">
                  <c:v>34.69438457466083</c:v>
                </c:pt>
                <c:pt idx="82">
                  <c:v>9.2774853952318139</c:v>
                </c:pt>
                <c:pt idx="83">
                  <c:v>73.462141101966381</c:v>
                </c:pt>
                <c:pt idx="84">
                  <c:v>11.212552339672758</c:v>
                </c:pt>
                <c:pt idx="85">
                  <c:v>44.430215884447975</c:v>
                </c:pt>
                <c:pt idx="86">
                  <c:v>0.48858182656395677</c:v>
                </c:pt>
                <c:pt idx="87">
                  <c:v>12.981796471425181</c:v>
                </c:pt>
                <c:pt idx="88">
                  <c:v>14.805553857851672</c:v>
                </c:pt>
                <c:pt idx="89">
                  <c:v>50.79207338717282</c:v>
                </c:pt>
                <c:pt idx="90">
                  <c:v>0</c:v>
                </c:pt>
                <c:pt idx="91">
                  <c:v>48.658415784587937</c:v>
                </c:pt>
                <c:pt idx="92">
                  <c:v>2.6579376393593006</c:v>
                </c:pt>
                <c:pt idx="93">
                  <c:v>39.671279815355525</c:v>
                </c:pt>
                <c:pt idx="94">
                  <c:v>8.2169679382988132</c:v>
                </c:pt>
                <c:pt idx="95">
                  <c:v>43.995414364335055</c:v>
                </c:pt>
                <c:pt idx="96">
                  <c:v>102.758777936561</c:v>
                </c:pt>
                <c:pt idx="97">
                  <c:v>6.1014615740051088</c:v>
                </c:pt>
                <c:pt idx="98">
                  <c:v>82.802615808107689</c:v>
                </c:pt>
                <c:pt idx="99">
                  <c:v>765.72283030395192</c:v>
                </c:pt>
                <c:pt idx="100">
                  <c:v>4.167746239286763</c:v>
                </c:pt>
                <c:pt idx="101">
                  <c:v>58.791290047293266</c:v>
                </c:pt>
                <c:pt idx="102">
                  <c:v>35.517420852329195</c:v>
                </c:pt>
                <c:pt idx="103">
                  <c:v>43.360932143320888</c:v>
                </c:pt>
                <c:pt idx="104">
                  <c:v>77.115538931262108</c:v>
                </c:pt>
                <c:pt idx="105">
                  <c:v>0</c:v>
                </c:pt>
                <c:pt idx="106">
                  <c:v>38.181446497772328</c:v>
                </c:pt>
              </c:numCache>
            </c:numRef>
          </c:val>
        </c:ser>
        <c:ser>
          <c:idx val="4"/>
          <c:order val="1"/>
          <c:tx>
            <c:v>雇用者所得誘発額</c:v>
          </c:tx>
          <c:spPr>
            <a:solidFill>
              <a:srgbClr val="660066"/>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分析結果部門別集計表!$Q$7:$Q$113</c:f>
              <c:numCache>
                <c:formatCode>#,##0.0</c:formatCode>
                <c:ptCount val="107"/>
                <c:pt idx="0">
                  <c:v>1.5761226522453557</c:v>
                </c:pt>
                <c:pt idx="1">
                  <c:v>0.23655885769889964</c:v>
                </c:pt>
                <c:pt idx="2">
                  <c:v>2.5667251391907384</c:v>
                </c:pt>
                <c:pt idx="3">
                  <c:v>0.58678599852355195</c:v>
                </c:pt>
                <c:pt idx="4">
                  <c:v>0.88394555543530495</c:v>
                </c:pt>
                <c:pt idx="5">
                  <c:v>0</c:v>
                </c:pt>
                <c:pt idx="6">
                  <c:v>24.799281314627859</c:v>
                </c:pt>
                <c:pt idx="7">
                  <c:v>8.6789731649376414</c:v>
                </c:pt>
                <c:pt idx="8">
                  <c:v>0.95186289146512537</c:v>
                </c:pt>
                <c:pt idx="9">
                  <c:v>0.14167782718426442</c:v>
                </c:pt>
                <c:pt idx="10">
                  <c:v>0</c:v>
                </c:pt>
                <c:pt idx="11">
                  <c:v>0.18284704236434465</c:v>
                </c:pt>
                <c:pt idx="12">
                  <c:v>3.5081203260292222</c:v>
                </c:pt>
                <c:pt idx="13">
                  <c:v>1.1469423233296319</c:v>
                </c:pt>
                <c:pt idx="14">
                  <c:v>0.7373719316397418</c:v>
                </c:pt>
                <c:pt idx="15">
                  <c:v>0.1373486575562948</c:v>
                </c:pt>
                <c:pt idx="16">
                  <c:v>3.9690272320789082</c:v>
                </c:pt>
                <c:pt idx="17">
                  <c:v>4.2197182615663946</c:v>
                </c:pt>
                <c:pt idx="18">
                  <c:v>0.32239018557977778</c:v>
                </c:pt>
                <c:pt idx="19">
                  <c:v>0.27121728576355675</c:v>
                </c:pt>
                <c:pt idx="20">
                  <c:v>0</c:v>
                </c:pt>
                <c:pt idx="21">
                  <c:v>0.32811135816321019</c:v>
                </c:pt>
                <c:pt idx="22">
                  <c:v>1.2126678646647964E-2</c:v>
                </c:pt>
                <c:pt idx="23">
                  <c:v>1.6204236763055678E-2</c:v>
                </c:pt>
                <c:pt idx="24">
                  <c:v>0.15928862258925133</c:v>
                </c:pt>
                <c:pt idx="25">
                  <c:v>0.5974078341150193</c:v>
                </c:pt>
                <c:pt idx="26">
                  <c:v>0.25253036553672736</c:v>
                </c:pt>
                <c:pt idx="27">
                  <c:v>15.040809777853951</c:v>
                </c:pt>
                <c:pt idx="28">
                  <c:v>3.5551843877230818</c:v>
                </c:pt>
                <c:pt idx="29">
                  <c:v>0.98248599737330478</c:v>
                </c:pt>
                <c:pt idx="30">
                  <c:v>2.538178989135579E-2</c:v>
                </c:pt>
                <c:pt idx="31">
                  <c:v>0.12813866819343292</c:v>
                </c:pt>
                <c:pt idx="32">
                  <c:v>109.72421261209843</c:v>
                </c:pt>
                <c:pt idx="33">
                  <c:v>3.461730080558606E-2</c:v>
                </c:pt>
                <c:pt idx="34">
                  <c:v>3.2147768694983991</c:v>
                </c:pt>
                <c:pt idx="35">
                  <c:v>0.26149489812977783</c:v>
                </c:pt>
                <c:pt idx="36">
                  <c:v>1.7071377603159463</c:v>
                </c:pt>
                <c:pt idx="37">
                  <c:v>1.1254040218436723</c:v>
                </c:pt>
                <c:pt idx="38">
                  <c:v>1.2374903748513639</c:v>
                </c:pt>
                <c:pt idx="39">
                  <c:v>0.40273416561953068</c:v>
                </c:pt>
                <c:pt idx="40">
                  <c:v>5.0468480813094523</c:v>
                </c:pt>
                <c:pt idx="41">
                  <c:v>53.561143838428883</c:v>
                </c:pt>
                <c:pt idx="42">
                  <c:v>6.4755144579707</c:v>
                </c:pt>
                <c:pt idx="43">
                  <c:v>3.8681145988579915</c:v>
                </c:pt>
                <c:pt idx="44">
                  <c:v>0.94489584314285491</c:v>
                </c:pt>
                <c:pt idx="45">
                  <c:v>5.4947988954771709E-2</c:v>
                </c:pt>
                <c:pt idx="46">
                  <c:v>0.45467022057368289</c:v>
                </c:pt>
                <c:pt idx="47">
                  <c:v>0.32682624453996617</c:v>
                </c:pt>
                <c:pt idx="48">
                  <c:v>1.1574838558086149</c:v>
                </c:pt>
                <c:pt idx="49">
                  <c:v>9.130162554963181E-2</c:v>
                </c:pt>
                <c:pt idx="50">
                  <c:v>3.4897888641867131E-2</c:v>
                </c:pt>
                <c:pt idx="51">
                  <c:v>4.2819753247713248E-3</c:v>
                </c:pt>
                <c:pt idx="52">
                  <c:v>5.2367021210175453E-2</c:v>
                </c:pt>
                <c:pt idx="53">
                  <c:v>3.7119699802570802E-3</c:v>
                </c:pt>
                <c:pt idx="54">
                  <c:v>1.9253388797469705E-2</c:v>
                </c:pt>
                <c:pt idx="55">
                  <c:v>6.0516662811119044E-3</c:v>
                </c:pt>
                <c:pt idx="56">
                  <c:v>1.8462323481330036</c:v>
                </c:pt>
                <c:pt idx="57">
                  <c:v>1.8126065826589294E-2</c:v>
                </c:pt>
                <c:pt idx="58">
                  <c:v>0.22178251313592112</c:v>
                </c:pt>
                <c:pt idx="59">
                  <c:v>2.0167771886367079</c:v>
                </c:pt>
                <c:pt idx="60">
                  <c:v>0.36590430647416394</c:v>
                </c:pt>
                <c:pt idx="61">
                  <c:v>0</c:v>
                </c:pt>
                <c:pt idx="62">
                  <c:v>15.224253512832489</c:v>
                </c:pt>
                <c:pt idx="63">
                  <c:v>3465.0982054542883</c:v>
                </c:pt>
                <c:pt idx="64">
                  <c:v>0</c:v>
                </c:pt>
                <c:pt idx="65">
                  <c:v>23.532232810093909</c:v>
                </c:pt>
                <c:pt idx="66">
                  <c:v>1.4393900614327313</c:v>
                </c:pt>
                <c:pt idx="67">
                  <c:v>5.7131443165976483</c:v>
                </c:pt>
                <c:pt idx="68">
                  <c:v>59.119800169379204</c:v>
                </c:pt>
                <c:pt idx="69">
                  <c:v>253.52790555828994</c:v>
                </c:pt>
                <c:pt idx="70">
                  <c:v>150.46717507264589</c:v>
                </c:pt>
                <c:pt idx="71">
                  <c:v>10.923824196043405</c:v>
                </c:pt>
                <c:pt idx="72">
                  <c:v>7.277412691465158</c:v>
                </c:pt>
                <c:pt idx="73">
                  <c:v>0</c:v>
                </c:pt>
                <c:pt idx="74">
                  <c:v>1.9286842922292839</c:v>
                </c:pt>
                <c:pt idx="75">
                  <c:v>91.983545174164647</c:v>
                </c:pt>
                <c:pt idx="76">
                  <c:v>0</c:v>
                </c:pt>
                <c:pt idx="77">
                  <c:v>0.44496486712587852</c:v>
                </c:pt>
                <c:pt idx="78">
                  <c:v>0.18455729315429001</c:v>
                </c:pt>
                <c:pt idx="79">
                  <c:v>0.40968205639526456</c:v>
                </c:pt>
                <c:pt idx="80">
                  <c:v>3.2055025231433816</c:v>
                </c:pt>
                <c:pt idx="81">
                  <c:v>14.895310097296679</c:v>
                </c:pt>
                <c:pt idx="82">
                  <c:v>7.5644900592133482</c:v>
                </c:pt>
                <c:pt idx="83">
                  <c:v>8.5000920220184835</c:v>
                </c:pt>
                <c:pt idx="84">
                  <c:v>3.7325359876608033</c:v>
                </c:pt>
                <c:pt idx="85">
                  <c:v>24.584169177213226</c:v>
                </c:pt>
                <c:pt idx="86">
                  <c:v>0.2013491511816306</c:v>
                </c:pt>
                <c:pt idx="87">
                  <c:v>6.7889113043933405</c:v>
                </c:pt>
                <c:pt idx="88">
                  <c:v>8.6513629442631252</c:v>
                </c:pt>
                <c:pt idx="89">
                  <c:v>37.555749568866531</c:v>
                </c:pt>
                <c:pt idx="90">
                  <c:v>0</c:v>
                </c:pt>
                <c:pt idx="91">
                  <c:v>39.310144957004511</c:v>
                </c:pt>
                <c:pt idx="92">
                  <c:v>2.1879418704966462</c:v>
                </c:pt>
                <c:pt idx="93">
                  <c:v>36.75738922707113</c:v>
                </c:pt>
                <c:pt idx="94">
                  <c:v>6.9158387316738814</c:v>
                </c:pt>
                <c:pt idx="95">
                  <c:v>35.323512693296692</c:v>
                </c:pt>
                <c:pt idx="96">
                  <c:v>28.339292732666667</c:v>
                </c:pt>
                <c:pt idx="97">
                  <c:v>2.5279866488688199</c:v>
                </c:pt>
                <c:pt idx="98">
                  <c:v>56.240073750731931</c:v>
                </c:pt>
                <c:pt idx="99">
                  <c:v>483.27185740463659</c:v>
                </c:pt>
                <c:pt idx="100">
                  <c:v>2.4643225800935724</c:v>
                </c:pt>
                <c:pt idx="101">
                  <c:v>40.30376113733891</c:v>
                </c:pt>
                <c:pt idx="102">
                  <c:v>16.256314037269227</c:v>
                </c:pt>
                <c:pt idx="103">
                  <c:v>17.443549250160881</c:v>
                </c:pt>
                <c:pt idx="104">
                  <c:v>26.751849152258387</c:v>
                </c:pt>
                <c:pt idx="105">
                  <c:v>0</c:v>
                </c:pt>
                <c:pt idx="106">
                  <c:v>1.5979152308761282</c:v>
                </c:pt>
              </c:numCache>
            </c:numRef>
          </c:val>
        </c:ser>
        <c:dLbls>
          <c:showLegendKey val="0"/>
          <c:showVal val="0"/>
          <c:showCatName val="0"/>
          <c:showSerName val="0"/>
          <c:showPercent val="0"/>
          <c:showBubbleSize val="0"/>
        </c:dLbls>
        <c:gapWidth val="150"/>
        <c:axId val="160639512"/>
        <c:axId val="160637944"/>
      </c:barChart>
      <c:catAx>
        <c:axId val="160639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rtl="0">
              <a:defRPr sz="1000" b="0" i="0" u="none" strike="noStrike" baseline="0">
                <a:solidFill>
                  <a:srgbClr val="000000"/>
                </a:solidFill>
                <a:latin typeface="ＭＳ ゴシック"/>
                <a:ea typeface="ＭＳ ゴシック"/>
                <a:cs typeface="ＭＳ ゴシック"/>
              </a:defRPr>
            </a:pPr>
            <a:endParaRPr lang="ja-JP"/>
          </a:p>
        </c:txPr>
        <c:crossAx val="160637944"/>
        <c:crosses val="autoZero"/>
        <c:auto val="1"/>
        <c:lblAlgn val="ctr"/>
        <c:lblOffset val="1000"/>
        <c:tickMarkSkip val="1"/>
        <c:noMultiLvlLbl val="0"/>
      </c:catAx>
      <c:valAx>
        <c:axId val="160637944"/>
        <c:scaling>
          <c:orientation val="minMax"/>
        </c:scaling>
        <c:delete val="0"/>
        <c:axPos val="l"/>
        <c:majorGridlines>
          <c:spPr>
            <a:ln w="3175">
              <a:solidFill>
                <a:srgbClr val="000000"/>
              </a:solidFill>
              <a:prstDash val="lgDash"/>
            </a:ln>
          </c:spPr>
        </c:majorGridlines>
        <c:numFmt formatCode="#,##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60639512"/>
        <c:crosses val="autoZero"/>
        <c:crossBetween val="between"/>
      </c:valAx>
      <c:spPr>
        <a:solidFill>
          <a:srgbClr val="FFFFFF"/>
        </a:solidFill>
        <a:ln w="3175">
          <a:solidFill>
            <a:srgbClr val="000000"/>
          </a:solidFill>
          <a:prstDash val="solid"/>
        </a:ln>
      </c:spPr>
    </c:plotArea>
    <c:legend>
      <c:legendPos val="r"/>
      <c:layout>
        <c:manualLayout>
          <c:xMode val="edge"/>
          <c:yMode val="edge"/>
          <c:x val="6.3467701457952677E-2"/>
          <c:y val="6.3972558985682354E-2"/>
          <c:w val="0.10829051130513449"/>
          <c:h val="8.212848393950755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99"/>
    </a:solidFill>
    <a:ln w="3175">
      <a:solidFill>
        <a:srgbClr val="000000"/>
      </a:solidFill>
      <a:prstDash val="solid"/>
    </a:ln>
  </c:spPr>
  <c:txPr>
    <a:bodyPr/>
    <a:lstStyle/>
    <a:p>
      <a:pPr>
        <a:defRPr sz="2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77432657027143E-2"/>
          <c:y val="4.9618320610687022E-2"/>
          <c:w val="0.92704516392143765"/>
          <c:h val="0.52290076335877866"/>
        </c:manualLayout>
      </c:layout>
      <c:barChart>
        <c:barDir val="col"/>
        <c:grouping val="clustered"/>
        <c:varyColors val="0"/>
        <c:ser>
          <c:idx val="0"/>
          <c:order val="0"/>
          <c:tx>
            <c:v>粗付加価値誘発額</c:v>
          </c:tx>
          <c:spPr>
            <a:solidFill>
              <a:srgbClr val="9999FF"/>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分析結果部門別集計表!$W$7:$W$113</c:f>
              <c:numCache>
                <c:formatCode>#,##0.0</c:formatCode>
                <c:ptCount val="107"/>
                <c:pt idx="0">
                  <c:v>10.21281679499765</c:v>
                </c:pt>
                <c:pt idx="1">
                  <c:v>0.60590311193633262</c:v>
                </c:pt>
                <c:pt idx="2">
                  <c:v>4.0137050497637317</c:v>
                </c:pt>
                <c:pt idx="3">
                  <c:v>2.0228132444709086</c:v>
                </c:pt>
                <c:pt idx="4">
                  <c:v>2.1903943056321653</c:v>
                </c:pt>
                <c:pt idx="5">
                  <c:v>0</c:v>
                </c:pt>
                <c:pt idx="6">
                  <c:v>47.835102966492663</c:v>
                </c:pt>
                <c:pt idx="7">
                  <c:v>15.599206462772113</c:v>
                </c:pt>
                <c:pt idx="8">
                  <c:v>3.3598356540836636</c:v>
                </c:pt>
                <c:pt idx="9">
                  <c:v>0.19535961905943144</c:v>
                </c:pt>
                <c:pt idx="10">
                  <c:v>0</c:v>
                </c:pt>
                <c:pt idx="11">
                  <c:v>0.33449387500352035</c:v>
                </c:pt>
                <c:pt idx="12">
                  <c:v>4.0746425861234696</c:v>
                </c:pt>
                <c:pt idx="13">
                  <c:v>2.4765958377477029</c:v>
                </c:pt>
                <c:pt idx="14">
                  <c:v>1.1294245732399948</c:v>
                </c:pt>
                <c:pt idx="15">
                  <c:v>0.50845346782849377</c:v>
                </c:pt>
                <c:pt idx="16">
                  <c:v>7.1487201017430078</c:v>
                </c:pt>
                <c:pt idx="17">
                  <c:v>9.3106009359618049</c:v>
                </c:pt>
                <c:pt idx="18">
                  <c:v>1.7540002433842314</c:v>
                </c:pt>
                <c:pt idx="19">
                  <c:v>0.65866239594609932</c:v>
                </c:pt>
                <c:pt idx="20">
                  <c:v>0</c:v>
                </c:pt>
                <c:pt idx="21">
                  <c:v>0.65702298793169644</c:v>
                </c:pt>
                <c:pt idx="22">
                  <c:v>2.3220920799342779E-2</c:v>
                </c:pt>
                <c:pt idx="23">
                  <c:v>5.2613257519946374E-2</c:v>
                </c:pt>
                <c:pt idx="24">
                  <c:v>0.48668245341230326</c:v>
                </c:pt>
                <c:pt idx="25">
                  <c:v>1.7838686389933494</c:v>
                </c:pt>
                <c:pt idx="26">
                  <c:v>0.35824075111024112</c:v>
                </c:pt>
                <c:pt idx="27">
                  <c:v>38.654367790866985</c:v>
                </c:pt>
                <c:pt idx="28">
                  <c:v>5.2822609833254113</c:v>
                </c:pt>
                <c:pt idx="29">
                  <c:v>0.57343121294854427</c:v>
                </c:pt>
                <c:pt idx="30">
                  <c:v>7.3724337407507279E-2</c:v>
                </c:pt>
                <c:pt idx="31">
                  <c:v>0.248868066711601</c:v>
                </c:pt>
                <c:pt idx="32">
                  <c:v>238.37676501492697</c:v>
                </c:pt>
                <c:pt idx="33">
                  <c:v>4.8131362466228317E-2</c:v>
                </c:pt>
                <c:pt idx="34">
                  <c:v>7.5603355077747896</c:v>
                </c:pt>
                <c:pt idx="35">
                  <c:v>1.5518358172090949</c:v>
                </c:pt>
                <c:pt idx="36">
                  <c:v>3.3450601738626564</c:v>
                </c:pt>
                <c:pt idx="37">
                  <c:v>2.8781425578770965</c:v>
                </c:pt>
                <c:pt idx="38">
                  <c:v>3.274932031357495</c:v>
                </c:pt>
                <c:pt idx="39">
                  <c:v>1.2996037695264684</c:v>
                </c:pt>
                <c:pt idx="40">
                  <c:v>6.6071804164137893</c:v>
                </c:pt>
                <c:pt idx="41">
                  <c:v>88.561679881979998</c:v>
                </c:pt>
                <c:pt idx="42">
                  <c:v>9.0212551769744245</c:v>
                </c:pt>
                <c:pt idx="43">
                  <c:v>7.6910109105111983</c:v>
                </c:pt>
                <c:pt idx="44">
                  <c:v>1.9510594765772358</c:v>
                </c:pt>
                <c:pt idx="45">
                  <c:v>0.13591320055004771</c:v>
                </c:pt>
                <c:pt idx="46">
                  <c:v>1.0136926300530553</c:v>
                </c:pt>
                <c:pt idx="47">
                  <c:v>0.50003330071016383</c:v>
                </c:pt>
                <c:pt idx="48">
                  <c:v>1.8540465469187173</c:v>
                </c:pt>
                <c:pt idx="49">
                  <c:v>9.2142998128733777E-2</c:v>
                </c:pt>
                <c:pt idx="50">
                  <c:v>6.4528171450999608E-2</c:v>
                </c:pt>
                <c:pt idx="51">
                  <c:v>1.1783024297952298E-2</c:v>
                </c:pt>
                <c:pt idx="52">
                  <c:v>9.4742609728233645E-2</c:v>
                </c:pt>
                <c:pt idx="53">
                  <c:v>6.0029514524469968E-3</c:v>
                </c:pt>
                <c:pt idx="54">
                  <c:v>8.9570113101272109E-2</c:v>
                </c:pt>
                <c:pt idx="55">
                  <c:v>1.2889433399778938E-2</c:v>
                </c:pt>
                <c:pt idx="56">
                  <c:v>2.8364461001226782</c:v>
                </c:pt>
                <c:pt idx="57">
                  <c:v>3.7504311432268997E-2</c:v>
                </c:pt>
                <c:pt idx="58">
                  <c:v>0.30962887269064654</c:v>
                </c:pt>
                <c:pt idx="59">
                  <c:v>5.5270765832550275</c:v>
                </c:pt>
                <c:pt idx="60">
                  <c:v>4.900052821306474</c:v>
                </c:pt>
                <c:pt idx="61">
                  <c:v>0</c:v>
                </c:pt>
                <c:pt idx="62">
                  <c:v>19.731103289174783</c:v>
                </c:pt>
                <c:pt idx="63">
                  <c:v>0</c:v>
                </c:pt>
                <c:pt idx="64">
                  <c:v>0</c:v>
                </c:pt>
                <c:pt idx="65">
                  <c:v>94.637561070403365</c:v>
                </c:pt>
                <c:pt idx="66">
                  <c:v>4.1954246514520905</c:v>
                </c:pt>
                <c:pt idx="67">
                  <c:v>19.498464011451134</c:v>
                </c:pt>
                <c:pt idx="68">
                  <c:v>82.671503240757559</c:v>
                </c:pt>
                <c:pt idx="69">
                  <c:v>470.850189408495</c:v>
                </c:pt>
                <c:pt idx="70">
                  <c:v>312.83717194788517</c:v>
                </c:pt>
                <c:pt idx="71">
                  <c:v>54.202434992796313</c:v>
                </c:pt>
                <c:pt idx="72">
                  <c:v>34.523051668690101</c:v>
                </c:pt>
                <c:pt idx="73">
                  <c:v>473.05714731064131</c:v>
                </c:pt>
                <c:pt idx="74">
                  <c:v>5.5322485418479577</c:v>
                </c:pt>
                <c:pt idx="75">
                  <c:v>142.89490272341129</c:v>
                </c:pt>
                <c:pt idx="76">
                  <c:v>0</c:v>
                </c:pt>
                <c:pt idx="77">
                  <c:v>1.3355041422915066</c:v>
                </c:pt>
                <c:pt idx="78">
                  <c:v>0.60721627932862077</c:v>
                </c:pt>
                <c:pt idx="79">
                  <c:v>0.80248933701223446</c:v>
                </c:pt>
                <c:pt idx="80">
                  <c:v>9.4130198914274619</c:v>
                </c:pt>
                <c:pt idx="81">
                  <c:v>34.69438457466083</c:v>
                </c:pt>
                <c:pt idx="82">
                  <c:v>9.2774853952318139</c:v>
                </c:pt>
                <c:pt idx="83">
                  <c:v>73.462141101966381</c:v>
                </c:pt>
                <c:pt idx="84">
                  <c:v>11.212552339672758</c:v>
                </c:pt>
                <c:pt idx="85">
                  <c:v>44.430215884447975</c:v>
                </c:pt>
                <c:pt idx="86">
                  <c:v>0.48858182656395677</c:v>
                </c:pt>
                <c:pt idx="87">
                  <c:v>12.981796471425181</c:v>
                </c:pt>
                <c:pt idx="88">
                  <c:v>14.805553857851672</c:v>
                </c:pt>
                <c:pt idx="89">
                  <c:v>50.79207338717282</c:v>
                </c:pt>
                <c:pt idx="90">
                  <c:v>0</c:v>
                </c:pt>
                <c:pt idx="91">
                  <c:v>48.658415784587937</c:v>
                </c:pt>
                <c:pt idx="92">
                  <c:v>2.6579376393593006</c:v>
                </c:pt>
                <c:pt idx="93">
                  <c:v>39.671279815355525</c:v>
                </c:pt>
                <c:pt idx="94">
                  <c:v>8.2169679382988132</c:v>
                </c:pt>
                <c:pt idx="95">
                  <c:v>43.995414364335055</c:v>
                </c:pt>
                <c:pt idx="96">
                  <c:v>102.758777936561</c:v>
                </c:pt>
                <c:pt idx="97">
                  <c:v>6.1014615740051088</c:v>
                </c:pt>
                <c:pt idx="98">
                  <c:v>82.802615808107689</c:v>
                </c:pt>
                <c:pt idx="99">
                  <c:v>765.72283030395192</c:v>
                </c:pt>
                <c:pt idx="100">
                  <c:v>4.14934932025227</c:v>
                </c:pt>
                <c:pt idx="101">
                  <c:v>58.791290047293266</c:v>
                </c:pt>
                <c:pt idx="102">
                  <c:v>35.517420852329195</c:v>
                </c:pt>
                <c:pt idx="103">
                  <c:v>43.360932143320888</c:v>
                </c:pt>
                <c:pt idx="104">
                  <c:v>52.007199245826421</c:v>
                </c:pt>
                <c:pt idx="106">
                  <c:v>37.987153870248449</c:v>
                </c:pt>
              </c:numCache>
            </c:numRef>
          </c:val>
        </c:ser>
        <c:ser>
          <c:idx val="4"/>
          <c:order val="1"/>
          <c:tx>
            <c:v>雇用者所得誘発額</c:v>
          </c:tx>
          <c:spPr>
            <a:solidFill>
              <a:srgbClr val="660066"/>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分析結果部門別集計表!$X$7:$X$113</c:f>
              <c:numCache>
                <c:formatCode>#,##0.0</c:formatCode>
                <c:ptCount val="107"/>
                <c:pt idx="0">
                  <c:v>1.5761226522453557</c:v>
                </c:pt>
                <c:pt idx="1">
                  <c:v>0.23655885769889964</c:v>
                </c:pt>
                <c:pt idx="2">
                  <c:v>2.5667251391907384</c:v>
                </c:pt>
                <c:pt idx="3">
                  <c:v>0.58678599852355195</c:v>
                </c:pt>
                <c:pt idx="4">
                  <c:v>0.88394555543530495</c:v>
                </c:pt>
                <c:pt idx="5">
                  <c:v>0</c:v>
                </c:pt>
                <c:pt idx="6">
                  <c:v>24.799281314627859</c:v>
                </c:pt>
                <c:pt idx="7">
                  <c:v>8.6786910814299141</c:v>
                </c:pt>
                <c:pt idx="8">
                  <c:v>0.95186289146512537</c:v>
                </c:pt>
                <c:pt idx="9">
                  <c:v>0.14167782718426442</c:v>
                </c:pt>
                <c:pt idx="10">
                  <c:v>0</c:v>
                </c:pt>
                <c:pt idx="11">
                  <c:v>0.18284704236434465</c:v>
                </c:pt>
                <c:pt idx="12">
                  <c:v>3.5081203260292222</c:v>
                </c:pt>
                <c:pt idx="13">
                  <c:v>1.1469423233296319</c:v>
                </c:pt>
                <c:pt idx="14">
                  <c:v>0.7373719316397418</c:v>
                </c:pt>
                <c:pt idx="15">
                  <c:v>0.1373486575562948</c:v>
                </c:pt>
                <c:pt idx="16">
                  <c:v>3.9690272320789082</c:v>
                </c:pt>
                <c:pt idx="17">
                  <c:v>4.2197182615663946</c:v>
                </c:pt>
                <c:pt idx="18">
                  <c:v>0.32239018557977778</c:v>
                </c:pt>
                <c:pt idx="19">
                  <c:v>0.27121728576355675</c:v>
                </c:pt>
                <c:pt idx="20">
                  <c:v>0</c:v>
                </c:pt>
                <c:pt idx="21">
                  <c:v>0.32811135816321019</c:v>
                </c:pt>
                <c:pt idx="22">
                  <c:v>1.2126678646647964E-2</c:v>
                </c:pt>
                <c:pt idx="23">
                  <c:v>1.6204236763055678E-2</c:v>
                </c:pt>
                <c:pt idx="24">
                  <c:v>0.15928862258925133</c:v>
                </c:pt>
                <c:pt idx="25">
                  <c:v>0.5974078341150193</c:v>
                </c:pt>
                <c:pt idx="26">
                  <c:v>0.25253036553672736</c:v>
                </c:pt>
                <c:pt idx="27">
                  <c:v>15.040809777853951</c:v>
                </c:pt>
                <c:pt idx="28">
                  <c:v>3.5551843877230818</c:v>
                </c:pt>
                <c:pt idx="29">
                  <c:v>0.98248599737330478</c:v>
                </c:pt>
                <c:pt idx="30">
                  <c:v>2.538178989135579E-2</c:v>
                </c:pt>
                <c:pt idx="31">
                  <c:v>0.12813866819343292</c:v>
                </c:pt>
                <c:pt idx="32">
                  <c:v>109.72421261209843</c:v>
                </c:pt>
                <c:pt idx="33">
                  <c:v>3.461730080558606E-2</c:v>
                </c:pt>
                <c:pt idx="34">
                  <c:v>3.2147768694983991</c:v>
                </c:pt>
                <c:pt idx="35">
                  <c:v>0.26149489812977783</c:v>
                </c:pt>
                <c:pt idx="36">
                  <c:v>1.7071377603159463</c:v>
                </c:pt>
                <c:pt idx="37">
                  <c:v>1.1254040218436723</c:v>
                </c:pt>
                <c:pt idx="38">
                  <c:v>1.2374903748513639</c:v>
                </c:pt>
                <c:pt idx="39">
                  <c:v>0.40273416561953068</c:v>
                </c:pt>
                <c:pt idx="40">
                  <c:v>5.0468480813094523</c:v>
                </c:pt>
                <c:pt idx="41">
                  <c:v>53.561143838428883</c:v>
                </c:pt>
                <c:pt idx="42">
                  <c:v>6.4755144579707</c:v>
                </c:pt>
                <c:pt idx="43">
                  <c:v>3.8681145988579915</c:v>
                </c:pt>
                <c:pt idx="44">
                  <c:v>0.94489584314285491</c:v>
                </c:pt>
                <c:pt idx="45">
                  <c:v>5.4947988954771709E-2</c:v>
                </c:pt>
                <c:pt idx="46">
                  <c:v>0.45467022057368289</c:v>
                </c:pt>
                <c:pt idx="47">
                  <c:v>0.32682624453996617</c:v>
                </c:pt>
                <c:pt idx="48">
                  <c:v>1.1574838558086149</c:v>
                </c:pt>
                <c:pt idx="49">
                  <c:v>7.099542478771291E-2</c:v>
                </c:pt>
                <c:pt idx="50">
                  <c:v>3.4897888641867131E-2</c:v>
                </c:pt>
                <c:pt idx="51">
                  <c:v>4.2819753247713248E-3</c:v>
                </c:pt>
                <c:pt idx="52">
                  <c:v>5.2367021210175453E-2</c:v>
                </c:pt>
                <c:pt idx="53">
                  <c:v>3.7119699802570802E-3</c:v>
                </c:pt>
                <c:pt idx="54">
                  <c:v>1.9253388797469705E-2</c:v>
                </c:pt>
                <c:pt idx="55">
                  <c:v>6.0516662811119044E-3</c:v>
                </c:pt>
                <c:pt idx="56">
                  <c:v>1.8462323481330036</c:v>
                </c:pt>
                <c:pt idx="57">
                  <c:v>1.8126065826589294E-2</c:v>
                </c:pt>
                <c:pt idx="58">
                  <c:v>0.22178251313592112</c:v>
                </c:pt>
                <c:pt idx="59">
                  <c:v>2.0167771886367079</c:v>
                </c:pt>
                <c:pt idx="60">
                  <c:v>0.36590430647416394</c:v>
                </c:pt>
                <c:pt idx="61">
                  <c:v>0</c:v>
                </c:pt>
                <c:pt idx="62">
                  <c:v>15.224253512832489</c:v>
                </c:pt>
                <c:pt idx="63">
                  <c:v>0</c:v>
                </c:pt>
                <c:pt idx="64">
                  <c:v>0</c:v>
                </c:pt>
                <c:pt idx="65">
                  <c:v>23.532232810093909</c:v>
                </c:pt>
                <c:pt idx="66">
                  <c:v>1.4393900614327313</c:v>
                </c:pt>
                <c:pt idx="67">
                  <c:v>5.7131443165976483</c:v>
                </c:pt>
                <c:pt idx="68">
                  <c:v>59.119800169379204</c:v>
                </c:pt>
                <c:pt idx="69">
                  <c:v>252.68634929047013</c:v>
                </c:pt>
                <c:pt idx="70">
                  <c:v>150.46717507264589</c:v>
                </c:pt>
                <c:pt idx="71">
                  <c:v>10.923824196043405</c:v>
                </c:pt>
                <c:pt idx="72">
                  <c:v>7.277412691465158</c:v>
                </c:pt>
                <c:pt idx="73">
                  <c:v>0</c:v>
                </c:pt>
                <c:pt idx="74">
                  <c:v>1.9286842922292839</c:v>
                </c:pt>
                <c:pt idx="75">
                  <c:v>91.955475080575496</c:v>
                </c:pt>
                <c:pt idx="76">
                  <c:v>0</c:v>
                </c:pt>
                <c:pt idx="77">
                  <c:v>0.44496486712587852</c:v>
                </c:pt>
                <c:pt idx="78">
                  <c:v>0.18455729315429001</c:v>
                </c:pt>
                <c:pt idx="79">
                  <c:v>0.40968205639526456</c:v>
                </c:pt>
                <c:pt idx="80">
                  <c:v>3.2055025231433816</c:v>
                </c:pt>
                <c:pt idx="81">
                  <c:v>14.895310097296679</c:v>
                </c:pt>
                <c:pt idx="82">
                  <c:v>7.5644900592133482</c:v>
                </c:pt>
                <c:pt idx="83">
                  <c:v>8.5000920220184835</c:v>
                </c:pt>
                <c:pt idx="84">
                  <c:v>3.7325359876608033</c:v>
                </c:pt>
                <c:pt idx="85">
                  <c:v>24.584169177213226</c:v>
                </c:pt>
                <c:pt idx="86">
                  <c:v>0.2013491511816306</c:v>
                </c:pt>
                <c:pt idx="87">
                  <c:v>6.7889113043933405</c:v>
                </c:pt>
                <c:pt idx="88">
                  <c:v>8.6513629442631252</c:v>
                </c:pt>
                <c:pt idx="89">
                  <c:v>37.555749568866531</c:v>
                </c:pt>
                <c:pt idx="90">
                  <c:v>0</c:v>
                </c:pt>
                <c:pt idx="91">
                  <c:v>39.310144957004511</c:v>
                </c:pt>
                <c:pt idx="92">
                  <c:v>2.1879418704966462</c:v>
                </c:pt>
                <c:pt idx="93">
                  <c:v>36.75738922707113</c:v>
                </c:pt>
                <c:pt idx="94">
                  <c:v>6.9158387316738814</c:v>
                </c:pt>
                <c:pt idx="95">
                  <c:v>35.323512693296692</c:v>
                </c:pt>
                <c:pt idx="96">
                  <c:v>28.339292732666667</c:v>
                </c:pt>
                <c:pt idx="97">
                  <c:v>2.5279866488688199</c:v>
                </c:pt>
                <c:pt idx="98">
                  <c:v>56.240073750731931</c:v>
                </c:pt>
                <c:pt idx="99">
                  <c:v>483.27185740463659</c:v>
                </c:pt>
                <c:pt idx="100">
                  <c:v>2.4534447721902262</c:v>
                </c:pt>
                <c:pt idx="101">
                  <c:v>40.30376113733891</c:v>
                </c:pt>
                <c:pt idx="102">
                  <c:v>16.256314037269227</c:v>
                </c:pt>
                <c:pt idx="103">
                  <c:v>17.443549250160881</c:v>
                </c:pt>
                <c:pt idx="104">
                  <c:v>26.751849152258387</c:v>
                </c:pt>
                <c:pt idx="106">
                  <c:v>1.5979152308761282</c:v>
                </c:pt>
              </c:numCache>
            </c:numRef>
          </c:val>
        </c:ser>
        <c:dLbls>
          <c:showLegendKey val="0"/>
          <c:showVal val="0"/>
          <c:showCatName val="0"/>
          <c:showSerName val="0"/>
          <c:showPercent val="0"/>
          <c:showBubbleSize val="0"/>
        </c:dLbls>
        <c:gapWidth val="150"/>
        <c:axId val="160638336"/>
        <c:axId val="160639120"/>
      </c:barChart>
      <c:catAx>
        <c:axId val="160638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rtl="0">
              <a:defRPr sz="1000" b="0" i="0" u="none" strike="noStrike" baseline="0">
                <a:solidFill>
                  <a:srgbClr val="000000"/>
                </a:solidFill>
                <a:latin typeface="ＭＳ ゴシック"/>
                <a:ea typeface="ＭＳ ゴシック"/>
                <a:cs typeface="ＭＳ ゴシック"/>
              </a:defRPr>
            </a:pPr>
            <a:endParaRPr lang="ja-JP"/>
          </a:p>
        </c:txPr>
        <c:crossAx val="160639120"/>
        <c:crosses val="autoZero"/>
        <c:auto val="1"/>
        <c:lblAlgn val="ctr"/>
        <c:lblOffset val="1000"/>
        <c:tickMarkSkip val="1"/>
        <c:noMultiLvlLbl val="0"/>
      </c:catAx>
      <c:valAx>
        <c:axId val="160639120"/>
        <c:scaling>
          <c:orientation val="minMax"/>
        </c:scaling>
        <c:delete val="0"/>
        <c:axPos val="l"/>
        <c:majorGridlines>
          <c:spPr>
            <a:ln w="3175">
              <a:solidFill>
                <a:srgbClr val="000000"/>
              </a:solidFill>
              <a:prstDash val="lgDash"/>
            </a:ln>
          </c:spPr>
        </c:majorGridlines>
        <c:numFmt formatCode="#,##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60638336"/>
        <c:crosses val="autoZero"/>
        <c:crossBetween val="between"/>
      </c:valAx>
      <c:spPr>
        <a:solidFill>
          <a:srgbClr val="FFFFFF"/>
        </a:solidFill>
        <a:ln w="3175">
          <a:solidFill>
            <a:srgbClr val="000000"/>
          </a:solidFill>
          <a:prstDash val="solid"/>
        </a:ln>
      </c:spPr>
    </c:plotArea>
    <c:legend>
      <c:legendPos val="r"/>
      <c:layout>
        <c:manualLayout>
          <c:xMode val="edge"/>
          <c:yMode val="edge"/>
          <c:x val="5.8320329006493234E-2"/>
          <c:y val="4.8143426516129927E-2"/>
          <c:w val="0.11009726958733335"/>
          <c:h val="7.566984682470248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0"/>
    <c:dispBlanksAs val="gap"/>
    <c:showDLblsOverMax val="0"/>
  </c:chart>
  <c:spPr>
    <a:solidFill>
      <a:srgbClr val="FFFF99"/>
    </a:solidFill>
    <a:ln w="3175">
      <a:solidFill>
        <a:srgbClr val="000000"/>
      </a:solidFill>
      <a:prstDash val="solid"/>
    </a:ln>
  </c:spPr>
  <c:txPr>
    <a:bodyPr/>
    <a:lstStyle/>
    <a:p>
      <a:pPr>
        <a:defRPr sz="2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77432657027143E-2"/>
          <c:y val="4.9618320610687022E-2"/>
          <c:w val="0.92704516392143765"/>
          <c:h val="0.52290076335877866"/>
        </c:manualLayout>
      </c:layout>
      <c:barChart>
        <c:barDir val="col"/>
        <c:grouping val="clustered"/>
        <c:varyColors val="0"/>
        <c:ser>
          <c:idx val="0"/>
          <c:order val="0"/>
          <c:tx>
            <c:strRef>
              <c:f>分析結果部門別集計表!$T$4</c:f>
              <c:strCache>
                <c:ptCount val="1"/>
                <c:pt idx="0">
                  <c:v>就業誘発数</c:v>
                </c:pt>
              </c:strCache>
            </c:strRef>
          </c:tx>
          <c:spPr>
            <a:solidFill>
              <a:srgbClr val="9999FF"/>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分析結果部門別集計表!$T$7:$T$113</c:f>
              <c:numCache>
                <c:formatCode>#,##0_ ;[Red]\-#,##0\ </c:formatCode>
                <c:ptCount val="107"/>
                <c:pt idx="0">
                  <c:v>7</c:v>
                </c:pt>
                <c:pt idx="1">
                  <c:v>0</c:v>
                </c:pt>
                <c:pt idx="2">
                  <c:v>3</c:v>
                </c:pt>
                <c:pt idx="3">
                  <c:v>1</c:v>
                </c:pt>
                <c:pt idx="4">
                  <c:v>0</c:v>
                </c:pt>
                <c:pt idx="5">
                  <c:v>0</c:v>
                </c:pt>
                <c:pt idx="6">
                  <c:v>6</c:v>
                </c:pt>
                <c:pt idx="7">
                  <c:v>3</c:v>
                </c:pt>
                <c:pt idx="8">
                  <c:v>0</c:v>
                </c:pt>
                <c:pt idx="9">
                  <c:v>0</c:v>
                </c:pt>
                <c:pt idx="10">
                  <c:v>0</c:v>
                </c:pt>
                <c:pt idx="11">
                  <c:v>0</c:v>
                </c:pt>
                <c:pt idx="12">
                  <c:v>1</c:v>
                </c:pt>
                <c:pt idx="13">
                  <c:v>0</c:v>
                </c:pt>
                <c:pt idx="14">
                  <c:v>0</c:v>
                </c:pt>
                <c:pt idx="15">
                  <c:v>0</c:v>
                </c:pt>
                <c:pt idx="16">
                  <c:v>1</c:v>
                </c:pt>
                <c:pt idx="17">
                  <c:v>2</c:v>
                </c:pt>
                <c:pt idx="18">
                  <c:v>0</c:v>
                </c:pt>
                <c:pt idx="19">
                  <c:v>0</c:v>
                </c:pt>
                <c:pt idx="20">
                  <c:v>0</c:v>
                </c:pt>
                <c:pt idx="21">
                  <c:v>0</c:v>
                </c:pt>
                <c:pt idx="22">
                  <c:v>0</c:v>
                </c:pt>
                <c:pt idx="23">
                  <c:v>0</c:v>
                </c:pt>
                <c:pt idx="24">
                  <c:v>0</c:v>
                </c:pt>
                <c:pt idx="25">
                  <c:v>0</c:v>
                </c:pt>
                <c:pt idx="26">
                  <c:v>0</c:v>
                </c:pt>
                <c:pt idx="27">
                  <c:v>3</c:v>
                </c:pt>
                <c:pt idx="28">
                  <c:v>1</c:v>
                </c:pt>
                <c:pt idx="29">
                  <c:v>0</c:v>
                </c:pt>
                <c:pt idx="30">
                  <c:v>0</c:v>
                </c:pt>
                <c:pt idx="31">
                  <c:v>0</c:v>
                </c:pt>
                <c:pt idx="32">
                  <c:v>18</c:v>
                </c:pt>
                <c:pt idx="33">
                  <c:v>0</c:v>
                </c:pt>
                <c:pt idx="34">
                  <c:v>1</c:v>
                </c:pt>
                <c:pt idx="35">
                  <c:v>0</c:v>
                </c:pt>
                <c:pt idx="36">
                  <c:v>0</c:v>
                </c:pt>
                <c:pt idx="37">
                  <c:v>0</c:v>
                </c:pt>
                <c:pt idx="38">
                  <c:v>0</c:v>
                </c:pt>
                <c:pt idx="39">
                  <c:v>0</c:v>
                </c:pt>
                <c:pt idx="40">
                  <c:v>1</c:v>
                </c:pt>
                <c:pt idx="41">
                  <c:v>13</c:v>
                </c:pt>
                <c:pt idx="42">
                  <c:v>2</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1</c:v>
                </c:pt>
                <c:pt idx="60">
                  <c:v>0</c:v>
                </c:pt>
                <c:pt idx="61">
                  <c:v>0</c:v>
                </c:pt>
                <c:pt idx="62">
                  <c:v>4</c:v>
                </c:pt>
                <c:pt idx="63">
                  <c:v>800</c:v>
                </c:pt>
                <c:pt idx="64">
                  <c:v>0</c:v>
                </c:pt>
                <c:pt idx="65">
                  <c:v>1</c:v>
                </c:pt>
                <c:pt idx="66">
                  <c:v>0</c:v>
                </c:pt>
                <c:pt idx="67">
                  <c:v>3</c:v>
                </c:pt>
                <c:pt idx="68">
                  <c:v>6</c:v>
                </c:pt>
                <c:pt idx="69">
                  <c:v>94</c:v>
                </c:pt>
                <c:pt idx="70">
                  <c:v>24</c:v>
                </c:pt>
                <c:pt idx="71">
                  <c:v>4</c:v>
                </c:pt>
                <c:pt idx="72">
                  <c:v>2</c:v>
                </c:pt>
                <c:pt idx="73">
                  <c:v>0</c:v>
                </c:pt>
                <c:pt idx="74">
                  <c:v>1</c:v>
                </c:pt>
                <c:pt idx="75">
                  <c:v>20</c:v>
                </c:pt>
                <c:pt idx="76">
                  <c:v>0</c:v>
                </c:pt>
                <c:pt idx="77">
                  <c:v>0</c:v>
                </c:pt>
                <c:pt idx="78">
                  <c:v>0</c:v>
                </c:pt>
                <c:pt idx="79">
                  <c:v>0</c:v>
                </c:pt>
                <c:pt idx="80">
                  <c:v>1</c:v>
                </c:pt>
                <c:pt idx="81">
                  <c:v>4</c:v>
                </c:pt>
                <c:pt idx="82">
                  <c:v>5</c:v>
                </c:pt>
                <c:pt idx="83">
                  <c:v>1</c:v>
                </c:pt>
                <c:pt idx="84">
                  <c:v>1</c:v>
                </c:pt>
                <c:pt idx="85">
                  <c:v>3</c:v>
                </c:pt>
                <c:pt idx="86">
                  <c:v>0</c:v>
                </c:pt>
                <c:pt idx="87">
                  <c:v>2</c:v>
                </c:pt>
                <c:pt idx="88">
                  <c:v>1</c:v>
                </c:pt>
                <c:pt idx="89">
                  <c:v>8</c:v>
                </c:pt>
                <c:pt idx="90">
                  <c:v>0</c:v>
                </c:pt>
                <c:pt idx="91">
                  <c:v>9</c:v>
                </c:pt>
                <c:pt idx="92">
                  <c:v>0</c:v>
                </c:pt>
                <c:pt idx="93">
                  <c:v>9</c:v>
                </c:pt>
                <c:pt idx="94">
                  <c:v>2</c:v>
                </c:pt>
                <c:pt idx="95">
                  <c:v>10</c:v>
                </c:pt>
                <c:pt idx="96">
                  <c:v>11</c:v>
                </c:pt>
                <c:pt idx="97">
                  <c:v>0</c:v>
                </c:pt>
                <c:pt idx="98">
                  <c:v>9</c:v>
                </c:pt>
                <c:pt idx="99">
                  <c:v>131</c:v>
                </c:pt>
                <c:pt idx="100">
                  <c:v>1</c:v>
                </c:pt>
                <c:pt idx="101">
                  <c:v>24</c:v>
                </c:pt>
                <c:pt idx="102">
                  <c:v>12</c:v>
                </c:pt>
                <c:pt idx="103">
                  <c:v>6</c:v>
                </c:pt>
                <c:pt idx="104">
                  <c:v>8</c:v>
                </c:pt>
                <c:pt idx="105">
                  <c:v>0</c:v>
                </c:pt>
                <c:pt idx="106">
                  <c:v>0</c:v>
                </c:pt>
              </c:numCache>
            </c:numRef>
          </c:val>
        </c:ser>
        <c:ser>
          <c:idx val="4"/>
          <c:order val="1"/>
          <c:tx>
            <c:strRef>
              <c:f>分析結果部門別集計表!$U$4</c:f>
              <c:strCache>
                <c:ptCount val="1"/>
                <c:pt idx="0">
                  <c:v>雇用誘発数</c:v>
                </c:pt>
              </c:strCache>
            </c:strRef>
          </c:tx>
          <c:spPr>
            <a:solidFill>
              <a:srgbClr val="660066"/>
            </a:solidFill>
            <a:ln w="12700">
              <a:solidFill>
                <a:srgbClr val="000000"/>
              </a:solidFill>
              <a:prstDash val="solid"/>
            </a:ln>
          </c:spPr>
          <c:invertIfNegative val="0"/>
          <c:cat>
            <c:strRef>
              <c:f>分析結果部門別集計表!$C$7:$C$113</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分析結果部門別集計表!$U$7:$U$113</c:f>
              <c:numCache>
                <c:formatCode>#,##0_ ;[Red]\-#,##0\ </c:formatCode>
                <c:ptCount val="107"/>
                <c:pt idx="0">
                  <c:v>2</c:v>
                </c:pt>
                <c:pt idx="1">
                  <c:v>0</c:v>
                </c:pt>
                <c:pt idx="2">
                  <c:v>2</c:v>
                </c:pt>
                <c:pt idx="3">
                  <c:v>1</c:v>
                </c:pt>
                <c:pt idx="4">
                  <c:v>0</c:v>
                </c:pt>
                <c:pt idx="5">
                  <c:v>0</c:v>
                </c:pt>
                <c:pt idx="6">
                  <c:v>6</c:v>
                </c:pt>
                <c:pt idx="7">
                  <c:v>2</c:v>
                </c:pt>
                <c:pt idx="8">
                  <c:v>0</c:v>
                </c:pt>
                <c:pt idx="9">
                  <c:v>0</c:v>
                </c:pt>
                <c:pt idx="10">
                  <c:v>0</c:v>
                </c:pt>
                <c:pt idx="11">
                  <c:v>0</c:v>
                </c:pt>
                <c:pt idx="12">
                  <c:v>1</c:v>
                </c:pt>
                <c:pt idx="13">
                  <c:v>0</c:v>
                </c:pt>
                <c:pt idx="14">
                  <c:v>0</c:v>
                </c:pt>
                <c:pt idx="15">
                  <c:v>0</c:v>
                </c:pt>
                <c:pt idx="16">
                  <c:v>1</c:v>
                </c:pt>
                <c:pt idx="17">
                  <c:v>2</c:v>
                </c:pt>
                <c:pt idx="18">
                  <c:v>0</c:v>
                </c:pt>
                <c:pt idx="19">
                  <c:v>0</c:v>
                </c:pt>
                <c:pt idx="20">
                  <c:v>0</c:v>
                </c:pt>
                <c:pt idx="21">
                  <c:v>0</c:v>
                </c:pt>
                <c:pt idx="22">
                  <c:v>0</c:v>
                </c:pt>
                <c:pt idx="23">
                  <c:v>0</c:v>
                </c:pt>
                <c:pt idx="24">
                  <c:v>0</c:v>
                </c:pt>
                <c:pt idx="25">
                  <c:v>0</c:v>
                </c:pt>
                <c:pt idx="26">
                  <c:v>0</c:v>
                </c:pt>
                <c:pt idx="27">
                  <c:v>3</c:v>
                </c:pt>
                <c:pt idx="28">
                  <c:v>1</c:v>
                </c:pt>
                <c:pt idx="29">
                  <c:v>0</c:v>
                </c:pt>
                <c:pt idx="30">
                  <c:v>0</c:v>
                </c:pt>
                <c:pt idx="31">
                  <c:v>0</c:v>
                </c:pt>
                <c:pt idx="32">
                  <c:v>18</c:v>
                </c:pt>
                <c:pt idx="33">
                  <c:v>0</c:v>
                </c:pt>
                <c:pt idx="34">
                  <c:v>1</c:v>
                </c:pt>
                <c:pt idx="35">
                  <c:v>0</c:v>
                </c:pt>
                <c:pt idx="36">
                  <c:v>0</c:v>
                </c:pt>
                <c:pt idx="37">
                  <c:v>0</c:v>
                </c:pt>
                <c:pt idx="38">
                  <c:v>0</c:v>
                </c:pt>
                <c:pt idx="39">
                  <c:v>0</c:v>
                </c:pt>
                <c:pt idx="40">
                  <c:v>1</c:v>
                </c:pt>
                <c:pt idx="41">
                  <c:v>13</c:v>
                </c:pt>
                <c:pt idx="42">
                  <c:v>2</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1</c:v>
                </c:pt>
                <c:pt idx="60">
                  <c:v>0</c:v>
                </c:pt>
                <c:pt idx="61">
                  <c:v>0</c:v>
                </c:pt>
                <c:pt idx="62">
                  <c:v>3</c:v>
                </c:pt>
                <c:pt idx="63">
                  <c:v>631</c:v>
                </c:pt>
                <c:pt idx="64">
                  <c:v>0</c:v>
                </c:pt>
                <c:pt idx="65">
                  <c:v>1</c:v>
                </c:pt>
                <c:pt idx="66">
                  <c:v>0</c:v>
                </c:pt>
                <c:pt idx="67">
                  <c:v>3</c:v>
                </c:pt>
                <c:pt idx="68">
                  <c:v>6</c:v>
                </c:pt>
                <c:pt idx="69">
                  <c:v>84</c:v>
                </c:pt>
                <c:pt idx="70">
                  <c:v>23</c:v>
                </c:pt>
                <c:pt idx="71">
                  <c:v>3</c:v>
                </c:pt>
                <c:pt idx="72">
                  <c:v>1</c:v>
                </c:pt>
                <c:pt idx="73">
                  <c:v>0</c:v>
                </c:pt>
                <c:pt idx="74">
                  <c:v>1</c:v>
                </c:pt>
                <c:pt idx="75">
                  <c:v>19</c:v>
                </c:pt>
                <c:pt idx="76">
                  <c:v>0</c:v>
                </c:pt>
                <c:pt idx="77">
                  <c:v>0</c:v>
                </c:pt>
                <c:pt idx="78">
                  <c:v>0</c:v>
                </c:pt>
                <c:pt idx="79">
                  <c:v>0</c:v>
                </c:pt>
                <c:pt idx="80">
                  <c:v>1</c:v>
                </c:pt>
                <c:pt idx="81">
                  <c:v>4</c:v>
                </c:pt>
                <c:pt idx="82">
                  <c:v>5</c:v>
                </c:pt>
                <c:pt idx="83">
                  <c:v>1</c:v>
                </c:pt>
                <c:pt idx="84">
                  <c:v>1</c:v>
                </c:pt>
                <c:pt idx="85">
                  <c:v>3</c:v>
                </c:pt>
                <c:pt idx="86">
                  <c:v>0</c:v>
                </c:pt>
                <c:pt idx="87">
                  <c:v>2</c:v>
                </c:pt>
                <c:pt idx="88">
                  <c:v>1</c:v>
                </c:pt>
                <c:pt idx="89">
                  <c:v>8</c:v>
                </c:pt>
                <c:pt idx="90">
                  <c:v>0</c:v>
                </c:pt>
                <c:pt idx="91">
                  <c:v>8</c:v>
                </c:pt>
                <c:pt idx="92">
                  <c:v>0</c:v>
                </c:pt>
                <c:pt idx="93">
                  <c:v>9</c:v>
                </c:pt>
                <c:pt idx="94">
                  <c:v>2</c:v>
                </c:pt>
                <c:pt idx="95">
                  <c:v>9</c:v>
                </c:pt>
                <c:pt idx="96">
                  <c:v>11</c:v>
                </c:pt>
                <c:pt idx="97">
                  <c:v>0</c:v>
                </c:pt>
                <c:pt idx="98">
                  <c:v>7</c:v>
                </c:pt>
                <c:pt idx="99">
                  <c:v>111</c:v>
                </c:pt>
                <c:pt idx="100">
                  <c:v>1</c:v>
                </c:pt>
                <c:pt idx="101">
                  <c:v>20</c:v>
                </c:pt>
                <c:pt idx="102">
                  <c:v>6</c:v>
                </c:pt>
                <c:pt idx="103">
                  <c:v>6</c:v>
                </c:pt>
                <c:pt idx="104">
                  <c:v>5</c:v>
                </c:pt>
                <c:pt idx="105">
                  <c:v>0</c:v>
                </c:pt>
                <c:pt idx="106">
                  <c:v>0</c:v>
                </c:pt>
              </c:numCache>
            </c:numRef>
          </c:val>
        </c:ser>
        <c:dLbls>
          <c:showLegendKey val="0"/>
          <c:showVal val="0"/>
          <c:showCatName val="0"/>
          <c:showSerName val="0"/>
          <c:showPercent val="0"/>
          <c:showBubbleSize val="0"/>
        </c:dLbls>
        <c:gapWidth val="150"/>
        <c:axId val="160638728"/>
        <c:axId val="210660520"/>
      </c:barChart>
      <c:catAx>
        <c:axId val="160638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rtl="0">
              <a:defRPr sz="1000" b="0" i="0" u="none" strike="noStrike" baseline="0">
                <a:solidFill>
                  <a:srgbClr val="000000"/>
                </a:solidFill>
                <a:latin typeface="ＭＳ ゴシック"/>
                <a:ea typeface="ＭＳ ゴシック"/>
                <a:cs typeface="ＭＳ ゴシック"/>
              </a:defRPr>
            </a:pPr>
            <a:endParaRPr lang="ja-JP"/>
          </a:p>
        </c:txPr>
        <c:crossAx val="210660520"/>
        <c:crosses val="autoZero"/>
        <c:auto val="1"/>
        <c:lblAlgn val="ctr"/>
        <c:lblOffset val="1000"/>
        <c:tickMarkSkip val="1"/>
        <c:noMultiLvlLbl val="0"/>
      </c:catAx>
      <c:valAx>
        <c:axId val="210660520"/>
        <c:scaling>
          <c:orientation val="minMax"/>
        </c:scaling>
        <c:delete val="0"/>
        <c:axPos val="l"/>
        <c:majorGridlines>
          <c:spPr>
            <a:ln w="3175">
              <a:solidFill>
                <a:srgbClr val="000000"/>
              </a:solidFill>
              <a:prstDash val="lgDash"/>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chemeClr val="tx1"/>
                </a:solidFill>
                <a:latin typeface="ＭＳ ゴシック"/>
                <a:ea typeface="ＭＳ ゴシック"/>
                <a:cs typeface="ＭＳ ゴシック"/>
              </a:defRPr>
            </a:pPr>
            <a:endParaRPr lang="ja-JP"/>
          </a:p>
        </c:txPr>
        <c:crossAx val="160638728"/>
        <c:crosses val="autoZero"/>
        <c:crossBetween val="between"/>
      </c:valAx>
      <c:spPr>
        <a:solidFill>
          <a:srgbClr val="FFFFFF"/>
        </a:solidFill>
        <a:ln w="3175">
          <a:solidFill>
            <a:srgbClr val="000000"/>
          </a:solidFill>
          <a:prstDash val="solid"/>
        </a:ln>
      </c:spPr>
    </c:plotArea>
    <c:legend>
      <c:legendPos val="r"/>
      <c:layout>
        <c:manualLayout>
          <c:xMode val="edge"/>
          <c:yMode val="edge"/>
          <c:x val="5.8320329006493234E-2"/>
          <c:y val="4.8143426516129927E-2"/>
          <c:w val="0.11009726958733335"/>
          <c:h val="7.566984682470248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0"/>
    <c:dispBlanksAs val="gap"/>
    <c:showDLblsOverMax val="0"/>
  </c:chart>
  <c:spPr>
    <a:solidFill>
      <a:srgbClr val="FFFF99"/>
    </a:solidFill>
    <a:ln w="3175">
      <a:solidFill>
        <a:srgbClr val="000000"/>
      </a:solidFill>
      <a:prstDash val="solid"/>
    </a:ln>
  </c:spPr>
  <c:txPr>
    <a:bodyPr/>
    <a:lstStyle/>
    <a:p>
      <a:pPr>
        <a:defRPr sz="2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85725</xdr:rowOff>
    </xdr:from>
    <xdr:to>
      <xdr:col>16</xdr:col>
      <xdr:colOff>0</xdr:colOff>
      <xdr:row>19</xdr:row>
      <xdr:rowOff>85725</xdr:rowOff>
    </xdr:to>
    <xdr:sp macro="" textlink="">
      <xdr:nvSpPr>
        <xdr:cNvPr id="10085" name="Line 1"/>
        <xdr:cNvSpPr>
          <a:spLocks noChangeShapeType="1"/>
        </xdr:cNvSpPr>
      </xdr:nvSpPr>
      <xdr:spPr bwMode="auto">
        <a:xfrm flipV="1">
          <a:off x="1028700" y="3276600"/>
          <a:ext cx="2971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19050</xdr:rowOff>
    </xdr:from>
    <xdr:to>
      <xdr:col>18</xdr:col>
      <xdr:colOff>76200</xdr:colOff>
      <xdr:row>22</xdr:row>
      <xdr:rowOff>114300</xdr:rowOff>
    </xdr:to>
    <xdr:sp macro="" textlink="">
      <xdr:nvSpPr>
        <xdr:cNvPr id="10086" name="AutoShape 2"/>
        <xdr:cNvSpPr>
          <a:spLocks/>
        </xdr:cNvSpPr>
      </xdr:nvSpPr>
      <xdr:spPr bwMode="auto">
        <a:xfrm>
          <a:off x="4486275" y="3209925"/>
          <a:ext cx="171450" cy="552450"/>
        </a:xfrm>
        <a:prstGeom prst="rightBrace">
          <a:avLst>
            <a:gd name="adj1" fmla="val 26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xdr:row>
      <xdr:rowOff>85725</xdr:rowOff>
    </xdr:from>
    <xdr:to>
      <xdr:col>16</xdr:col>
      <xdr:colOff>9525</xdr:colOff>
      <xdr:row>21</xdr:row>
      <xdr:rowOff>85725</xdr:rowOff>
    </xdr:to>
    <xdr:sp macro="" textlink="">
      <xdr:nvSpPr>
        <xdr:cNvPr id="10087" name="Line 3"/>
        <xdr:cNvSpPr>
          <a:spLocks noChangeShapeType="1"/>
        </xdr:cNvSpPr>
      </xdr:nvSpPr>
      <xdr:spPr bwMode="auto">
        <a:xfrm flipV="1">
          <a:off x="2095500" y="3581400"/>
          <a:ext cx="1914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22</xdr:row>
      <xdr:rowOff>85725</xdr:rowOff>
    </xdr:from>
    <xdr:to>
      <xdr:col>16</xdr:col>
      <xdr:colOff>9525</xdr:colOff>
      <xdr:row>22</xdr:row>
      <xdr:rowOff>85725</xdr:rowOff>
    </xdr:to>
    <xdr:sp macro="" textlink="">
      <xdr:nvSpPr>
        <xdr:cNvPr id="10088" name="Line 4"/>
        <xdr:cNvSpPr>
          <a:spLocks noChangeShapeType="1"/>
        </xdr:cNvSpPr>
      </xdr:nvSpPr>
      <xdr:spPr bwMode="auto">
        <a:xfrm>
          <a:off x="3505200" y="3733800"/>
          <a:ext cx="504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178594</xdr:colOff>
      <xdr:row>114</xdr:row>
      <xdr:rowOff>16668</xdr:rowOff>
    </xdr:from>
    <xdr:to>
      <xdr:col>14</xdr:col>
      <xdr:colOff>631032</xdr:colOff>
      <xdr:row>116</xdr:row>
      <xdr:rowOff>130968</xdr:rowOff>
    </xdr:to>
    <xdr:sp macro="" textlink="">
      <xdr:nvSpPr>
        <xdr:cNvPr id="3075" name="Rectangle 3"/>
        <xdr:cNvSpPr>
          <a:spLocks noChangeArrowheads="1"/>
        </xdr:cNvSpPr>
      </xdr:nvSpPr>
      <xdr:spPr bwMode="auto">
        <a:xfrm>
          <a:off x="11858625" y="19685793"/>
          <a:ext cx="2595563" cy="4476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商業の県内最終需要額（</a:t>
          </a:r>
          <a:r>
            <a:rPr lang="en-US" altLang="ja-JP" sz="1000" b="0" i="0" u="none" strike="noStrike" baseline="0">
              <a:solidFill>
                <a:srgbClr val="000000"/>
              </a:solidFill>
              <a:latin typeface="ＭＳ ゴシック"/>
              <a:ea typeface="ＭＳ ゴシック"/>
            </a:rPr>
            <a:t>R</a:t>
          </a:r>
          <a:r>
            <a:rPr lang="ja-JP" altLang="en-US" sz="1000" b="0" i="0" u="none" strike="noStrike" baseline="0">
              <a:solidFill>
                <a:srgbClr val="000000"/>
              </a:solidFill>
              <a:latin typeface="ＭＳ ゴシック"/>
              <a:ea typeface="ＭＳ ゴシック"/>
            </a:rPr>
            <a:t>）</a:t>
          </a:r>
        </a:p>
        <a:p>
          <a:pPr algn="ctr" rtl="0">
            <a:defRPr sz="1000"/>
          </a:pPr>
          <a:r>
            <a:rPr lang="ja-JP" altLang="en-US" sz="1000" b="0" i="0" u="none" strike="noStrike" baseline="0">
              <a:solidFill>
                <a:srgbClr val="000000"/>
              </a:solidFill>
              <a:latin typeface="ＭＳ ゴシック"/>
              <a:ea typeface="ＭＳ ゴシック"/>
            </a:rPr>
            <a:t>に加算される</a:t>
          </a:r>
        </a:p>
      </xdr:txBody>
    </xdr:sp>
    <xdr:clientData/>
  </xdr:twoCellAnchor>
  <xdr:twoCellAnchor>
    <xdr:from>
      <xdr:col>18</xdr:col>
      <xdr:colOff>519112</xdr:colOff>
      <xdr:row>114</xdr:row>
      <xdr:rowOff>59532</xdr:rowOff>
    </xdr:from>
    <xdr:to>
      <xdr:col>20</xdr:col>
      <xdr:colOff>1012031</xdr:colOff>
      <xdr:row>117</xdr:row>
      <xdr:rowOff>0</xdr:rowOff>
    </xdr:to>
    <xdr:sp macro="" textlink="">
      <xdr:nvSpPr>
        <xdr:cNvPr id="3076" name="Rectangle 4"/>
        <xdr:cNvSpPr>
          <a:spLocks noChangeArrowheads="1"/>
        </xdr:cNvSpPr>
      </xdr:nvSpPr>
      <xdr:spPr bwMode="auto">
        <a:xfrm>
          <a:off x="18628518" y="19728657"/>
          <a:ext cx="2636044" cy="44053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運輸の県内最終需要額（</a:t>
          </a:r>
          <a:r>
            <a:rPr lang="en-US" altLang="ja-JP" sz="1000" b="0" i="0" u="none" strike="noStrike" baseline="0">
              <a:solidFill>
                <a:srgbClr val="000000"/>
              </a:solidFill>
              <a:latin typeface="ＭＳ ゴシック"/>
              <a:ea typeface="ＭＳ ゴシック"/>
            </a:rPr>
            <a:t>R</a:t>
          </a:r>
          <a:r>
            <a:rPr lang="ja-JP" altLang="en-US" sz="1000" b="0" i="0" u="none" strike="noStrike" baseline="0">
              <a:solidFill>
                <a:srgbClr val="000000"/>
              </a:solidFill>
              <a:latin typeface="ＭＳ ゴシック"/>
              <a:ea typeface="ＭＳ ゴシック"/>
            </a:rPr>
            <a:t>）</a:t>
          </a:r>
        </a:p>
        <a:p>
          <a:pPr algn="ctr" rtl="0">
            <a:lnSpc>
              <a:spcPts val="1200"/>
            </a:lnSpc>
            <a:defRPr sz="1000"/>
          </a:pPr>
          <a:r>
            <a:rPr lang="ja-JP" altLang="en-US" sz="1000" b="0" i="0" u="none" strike="noStrike" baseline="0">
              <a:solidFill>
                <a:srgbClr val="000000"/>
              </a:solidFill>
              <a:latin typeface="ＭＳ ゴシック"/>
              <a:ea typeface="ＭＳ ゴシック"/>
            </a:rPr>
            <a:t>に加算される</a:t>
          </a:r>
        </a:p>
      </xdr:txBody>
    </xdr:sp>
    <xdr:clientData/>
  </xdr:twoCellAnchor>
  <xdr:twoCellAnchor>
    <xdr:from>
      <xdr:col>3</xdr:col>
      <xdr:colOff>47625</xdr:colOff>
      <xdr:row>112</xdr:row>
      <xdr:rowOff>0</xdr:rowOff>
    </xdr:from>
    <xdr:to>
      <xdr:col>4</xdr:col>
      <xdr:colOff>1038225</xdr:colOff>
      <xdr:row>112</xdr:row>
      <xdr:rowOff>0</xdr:rowOff>
    </xdr:to>
    <xdr:sp macro="" textlink="">
      <xdr:nvSpPr>
        <xdr:cNvPr id="543306" name="Line 5"/>
        <xdr:cNvSpPr>
          <a:spLocks noChangeShapeType="1"/>
        </xdr:cNvSpPr>
      </xdr:nvSpPr>
      <xdr:spPr bwMode="auto">
        <a:xfrm>
          <a:off x="2676525" y="20440650"/>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723900</xdr:colOff>
      <xdr:row>113</xdr:row>
      <xdr:rowOff>0</xdr:rowOff>
    </xdr:from>
    <xdr:to>
      <xdr:col>13</xdr:col>
      <xdr:colOff>762000</xdr:colOff>
      <xdr:row>114</xdr:row>
      <xdr:rowOff>28575</xdr:rowOff>
    </xdr:to>
    <xdr:sp macro="" textlink="">
      <xdr:nvSpPr>
        <xdr:cNvPr id="543307" name="Line 6"/>
        <xdr:cNvSpPr>
          <a:spLocks noChangeShapeType="1"/>
        </xdr:cNvSpPr>
      </xdr:nvSpPr>
      <xdr:spPr bwMode="auto">
        <a:xfrm flipH="1">
          <a:off x="13515975" y="20621625"/>
          <a:ext cx="38100" cy="200025"/>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869157</xdr:colOff>
      <xdr:row>112</xdr:row>
      <xdr:rowOff>166687</xdr:rowOff>
    </xdr:from>
    <xdr:to>
      <xdr:col>18</xdr:col>
      <xdr:colOff>519112</xdr:colOff>
      <xdr:row>115</xdr:row>
      <xdr:rowOff>113110</xdr:rowOff>
    </xdr:to>
    <xdr:cxnSp macro="">
      <xdr:nvCxnSpPr>
        <xdr:cNvPr id="13" name="カギ線コネクタ 12"/>
        <xdr:cNvCxnSpPr>
          <a:endCxn id="3076" idx="1"/>
        </xdr:cNvCxnSpPr>
      </xdr:nvCxnSpPr>
      <xdr:spPr>
        <a:xfrm>
          <a:off x="14692313" y="19490531"/>
          <a:ext cx="3936205" cy="458392"/>
        </a:xfrm>
        <a:prstGeom prst="bentConnector3">
          <a:avLst>
            <a:gd name="adj1" fmla="val -514"/>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809625</xdr:colOff>
      <xdr:row>112</xdr:row>
      <xdr:rowOff>166687</xdr:rowOff>
    </xdr:from>
    <xdr:to>
      <xdr:col>15</xdr:col>
      <xdr:colOff>821531</xdr:colOff>
      <xdr:row>115</xdr:row>
      <xdr:rowOff>119062</xdr:rowOff>
    </xdr:to>
    <xdr:cxnSp macro="">
      <xdr:nvCxnSpPr>
        <xdr:cNvPr id="16" name="直線コネクタ 15"/>
        <xdr:cNvCxnSpPr/>
      </xdr:nvCxnSpPr>
      <xdr:spPr>
        <a:xfrm>
          <a:off x="15704344" y="19490531"/>
          <a:ext cx="11906" cy="4643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845343</xdr:colOff>
      <xdr:row>112</xdr:row>
      <xdr:rowOff>166687</xdr:rowOff>
    </xdr:from>
    <xdr:to>
      <xdr:col>16</xdr:col>
      <xdr:colOff>857249</xdr:colOff>
      <xdr:row>115</xdr:row>
      <xdr:rowOff>119062</xdr:rowOff>
    </xdr:to>
    <xdr:cxnSp macro="">
      <xdr:nvCxnSpPr>
        <xdr:cNvPr id="20" name="直線コネクタ 19"/>
        <xdr:cNvCxnSpPr/>
      </xdr:nvCxnSpPr>
      <xdr:spPr>
        <a:xfrm>
          <a:off x="16811624" y="19490531"/>
          <a:ext cx="11906" cy="4643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690562</xdr:colOff>
      <xdr:row>112</xdr:row>
      <xdr:rowOff>166687</xdr:rowOff>
    </xdr:from>
    <xdr:to>
      <xdr:col>17</xdr:col>
      <xdr:colOff>702468</xdr:colOff>
      <xdr:row>115</xdr:row>
      <xdr:rowOff>119062</xdr:rowOff>
    </xdr:to>
    <xdr:cxnSp macro="">
      <xdr:nvCxnSpPr>
        <xdr:cNvPr id="21" name="直線コネクタ 20"/>
        <xdr:cNvCxnSpPr/>
      </xdr:nvCxnSpPr>
      <xdr:spPr>
        <a:xfrm>
          <a:off x="17728406" y="19490531"/>
          <a:ext cx="11906" cy="4643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833438</xdr:colOff>
      <xdr:row>113</xdr:row>
      <xdr:rowOff>0</xdr:rowOff>
    </xdr:from>
    <xdr:to>
      <xdr:col>18</xdr:col>
      <xdr:colOff>845344</xdr:colOff>
      <xdr:row>114</xdr:row>
      <xdr:rowOff>47625</xdr:rowOff>
    </xdr:to>
    <xdr:cxnSp macro="">
      <xdr:nvCxnSpPr>
        <xdr:cNvPr id="23" name="直線矢印コネクタ 22"/>
        <xdr:cNvCxnSpPr/>
      </xdr:nvCxnSpPr>
      <xdr:spPr>
        <a:xfrm flipH="1">
          <a:off x="18942844" y="19502438"/>
          <a:ext cx="11906" cy="2143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714375</xdr:colOff>
      <xdr:row>113</xdr:row>
      <xdr:rowOff>0</xdr:rowOff>
    </xdr:from>
    <xdr:to>
      <xdr:col>19</xdr:col>
      <xdr:colOff>714375</xdr:colOff>
      <xdr:row>114</xdr:row>
      <xdr:rowOff>59531</xdr:rowOff>
    </xdr:to>
    <xdr:cxnSp macro="">
      <xdr:nvCxnSpPr>
        <xdr:cNvPr id="25" name="直線矢印コネクタ 24"/>
        <xdr:cNvCxnSpPr/>
      </xdr:nvCxnSpPr>
      <xdr:spPr>
        <a:xfrm>
          <a:off x="19895344" y="19502438"/>
          <a:ext cx="0" cy="2262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559594</xdr:colOff>
      <xdr:row>112</xdr:row>
      <xdr:rowOff>166687</xdr:rowOff>
    </xdr:from>
    <xdr:to>
      <xdr:col>20</xdr:col>
      <xdr:colOff>559595</xdr:colOff>
      <xdr:row>114</xdr:row>
      <xdr:rowOff>83344</xdr:rowOff>
    </xdr:to>
    <xdr:cxnSp macro="">
      <xdr:nvCxnSpPr>
        <xdr:cNvPr id="27" name="直線矢印コネクタ 26"/>
        <xdr:cNvCxnSpPr/>
      </xdr:nvCxnSpPr>
      <xdr:spPr>
        <a:xfrm flipH="1">
          <a:off x="20812125" y="19490531"/>
          <a:ext cx="1" cy="2619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583406</xdr:colOff>
      <xdr:row>3</xdr:row>
      <xdr:rowOff>23812</xdr:rowOff>
    </xdr:from>
    <xdr:to>
      <xdr:col>4</xdr:col>
      <xdr:colOff>892968</xdr:colOff>
      <xdr:row>3</xdr:row>
      <xdr:rowOff>261937</xdr:rowOff>
    </xdr:to>
    <xdr:sp macro="" textlink="">
      <xdr:nvSpPr>
        <xdr:cNvPr id="2" name="下矢印 1"/>
        <xdr:cNvSpPr/>
      </xdr:nvSpPr>
      <xdr:spPr>
        <a:xfrm>
          <a:off x="3274219" y="738187"/>
          <a:ext cx="309562" cy="238125"/>
        </a:xfrm>
        <a:prstGeom prst="down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583406</xdr:colOff>
      <xdr:row>3</xdr:row>
      <xdr:rowOff>23812</xdr:rowOff>
    </xdr:from>
    <xdr:to>
      <xdr:col>22</xdr:col>
      <xdr:colOff>892968</xdr:colOff>
      <xdr:row>3</xdr:row>
      <xdr:rowOff>261937</xdr:rowOff>
    </xdr:to>
    <xdr:sp macro="" textlink="">
      <xdr:nvSpPr>
        <xdr:cNvPr id="17" name="下矢印 16"/>
        <xdr:cNvSpPr/>
      </xdr:nvSpPr>
      <xdr:spPr>
        <a:xfrm>
          <a:off x="3274219" y="738187"/>
          <a:ext cx="309562" cy="238125"/>
        </a:xfrm>
        <a:prstGeom prst="down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111</xdr:row>
      <xdr:rowOff>9525</xdr:rowOff>
    </xdr:from>
    <xdr:to>
      <xdr:col>6</xdr:col>
      <xdr:colOff>0</xdr:colOff>
      <xdr:row>113</xdr:row>
      <xdr:rowOff>0</xdr:rowOff>
    </xdr:to>
    <xdr:sp macro="" textlink="">
      <xdr:nvSpPr>
        <xdr:cNvPr id="6367" name="Line 5"/>
        <xdr:cNvSpPr>
          <a:spLocks noChangeShapeType="1"/>
        </xdr:cNvSpPr>
      </xdr:nvSpPr>
      <xdr:spPr bwMode="auto">
        <a:xfrm>
          <a:off x="2686050" y="19250025"/>
          <a:ext cx="18954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xdr:row>
      <xdr:rowOff>28575</xdr:rowOff>
    </xdr:from>
    <xdr:to>
      <xdr:col>37</xdr:col>
      <xdr:colOff>47625</xdr:colOff>
      <xdr:row>44</xdr:row>
      <xdr:rowOff>28575</xdr:rowOff>
    </xdr:to>
    <xdr:graphicFrame macro="">
      <xdr:nvGraphicFramePr>
        <xdr:cNvPr id="78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46</xdr:row>
      <xdr:rowOff>95250</xdr:rowOff>
    </xdr:from>
    <xdr:to>
      <xdr:col>37</xdr:col>
      <xdr:colOff>28575</xdr:colOff>
      <xdr:row>88</xdr:row>
      <xdr:rowOff>95250</xdr:rowOff>
    </xdr:to>
    <xdr:graphicFrame macro="">
      <xdr:nvGraphicFramePr>
        <xdr:cNvPr id="78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92</xdr:row>
      <xdr:rowOff>85725</xdr:rowOff>
    </xdr:from>
    <xdr:to>
      <xdr:col>37</xdr:col>
      <xdr:colOff>47625</xdr:colOff>
      <xdr:row>134</xdr:row>
      <xdr:rowOff>85725</xdr:rowOff>
    </xdr:to>
    <xdr:graphicFrame macro="">
      <xdr:nvGraphicFramePr>
        <xdr:cNvPr id="78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247650</xdr:colOff>
      <xdr:row>138</xdr:row>
      <xdr:rowOff>19050</xdr:rowOff>
    </xdr:from>
    <xdr:to>
      <xdr:col>37</xdr:col>
      <xdr:colOff>76200</xdr:colOff>
      <xdr:row>180</xdr:row>
      <xdr:rowOff>19050</xdr:rowOff>
    </xdr:to>
    <xdr:graphicFrame macro="">
      <xdr:nvGraphicFramePr>
        <xdr:cNvPr id="78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23</xdr:row>
      <xdr:rowOff>66675</xdr:rowOff>
    </xdr:from>
    <xdr:to>
      <xdr:col>12</xdr:col>
      <xdr:colOff>76200</xdr:colOff>
      <xdr:row>24</xdr:row>
      <xdr:rowOff>114300</xdr:rowOff>
    </xdr:to>
    <xdr:sp macro="" textlink="">
      <xdr:nvSpPr>
        <xdr:cNvPr id="593550" name="Text Box 49"/>
        <xdr:cNvSpPr txBox="1">
          <a:spLocks noChangeArrowheads="1"/>
        </xdr:cNvSpPr>
      </xdr:nvSpPr>
      <xdr:spPr bwMode="auto">
        <a:xfrm>
          <a:off x="6153150" y="4105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190500</xdr:colOff>
      <xdr:row>13</xdr:row>
      <xdr:rowOff>85725</xdr:rowOff>
    </xdr:from>
    <xdr:to>
      <xdr:col>22</xdr:col>
      <xdr:colOff>171450</xdr:colOff>
      <xdr:row>13</xdr:row>
      <xdr:rowOff>85726</xdr:rowOff>
    </xdr:to>
    <xdr:cxnSp macro="">
      <xdr:nvCxnSpPr>
        <xdr:cNvPr id="52" name="直線コネクタ 51"/>
        <xdr:cNvCxnSpPr/>
      </xdr:nvCxnSpPr>
      <xdr:spPr>
        <a:xfrm flipV="1">
          <a:off x="11772900" y="2219325"/>
          <a:ext cx="3905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22</xdr:row>
      <xdr:rowOff>95250</xdr:rowOff>
    </xdr:from>
    <xdr:to>
      <xdr:col>22</xdr:col>
      <xdr:colOff>190500</xdr:colOff>
      <xdr:row>22</xdr:row>
      <xdr:rowOff>95250</xdr:rowOff>
    </xdr:to>
    <xdr:cxnSp macro="">
      <xdr:nvCxnSpPr>
        <xdr:cNvPr id="54" name="直線コネクタ 53"/>
        <xdr:cNvCxnSpPr/>
      </xdr:nvCxnSpPr>
      <xdr:spPr>
        <a:xfrm>
          <a:off x="11772900" y="3686175"/>
          <a:ext cx="409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228601</xdr:colOff>
      <xdr:row>24</xdr:row>
      <xdr:rowOff>104775</xdr:rowOff>
    </xdr:from>
    <xdr:to>
      <xdr:col>22</xdr:col>
      <xdr:colOff>190500</xdr:colOff>
      <xdr:row>24</xdr:row>
      <xdr:rowOff>114300</xdr:rowOff>
    </xdr:to>
    <xdr:cxnSp macro="">
      <xdr:nvCxnSpPr>
        <xdr:cNvPr id="58" name="直線コネクタ 57"/>
        <xdr:cNvCxnSpPr/>
      </xdr:nvCxnSpPr>
      <xdr:spPr>
        <a:xfrm flipH="1">
          <a:off x="8420101" y="4019550"/>
          <a:ext cx="376237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237332</xdr:colOff>
      <xdr:row>24</xdr:row>
      <xdr:rowOff>96043</xdr:rowOff>
    </xdr:from>
    <xdr:to>
      <xdr:col>15</xdr:col>
      <xdr:colOff>238920</xdr:colOff>
      <xdr:row>25</xdr:row>
      <xdr:rowOff>124618</xdr:rowOff>
    </xdr:to>
    <xdr:cxnSp macro="">
      <xdr:nvCxnSpPr>
        <xdr:cNvPr id="60" name="直線矢印コネクタ 59"/>
        <xdr:cNvCxnSpPr/>
      </xdr:nvCxnSpPr>
      <xdr:spPr>
        <a:xfrm rot="5400000">
          <a:off x="2024063" y="4033837"/>
          <a:ext cx="1809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9</xdr:row>
      <xdr:rowOff>104775</xdr:rowOff>
    </xdr:from>
    <xdr:to>
      <xdr:col>16</xdr:col>
      <xdr:colOff>314325</xdr:colOff>
      <xdr:row>9</xdr:row>
      <xdr:rowOff>114300</xdr:rowOff>
    </xdr:to>
    <xdr:cxnSp macro="">
      <xdr:nvCxnSpPr>
        <xdr:cNvPr id="63" name="直線コネクタ 62"/>
        <xdr:cNvCxnSpPr/>
      </xdr:nvCxnSpPr>
      <xdr:spPr>
        <a:xfrm flipV="1">
          <a:off x="8858250" y="1800225"/>
          <a:ext cx="1009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333376</xdr:colOff>
      <xdr:row>8</xdr:row>
      <xdr:rowOff>3</xdr:rowOff>
    </xdr:from>
    <xdr:to>
      <xdr:col>14</xdr:col>
      <xdr:colOff>342900</xdr:colOff>
      <xdr:row>11</xdr:row>
      <xdr:rowOff>161927</xdr:rowOff>
    </xdr:to>
    <xdr:cxnSp macro="">
      <xdr:nvCxnSpPr>
        <xdr:cNvPr id="66" name="直線矢印コネクタ 65"/>
        <xdr:cNvCxnSpPr/>
      </xdr:nvCxnSpPr>
      <xdr:spPr>
        <a:xfrm rot="5400000">
          <a:off x="8982076" y="1857378"/>
          <a:ext cx="638174"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313531</xdr:colOff>
      <xdr:row>9</xdr:row>
      <xdr:rowOff>115094</xdr:rowOff>
    </xdr:from>
    <xdr:to>
      <xdr:col>16</xdr:col>
      <xdr:colOff>315119</xdr:colOff>
      <xdr:row>12</xdr:row>
      <xdr:rowOff>19844</xdr:rowOff>
    </xdr:to>
    <xdr:cxnSp macro="">
      <xdr:nvCxnSpPr>
        <xdr:cNvPr id="68" name="直線矢印コネクタ 67"/>
        <xdr:cNvCxnSpPr/>
      </xdr:nvCxnSpPr>
      <xdr:spPr>
        <a:xfrm rot="5400000">
          <a:off x="9667875" y="2009775"/>
          <a:ext cx="4000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313532</xdr:colOff>
      <xdr:row>4</xdr:row>
      <xdr:rowOff>29368</xdr:rowOff>
    </xdr:from>
    <xdr:to>
      <xdr:col>15</xdr:col>
      <xdr:colOff>315120</xdr:colOff>
      <xdr:row>7</xdr:row>
      <xdr:rowOff>10318</xdr:rowOff>
    </xdr:to>
    <xdr:cxnSp macro="">
      <xdr:nvCxnSpPr>
        <xdr:cNvPr id="71" name="直線矢印コネクタ 70"/>
        <xdr:cNvCxnSpPr/>
      </xdr:nvCxnSpPr>
      <xdr:spPr>
        <a:xfrm rot="5400000">
          <a:off x="8634413" y="1147762"/>
          <a:ext cx="4476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199232</xdr:colOff>
      <xdr:row>18</xdr:row>
      <xdr:rowOff>19843</xdr:rowOff>
    </xdr:from>
    <xdr:to>
      <xdr:col>16</xdr:col>
      <xdr:colOff>200820</xdr:colOff>
      <xdr:row>21</xdr:row>
      <xdr:rowOff>792</xdr:rowOff>
    </xdr:to>
    <xdr:cxnSp macro="">
      <xdr:nvCxnSpPr>
        <xdr:cNvPr id="76" name="直線矢印コネクタ 75"/>
        <xdr:cNvCxnSpPr/>
      </xdr:nvCxnSpPr>
      <xdr:spPr>
        <a:xfrm rot="5400000">
          <a:off x="8582026" y="3209924"/>
          <a:ext cx="514349"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28</xdr:row>
      <xdr:rowOff>19049</xdr:rowOff>
    </xdr:from>
    <xdr:to>
      <xdr:col>14</xdr:col>
      <xdr:colOff>180975</xdr:colOff>
      <xdr:row>29</xdr:row>
      <xdr:rowOff>171449</xdr:rowOff>
    </xdr:to>
    <xdr:cxnSp macro="">
      <xdr:nvCxnSpPr>
        <xdr:cNvPr id="78" name="直線矢印コネクタ 77"/>
        <xdr:cNvCxnSpPr/>
      </xdr:nvCxnSpPr>
      <xdr:spPr>
        <a:xfrm rot="16200000" flipH="1">
          <a:off x="8991600" y="5067299"/>
          <a:ext cx="2952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209551</xdr:colOff>
      <xdr:row>31</xdr:row>
      <xdr:rowOff>19049</xdr:rowOff>
    </xdr:from>
    <xdr:to>
      <xdr:col>13</xdr:col>
      <xdr:colOff>228601</xdr:colOff>
      <xdr:row>34</xdr:row>
      <xdr:rowOff>104774</xdr:rowOff>
    </xdr:to>
    <xdr:cxnSp macro="">
      <xdr:nvCxnSpPr>
        <xdr:cNvPr id="80" name="直線矢印コネクタ 79"/>
        <xdr:cNvCxnSpPr/>
      </xdr:nvCxnSpPr>
      <xdr:spPr>
        <a:xfrm rot="16200000" flipH="1">
          <a:off x="8510588" y="5700712"/>
          <a:ext cx="6000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666750</xdr:colOff>
      <xdr:row>5</xdr:row>
      <xdr:rowOff>66675</xdr:rowOff>
    </xdr:from>
    <xdr:to>
      <xdr:col>22</xdr:col>
      <xdr:colOff>342900</xdr:colOff>
      <xdr:row>5</xdr:row>
      <xdr:rowOff>68263</xdr:rowOff>
    </xdr:to>
    <xdr:cxnSp macro="">
      <xdr:nvCxnSpPr>
        <xdr:cNvPr id="82" name="直線矢印コネクタ 81"/>
        <xdr:cNvCxnSpPr/>
      </xdr:nvCxnSpPr>
      <xdr:spPr>
        <a:xfrm>
          <a:off x="11020425" y="1114425"/>
          <a:ext cx="1962150" cy="1588"/>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723900</xdr:colOff>
      <xdr:row>15</xdr:row>
      <xdr:rowOff>66675</xdr:rowOff>
    </xdr:from>
    <xdr:to>
      <xdr:col>22</xdr:col>
      <xdr:colOff>400050</xdr:colOff>
      <xdr:row>15</xdr:row>
      <xdr:rowOff>68263</xdr:rowOff>
    </xdr:to>
    <xdr:cxnSp macro="">
      <xdr:nvCxnSpPr>
        <xdr:cNvPr id="83" name="直線矢印コネクタ 82"/>
        <xdr:cNvCxnSpPr/>
      </xdr:nvCxnSpPr>
      <xdr:spPr>
        <a:xfrm>
          <a:off x="11077575" y="2743200"/>
          <a:ext cx="1962150" cy="1588"/>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33</xdr:row>
      <xdr:rowOff>76200</xdr:rowOff>
    </xdr:from>
    <xdr:to>
      <xdr:col>22</xdr:col>
      <xdr:colOff>419100</xdr:colOff>
      <xdr:row>33</xdr:row>
      <xdr:rowOff>77788</xdr:rowOff>
    </xdr:to>
    <xdr:cxnSp macro="">
      <xdr:nvCxnSpPr>
        <xdr:cNvPr id="84" name="直線矢印コネクタ 83"/>
        <xdr:cNvCxnSpPr/>
      </xdr:nvCxnSpPr>
      <xdr:spPr>
        <a:xfrm>
          <a:off x="11096625" y="5838825"/>
          <a:ext cx="1962150" cy="1588"/>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199232</xdr:colOff>
      <xdr:row>36</xdr:row>
      <xdr:rowOff>19843</xdr:rowOff>
    </xdr:from>
    <xdr:to>
      <xdr:col>16</xdr:col>
      <xdr:colOff>200820</xdr:colOff>
      <xdr:row>40</xdr:row>
      <xdr:rowOff>793</xdr:rowOff>
    </xdr:to>
    <xdr:cxnSp macro="">
      <xdr:nvCxnSpPr>
        <xdr:cNvPr id="91" name="直線矢印コネクタ 90"/>
        <xdr:cNvCxnSpPr/>
      </xdr:nvCxnSpPr>
      <xdr:spPr>
        <a:xfrm rot="5400000">
          <a:off x="2386013" y="6005512"/>
          <a:ext cx="6000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361156</xdr:colOff>
      <xdr:row>14</xdr:row>
      <xdr:rowOff>10319</xdr:rowOff>
    </xdr:from>
    <xdr:to>
      <xdr:col>13</xdr:col>
      <xdr:colOff>362744</xdr:colOff>
      <xdr:row>16</xdr:row>
      <xdr:rowOff>143669</xdr:rowOff>
    </xdr:to>
    <xdr:cxnSp macro="">
      <xdr:nvCxnSpPr>
        <xdr:cNvPr id="20" name="直線矢印コネクタ 19"/>
        <xdr:cNvCxnSpPr/>
      </xdr:nvCxnSpPr>
      <xdr:spPr>
        <a:xfrm rot="5400000">
          <a:off x="1247775" y="2324100"/>
          <a:ext cx="4381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171451</xdr:colOff>
      <xdr:row>13</xdr:row>
      <xdr:rowOff>85725</xdr:rowOff>
    </xdr:from>
    <xdr:to>
      <xdr:col>22</xdr:col>
      <xdr:colOff>180978</xdr:colOff>
      <xdr:row>24</xdr:row>
      <xdr:rowOff>114303</xdr:rowOff>
    </xdr:to>
    <xdr:cxnSp macro="">
      <xdr:nvCxnSpPr>
        <xdr:cNvPr id="24" name="直線コネクタ 23"/>
        <xdr:cNvCxnSpPr/>
      </xdr:nvCxnSpPr>
      <xdr:spPr>
        <a:xfrm>
          <a:off x="12163426" y="2219325"/>
          <a:ext cx="9527" cy="18097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45</xdr:row>
      <xdr:rowOff>19050</xdr:rowOff>
    </xdr:from>
    <xdr:to>
      <xdr:col>16</xdr:col>
      <xdr:colOff>171450</xdr:colOff>
      <xdr:row>47</xdr:row>
      <xdr:rowOff>114300</xdr:rowOff>
    </xdr:to>
    <xdr:cxnSp macro="">
      <xdr:nvCxnSpPr>
        <xdr:cNvPr id="23" name="直線矢印コネクタ 22"/>
        <xdr:cNvCxnSpPr/>
      </xdr:nvCxnSpPr>
      <xdr:spPr>
        <a:xfrm>
          <a:off x="8972550" y="7343775"/>
          <a:ext cx="0"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400050</xdr:colOff>
      <xdr:row>5</xdr:row>
      <xdr:rowOff>28575</xdr:rowOff>
    </xdr:from>
    <xdr:to>
      <xdr:col>2</xdr:col>
      <xdr:colOff>476250</xdr:colOff>
      <xdr:row>5</xdr:row>
      <xdr:rowOff>180975</xdr:rowOff>
    </xdr:to>
    <xdr:sp macro="" textlink="">
      <xdr:nvSpPr>
        <xdr:cNvPr id="2" name="下矢印 1"/>
        <xdr:cNvSpPr/>
      </xdr:nvSpPr>
      <xdr:spPr>
        <a:xfrm>
          <a:off x="2447925" y="101917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342900</xdr:colOff>
      <xdr:row>5</xdr:row>
      <xdr:rowOff>28575</xdr:rowOff>
    </xdr:from>
    <xdr:to>
      <xdr:col>4</xdr:col>
      <xdr:colOff>419100</xdr:colOff>
      <xdr:row>5</xdr:row>
      <xdr:rowOff>180975</xdr:rowOff>
    </xdr:to>
    <xdr:sp macro="" textlink="">
      <xdr:nvSpPr>
        <xdr:cNvPr id="3" name="下矢印 2"/>
        <xdr:cNvSpPr/>
      </xdr:nvSpPr>
      <xdr:spPr>
        <a:xfrm>
          <a:off x="3609975" y="101917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371475</xdr:colOff>
      <xdr:row>5</xdr:row>
      <xdr:rowOff>28575</xdr:rowOff>
    </xdr:from>
    <xdr:to>
      <xdr:col>10</xdr:col>
      <xdr:colOff>447675</xdr:colOff>
      <xdr:row>5</xdr:row>
      <xdr:rowOff>180975</xdr:rowOff>
    </xdr:to>
    <xdr:sp macro="" textlink="">
      <xdr:nvSpPr>
        <xdr:cNvPr id="4" name="下矢印 3"/>
        <xdr:cNvSpPr/>
      </xdr:nvSpPr>
      <xdr:spPr>
        <a:xfrm>
          <a:off x="7734300" y="101917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361950</xdr:colOff>
      <xdr:row>5</xdr:row>
      <xdr:rowOff>28575</xdr:rowOff>
    </xdr:from>
    <xdr:to>
      <xdr:col>12</xdr:col>
      <xdr:colOff>438150</xdr:colOff>
      <xdr:row>5</xdr:row>
      <xdr:rowOff>180975</xdr:rowOff>
    </xdr:to>
    <xdr:sp macro="" textlink="">
      <xdr:nvSpPr>
        <xdr:cNvPr id="5" name="下矢印 4"/>
        <xdr:cNvSpPr/>
      </xdr:nvSpPr>
      <xdr:spPr>
        <a:xfrm>
          <a:off x="8963025" y="101917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7"/>
    <pageSetUpPr fitToPage="1"/>
  </sheetPr>
  <dimension ref="B1:P23"/>
  <sheetViews>
    <sheetView tabSelected="1" zoomScaleNormal="100" workbookViewId="0"/>
  </sheetViews>
  <sheetFormatPr defaultRowHeight="12"/>
  <cols>
    <col min="1" max="1" width="1.625" style="119" customWidth="1"/>
    <col min="2" max="2" width="3.375" style="119" customWidth="1"/>
    <col min="3" max="3" width="7.5" style="119" customWidth="1"/>
    <col min="4" max="7" width="9" style="119"/>
    <col min="8" max="9" width="10.25" style="119" customWidth="1"/>
    <col min="10" max="10" width="9" style="120"/>
    <col min="11" max="11" width="10.25" style="120" customWidth="1"/>
    <col min="12" max="16" width="9" style="119"/>
    <col min="17" max="17" width="4" style="119" customWidth="1"/>
    <col min="18" max="16384" width="9" style="119"/>
  </cols>
  <sheetData>
    <row r="1" spans="2:16" ht="7.5" customHeight="1"/>
    <row r="2" spans="2:16" ht="15" customHeight="1">
      <c r="B2" s="122" t="s">
        <v>75</v>
      </c>
      <c r="C2" s="123"/>
      <c r="D2" s="123"/>
      <c r="E2" s="123"/>
      <c r="F2" s="123"/>
      <c r="G2" s="123"/>
      <c r="H2" s="123"/>
      <c r="I2" s="123"/>
      <c r="J2" s="123"/>
      <c r="K2" s="123"/>
      <c r="L2" s="124"/>
      <c r="M2" s="124"/>
      <c r="N2" s="124"/>
      <c r="O2" s="124"/>
      <c r="P2" s="125"/>
    </row>
    <row r="3" spans="2:16" ht="15" customHeight="1">
      <c r="B3" s="126"/>
      <c r="C3" s="127" t="s">
        <v>560</v>
      </c>
      <c r="D3" s="128"/>
      <c r="E3" s="128"/>
      <c r="F3" s="128"/>
      <c r="G3" s="128"/>
      <c r="H3" s="128"/>
      <c r="I3" s="128"/>
      <c r="J3" s="128"/>
      <c r="K3" s="128"/>
      <c r="L3" s="128"/>
      <c r="M3" s="128"/>
      <c r="N3" s="128"/>
      <c r="O3" s="128"/>
      <c r="P3" s="129"/>
    </row>
    <row r="4" spans="2:16" ht="15" customHeight="1">
      <c r="B4" s="126"/>
      <c r="C4" s="127" t="s">
        <v>431</v>
      </c>
      <c r="D4" s="128"/>
      <c r="E4" s="128"/>
      <c r="F4" s="128"/>
      <c r="G4" s="128"/>
      <c r="H4" s="128"/>
      <c r="I4" s="128"/>
      <c r="J4" s="128"/>
      <c r="K4" s="128"/>
      <c r="L4" s="128"/>
      <c r="M4" s="128"/>
      <c r="N4" s="128"/>
      <c r="O4" s="128"/>
      <c r="P4" s="129"/>
    </row>
    <row r="5" spans="2:16" ht="15" customHeight="1">
      <c r="B5" s="126"/>
      <c r="C5" s="128"/>
      <c r="D5" s="128"/>
      <c r="E5" s="128"/>
      <c r="F5" s="128"/>
      <c r="G5" s="128"/>
      <c r="H5" s="128"/>
      <c r="I5" s="128"/>
      <c r="J5" s="128"/>
      <c r="K5" s="128"/>
      <c r="L5" s="128"/>
      <c r="M5" s="128"/>
      <c r="N5" s="128"/>
      <c r="O5" s="128"/>
      <c r="P5" s="129"/>
    </row>
    <row r="6" spans="2:16" ht="15" customHeight="1">
      <c r="B6" s="130" t="s">
        <v>175</v>
      </c>
      <c r="C6" s="131"/>
      <c r="D6" s="131"/>
      <c r="E6" s="131"/>
      <c r="F6" s="131"/>
      <c r="G6" s="131"/>
      <c r="H6" s="131"/>
      <c r="I6" s="131"/>
      <c r="J6" s="131"/>
      <c r="K6" s="131"/>
      <c r="L6" s="128"/>
      <c r="M6" s="128"/>
      <c r="N6" s="128"/>
      <c r="O6" s="128"/>
      <c r="P6" s="129"/>
    </row>
    <row r="7" spans="2:16" ht="15" customHeight="1">
      <c r="B7" s="130"/>
      <c r="C7" s="127" t="s">
        <v>84</v>
      </c>
      <c r="D7" s="131"/>
      <c r="E7" s="131"/>
      <c r="F7" s="131"/>
      <c r="G7" s="131"/>
      <c r="H7" s="131"/>
      <c r="I7" s="131"/>
      <c r="J7" s="131"/>
      <c r="K7" s="131"/>
      <c r="L7" s="128"/>
      <c r="M7" s="128"/>
      <c r="N7" s="128"/>
      <c r="O7" s="128"/>
      <c r="P7" s="129"/>
    </row>
    <row r="8" spans="2:16" ht="15" customHeight="1">
      <c r="B8" s="126"/>
      <c r="C8" s="132" t="s">
        <v>120</v>
      </c>
      <c r="D8" s="128"/>
      <c r="E8" s="128"/>
      <c r="F8" s="128"/>
      <c r="G8" s="128"/>
      <c r="H8" s="128"/>
      <c r="I8" s="128"/>
      <c r="J8" s="128"/>
      <c r="K8" s="128"/>
      <c r="L8" s="128"/>
      <c r="M8" s="128"/>
      <c r="N8" s="128"/>
      <c r="O8" s="128"/>
      <c r="P8" s="129"/>
    </row>
    <row r="9" spans="2:16" ht="15" customHeight="1">
      <c r="B9" s="126"/>
      <c r="C9" s="127"/>
      <c r="D9" s="127" t="s">
        <v>121</v>
      </c>
      <c r="E9" s="128"/>
      <c r="F9" s="128"/>
      <c r="G9" s="128"/>
      <c r="H9" s="128"/>
      <c r="I9" s="128"/>
      <c r="J9" s="128"/>
      <c r="K9" s="128"/>
      <c r="L9" s="128"/>
      <c r="M9" s="128"/>
      <c r="N9" s="128"/>
      <c r="O9" s="128"/>
      <c r="P9" s="129"/>
    </row>
    <row r="10" spans="2:16" ht="15" customHeight="1">
      <c r="B10" s="126"/>
      <c r="C10" s="132" t="s">
        <v>119</v>
      </c>
      <c r="D10" s="127"/>
      <c r="E10" s="128"/>
      <c r="F10" s="128"/>
      <c r="G10" s="128"/>
      <c r="H10" s="128"/>
      <c r="I10" s="128"/>
      <c r="J10" s="128"/>
      <c r="K10" s="128"/>
      <c r="L10" s="128"/>
      <c r="M10" s="128"/>
      <c r="N10" s="128"/>
      <c r="O10" s="128"/>
      <c r="P10" s="129"/>
    </row>
    <row r="11" spans="2:16" ht="15" customHeight="1">
      <c r="B11" s="126"/>
      <c r="C11" s="127"/>
      <c r="D11" s="127" t="s">
        <v>550</v>
      </c>
      <c r="E11" s="128"/>
      <c r="F11" s="128"/>
      <c r="G11" s="128"/>
      <c r="H11" s="128"/>
      <c r="I11" s="128"/>
      <c r="J11" s="128"/>
      <c r="K11" s="128"/>
      <c r="L11" s="128"/>
      <c r="M11" s="128"/>
      <c r="N11" s="128"/>
      <c r="O11" s="128"/>
      <c r="P11" s="129"/>
    </row>
    <row r="12" spans="2:16" ht="15" customHeight="1">
      <c r="B12" s="126"/>
      <c r="C12" s="133" t="s">
        <v>181</v>
      </c>
      <c r="D12" s="127"/>
      <c r="E12" s="128"/>
      <c r="F12" s="128"/>
      <c r="G12" s="128"/>
      <c r="H12" s="128"/>
      <c r="I12" s="128"/>
      <c r="J12" s="128"/>
      <c r="K12" s="128"/>
      <c r="L12" s="128"/>
      <c r="M12" s="128"/>
      <c r="N12" s="128"/>
      <c r="O12" s="128"/>
      <c r="P12" s="129"/>
    </row>
    <row r="13" spans="2:16" ht="15" customHeight="1">
      <c r="B13" s="126"/>
      <c r="C13" s="127"/>
      <c r="D13" s="127" t="s">
        <v>148</v>
      </c>
      <c r="E13" s="128"/>
      <c r="F13" s="128"/>
      <c r="G13" s="128"/>
      <c r="H13" s="128"/>
      <c r="I13" s="128"/>
      <c r="J13" s="128"/>
      <c r="K13" s="128"/>
      <c r="L13" s="128"/>
      <c r="M13" s="128"/>
      <c r="N13" s="128"/>
      <c r="O13" s="128"/>
      <c r="P13" s="129"/>
    </row>
    <row r="14" spans="2:16" ht="15" customHeight="1">
      <c r="B14" s="126"/>
      <c r="C14" s="132" t="s">
        <v>129</v>
      </c>
      <c r="D14" s="127"/>
      <c r="E14" s="128"/>
      <c r="F14" s="128"/>
      <c r="G14" s="128"/>
      <c r="H14" s="128"/>
      <c r="I14" s="128"/>
      <c r="J14" s="128"/>
      <c r="K14" s="128"/>
      <c r="L14" s="128"/>
      <c r="M14" s="128"/>
      <c r="N14" s="128"/>
      <c r="O14" s="128"/>
      <c r="P14" s="129"/>
    </row>
    <row r="15" spans="2:16" ht="15" customHeight="1">
      <c r="B15" s="126"/>
      <c r="C15" s="127"/>
      <c r="D15" s="127" t="s">
        <v>122</v>
      </c>
      <c r="E15" s="128"/>
      <c r="F15" s="128"/>
      <c r="G15" s="128"/>
      <c r="H15" s="128"/>
      <c r="I15" s="128"/>
      <c r="J15" s="128"/>
      <c r="K15" s="128"/>
      <c r="L15" s="128"/>
      <c r="M15" s="128"/>
      <c r="N15" s="128"/>
      <c r="O15" s="128"/>
      <c r="P15" s="129"/>
    </row>
    <row r="16" spans="2:16" ht="15" customHeight="1">
      <c r="B16" s="126"/>
      <c r="C16" s="132" t="s">
        <v>123</v>
      </c>
      <c r="D16" s="127"/>
      <c r="E16" s="128"/>
      <c r="F16" s="128"/>
      <c r="G16" s="128"/>
      <c r="H16" s="128"/>
      <c r="I16" s="128"/>
      <c r="J16" s="128"/>
      <c r="K16" s="128"/>
      <c r="L16" s="128"/>
      <c r="M16" s="128"/>
      <c r="N16" s="128"/>
      <c r="O16" s="128"/>
      <c r="P16" s="129"/>
    </row>
    <row r="17" spans="2:16" ht="15" customHeight="1">
      <c r="B17" s="126"/>
      <c r="C17" s="127"/>
      <c r="D17" s="127" t="s">
        <v>124</v>
      </c>
      <c r="E17" s="128"/>
      <c r="F17" s="128"/>
      <c r="G17" s="128"/>
      <c r="H17" s="128"/>
      <c r="I17" s="128"/>
      <c r="J17" s="128"/>
      <c r="K17" s="128"/>
      <c r="L17" s="128"/>
      <c r="M17" s="128"/>
      <c r="N17" s="128"/>
      <c r="O17" s="128"/>
      <c r="P17" s="129"/>
    </row>
    <row r="18" spans="2:16" ht="15" customHeight="1">
      <c r="B18" s="126"/>
      <c r="C18" s="132" t="s">
        <v>128</v>
      </c>
      <c r="D18" s="127"/>
      <c r="E18" s="128"/>
      <c r="F18" s="128"/>
      <c r="G18" s="128"/>
      <c r="H18" s="128"/>
      <c r="I18" s="128"/>
      <c r="J18" s="128"/>
      <c r="K18" s="128"/>
      <c r="L18" s="128"/>
      <c r="M18" s="128"/>
      <c r="N18" s="128"/>
      <c r="O18" s="128"/>
      <c r="P18" s="129"/>
    </row>
    <row r="19" spans="2:16" ht="15" customHeight="1">
      <c r="B19" s="126"/>
      <c r="C19" s="127"/>
      <c r="D19" s="127" t="s">
        <v>180</v>
      </c>
      <c r="E19" s="128"/>
      <c r="F19" s="128"/>
      <c r="G19" s="128"/>
      <c r="H19" s="128"/>
      <c r="I19" s="128"/>
      <c r="J19" s="128"/>
      <c r="K19" s="128"/>
      <c r="L19" s="128"/>
      <c r="M19" s="128"/>
      <c r="N19" s="128"/>
      <c r="O19" s="128"/>
      <c r="P19" s="129"/>
    </row>
    <row r="20" spans="2:16" ht="15" customHeight="1">
      <c r="B20" s="126"/>
      <c r="C20" s="127" t="s">
        <v>164</v>
      </c>
      <c r="D20" s="127" t="s">
        <v>125</v>
      </c>
      <c r="E20" s="128"/>
      <c r="F20" s="128"/>
      <c r="G20" s="128"/>
      <c r="H20" s="128"/>
      <c r="I20" s="128"/>
      <c r="J20" s="128"/>
      <c r="K20" s="128"/>
      <c r="L20" s="128"/>
      <c r="M20" s="128"/>
      <c r="N20" s="128"/>
      <c r="O20" s="128"/>
      <c r="P20" s="129"/>
    </row>
    <row r="21" spans="2:16" ht="15" customHeight="1" thickBot="1">
      <c r="B21" s="126"/>
      <c r="C21" s="127"/>
      <c r="D21" s="128"/>
      <c r="E21" s="128"/>
      <c r="F21" s="128"/>
      <c r="G21" s="128"/>
      <c r="H21" s="128"/>
      <c r="I21" s="128"/>
      <c r="J21" s="128"/>
      <c r="K21" s="128"/>
      <c r="L21" s="128"/>
      <c r="M21" s="128"/>
      <c r="N21" s="128"/>
      <c r="O21" s="128"/>
      <c r="P21" s="129"/>
    </row>
    <row r="22" spans="2:16" ht="15" customHeight="1" thickTop="1" thickBot="1">
      <c r="B22" s="134"/>
      <c r="C22" s="127" t="s">
        <v>147</v>
      </c>
      <c r="D22" s="131"/>
      <c r="E22" s="131"/>
      <c r="F22" s="131"/>
      <c r="G22" s="131"/>
      <c r="H22" s="131"/>
      <c r="I22" s="131"/>
      <c r="J22" s="131"/>
      <c r="K22" s="131"/>
      <c r="L22" s="128"/>
      <c r="M22" s="709" t="s">
        <v>156</v>
      </c>
      <c r="N22" s="710"/>
      <c r="O22" s="711"/>
      <c r="P22" s="129"/>
    </row>
    <row r="23" spans="2:16" ht="15" customHeight="1" thickTop="1">
      <c r="B23" s="135"/>
      <c r="C23" s="136"/>
      <c r="D23" s="136"/>
      <c r="E23" s="136"/>
      <c r="F23" s="136"/>
      <c r="G23" s="136"/>
      <c r="H23" s="136"/>
      <c r="I23" s="136"/>
      <c r="J23" s="136"/>
      <c r="K23" s="136"/>
      <c r="L23" s="137"/>
      <c r="M23" s="137"/>
      <c r="N23" s="137"/>
      <c r="O23" s="137"/>
      <c r="P23" s="138"/>
    </row>
  </sheetData>
  <mergeCells count="1">
    <mergeCell ref="M22:O22"/>
  </mergeCells>
  <phoneticPr fontId="2"/>
  <hyperlinks>
    <hyperlink ref="M22:O22" location="入力の説明!A1" display="入力の説明シートへ"/>
  </hyperlinks>
  <pageMargins left="0.78740157480314965" right="0.27559055118110237" top="0.78740157480314965" bottom="0.78740157480314965" header="0.51181102362204722" footer="0.51181102362204722"/>
  <pageSetup paperSize="9" orientation="landscape" r:id="rId1"/>
  <headerFooter alignWithMargins="0">
    <oddFooter>&amp;R&amp;F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7"/>
  </sheetPr>
  <dimension ref="A1:BC67"/>
  <sheetViews>
    <sheetView zoomScaleNormal="100" zoomScaleSheetLayoutView="100" workbookViewId="0"/>
  </sheetViews>
  <sheetFormatPr defaultRowHeight="12"/>
  <cols>
    <col min="1" max="1" width="1.25" style="1" customWidth="1"/>
    <col min="2" max="2" width="5.25" style="1" customWidth="1"/>
    <col min="3" max="4" width="9" style="1"/>
    <col min="5" max="5" width="1.25" style="73" customWidth="1"/>
    <col min="6" max="6" width="1.25" style="1" customWidth="1"/>
    <col min="7" max="8" width="12.625" style="1" customWidth="1"/>
    <col min="9" max="9" width="18.75" style="1" customWidth="1"/>
    <col min="10" max="10" width="1.25" style="73" customWidth="1"/>
    <col min="11" max="11" width="1.25" style="1" customWidth="1"/>
    <col min="12" max="14" width="10.625" style="1" customWidth="1"/>
    <col min="15" max="15" width="1.25" style="73" customWidth="1"/>
    <col min="16" max="16" width="1.25" style="1" customWidth="1"/>
    <col min="17" max="19" width="6" style="1" customWidth="1"/>
    <col min="20" max="20" width="1.25" style="73" customWidth="1"/>
    <col min="21" max="21" width="1.25" style="1" customWidth="1"/>
    <col min="22" max="24" width="8.875" style="1" customWidth="1"/>
    <col min="25" max="25" width="1.375" style="1" customWidth="1"/>
    <col min="26" max="26" width="9" style="1"/>
    <col min="27" max="49" width="9" style="119"/>
    <col min="50" max="16384" width="9" style="1"/>
  </cols>
  <sheetData>
    <row r="1" spans="1:55" ht="4.5" customHeight="1">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X1" s="119"/>
      <c r="AY1" s="119"/>
      <c r="AZ1" s="119"/>
      <c r="BA1" s="119"/>
      <c r="BB1" s="119"/>
      <c r="BC1" s="119"/>
    </row>
    <row r="2" spans="1:55" ht="14.25">
      <c r="A2" s="119"/>
      <c r="B2" s="139" t="s">
        <v>37</v>
      </c>
      <c r="C2" s="120"/>
      <c r="D2" s="119"/>
      <c r="E2" s="119"/>
      <c r="F2" s="119"/>
      <c r="G2" s="120"/>
      <c r="H2" s="120"/>
      <c r="I2" s="120"/>
      <c r="J2" s="119"/>
      <c r="K2" s="119"/>
      <c r="L2" s="120"/>
      <c r="M2" s="120"/>
      <c r="N2" s="119"/>
      <c r="O2" s="119"/>
      <c r="P2" s="119"/>
      <c r="Q2" s="119"/>
      <c r="R2" s="119"/>
      <c r="S2" s="119"/>
      <c r="T2" s="119"/>
      <c r="U2" s="119"/>
      <c r="V2" s="119"/>
      <c r="W2" s="119"/>
      <c r="X2" s="119"/>
      <c r="Y2" s="119"/>
      <c r="Z2" s="119"/>
      <c r="AX2" s="119"/>
      <c r="AY2" s="119"/>
      <c r="AZ2" s="119"/>
      <c r="BA2" s="119"/>
      <c r="BB2" s="119"/>
      <c r="BC2" s="119"/>
    </row>
    <row r="3" spans="1:55" ht="15" customHeight="1">
      <c r="A3" s="119"/>
      <c r="B3" s="121" t="s">
        <v>90</v>
      </c>
      <c r="C3" s="119"/>
      <c r="D3" s="120"/>
      <c r="E3" s="120"/>
      <c r="F3" s="120"/>
      <c r="G3" s="120"/>
      <c r="H3" s="120"/>
      <c r="I3" s="120"/>
      <c r="J3" s="120"/>
      <c r="K3" s="120"/>
      <c r="L3" s="120"/>
      <c r="M3" s="120"/>
      <c r="N3" s="119"/>
      <c r="O3" s="120"/>
      <c r="P3" s="120"/>
      <c r="Q3" s="119"/>
      <c r="R3" s="119"/>
      <c r="S3" s="119"/>
      <c r="T3" s="120"/>
      <c r="U3" s="120"/>
      <c r="V3" s="119"/>
      <c r="W3" s="119"/>
      <c r="X3" s="119"/>
      <c r="Y3" s="119"/>
      <c r="Z3" s="119"/>
      <c r="AX3" s="119"/>
      <c r="AY3" s="119"/>
      <c r="AZ3" s="119"/>
      <c r="BA3" s="119"/>
      <c r="BB3" s="119"/>
      <c r="BC3" s="119"/>
    </row>
    <row r="4" spans="1:55" ht="15" customHeight="1">
      <c r="A4" s="119"/>
      <c r="B4" s="121"/>
      <c r="C4" s="140"/>
      <c r="D4" s="140"/>
      <c r="E4" s="140"/>
      <c r="F4" s="141"/>
      <c r="G4" s="721" t="s">
        <v>97</v>
      </c>
      <c r="H4" s="721"/>
      <c r="I4" s="721"/>
      <c r="J4" s="143"/>
      <c r="K4" s="144"/>
      <c r="L4" s="721" t="s">
        <v>91</v>
      </c>
      <c r="M4" s="721"/>
      <c r="N4" s="721"/>
      <c r="O4" s="144"/>
      <c r="P4" s="141"/>
      <c r="Q4" s="716" t="s">
        <v>432</v>
      </c>
      <c r="R4" s="716"/>
      <c r="S4" s="716"/>
      <c r="T4" s="150"/>
      <c r="U4" s="119"/>
      <c r="V4" s="119"/>
      <c r="W4" s="119"/>
      <c r="X4" s="119"/>
      <c r="Y4" s="119"/>
      <c r="Z4" s="119"/>
    </row>
    <row r="5" spans="1:55" ht="29.25" customHeight="1">
      <c r="A5" s="119"/>
      <c r="B5" s="121"/>
      <c r="C5" s="140"/>
      <c r="D5" s="140"/>
      <c r="E5" s="140"/>
      <c r="F5" s="142"/>
      <c r="G5" s="717" t="s">
        <v>183</v>
      </c>
      <c r="H5" s="717"/>
      <c r="I5" s="717"/>
      <c r="J5" s="145"/>
      <c r="K5" s="146"/>
      <c r="L5" s="717" t="s">
        <v>98</v>
      </c>
      <c r="M5" s="717"/>
      <c r="N5" s="717"/>
      <c r="O5" s="146"/>
      <c r="P5" s="142"/>
      <c r="Q5" s="717" t="s">
        <v>184</v>
      </c>
      <c r="R5" s="717"/>
      <c r="S5" s="717"/>
      <c r="T5" s="148"/>
      <c r="U5" s="119"/>
      <c r="V5" s="119"/>
      <c r="W5" s="119"/>
      <c r="X5" s="119"/>
      <c r="Y5" s="119"/>
      <c r="Z5" s="119"/>
    </row>
    <row r="6" spans="1:55" ht="15" customHeight="1">
      <c r="A6" s="119"/>
      <c r="B6" s="121"/>
      <c r="C6" s="140"/>
      <c r="D6" s="140"/>
      <c r="E6" s="140"/>
      <c r="F6" s="142"/>
      <c r="G6" s="717"/>
      <c r="H6" s="717"/>
      <c r="I6" s="717"/>
      <c r="J6" s="145"/>
      <c r="K6" s="146"/>
      <c r="L6" s="717"/>
      <c r="M6" s="717"/>
      <c r="N6" s="717"/>
      <c r="O6" s="146"/>
      <c r="P6" s="142"/>
      <c r="Q6" s="717"/>
      <c r="R6" s="717"/>
      <c r="S6" s="717"/>
      <c r="T6" s="148"/>
      <c r="U6" s="119"/>
      <c r="V6" s="119"/>
      <c r="W6" s="119"/>
      <c r="X6" s="119"/>
      <c r="Y6" s="119"/>
      <c r="Z6" s="119"/>
    </row>
    <row r="7" spans="1:55" ht="15" customHeight="1">
      <c r="A7" s="119"/>
      <c r="B7" s="121"/>
      <c r="C7" s="140"/>
      <c r="D7" s="140"/>
      <c r="E7" s="140"/>
      <c r="F7" s="142"/>
      <c r="G7" s="717"/>
      <c r="H7" s="717"/>
      <c r="I7" s="717"/>
      <c r="J7" s="145"/>
      <c r="K7" s="146"/>
      <c r="L7" s="717"/>
      <c r="M7" s="717"/>
      <c r="N7" s="717"/>
      <c r="O7" s="146"/>
      <c r="P7" s="142"/>
      <c r="Q7" s="717"/>
      <c r="R7" s="717"/>
      <c r="S7" s="717"/>
      <c r="T7" s="148"/>
      <c r="U7" s="119"/>
      <c r="V7" s="119"/>
      <c r="W7" s="119"/>
      <c r="X7" s="119"/>
      <c r="Y7" s="119"/>
      <c r="Z7" s="119"/>
    </row>
    <row r="8" spans="1:55" ht="21" customHeight="1">
      <c r="A8" s="119"/>
      <c r="B8" s="121"/>
      <c r="C8" s="121"/>
      <c r="D8" s="121"/>
      <c r="E8" s="121"/>
      <c r="F8" s="126"/>
      <c r="G8" s="723" t="s">
        <v>130</v>
      </c>
      <c r="H8" s="723"/>
      <c r="I8" s="723"/>
      <c r="J8" s="129"/>
      <c r="K8" s="128"/>
      <c r="L8" s="717"/>
      <c r="M8" s="717"/>
      <c r="N8" s="717"/>
      <c r="O8" s="128"/>
      <c r="P8" s="126"/>
      <c r="Q8" s="717"/>
      <c r="R8" s="717"/>
      <c r="S8" s="717"/>
      <c r="T8" s="148"/>
      <c r="U8" s="119"/>
      <c r="V8" s="119"/>
      <c r="W8" s="119"/>
      <c r="X8" s="119"/>
      <c r="Y8" s="119"/>
      <c r="Z8" s="119"/>
    </row>
    <row r="9" spans="1:55" ht="21" customHeight="1">
      <c r="A9" s="119"/>
      <c r="B9" s="121"/>
      <c r="C9" s="121"/>
      <c r="D9" s="121"/>
      <c r="E9" s="121"/>
      <c r="F9" s="126"/>
      <c r="G9" s="722" t="s">
        <v>556</v>
      </c>
      <c r="H9" s="722"/>
      <c r="I9" s="722"/>
      <c r="J9" s="129"/>
      <c r="K9" s="128"/>
      <c r="L9" s="717"/>
      <c r="M9" s="717"/>
      <c r="N9" s="717"/>
      <c r="O9" s="128"/>
      <c r="P9" s="126"/>
      <c r="Q9" s="717"/>
      <c r="R9" s="717"/>
      <c r="S9" s="717"/>
      <c r="T9" s="148"/>
      <c r="U9" s="119"/>
      <c r="V9" s="119"/>
      <c r="W9" s="119"/>
      <c r="X9" s="119"/>
      <c r="Y9" s="119"/>
      <c r="Z9" s="119"/>
    </row>
    <row r="10" spans="1:55" ht="21" customHeight="1" thickBot="1">
      <c r="A10" s="119"/>
      <c r="B10" s="121"/>
      <c r="C10" s="121"/>
      <c r="D10" s="121"/>
      <c r="E10" s="121"/>
      <c r="F10" s="126"/>
      <c r="G10" s="722"/>
      <c r="H10" s="722"/>
      <c r="I10" s="722"/>
      <c r="J10" s="129"/>
      <c r="K10" s="128"/>
      <c r="L10" s="717"/>
      <c r="M10" s="717"/>
      <c r="N10" s="717"/>
      <c r="O10" s="128"/>
      <c r="P10" s="126"/>
      <c r="Q10" s="146"/>
      <c r="R10" s="146"/>
      <c r="S10" s="146"/>
      <c r="T10" s="148"/>
      <c r="U10" s="119"/>
      <c r="V10" s="119"/>
      <c r="W10" s="119"/>
      <c r="X10" s="119"/>
      <c r="Y10" s="119"/>
      <c r="Z10" s="119"/>
    </row>
    <row r="11" spans="1:55" ht="20.25" customHeight="1" thickTop="1">
      <c r="A11" s="119"/>
      <c r="B11" s="121"/>
      <c r="C11" s="121"/>
      <c r="D11" s="121"/>
      <c r="E11" s="121"/>
      <c r="F11" s="126"/>
      <c r="G11" s="724" t="s">
        <v>522</v>
      </c>
      <c r="H11" s="725"/>
      <c r="I11" s="726"/>
      <c r="J11" s="129"/>
      <c r="K11" s="128"/>
      <c r="L11" s="158"/>
      <c r="M11" s="158"/>
      <c r="N11" s="158"/>
      <c r="O11" s="128"/>
      <c r="P11" s="126"/>
      <c r="Q11" s="146"/>
      <c r="R11" s="146"/>
      <c r="S11" s="146"/>
      <c r="T11" s="148"/>
      <c r="U11" s="119"/>
      <c r="V11" s="119"/>
      <c r="W11" s="119"/>
      <c r="X11" s="119"/>
      <c r="Y11" s="119"/>
      <c r="Z11" s="119"/>
    </row>
    <row r="12" spans="1:55" ht="20.25" customHeight="1" thickBot="1">
      <c r="A12" s="119"/>
      <c r="B12" s="121"/>
      <c r="C12" s="121"/>
      <c r="D12" s="121"/>
      <c r="E12" s="121"/>
      <c r="F12" s="126"/>
      <c r="G12" s="727"/>
      <c r="H12" s="728"/>
      <c r="I12" s="729"/>
      <c r="J12" s="129"/>
      <c r="K12" s="128"/>
      <c r="L12" s="158"/>
      <c r="M12" s="158"/>
      <c r="N12" s="158"/>
      <c r="O12" s="128"/>
      <c r="P12" s="126"/>
      <c r="Q12" s="146"/>
      <c r="R12" s="146"/>
      <c r="S12" s="146"/>
      <c r="T12" s="148"/>
      <c r="U12" s="119"/>
      <c r="V12" s="119"/>
      <c r="W12" s="119"/>
      <c r="X12" s="119"/>
      <c r="Y12" s="119"/>
      <c r="Z12" s="119"/>
    </row>
    <row r="13" spans="1:55" ht="15" customHeight="1" thickTop="1" thickBot="1">
      <c r="A13" s="119"/>
      <c r="B13" s="121"/>
      <c r="C13" s="121"/>
      <c r="D13" s="121"/>
      <c r="E13" s="121"/>
      <c r="F13" s="126"/>
      <c r="G13" s="157"/>
      <c r="H13" s="157"/>
      <c r="I13" s="157"/>
      <c r="J13" s="129"/>
      <c r="K13" s="128"/>
      <c r="L13" s="158"/>
      <c r="M13" s="158"/>
      <c r="N13" s="158"/>
      <c r="O13" s="128"/>
      <c r="P13" s="126"/>
      <c r="Q13" s="146"/>
      <c r="R13" s="146"/>
      <c r="S13" s="146"/>
      <c r="T13" s="148"/>
      <c r="U13" s="119"/>
      <c r="V13" s="119"/>
      <c r="W13" s="119"/>
      <c r="X13" s="119"/>
      <c r="Y13" s="119"/>
      <c r="Z13" s="119"/>
    </row>
    <row r="14" spans="1:55" ht="15" customHeight="1" thickTop="1" thickBot="1">
      <c r="A14" s="119"/>
      <c r="B14" s="121"/>
      <c r="C14" s="140"/>
      <c r="D14" s="140"/>
      <c r="E14" s="140"/>
      <c r="F14" s="142"/>
      <c r="G14" s="718" t="s">
        <v>157</v>
      </c>
      <c r="H14" s="719"/>
      <c r="I14" s="720"/>
      <c r="J14" s="145"/>
      <c r="K14" s="146"/>
      <c r="L14" s="718" t="s">
        <v>85</v>
      </c>
      <c r="M14" s="719"/>
      <c r="N14" s="720"/>
      <c r="O14" s="146"/>
      <c r="P14" s="142"/>
      <c r="Q14" s="718" t="s">
        <v>86</v>
      </c>
      <c r="R14" s="719"/>
      <c r="S14" s="720"/>
      <c r="T14" s="147"/>
      <c r="U14" s="119"/>
      <c r="V14" s="119"/>
      <c r="W14" s="119"/>
      <c r="X14" s="119"/>
      <c r="Y14" s="119"/>
      <c r="Z14" s="119"/>
    </row>
    <row r="15" spans="1:55" ht="15" customHeight="1" thickTop="1">
      <c r="A15" s="151"/>
      <c r="B15" s="124"/>
      <c r="C15" s="124"/>
      <c r="D15" s="124"/>
      <c r="E15" s="124"/>
      <c r="F15" s="128"/>
      <c r="G15" s="128"/>
      <c r="H15" s="128"/>
      <c r="I15" s="128"/>
      <c r="J15" s="129"/>
      <c r="K15" s="128"/>
      <c r="L15" s="128"/>
      <c r="M15" s="128"/>
      <c r="N15" s="131"/>
      <c r="O15" s="128"/>
      <c r="P15" s="126"/>
      <c r="Q15" s="131"/>
      <c r="R15" s="131"/>
      <c r="S15" s="131"/>
      <c r="T15" s="147"/>
      <c r="U15" s="119"/>
      <c r="V15" s="119"/>
      <c r="W15" s="119"/>
      <c r="X15" s="119"/>
      <c r="Y15" s="119"/>
      <c r="Z15" s="119"/>
    </row>
    <row r="16" spans="1:55" ht="15" customHeight="1">
      <c r="A16" s="134"/>
      <c r="B16" s="156" t="s">
        <v>88</v>
      </c>
      <c r="C16" s="156"/>
      <c r="D16" s="156"/>
      <c r="E16" s="128"/>
      <c r="F16" s="128"/>
      <c r="G16" s="128"/>
      <c r="H16" s="128"/>
      <c r="I16" s="128"/>
      <c r="J16" s="129"/>
      <c r="K16" s="128"/>
      <c r="L16" s="128"/>
      <c r="M16" s="128"/>
      <c r="N16" s="131"/>
      <c r="O16" s="128"/>
      <c r="P16" s="126"/>
      <c r="Q16" s="131"/>
      <c r="R16" s="131"/>
      <c r="S16" s="131"/>
      <c r="T16" s="147"/>
      <c r="U16" s="119"/>
      <c r="V16" s="119"/>
      <c r="W16" s="119"/>
      <c r="X16" s="119"/>
      <c r="Y16" s="119"/>
      <c r="Z16" s="119"/>
    </row>
    <row r="17" spans="1:49" ht="15" customHeight="1">
      <c r="A17" s="134"/>
      <c r="B17" s="713" t="s">
        <v>490</v>
      </c>
      <c r="C17" s="713"/>
      <c r="D17" s="713"/>
      <c r="E17" s="128" t="s">
        <v>95</v>
      </c>
      <c r="F17" s="128"/>
      <c r="G17" s="715" t="s">
        <v>491</v>
      </c>
      <c r="H17" s="715"/>
      <c r="I17" s="715"/>
      <c r="J17" s="147"/>
      <c r="K17" s="131"/>
      <c r="L17" s="104" t="s">
        <v>87</v>
      </c>
      <c r="M17" s="104"/>
      <c r="N17" s="104"/>
      <c r="O17" s="131"/>
      <c r="P17" s="134"/>
      <c r="Q17" s="105"/>
      <c r="R17" s="105"/>
      <c r="S17" s="105"/>
      <c r="T17" s="147"/>
      <c r="U17" s="119"/>
      <c r="V17" s="119"/>
      <c r="W17" s="119"/>
      <c r="X17" s="119"/>
      <c r="Y17" s="119"/>
      <c r="Z17" s="119"/>
    </row>
    <row r="18" spans="1:49" ht="15" customHeight="1">
      <c r="A18" s="134"/>
      <c r="B18" s="713"/>
      <c r="C18" s="713"/>
      <c r="D18" s="713"/>
      <c r="E18" s="128"/>
      <c r="F18" s="128"/>
      <c r="G18" s="715"/>
      <c r="H18" s="715"/>
      <c r="I18" s="715"/>
      <c r="J18" s="129"/>
      <c r="K18" s="128"/>
      <c r="L18" s="731" t="s">
        <v>534</v>
      </c>
      <c r="M18" s="732"/>
      <c r="N18" s="732"/>
      <c r="O18" s="128"/>
      <c r="P18" s="126"/>
      <c r="Q18" s="105"/>
      <c r="R18" s="105"/>
      <c r="S18" s="105"/>
      <c r="T18" s="147"/>
      <c r="U18" s="119"/>
      <c r="V18" s="119"/>
      <c r="W18" s="119"/>
      <c r="X18" s="119"/>
      <c r="Y18" s="119"/>
      <c r="Z18" s="119"/>
    </row>
    <row r="19" spans="1:49" ht="15" customHeight="1">
      <c r="A19" s="134"/>
      <c r="B19" s="713"/>
      <c r="C19" s="713"/>
      <c r="D19" s="713"/>
      <c r="E19" s="128"/>
      <c r="F19" s="128"/>
      <c r="G19" s="715"/>
      <c r="H19" s="715"/>
      <c r="I19" s="715"/>
      <c r="J19" s="129"/>
      <c r="K19" s="128"/>
      <c r="L19" s="732"/>
      <c r="M19" s="732"/>
      <c r="N19" s="732"/>
      <c r="O19" s="128"/>
      <c r="P19" s="126"/>
      <c r="Q19" s="105"/>
      <c r="R19" s="105"/>
      <c r="S19" s="105"/>
      <c r="T19" s="147"/>
      <c r="U19" s="119"/>
      <c r="V19" s="119"/>
      <c r="W19" s="119"/>
      <c r="X19" s="119"/>
      <c r="Y19" s="119"/>
      <c r="Z19" s="119"/>
    </row>
    <row r="20" spans="1:49" ht="15" customHeight="1">
      <c r="A20" s="134"/>
      <c r="B20" s="128"/>
      <c r="C20" s="128"/>
      <c r="D20" s="128"/>
      <c r="E20" s="128"/>
      <c r="F20" s="128"/>
      <c r="G20" s="128"/>
      <c r="H20" s="128"/>
      <c r="I20" s="128"/>
      <c r="J20" s="129"/>
      <c r="K20" s="128"/>
      <c r="L20" s="128"/>
      <c r="M20" s="128"/>
      <c r="N20" s="131"/>
      <c r="O20" s="128"/>
      <c r="P20" s="126"/>
      <c r="Q20" s="105"/>
      <c r="R20" s="105"/>
      <c r="S20" s="105"/>
      <c r="T20" s="147"/>
      <c r="U20" s="119"/>
      <c r="V20" s="119"/>
      <c r="W20" s="119"/>
      <c r="X20" s="119"/>
      <c r="Y20" s="119"/>
      <c r="Z20" s="119"/>
    </row>
    <row r="21" spans="1:49" ht="15" customHeight="1">
      <c r="A21" s="134"/>
      <c r="B21" s="713" t="s">
        <v>492</v>
      </c>
      <c r="C21" s="713"/>
      <c r="D21" s="713"/>
      <c r="E21" s="128" t="s">
        <v>95</v>
      </c>
      <c r="F21" s="128"/>
      <c r="G21" s="715" t="s">
        <v>493</v>
      </c>
      <c r="H21" s="715"/>
      <c r="I21" s="715"/>
      <c r="J21" s="153"/>
      <c r="K21" s="131"/>
      <c r="L21" s="733" t="s">
        <v>494</v>
      </c>
      <c r="M21" s="733"/>
      <c r="N21" s="733"/>
      <c r="O21" s="155"/>
      <c r="P21" s="134"/>
      <c r="Q21" s="730" t="s">
        <v>551</v>
      </c>
      <c r="R21" s="730"/>
      <c r="S21" s="730"/>
      <c r="T21" s="147"/>
      <c r="U21" s="119"/>
      <c r="V21" s="119"/>
      <c r="W21" s="119"/>
      <c r="X21" s="119"/>
      <c r="Y21" s="119"/>
      <c r="Z21" s="119"/>
    </row>
    <row r="22" spans="1:49" ht="15" customHeight="1">
      <c r="A22" s="134"/>
      <c r="B22" s="713"/>
      <c r="C22" s="713"/>
      <c r="D22" s="713"/>
      <c r="E22" s="154"/>
      <c r="F22" s="128"/>
      <c r="G22" s="715"/>
      <c r="H22" s="715"/>
      <c r="I22" s="715"/>
      <c r="J22" s="153"/>
      <c r="K22" s="131"/>
      <c r="L22" s="712" t="s">
        <v>89</v>
      </c>
      <c r="M22" s="712"/>
      <c r="N22" s="712"/>
      <c r="O22" s="155"/>
      <c r="P22" s="134"/>
      <c r="Q22" s="730"/>
      <c r="R22" s="730"/>
      <c r="S22" s="730"/>
      <c r="T22" s="147"/>
      <c r="U22" s="119"/>
      <c r="V22" s="119"/>
      <c r="W22" s="119"/>
      <c r="X22" s="119"/>
      <c r="Y22" s="119"/>
      <c r="Z22" s="119"/>
    </row>
    <row r="23" spans="1:49" ht="15" customHeight="1">
      <c r="A23" s="134"/>
      <c r="B23" s="128"/>
      <c r="C23" s="128"/>
      <c r="D23" s="128"/>
      <c r="E23" s="128"/>
      <c r="F23" s="128"/>
      <c r="G23" s="131"/>
      <c r="H23" s="131"/>
      <c r="I23" s="131"/>
      <c r="J23" s="147"/>
      <c r="K23" s="131"/>
      <c r="L23" s="131"/>
      <c r="M23" s="131"/>
      <c r="N23" s="131"/>
      <c r="O23" s="131"/>
      <c r="P23" s="134"/>
      <c r="Q23" s="730"/>
      <c r="R23" s="730"/>
      <c r="S23" s="730"/>
      <c r="T23" s="147"/>
      <c r="U23" s="119"/>
      <c r="V23" s="119"/>
      <c r="W23" s="119"/>
      <c r="X23" s="119"/>
      <c r="Y23" s="119"/>
      <c r="Z23" s="119"/>
    </row>
    <row r="24" spans="1:49" ht="15" customHeight="1">
      <c r="A24" s="134"/>
      <c r="B24" s="714" t="s">
        <v>495</v>
      </c>
      <c r="C24" s="714"/>
      <c r="D24" s="714"/>
      <c r="E24" s="128" t="s">
        <v>95</v>
      </c>
      <c r="F24" s="128"/>
      <c r="G24" s="715" t="s">
        <v>496</v>
      </c>
      <c r="H24" s="715"/>
      <c r="I24" s="715"/>
      <c r="J24" s="153"/>
      <c r="K24" s="131"/>
      <c r="L24" s="715" t="s">
        <v>497</v>
      </c>
      <c r="M24" s="715"/>
      <c r="N24" s="715"/>
      <c r="O24" s="155"/>
      <c r="P24" s="134"/>
      <c r="Q24" s="730"/>
      <c r="R24" s="730"/>
      <c r="S24" s="730"/>
      <c r="T24" s="147"/>
      <c r="U24" s="119"/>
      <c r="V24" s="119"/>
      <c r="W24" s="119"/>
      <c r="X24" s="119"/>
      <c r="Y24" s="119"/>
      <c r="Z24" s="119"/>
    </row>
    <row r="25" spans="1:49" ht="15" customHeight="1">
      <c r="A25" s="134"/>
      <c r="B25" s="714"/>
      <c r="C25" s="714"/>
      <c r="D25" s="714"/>
      <c r="E25" s="154"/>
      <c r="F25" s="128"/>
      <c r="G25" s="715"/>
      <c r="H25" s="715"/>
      <c r="I25" s="715"/>
      <c r="J25" s="153"/>
      <c r="K25" s="131"/>
      <c r="L25" s="715"/>
      <c r="M25" s="715"/>
      <c r="N25" s="715"/>
      <c r="O25" s="155"/>
      <c r="P25" s="134"/>
      <c r="Q25" s="730"/>
      <c r="R25" s="730"/>
      <c r="S25" s="730"/>
      <c r="T25" s="147"/>
      <c r="U25" s="119"/>
      <c r="V25" s="119"/>
      <c r="W25" s="119"/>
      <c r="X25" s="119"/>
      <c r="Y25" s="119"/>
      <c r="Z25" s="119"/>
    </row>
    <row r="26" spans="1:49" ht="15" customHeight="1">
      <c r="A26" s="134"/>
      <c r="B26" s="128"/>
      <c r="C26" s="128"/>
      <c r="D26" s="128"/>
      <c r="E26" s="128"/>
      <c r="F26" s="128"/>
      <c r="G26" s="131"/>
      <c r="H26" s="131"/>
      <c r="I26" s="131"/>
      <c r="J26" s="147"/>
      <c r="K26" s="131"/>
      <c r="L26" s="715"/>
      <c r="M26" s="715"/>
      <c r="N26" s="715"/>
      <c r="O26" s="131"/>
      <c r="P26" s="134"/>
      <c r="Q26" s="730"/>
      <c r="R26" s="730"/>
      <c r="S26" s="730"/>
      <c r="T26" s="147"/>
      <c r="U26" s="119"/>
      <c r="V26" s="119"/>
      <c r="W26" s="119"/>
      <c r="X26" s="119"/>
      <c r="Y26" s="119"/>
      <c r="Z26" s="119"/>
    </row>
    <row r="27" spans="1:49" s="73" customFormat="1" ht="15" customHeight="1">
      <c r="A27" s="134"/>
      <c r="B27" s="128"/>
      <c r="C27" s="128"/>
      <c r="D27" s="128"/>
      <c r="E27" s="128"/>
      <c r="F27" s="128"/>
      <c r="G27" s="131"/>
      <c r="H27" s="131"/>
      <c r="I27" s="131"/>
      <c r="J27" s="147"/>
      <c r="K27" s="131"/>
      <c r="L27" s="155"/>
      <c r="M27" s="155"/>
      <c r="N27" s="155"/>
      <c r="O27" s="131"/>
      <c r="P27" s="134"/>
      <c r="Q27" s="117"/>
      <c r="R27" s="117"/>
      <c r="S27" s="117"/>
      <c r="T27" s="147"/>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row>
    <row r="28" spans="1:49" ht="15" customHeight="1">
      <c r="A28" s="134"/>
      <c r="B28" s="713" t="s">
        <v>498</v>
      </c>
      <c r="C28" s="713"/>
      <c r="D28" s="713"/>
      <c r="E28" s="128" t="s">
        <v>95</v>
      </c>
      <c r="F28" s="128"/>
      <c r="G28" s="715" t="s">
        <v>500</v>
      </c>
      <c r="H28" s="715"/>
      <c r="I28" s="715"/>
      <c r="J28" s="153"/>
      <c r="K28" s="131"/>
      <c r="L28" s="715" t="s">
        <v>499</v>
      </c>
      <c r="M28" s="715"/>
      <c r="N28" s="715"/>
      <c r="O28" s="155"/>
      <c r="P28" s="134"/>
      <c r="Q28" s="105"/>
      <c r="R28" s="105"/>
      <c r="S28" s="105"/>
      <c r="T28" s="147"/>
      <c r="U28" s="119"/>
      <c r="V28" s="119"/>
      <c r="W28" s="119"/>
      <c r="X28" s="119"/>
      <c r="Y28" s="119"/>
      <c r="Z28" s="119"/>
    </row>
    <row r="29" spans="1:49" ht="15" customHeight="1">
      <c r="A29" s="134"/>
      <c r="B29" s="713"/>
      <c r="C29" s="713"/>
      <c r="D29" s="713"/>
      <c r="E29" s="154"/>
      <c r="F29" s="128"/>
      <c r="G29" s="715"/>
      <c r="H29" s="715"/>
      <c r="I29" s="715"/>
      <c r="J29" s="153"/>
      <c r="K29" s="131"/>
      <c r="L29" s="715"/>
      <c r="M29" s="715"/>
      <c r="N29" s="715"/>
      <c r="O29" s="155"/>
      <c r="P29" s="134"/>
      <c r="Q29" s="105"/>
      <c r="R29" s="105"/>
      <c r="S29" s="105"/>
      <c r="T29" s="147"/>
      <c r="U29" s="119"/>
      <c r="V29" s="119"/>
      <c r="W29" s="119"/>
      <c r="X29" s="119"/>
      <c r="Y29" s="119"/>
      <c r="Z29" s="119"/>
    </row>
    <row r="30" spans="1:49" ht="15" customHeight="1">
      <c r="A30" s="134"/>
      <c r="B30" s="118"/>
      <c r="C30" s="118"/>
      <c r="D30" s="118"/>
      <c r="E30" s="154"/>
      <c r="F30" s="128"/>
      <c r="G30" s="715"/>
      <c r="H30" s="715"/>
      <c r="I30" s="715"/>
      <c r="J30" s="153"/>
      <c r="K30" s="131"/>
      <c r="L30" s="715"/>
      <c r="M30" s="715"/>
      <c r="N30" s="715"/>
      <c r="O30" s="155"/>
      <c r="P30" s="134"/>
      <c r="Q30" s="105"/>
      <c r="R30" s="105"/>
      <c r="S30" s="105"/>
      <c r="T30" s="147"/>
      <c r="U30" s="119"/>
      <c r="V30" s="119"/>
      <c r="W30" s="119"/>
      <c r="X30" s="119"/>
      <c r="Y30" s="119"/>
      <c r="Z30" s="119"/>
    </row>
    <row r="31" spans="1:49" ht="15" customHeight="1">
      <c r="A31" s="134"/>
      <c r="B31" s="128"/>
      <c r="C31" s="128"/>
      <c r="D31" s="128"/>
      <c r="E31" s="128"/>
      <c r="F31" s="128"/>
      <c r="G31" s="131"/>
      <c r="H31" s="131"/>
      <c r="I31" s="131"/>
      <c r="J31" s="147"/>
      <c r="K31" s="131"/>
      <c r="L31" s="131"/>
      <c r="M31" s="131"/>
      <c r="N31" s="131"/>
      <c r="O31" s="131"/>
      <c r="P31" s="134"/>
      <c r="Q31" s="105"/>
      <c r="R31" s="105"/>
      <c r="S31" s="105"/>
      <c r="T31" s="147"/>
      <c r="U31" s="119"/>
      <c r="V31" s="119"/>
      <c r="W31" s="119"/>
      <c r="X31" s="119"/>
      <c r="Y31" s="119"/>
      <c r="Z31" s="119"/>
    </row>
    <row r="32" spans="1:49" ht="15" customHeight="1">
      <c r="A32" s="134"/>
      <c r="B32" s="713" t="s">
        <v>503</v>
      </c>
      <c r="C32" s="713"/>
      <c r="D32" s="713"/>
      <c r="E32" s="128" t="s">
        <v>95</v>
      </c>
      <c r="F32" s="128"/>
      <c r="G32" s="715" t="s">
        <v>502</v>
      </c>
      <c r="H32" s="715"/>
      <c r="I32" s="715"/>
      <c r="J32" s="153"/>
      <c r="K32" s="131"/>
      <c r="L32" s="733" t="s">
        <v>501</v>
      </c>
      <c r="M32" s="733"/>
      <c r="N32" s="733"/>
      <c r="O32" s="155"/>
      <c r="P32" s="134"/>
      <c r="Q32" s="105"/>
      <c r="R32" s="105"/>
      <c r="S32" s="105"/>
      <c r="T32" s="147"/>
      <c r="U32" s="119"/>
      <c r="V32" s="119"/>
      <c r="W32" s="119"/>
      <c r="X32" s="119"/>
      <c r="Y32" s="119"/>
      <c r="Z32" s="119"/>
    </row>
    <row r="33" spans="1:26" ht="15" customHeight="1">
      <c r="A33" s="134"/>
      <c r="B33" s="713"/>
      <c r="C33" s="713"/>
      <c r="D33" s="713"/>
      <c r="E33" s="154"/>
      <c r="F33" s="128"/>
      <c r="G33" s="715"/>
      <c r="H33" s="715"/>
      <c r="I33" s="715"/>
      <c r="J33" s="153"/>
      <c r="K33" s="131"/>
      <c r="L33" s="712" t="s">
        <v>92</v>
      </c>
      <c r="M33" s="712"/>
      <c r="N33" s="712"/>
      <c r="O33" s="155"/>
      <c r="P33" s="134"/>
      <c r="Q33" s="105"/>
      <c r="R33" s="105"/>
      <c r="S33" s="105"/>
      <c r="T33" s="147"/>
      <c r="U33" s="119"/>
      <c r="V33" s="119"/>
      <c r="W33" s="119"/>
      <c r="X33" s="119"/>
      <c r="Y33" s="119"/>
      <c r="Z33" s="119"/>
    </row>
    <row r="34" spans="1:26" ht="15" customHeight="1">
      <c r="A34" s="135"/>
      <c r="B34" s="137"/>
      <c r="C34" s="137"/>
      <c r="D34" s="137"/>
      <c r="E34" s="137"/>
      <c r="F34" s="137"/>
      <c r="G34" s="136"/>
      <c r="H34" s="136"/>
      <c r="I34" s="136"/>
      <c r="J34" s="152"/>
      <c r="K34" s="136"/>
      <c r="L34" s="136"/>
      <c r="M34" s="136"/>
      <c r="N34" s="136"/>
      <c r="O34" s="136"/>
      <c r="P34" s="135"/>
      <c r="Q34" s="136"/>
      <c r="R34" s="136"/>
      <c r="S34" s="136"/>
      <c r="T34" s="152"/>
      <c r="U34" s="119"/>
      <c r="V34" s="119"/>
      <c r="W34" s="119"/>
      <c r="X34" s="119"/>
      <c r="Y34" s="119"/>
      <c r="Z34" s="119"/>
    </row>
    <row r="35" spans="1:26" ht="15" customHeight="1">
      <c r="A35" s="119"/>
      <c r="B35" s="121"/>
      <c r="C35" s="121"/>
      <c r="D35" s="121"/>
      <c r="E35" s="121"/>
      <c r="F35" s="121"/>
      <c r="G35" s="121"/>
      <c r="H35" s="121"/>
      <c r="I35" s="121"/>
      <c r="J35" s="121"/>
      <c r="K35" s="121"/>
      <c r="L35" s="121"/>
      <c r="M35" s="121"/>
      <c r="N35" s="119"/>
      <c r="O35" s="121"/>
      <c r="P35" s="121"/>
      <c r="Q35" s="119"/>
      <c r="R35" s="119"/>
      <c r="S35" s="119"/>
      <c r="T35" s="121"/>
      <c r="U35" s="121"/>
      <c r="V35" s="119"/>
      <c r="W35" s="119"/>
      <c r="X35" s="119"/>
      <c r="Y35" s="119"/>
      <c r="Z35" s="119"/>
    </row>
    <row r="36" spans="1:26" ht="15" customHeight="1" thickBot="1">
      <c r="A36" s="119"/>
      <c r="B36" s="121" t="s">
        <v>131</v>
      </c>
      <c r="C36" s="121"/>
      <c r="D36" s="121"/>
      <c r="E36" s="121"/>
      <c r="F36" s="121"/>
      <c r="G36" s="121"/>
      <c r="H36" s="121"/>
      <c r="I36" s="121"/>
      <c r="J36" s="121"/>
      <c r="K36" s="121"/>
      <c r="L36" s="121"/>
      <c r="M36" s="121"/>
      <c r="N36" s="119"/>
      <c r="O36" s="121"/>
      <c r="P36" s="121"/>
      <c r="Q36" s="119"/>
      <c r="R36" s="119"/>
      <c r="S36" s="119"/>
      <c r="T36" s="121"/>
      <c r="U36" s="121"/>
      <c r="V36" s="119"/>
      <c r="W36" s="119"/>
      <c r="X36" s="119"/>
      <c r="Y36" s="119"/>
      <c r="Z36" s="119"/>
    </row>
    <row r="37" spans="1:26" ht="15" customHeight="1" thickTop="1" thickBot="1">
      <c r="A37" s="119"/>
      <c r="B37" s="121"/>
      <c r="C37" s="709" t="s">
        <v>165</v>
      </c>
      <c r="D37" s="710"/>
      <c r="E37" s="710"/>
      <c r="F37" s="710"/>
      <c r="G37" s="711"/>
      <c r="H37" s="119"/>
      <c r="I37" s="709" t="s">
        <v>167</v>
      </c>
      <c r="J37" s="710"/>
      <c r="K37" s="710"/>
      <c r="L37" s="711"/>
      <c r="M37" s="119"/>
      <c r="N37" s="709" t="s">
        <v>166</v>
      </c>
      <c r="O37" s="710"/>
      <c r="P37" s="710"/>
      <c r="Q37" s="710"/>
      <c r="R37" s="711"/>
      <c r="S37" s="119"/>
      <c r="T37" s="121"/>
      <c r="U37" s="121"/>
      <c r="V37" s="119"/>
      <c r="W37" s="119"/>
      <c r="X37" s="119"/>
      <c r="Y37" s="119"/>
      <c r="Z37" s="119"/>
    </row>
    <row r="38" spans="1:26" s="119" customFormat="1" ht="15" customHeight="1" thickTop="1">
      <c r="B38" s="121"/>
      <c r="C38" s="121"/>
      <c r="D38" s="121"/>
      <c r="E38" s="121"/>
      <c r="F38" s="121"/>
      <c r="G38" s="121"/>
      <c r="H38" s="121"/>
      <c r="I38" s="121"/>
      <c r="J38" s="121"/>
      <c r="K38" s="121"/>
      <c r="L38" s="121"/>
      <c r="M38" s="121"/>
      <c r="O38" s="121"/>
      <c r="P38" s="121"/>
      <c r="T38" s="121"/>
      <c r="U38" s="121"/>
    </row>
    <row r="39" spans="1:26" s="119" customFormat="1" ht="15" customHeight="1">
      <c r="B39" s="121"/>
      <c r="C39" s="121"/>
      <c r="D39" s="121"/>
      <c r="E39" s="121"/>
      <c r="F39" s="121"/>
      <c r="G39" s="121"/>
      <c r="H39" s="121"/>
      <c r="I39" s="121"/>
      <c r="J39" s="121"/>
      <c r="K39" s="121"/>
      <c r="L39" s="121"/>
      <c r="M39" s="121"/>
      <c r="O39" s="121"/>
      <c r="P39" s="121"/>
      <c r="T39" s="121"/>
      <c r="U39" s="121"/>
    </row>
    <row r="40" spans="1:26" s="119" customFormat="1" ht="15" customHeight="1">
      <c r="B40" s="121"/>
      <c r="C40" s="121"/>
      <c r="D40" s="121"/>
      <c r="E40" s="121"/>
      <c r="F40" s="121"/>
      <c r="G40" s="121"/>
      <c r="H40" s="121"/>
      <c r="I40" s="121"/>
      <c r="J40" s="121"/>
      <c r="K40" s="121"/>
      <c r="L40" s="121"/>
      <c r="M40" s="121"/>
      <c r="O40" s="121"/>
      <c r="P40" s="121"/>
      <c r="T40" s="121"/>
      <c r="U40" s="121"/>
    </row>
    <row r="41" spans="1:26" s="119" customFormat="1" ht="16.5" customHeight="1">
      <c r="B41" s="121"/>
      <c r="C41" s="121"/>
      <c r="D41" s="121"/>
      <c r="E41" s="121"/>
      <c r="F41" s="121"/>
      <c r="G41" s="121"/>
      <c r="H41" s="121"/>
      <c r="I41" s="121"/>
      <c r="J41" s="121"/>
      <c r="K41" s="121"/>
      <c r="L41" s="121"/>
      <c r="M41" s="121"/>
      <c r="O41" s="121"/>
      <c r="P41" s="121"/>
      <c r="T41" s="121"/>
      <c r="U41" s="121"/>
    </row>
    <row r="42" spans="1:26" s="119" customFormat="1" ht="16.5" customHeight="1">
      <c r="B42" s="121"/>
      <c r="C42" s="121"/>
      <c r="D42" s="121"/>
      <c r="E42" s="121"/>
      <c r="F42" s="121"/>
      <c r="G42" s="121"/>
      <c r="H42" s="121"/>
      <c r="I42" s="121"/>
      <c r="J42" s="121"/>
      <c r="K42" s="121"/>
      <c r="L42" s="121"/>
      <c r="M42" s="121"/>
      <c r="O42" s="121"/>
      <c r="P42" s="121"/>
      <c r="T42" s="121"/>
      <c r="U42" s="121"/>
    </row>
    <row r="43" spans="1:26" s="119" customFormat="1" ht="16.5" customHeight="1">
      <c r="B43" s="121"/>
      <c r="C43" s="121"/>
      <c r="D43" s="121"/>
      <c r="E43" s="121"/>
      <c r="F43" s="121"/>
      <c r="G43" s="121"/>
      <c r="H43" s="121"/>
      <c r="I43" s="121"/>
      <c r="J43" s="121"/>
      <c r="K43" s="121"/>
      <c r="L43" s="121"/>
      <c r="M43" s="121"/>
      <c r="O43" s="121"/>
      <c r="P43" s="121"/>
      <c r="T43" s="121"/>
      <c r="U43" s="121"/>
    </row>
    <row r="44" spans="1:26" s="119" customFormat="1" ht="16.5" customHeight="1">
      <c r="B44" s="121"/>
      <c r="C44" s="121"/>
      <c r="D44" s="121"/>
      <c r="E44" s="121"/>
      <c r="F44" s="121"/>
      <c r="G44" s="121"/>
      <c r="H44" s="121"/>
      <c r="I44" s="121"/>
      <c r="J44" s="121"/>
      <c r="K44" s="121"/>
      <c r="L44" s="121"/>
      <c r="M44" s="121"/>
      <c r="O44" s="121"/>
      <c r="P44" s="121"/>
      <c r="T44" s="121"/>
      <c r="U44" s="121"/>
    </row>
    <row r="45" spans="1:26" s="119" customFormat="1" ht="16.5" customHeight="1">
      <c r="B45" s="121"/>
      <c r="C45" s="121"/>
      <c r="D45" s="121"/>
      <c r="E45" s="121"/>
      <c r="F45" s="121"/>
      <c r="G45" s="121"/>
      <c r="H45" s="121"/>
      <c r="I45" s="121"/>
      <c r="J45" s="121"/>
      <c r="K45" s="121"/>
      <c r="L45" s="121"/>
      <c r="M45" s="121"/>
      <c r="O45" s="121"/>
      <c r="P45" s="121"/>
      <c r="T45" s="121"/>
      <c r="U45" s="121"/>
    </row>
    <row r="46" spans="1:26" s="119" customFormat="1" ht="16.5" customHeight="1">
      <c r="B46" s="121"/>
      <c r="C46" s="121"/>
      <c r="D46" s="121"/>
      <c r="E46" s="121"/>
      <c r="F46" s="121"/>
      <c r="G46" s="121"/>
      <c r="H46" s="121"/>
      <c r="I46" s="121"/>
      <c r="J46" s="121"/>
      <c r="K46" s="121"/>
      <c r="L46" s="121"/>
      <c r="M46" s="121"/>
      <c r="O46" s="121"/>
      <c r="P46" s="121"/>
      <c r="T46" s="121"/>
      <c r="U46" s="121"/>
    </row>
    <row r="47" spans="1:26" s="119" customFormat="1" ht="16.5" customHeight="1">
      <c r="B47" s="121"/>
      <c r="C47" s="121"/>
      <c r="D47" s="121"/>
      <c r="E47" s="121"/>
      <c r="F47" s="121"/>
      <c r="G47" s="121"/>
      <c r="H47" s="121"/>
      <c r="I47" s="121"/>
      <c r="J47" s="121"/>
      <c r="K47" s="121"/>
      <c r="L47" s="121"/>
      <c r="M47" s="121"/>
      <c r="O47" s="121"/>
      <c r="P47" s="121"/>
      <c r="T47" s="121"/>
      <c r="U47" s="121"/>
    </row>
    <row r="48" spans="1:26" s="119" customFormat="1" ht="16.5" customHeight="1">
      <c r="B48" s="121"/>
      <c r="C48" s="121"/>
      <c r="D48" s="121"/>
      <c r="E48" s="121"/>
      <c r="F48" s="121"/>
      <c r="G48" s="121"/>
      <c r="H48" s="121"/>
      <c r="I48" s="121"/>
      <c r="J48" s="121"/>
      <c r="K48" s="121"/>
      <c r="L48" s="121"/>
      <c r="M48" s="121"/>
      <c r="O48" s="121"/>
      <c r="P48" s="121"/>
      <c r="T48" s="121"/>
      <c r="U48" s="121"/>
    </row>
    <row r="49" spans="1:21" s="119" customFormat="1" ht="16.5" customHeight="1">
      <c r="B49" s="121"/>
      <c r="C49" s="121"/>
      <c r="D49" s="121"/>
      <c r="E49" s="121"/>
      <c r="F49" s="121"/>
      <c r="G49" s="121"/>
      <c r="H49" s="121"/>
      <c r="I49" s="121"/>
      <c r="J49" s="121"/>
      <c r="K49" s="121"/>
      <c r="L49" s="121"/>
      <c r="M49" s="121"/>
      <c r="O49" s="121"/>
      <c r="P49" s="121"/>
      <c r="T49" s="121"/>
      <c r="U49" s="121"/>
    </row>
    <row r="50" spans="1:21" s="119" customFormat="1" ht="16.5" customHeight="1">
      <c r="B50" s="121"/>
      <c r="C50" s="121"/>
      <c r="D50" s="121"/>
      <c r="E50" s="121"/>
      <c r="F50" s="121"/>
      <c r="G50" s="121"/>
      <c r="H50" s="121"/>
      <c r="I50" s="121"/>
      <c r="J50" s="121"/>
      <c r="K50" s="121"/>
      <c r="L50" s="121"/>
      <c r="M50" s="121"/>
      <c r="O50" s="121"/>
      <c r="P50" s="121"/>
      <c r="T50" s="121"/>
      <c r="U50" s="121"/>
    </row>
    <row r="51" spans="1:21" s="119" customFormat="1" ht="16.5" customHeight="1">
      <c r="B51" s="121"/>
      <c r="C51" s="121"/>
      <c r="D51" s="121"/>
      <c r="E51" s="121"/>
      <c r="F51" s="121"/>
      <c r="G51" s="121"/>
      <c r="H51" s="121"/>
      <c r="I51" s="121"/>
      <c r="J51" s="121"/>
      <c r="K51" s="121"/>
      <c r="L51" s="121"/>
      <c r="M51" s="121"/>
      <c r="O51" s="121"/>
      <c r="P51" s="121"/>
      <c r="T51" s="121"/>
      <c r="U51" s="121"/>
    </row>
    <row r="52" spans="1:21" s="119" customFormat="1" ht="16.5" customHeight="1">
      <c r="B52" s="121"/>
      <c r="C52" s="121"/>
      <c r="D52" s="121"/>
      <c r="E52" s="121"/>
      <c r="F52" s="121"/>
      <c r="G52" s="121"/>
      <c r="H52" s="121"/>
      <c r="I52" s="121"/>
      <c r="J52" s="121"/>
      <c r="K52" s="121"/>
      <c r="L52" s="121"/>
      <c r="M52" s="121"/>
      <c r="O52" s="121"/>
      <c r="P52" s="121"/>
      <c r="T52" s="121"/>
      <c r="U52" s="121"/>
    </row>
    <row r="53" spans="1:21" ht="16.5" customHeight="1">
      <c r="A53" s="119"/>
      <c r="B53" s="74"/>
      <c r="C53" s="74"/>
      <c r="D53" s="74"/>
      <c r="E53" s="74"/>
      <c r="F53" s="74"/>
      <c r="G53" s="74"/>
      <c r="H53" s="74"/>
      <c r="I53" s="74"/>
      <c r="J53" s="74"/>
      <c r="K53" s="74"/>
      <c r="L53" s="74"/>
      <c r="M53" s="74"/>
      <c r="O53" s="74"/>
      <c r="P53" s="74"/>
      <c r="T53" s="74"/>
      <c r="U53" s="74"/>
    </row>
    <row r="54" spans="1:21" ht="16.5" customHeight="1">
      <c r="A54" s="119"/>
      <c r="B54" s="74"/>
      <c r="C54" s="74"/>
      <c r="D54" s="74"/>
      <c r="E54" s="74"/>
      <c r="F54" s="74"/>
      <c r="G54" s="74"/>
      <c r="H54" s="74"/>
      <c r="I54" s="74"/>
      <c r="J54" s="74"/>
      <c r="K54" s="74"/>
      <c r="L54" s="74"/>
      <c r="M54" s="74"/>
      <c r="O54" s="74"/>
      <c r="P54" s="74"/>
      <c r="T54" s="74"/>
      <c r="U54" s="74"/>
    </row>
    <row r="55" spans="1:21" ht="16.5" customHeight="1">
      <c r="A55" s="119"/>
      <c r="B55" s="74"/>
      <c r="C55" s="74"/>
      <c r="D55" s="74"/>
      <c r="E55" s="74"/>
      <c r="F55" s="74"/>
      <c r="G55" s="74"/>
      <c r="H55" s="74"/>
      <c r="I55" s="74"/>
      <c r="J55" s="74"/>
      <c r="K55" s="74"/>
      <c r="L55" s="74"/>
      <c r="M55" s="74"/>
      <c r="O55" s="74"/>
      <c r="P55" s="74"/>
      <c r="T55" s="74"/>
      <c r="U55" s="74"/>
    </row>
    <row r="56" spans="1:21" ht="16.5" customHeight="1">
      <c r="B56" s="74"/>
      <c r="C56" s="74"/>
      <c r="D56" s="74"/>
      <c r="E56" s="74"/>
      <c r="F56" s="74"/>
      <c r="G56" s="74"/>
      <c r="H56" s="74"/>
      <c r="I56" s="74"/>
      <c r="J56" s="74"/>
      <c r="K56" s="74"/>
      <c r="L56" s="74"/>
      <c r="M56" s="74"/>
      <c r="O56" s="74"/>
      <c r="P56" s="74"/>
      <c r="T56" s="74"/>
      <c r="U56" s="74"/>
    </row>
    <row r="57" spans="1:21" ht="16.5" customHeight="1">
      <c r="B57" s="74"/>
      <c r="C57" s="74"/>
      <c r="D57" s="74"/>
      <c r="E57" s="74"/>
      <c r="F57" s="74"/>
      <c r="G57" s="74"/>
      <c r="H57" s="74"/>
      <c r="I57" s="74"/>
      <c r="J57" s="74"/>
      <c r="K57" s="74"/>
      <c r="L57" s="74"/>
      <c r="M57" s="74"/>
      <c r="O57" s="74"/>
      <c r="P57" s="74"/>
      <c r="T57" s="74"/>
      <c r="U57" s="74"/>
    </row>
    <row r="58" spans="1:21" ht="16.5" customHeight="1">
      <c r="B58" s="74"/>
      <c r="C58" s="74"/>
      <c r="D58" s="74"/>
      <c r="E58" s="74"/>
      <c r="F58" s="74"/>
      <c r="G58" s="74"/>
      <c r="H58" s="74"/>
      <c r="I58" s="74"/>
      <c r="J58" s="74"/>
      <c r="K58" s="74"/>
      <c r="L58" s="74"/>
      <c r="M58" s="74"/>
      <c r="O58" s="74"/>
      <c r="P58" s="74"/>
      <c r="T58" s="74"/>
      <c r="U58" s="74"/>
    </row>
    <row r="59" spans="1:21" ht="16.5" customHeight="1">
      <c r="B59" s="74"/>
      <c r="C59" s="74"/>
      <c r="D59" s="74"/>
      <c r="E59" s="74"/>
      <c r="F59" s="74"/>
      <c r="G59" s="74"/>
      <c r="H59" s="74"/>
      <c r="I59" s="74"/>
      <c r="J59" s="74"/>
      <c r="K59" s="74"/>
      <c r="L59" s="74"/>
      <c r="M59" s="74"/>
      <c r="O59" s="74"/>
      <c r="P59" s="74"/>
      <c r="T59" s="74"/>
      <c r="U59" s="74"/>
    </row>
    <row r="60" spans="1:21" ht="16.5" customHeight="1">
      <c r="B60" s="74"/>
      <c r="C60" s="74"/>
      <c r="D60" s="74"/>
      <c r="E60" s="74"/>
      <c r="F60" s="74"/>
      <c r="G60" s="74"/>
      <c r="H60" s="74"/>
      <c r="I60" s="74"/>
      <c r="J60" s="74"/>
      <c r="K60" s="74"/>
      <c r="L60" s="74"/>
      <c r="M60" s="74"/>
      <c r="O60" s="74"/>
      <c r="P60" s="74"/>
      <c r="T60" s="74"/>
      <c r="U60" s="74"/>
    </row>
    <row r="61" spans="1:21" ht="16.5" customHeight="1">
      <c r="B61" s="74"/>
      <c r="C61" s="74"/>
      <c r="D61" s="74"/>
      <c r="E61" s="74"/>
      <c r="F61" s="74"/>
      <c r="G61" s="74"/>
      <c r="H61" s="74"/>
      <c r="I61" s="74"/>
      <c r="J61" s="74"/>
      <c r="K61" s="74"/>
      <c r="L61" s="74"/>
      <c r="M61" s="74"/>
      <c r="O61" s="74"/>
      <c r="P61" s="74"/>
      <c r="T61" s="74"/>
      <c r="U61" s="74"/>
    </row>
    <row r="62" spans="1:21" ht="16.5" customHeight="1">
      <c r="B62" s="74"/>
      <c r="C62" s="74"/>
      <c r="D62" s="74"/>
      <c r="E62" s="74"/>
      <c r="F62" s="74"/>
      <c r="G62" s="74"/>
      <c r="H62" s="74"/>
      <c r="I62" s="74"/>
      <c r="J62" s="74"/>
      <c r="K62" s="74"/>
      <c r="L62" s="74"/>
      <c r="M62" s="74"/>
      <c r="O62" s="74"/>
      <c r="P62" s="74"/>
      <c r="T62" s="74"/>
      <c r="U62" s="74"/>
    </row>
    <row r="63" spans="1:21" ht="16.5" customHeight="1">
      <c r="B63" s="74"/>
      <c r="C63" s="74"/>
      <c r="D63" s="74"/>
      <c r="E63" s="74"/>
      <c r="F63" s="74"/>
      <c r="G63" s="74"/>
      <c r="H63" s="74"/>
      <c r="I63" s="74"/>
      <c r="J63" s="74"/>
      <c r="K63" s="74"/>
      <c r="L63" s="74"/>
      <c r="M63" s="74"/>
      <c r="O63" s="74"/>
      <c r="P63" s="74"/>
      <c r="T63" s="74"/>
      <c r="U63" s="74"/>
    </row>
    <row r="64" spans="1:21" ht="16.5" customHeight="1">
      <c r="B64" s="74"/>
      <c r="C64" s="74"/>
      <c r="D64" s="74"/>
      <c r="E64" s="74"/>
      <c r="F64" s="74"/>
      <c r="G64" s="74"/>
      <c r="H64" s="74"/>
      <c r="I64" s="74"/>
      <c r="J64" s="74"/>
      <c r="K64" s="74"/>
      <c r="L64" s="74"/>
      <c r="M64" s="74"/>
      <c r="O64" s="74"/>
      <c r="P64" s="74"/>
      <c r="T64" s="74"/>
      <c r="U64" s="74"/>
    </row>
    <row r="65" spans="2:21" ht="16.5" customHeight="1">
      <c r="B65" s="74"/>
      <c r="C65" s="74"/>
      <c r="D65" s="74"/>
      <c r="E65" s="74"/>
      <c r="F65" s="74"/>
      <c r="G65" s="74"/>
      <c r="H65" s="74"/>
      <c r="I65" s="74"/>
      <c r="J65" s="74"/>
      <c r="K65" s="74"/>
      <c r="L65" s="74"/>
      <c r="M65" s="74"/>
      <c r="O65" s="74"/>
      <c r="P65" s="74"/>
      <c r="T65" s="74"/>
      <c r="U65" s="74"/>
    </row>
    <row r="66" spans="2:21" ht="16.5" customHeight="1">
      <c r="B66" s="74"/>
      <c r="C66" s="74"/>
      <c r="D66" s="74"/>
      <c r="E66" s="74"/>
      <c r="F66" s="74"/>
      <c r="G66" s="74"/>
      <c r="H66" s="74"/>
      <c r="I66" s="74"/>
      <c r="J66" s="74"/>
      <c r="K66" s="74"/>
      <c r="L66" s="74"/>
      <c r="M66" s="74"/>
      <c r="O66" s="74"/>
      <c r="P66" s="74"/>
      <c r="T66" s="74"/>
      <c r="U66" s="74"/>
    </row>
    <row r="67" spans="2:21" ht="16.5" customHeight="1">
      <c r="B67" s="74"/>
      <c r="C67" s="74"/>
      <c r="D67" s="74"/>
      <c r="E67" s="74"/>
      <c r="F67" s="74"/>
      <c r="G67" s="74"/>
      <c r="H67" s="74"/>
      <c r="I67" s="74"/>
      <c r="J67" s="74"/>
      <c r="K67" s="74"/>
      <c r="L67" s="74"/>
      <c r="M67" s="74"/>
      <c r="O67" s="74"/>
      <c r="P67" s="74"/>
      <c r="T67" s="74"/>
      <c r="U67" s="74"/>
    </row>
  </sheetData>
  <mergeCells count="33">
    <mergeCell ref="B17:D19"/>
    <mergeCell ref="C37:G37"/>
    <mergeCell ref="I37:L37"/>
    <mergeCell ref="N37:R37"/>
    <mergeCell ref="G17:I19"/>
    <mergeCell ref="G32:I33"/>
    <mergeCell ref="G24:I25"/>
    <mergeCell ref="B28:D29"/>
    <mergeCell ref="B32:D33"/>
    <mergeCell ref="Q21:S26"/>
    <mergeCell ref="L18:N19"/>
    <mergeCell ref="L22:N22"/>
    <mergeCell ref="G21:I22"/>
    <mergeCell ref="L28:N30"/>
    <mergeCell ref="L21:N21"/>
    <mergeCell ref="L32:N32"/>
    <mergeCell ref="Q4:S4"/>
    <mergeCell ref="L5:N10"/>
    <mergeCell ref="Q5:S9"/>
    <mergeCell ref="G14:I14"/>
    <mergeCell ref="L14:N14"/>
    <mergeCell ref="Q14:S14"/>
    <mergeCell ref="G5:I7"/>
    <mergeCell ref="G4:I4"/>
    <mergeCell ref="L4:N4"/>
    <mergeCell ref="G9:I10"/>
    <mergeCell ref="G8:I8"/>
    <mergeCell ref="G11:I12"/>
    <mergeCell ref="L33:N33"/>
    <mergeCell ref="B21:D22"/>
    <mergeCell ref="B24:D25"/>
    <mergeCell ref="L24:N26"/>
    <mergeCell ref="G28:I30"/>
  </mergeCells>
  <phoneticPr fontId="2"/>
  <hyperlinks>
    <hyperlink ref="G14:I14" location="最終需要額入力!A1" display="最終需要額入力シートへ"/>
    <hyperlink ref="L14:N14" location="その他の設定入力!E7" display="県内調達率の入力欄へ"/>
    <hyperlink ref="Q14:S14" location="その他の設定入力!H15" display="消費性向の入力欄へ"/>
    <hyperlink ref="C37:G37" location="分析結果部門別集計表!A1" display="分析結果部門別集計表シートへ"/>
    <hyperlink ref="I37:L37" location="波及効果グラフ!A1" display="波及効果グラフシートへ"/>
    <hyperlink ref="N37:R37" location="分析結果総括表!A1" display="分析結果総括シートへ"/>
    <hyperlink ref="G8:I8" location="購入者価格と生産者価格!A1" display="購入者価格と生産者価格について"/>
  </hyperlinks>
  <pageMargins left="0.43307086614173229" right="0.19685039370078741" top="0.78740157480314965" bottom="0.78740157480314965" header="0.51181102362204722" footer="0.51181102362204722"/>
  <pageSetup paperSize="9" scale="90" orientation="landscape" r:id="rId1"/>
  <headerFooter alignWithMargins="0">
    <oddFooter>&amp;R&amp;F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7"/>
    <pageSetUpPr fitToPage="1"/>
  </sheetPr>
  <dimension ref="A1:AU124"/>
  <sheetViews>
    <sheetView zoomScaleNormal="100" workbookViewId="0"/>
  </sheetViews>
  <sheetFormatPr defaultRowHeight="12"/>
  <cols>
    <col min="1" max="2" width="1.875" style="1" customWidth="1"/>
    <col min="3" max="3" width="2.25" style="1" customWidth="1"/>
    <col min="4" max="4" width="1.375" style="1" customWidth="1"/>
    <col min="5" max="5" width="6.125" style="1" customWidth="1"/>
    <col min="6" max="6" width="1.125" style="1" customWidth="1"/>
    <col min="7" max="7" width="3.125" style="1" customWidth="1"/>
    <col min="8" max="8" width="1.25" style="1" customWidth="1"/>
    <col min="9" max="9" width="8.5" style="1" customWidth="1"/>
    <col min="10" max="10" width="1.375" style="1" customWidth="1"/>
    <col min="11" max="11" width="2.375" style="1" customWidth="1"/>
    <col min="12" max="12" width="1.25" style="1" customWidth="1"/>
    <col min="13" max="13" width="13.375" style="1" customWidth="1"/>
    <col min="14" max="14" width="1.375" style="1" customWidth="1"/>
    <col min="15" max="15" width="4.125" style="1" customWidth="1"/>
    <col min="16" max="16" width="1.125" style="1" customWidth="1"/>
    <col min="17" max="17" width="6.375" style="1" customWidth="1"/>
    <col min="18" max="19" width="1.25" style="1" customWidth="1"/>
    <col min="20" max="20" width="7.875" style="1" customWidth="1"/>
    <col min="21" max="21" width="1.75" style="1" customWidth="1"/>
    <col min="22" max="22" width="4.5" style="1" customWidth="1"/>
    <col min="23" max="16384" width="9" style="1"/>
  </cols>
  <sheetData>
    <row r="1" spans="1:47" ht="16.5" customHeight="1" thickTop="1" thickBot="1">
      <c r="A1" s="119"/>
      <c r="B1" s="119"/>
      <c r="C1" s="119"/>
      <c r="D1" s="119"/>
      <c r="E1" s="119"/>
      <c r="F1" s="119"/>
      <c r="G1" s="119"/>
      <c r="H1" s="119"/>
      <c r="I1" s="119"/>
      <c r="J1" s="119"/>
      <c r="K1" s="119"/>
      <c r="L1" s="119"/>
      <c r="M1" s="119"/>
      <c r="N1" s="119"/>
      <c r="O1" s="119"/>
      <c r="P1" s="119"/>
      <c r="Q1" s="119"/>
      <c r="R1" s="119"/>
      <c r="S1" s="119"/>
      <c r="T1" s="119"/>
      <c r="U1" s="119"/>
      <c r="V1" s="119"/>
      <c r="W1" s="709" t="s">
        <v>156</v>
      </c>
      <c r="X1" s="711"/>
      <c r="Y1" s="119"/>
      <c r="Z1" s="119"/>
      <c r="AA1" s="119"/>
      <c r="AB1" s="119"/>
      <c r="AC1" s="119"/>
      <c r="AD1" s="119"/>
      <c r="AE1" s="119"/>
      <c r="AF1" s="119"/>
      <c r="AG1" s="119"/>
      <c r="AH1" s="119"/>
      <c r="AI1" s="119"/>
      <c r="AJ1" s="119"/>
      <c r="AK1" s="119"/>
      <c r="AL1" s="119"/>
      <c r="AM1" s="119"/>
      <c r="AN1" s="119"/>
      <c r="AO1" s="119"/>
      <c r="AP1" s="119"/>
      <c r="AQ1" s="119"/>
      <c r="AR1" s="119"/>
      <c r="AS1" s="119"/>
      <c r="AT1" s="119"/>
      <c r="AU1" s="119"/>
    </row>
    <row r="2" spans="1:47" ht="15" thickTop="1">
      <c r="A2" s="119"/>
      <c r="B2" s="159" t="s">
        <v>130</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row>
    <row r="3" spans="1:47" ht="14.25">
      <c r="A3" s="119"/>
      <c r="B3" s="15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row>
    <row r="4" spans="1:47">
      <c r="A4" s="119"/>
      <c r="B4" s="119"/>
      <c r="C4" s="119" t="s">
        <v>162</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row>
    <row r="5" spans="1:47">
      <c r="A5" s="119"/>
      <c r="B5" s="119"/>
      <c r="C5" s="119" t="s">
        <v>161</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row>
    <row r="6" spans="1:47">
      <c r="A6" s="119"/>
      <c r="B6" s="119"/>
      <c r="C6" s="119" t="s">
        <v>163</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row>
    <row r="7" spans="1:47">
      <c r="A7" s="119"/>
      <c r="B7" s="119"/>
      <c r="C7" s="119" t="s">
        <v>179</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row>
    <row r="8" spans="1:47">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row>
    <row r="9" spans="1:47">
      <c r="A9" s="119"/>
      <c r="B9" s="119"/>
      <c r="C9" s="119" t="s">
        <v>176</v>
      </c>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c r="A10" s="119"/>
      <c r="B10" s="119"/>
      <c r="C10" s="119" t="s">
        <v>59</v>
      </c>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19"/>
      <c r="B11" s="119"/>
      <c r="C11" s="119" t="s">
        <v>63</v>
      </c>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16.5" customHeight="1">
      <c r="A13" s="119"/>
      <c r="B13" s="121"/>
      <c r="C13" s="120" t="s">
        <v>177</v>
      </c>
      <c r="D13" s="121"/>
      <c r="E13" s="121"/>
      <c r="F13" s="121"/>
      <c r="G13" s="121"/>
      <c r="H13" s="121"/>
      <c r="I13" s="121"/>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ht="16.5" customHeight="1">
      <c r="A14" s="119"/>
      <c r="B14" s="121"/>
      <c r="C14" s="121" t="s">
        <v>64</v>
      </c>
      <c r="D14" s="121"/>
      <c r="E14" s="121"/>
      <c r="F14" s="121"/>
      <c r="G14" s="121"/>
      <c r="H14" s="121"/>
      <c r="I14" s="121"/>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16.5" customHeight="1">
      <c r="A15" s="119"/>
      <c r="B15" s="121"/>
      <c r="C15" s="121"/>
      <c r="D15" s="121"/>
      <c r="E15" s="121"/>
      <c r="F15" s="121"/>
      <c r="G15" s="121"/>
      <c r="H15" s="121"/>
      <c r="I15" s="121"/>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c r="A16" s="119"/>
      <c r="B16" s="119"/>
      <c r="C16" s="151" t="s">
        <v>178</v>
      </c>
      <c r="D16" s="123"/>
      <c r="E16" s="123"/>
      <c r="F16" s="123"/>
      <c r="G16" s="123"/>
      <c r="H16" s="123"/>
      <c r="I16" s="123"/>
      <c r="J16" s="123"/>
      <c r="K16" s="123"/>
      <c r="L16" s="123"/>
      <c r="M16" s="123"/>
      <c r="N16" s="123"/>
      <c r="O16" s="123"/>
      <c r="P16" s="123"/>
      <c r="Q16" s="123"/>
      <c r="R16" s="123"/>
      <c r="S16" s="123"/>
      <c r="T16" s="123"/>
      <c r="U16" s="150"/>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c r="A17" s="119"/>
      <c r="B17" s="119"/>
      <c r="C17" s="134"/>
      <c r="D17" s="131"/>
      <c r="E17" s="131"/>
      <c r="F17" s="131"/>
      <c r="G17" s="131"/>
      <c r="H17" s="131"/>
      <c r="I17" s="131"/>
      <c r="J17" s="131"/>
      <c r="K17" s="131"/>
      <c r="L17" s="131"/>
      <c r="M17" s="131"/>
      <c r="N17" s="131"/>
      <c r="O17" s="131"/>
      <c r="P17" s="131"/>
      <c r="Q17" s="131"/>
      <c r="R17" s="131"/>
      <c r="S17" s="131"/>
      <c r="T17" s="131"/>
      <c r="U17" s="147"/>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c r="A18" s="119"/>
      <c r="B18" s="119"/>
      <c r="C18" s="134"/>
      <c r="D18" s="63"/>
      <c r="E18" s="64" t="s">
        <v>54</v>
      </c>
      <c r="F18" s="65"/>
      <c r="G18" s="131"/>
      <c r="H18" s="63"/>
      <c r="I18" s="64" t="s">
        <v>65</v>
      </c>
      <c r="J18" s="65"/>
      <c r="K18" s="131"/>
      <c r="L18" s="43"/>
      <c r="M18" s="44" t="s">
        <v>68</v>
      </c>
      <c r="N18" s="45"/>
      <c r="O18" s="131"/>
      <c r="P18" s="63"/>
      <c r="Q18" s="64" t="s">
        <v>55</v>
      </c>
      <c r="R18" s="65"/>
      <c r="S18" s="131"/>
      <c r="T18" s="131"/>
      <c r="U18" s="147"/>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c r="A19" s="119"/>
      <c r="B19" s="119"/>
      <c r="C19" s="134"/>
      <c r="D19" s="66"/>
      <c r="E19" s="31"/>
      <c r="F19" s="67"/>
      <c r="G19" s="131"/>
      <c r="H19" s="66"/>
      <c r="I19" s="31"/>
      <c r="J19" s="67"/>
      <c r="K19" s="131"/>
      <c r="L19" s="46"/>
      <c r="M19" s="31"/>
      <c r="N19" s="47"/>
      <c r="O19" s="131"/>
      <c r="P19" s="66"/>
      <c r="Q19" s="31"/>
      <c r="R19" s="67"/>
      <c r="S19" s="131"/>
      <c r="T19" s="131"/>
      <c r="U19" s="147"/>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c r="A20" s="119"/>
      <c r="B20" s="119"/>
      <c r="C20" s="134"/>
      <c r="D20" s="66"/>
      <c r="E20" s="35" t="s">
        <v>58</v>
      </c>
      <c r="F20" s="67"/>
      <c r="G20" s="131"/>
      <c r="H20" s="66"/>
      <c r="I20" s="31"/>
      <c r="J20" s="67"/>
      <c r="K20" s="131"/>
      <c r="L20" s="46"/>
      <c r="M20" s="31"/>
      <c r="N20" s="47"/>
      <c r="O20" s="131"/>
      <c r="P20" s="66"/>
      <c r="Q20" s="35"/>
      <c r="R20" s="67"/>
      <c r="S20" s="131"/>
      <c r="T20" s="131"/>
      <c r="U20" s="147"/>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c r="A21" s="119"/>
      <c r="B21" s="119"/>
      <c r="C21" s="134"/>
      <c r="D21" s="66"/>
      <c r="E21" s="36">
        <v>100</v>
      </c>
      <c r="F21" s="67"/>
      <c r="G21" s="131"/>
      <c r="H21" s="66"/>
      <c r="I21" s="31"/>
      <c r="J21" s="67"/>
      <c r="K21" s="131"/>
      <c r="L21" s="46"/>
      <c r="M21" s="31"/>
      <c r="N21" s="47"/>
      <c r="O21" s="131"/>
      <c r="P21" s="66"/>
      <c r="Q21" s="40"/>
      <c r="R21" s="67"/>
      <c r="S21" s="131"/>
      <c r="T21" s="163" t="s">
        <v>69</v>
      </c>
      <c r="U21" s="147"/>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c r="A22" s="119"/>
      <c r="B22" s="119"/>
      <c r="C22" s="134"/>
      <c r="D22" s="68"/>
      <c r="E22" s="70"/>
      <c r="F22" s="69"/>
      <c r="G22" s="131"/>
      <c r="H22" s="66"/>
      <c r="I22" s="37" t="s">
        <v>66</v>
      </c>
      <c r="J22" s="67"/>
      <c r="K22" s="131"/>
      <c r="L22" s="46"/>
      <c r="M22" s="31"/>
      <c r="N22" s="47"/>
      <c r="O22" s="131"/>
      <c r="P22" s="66"/>
      <c r="Q22" s="38"/>
      <c r="R22" s="67"/>
      <c r="S22" s="131"/>
      <c r="T22" s="164">
        <v>200</v>
      </c>
      <c r="U22" s="147"/>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c r="A23" s="119"/>
      <c r="B23" s="119"/>
      <c r="C23" s="134"/>
      <c r="D23" s="131"/>
      <c r="E23" s="131"/>
      <c r="F23" s="131"/>
      <c r="G23" s="131"/>
      <c r="H23" s="68"/>
      <c r="I23" s="70"/>
      <c r="J23" s="69"/>
      <c r="K23" s="131"/>
      <c r="L23" s="46"/>
      <c r="M23" s="39" t="s">
        <v>67</v>
      </c>
      <c r="N23" s="47"/>
      <c r="O23" s="131"/>
      <c r="P23" s="66"/>
      <c r="Q23" s="41"/>
      <c r="R23" s="67"/>
      <c r="S23" s="131"/>
      <c r="T23" s="131"/>
      <c r="U23" s="147"/>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c r="A24" s="119"/>
      <c r="B24" s="119"/>
      <c r="C24" s="134"/>
      <c r="D24" s="131"/>
      <c r="E24" s="131"/>
      <c r="F24" s="131"/>
      <c r="G24" s="131"/>
      <c r="H24" s="131"/>
      <c r="I24" s="131"/>
      <c r="J24" s="131"/>
      <c r="K24" s="131"/>
      <c r="L24" s="48"/>
      <c r="M24" s="49"/>
      <c r="N24" s="50"/>
      <c r="O24" s="131"/>
      <c r="P24" s="68"/>
      <c r="Q24" s="71"/>
      <c r="R24" s="69"/>
      <c r="S24" s="131"/>
      <c r="T24" s="131"/>
      <c r="U24" s="147"/>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c r="A25" s="119"/>
      <c r="B25" s="119"/>
      <c r="C25" s="134"/>
      <c r="D25" s="131"/>
      <c r="E25" s="149"/>
      <c r="F25" s="149"/>
      <c r="G25" s="149"/>
      <c r="H25" s="149"/>
      <c r="I25" s="149"/>
      <c r="J25" s="131"/>
      <c r="K25" s="131"/>
      <c r="L25" s="131"/>
      <c r="M25" s="131"/>
      <c r="N25" s="131"/>
      <c r="O25" s="131"/>
      <c r="P25" s="131"/>
      <c r="Q25" s="131"/>
      <c r="R25" s="131"/>
      <c r="S25" s="131"/>
      <c r="T25" s="131"/>
      <c r="U25" s="147"/>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c r="A26" s="119"/>
      <c r="B26" s="119"/>
      <c r="C26" s="134"/>
      <c r="D26" s="131"/>
      <c r="E26" s="149"/>
      <c r="F26" s="149"/>
      <c r="G26" s="149"/>
      <c r="H26" s="149"/>
      <c r="I26" s="149"/>
      <c r="J26" s="131"/>
      <c r="K26" s="131"/>
      <c r="L26" s="131"/>
      <c r="M26" s="131"/>
      <c r="N26" s="131"/>
      <c r="O26" s="131"/>
      <c r="P26" s="131"/>
      <c r="Q26" s="131"/>
      <c r="R26" s="131"/>
      <c r="S26" s="131"/>
      <c r="T26" s="131"/>
      <c r="U26" s="147"/>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c r="A27" s="119"/>
      <c r="B27" s="119"/>
      <c r="C27" s="134"/>
      <c r="D27" s="131"/>
      <c r="E27" s="160" t="s">
        <v>74</v>
      </c>
      <c r="F27" s="161"/>
      <c r="G27" s="161"/>
      <c r="H27" s="161"/>
      <c r="I27" s="162"/>
      <c r="J27" s="131"/>
      <c r="K27" s="131"/>
      <c r="L27" s="131"/>
      <c r="M27" s="51" t="s">
        <v>70</v>
      </c>
      <c r="N27" s="52"/>
      <c r="O27" s="53"/>
      <c r="P27" s="131"/>
      <c r="Q27" s="131"/>
      <c r="R27" s="131"/>
      <c r="S27" s="131"/>
      <c r="T27" s="131"/>
      <c r="U27" s="147"/>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c r="A28" s="119"/>
      <c r="B28" s="119"/>
      <c r="C28" s="134"/>
      <c r="D28" s="131"/>
      <c r="E28" s="160" t="s">
        <v>71</v>
      </c>
      <c r="F28" s="161"/>
      <c r="G28" s="161"/>
      <c r="H28" s="161"/>
      <c r="I28" s="162">
        <v>200</v>
      </c>
      <c r="J28" s="131"/>
      <c r="K28" s="131"/>
      <c r="L28" s="131"/>
      <c r="M28" s="54" t="s">
        <v>71</v>
      </c>
      <c r="N28" s="55"/>
      <c r="O28" s="56">
        <v>100</v>
      </c>
      <c r="P28" s="131"/>
      <c r="Q28" s="131"/>
      <c r="R28" s="131"/>
      <c r="S28" s="131"/>
      <c r="T28" s="131"/>
      <c r="U28" s="147"/>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c r="A29" s="119"/>
      <c r="B29" s="119"/>
      <c r="C29" s="134"/>
      <c r="D29" s="131"/>
      <c r="E29" s="149"/>
      <c r="F29" s="149"/>
      <c r="G29" s="149"/>
      <c r="H29" s="149"/>
      <c r="I29" s="149"/>
      <c r="J29" s="131"/>
      <c r="K29" s="131"/>
      <c r="L29" s="131"/>
      <c r="M29" s="57" t="s">
        <v>72</v>
      </c>
      <c r="N29" s="58"/>
      <c r="O29" s="59">
        <v>50</v>
      </c>
      <c r="P29" s="131"/>
      <c r="Q29" s="131"/>
      <c r="R29" s="131"/>
      <c r="S29" s="131"/>
      <c r="T29" s="131"/>
      <c r="U29" s="147"/>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c r="A30" s="119"/>
      <c r="B30" s="119"/>
      <c r="C30" s="134"/>
      <c r="D30" s="131"/>
      <c r="E30" s="149"/>
      <c r="F30" s="149"/>
      <c r="G30" s="149"/>
      <c r="H30" s="149"/>
      <c r="I30" s="149"/>
      <c r="J30" s="131"/>
      <c r="K30" s="131"/>
      <c r="L30" s="131"/>
      <c r="M30" s="60" t="s">
        <v>73</v>
      </c>
      <c r="N30" s="61"/>
      <c r="O30" s="62">
        <v>50</v>
      </c>
      <c r="P30" s="131"/>
      <c r="Q30" s="131"/>
      <c r="R30" s="131"/>
      <c r="S30" s="131"/>
      <c r="T30" s="131"/>
      <c r="U30" s="147"/>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c r="A31" s="119"/>
      <c r="B31" s="119"/>
      <c r="C31" s="135"/>
      <c r="D31" s="136"/>
      <c r="E31" s="136"/>
      <c r="F31" s="136"/>
      <c r="G31" s="136"/>
      <c r="H31" s="136"/>
      <c r="I31" s="136"/>
      <c r="J31" s="136"/>
      <c r="K31" s="136"/>
      <c r="L31" s="136"/>
      <c r="M31" s="136"/>
      <c r="N31" s="136"/>
      <c r="O31" s="136"/>
      <c r="P31" s="136"/>
      <c r="Q31" s="136"/>
      <c r="R31" s="136"/>
      <c r="S31" s="136"/>
      <c r="T31" s="136"/>
      <c r="U31" s="152"/>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sheetData>
  <mergeCells count="1">
    <mergeCell ref="W1:X1"/>
  </mergeCells>
  <phoneticPr fontId="2"/>
  <hyperlinks>
    <hyperlink ref="W1:X1" location="入力の説明!A1" display="入力の説明シートへ"/>
  </hyperlinks>
  <pageMargins left="0.78740157480314965" right="0.78740157480314965" top="0.78740157480314965" bottom="0.78740157480314965" header="0.51181102362204722" footer="0.51181102362204722"/>
  <pageSetup paperSize="9" orientation="landscape" r:id="rId1"/>
  <headerFooter alignWithMargins="0">
    <oddFooter>&amp;R&amp;F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J238"/>
  <sheetViews>
    <sheetView zoomScale="85" zoomScaleNormal="85" workbookViewId="0">
      <pane xSplit="4" ySplit="7" topLeftCell="E8" activePane="bottomRight" state="frozen"/>
      <selection activeCell="A17" sqref="A17:IV18"/>
      <selection pane="topRight" activeCell="A17" sqref="A17:IV18"/>
      <selection pane="bottomLeft" activeCell="A17" sqref="A17:IV18"/>
      <selection pane="bottomRight"/>
    </sheetView>
  </sheetViews>
  <sheetFormatPr defaultRowHeight="13.5"/>
  <cols>
    <col min="1" max="1" width="2.375" style="4" customWidth="1"/>
    <col min="2" max="2" width="3.625" style="4" customWidth="1"/>
    <col min="3" max="3" width="38.125" style="4" customWidth="1"/>
    <col min="4" max="4" width="0.875" style="4" customWidth="1"/>
    <col min="5" max="5" width="19.5" style="4" customWidth="1"/>
    <col min="6" max="21" width="14.125" style="4" customWidth="1"/>
    <col min="22" max="22" width="15.875" style="4" customWidth="1"/>
    <col min="23" max="23" width="20.125" style="4" customWidth="1"/>
    <col min="24" max="24" width="13.625" style="4" customWidth="1"/>
    <col min="25" max="27" width="11" style="4" customWidth="1"/>
    <col min="28" max="32" width="9" style="4"/>
    <col min="33" max="36" width="9" style="168"/>
    <col min="37" max="16384" width="9" style="4"/>
  </cols>
  <sheetData>
    <row r="1" spans="1:32" ht="27.75" customHeight="1" thickTop="1" thickBot="1">
      <c r="A1" s="168"/>
      <c r="B1" s="168"/>
      <c r="C1" s="168"/>
      <c r="D1" s="168"/>
      <c r="E1" s="740" t="s">
        <v>523</v>
      </c>
      <c r="F1" s="741"/>
      <c r="G1" s="741"/>
      <c r="H1" s="741"/>
      <c r="I1" s="741"/>
      <c r="J1" s="742"/>
      <c r="K1" s="168"/>
      <c r="L1" s="168"/>
      <c r="M1" s="168"/>
      <c r="N1" s="168"/>
      <c r="O1" s="168"/>
      <c r="P1" s="168"/>
      <c r="Q1" s="168"/>
      <c r="R1" s="168"/>
      <c r="S1" s="740" t="s">
        <v>524</v>
      </c>
      <c r="T1" s="741"/>
      <c r="U1" s="741"/>
      <c r="V1" s="741"/>
      <c r="W1" s="741"/>
      <c r="X1" s="742"/>
      <c r="Y1" s="168"/>
      <c r="Z1" s="168"/>
      <c r="AA1" s="168"/>
      <c r="AB1" s="168"/>
      <c r="AC1" s="168"/>
      <c r="AD1" s="168"/>
      <c r="AE1" s="168"/>
      <c r="AF1" s="168"/>
    </row>
    <row r="2" spans="1:32" ht="14.25" customHeight="1" thickTop="1" thickBot="1">
      <c r="A2" s="168"/>
      <c r="B2" s="168"/>
      <c r="C2" s="168"/>
      <c r="D2" s="168"/>
      <c r="E2" s="169"/>
      <c r="F2" s="169"/>
      <c r="G2" s="169"/>
      <c r="H2" s="169"/>
      <c r="I2" s="169"/>
      <c r="J2" s="169"/>
      <c r="K2" s="168"/>
      <c r="L2" s="168"/>
      <c r="M2" s="168"/>
      <c r="N2" s="168"/>
      <c r="O2" s="168"/>
      <c r="P2" s="168"/>
      <c r="Q2" s="168"/>
      <c r="R2" s="168"/>
      <c r="S2" s="169"/>
      <c r="T2" s="169"/>
      <c r="U2" s="169"/>
      <c r="V2" s="169"/>
      <c r="W2" s="169"/>
      <c r="X2" s="169"/>
      <c r="Y2" s="168"/>
      <c r="Z2" s="168"/>
      <c r="AA2" s="168"/>
      <c r="AB2" s="168"/>
      <c r="AC2" s="168"/>
      <c r="AD2" s="168"/>
      <c r="AE2" s="168"/>
      <c r="AF2" s="168"/>
    </row>
    <row r="3" spans="1:32" ht="27.75" customHeight="1" thickTop="1" thickBot="1">
      <c r="A3" s="168"/>
      <c r="B3" s="168"/>
      <c r="C3" s="168"/>
      <c r="D3" s="168"/>
      <c r="E3" s="165" t="s">
        <v>433</v>
      </c>
      <c r="F3" s="168"/>
      <c r="G3" s="168"/>
      <c r="H3" s="168"/>
      <c r="I3" s="168"/>
      <c r="J3" s="168"/>
      <c r="K3" s="168"/>
      <c r="L3" s="168"/>
      <c r="M3" s="168"/>
      <c r="N3" s="168"/>
      <c r="O3" s="168"/>
      <c r="P3" s="168"/>
      <c r="Q3" s="168"/>
      <c r="R3" s="168"/>
      <c r="S3" s="168"/>
      <c r="T3" s="168"/>
      <c r="U3" s="168"/>
      <c r="V3" s="168"/>
      <c r="W3" s="165" t="s">
        <v>433</v>
      </c>
      <c r="X3" s="168"/>
      <c r="Y3" s="709" t="s">
        <v>160</v>
      </c>
      <c r="Z3" s="710"/>
      <c r="AA3" s="711"/>
      <c r="AB3" s="168"/>
      <c r="AC3" s="168"/>
      <c r="AD3" s="168"/>
      <c r="AE3" s="168"/>
      <c r="AF3" s="168"/>
    </row>
    <row r="4" spans="1:32" ht="27.75" customHeight="1" thickTop="1" thickBot="1">
      <c r="A4" s="168"/>
      <c r="B4" s="159" t="s">
        <v>96</v>
      </c>
      <c r="C4" s="119"/>
      <c r="D4" s="119"/>
      <c r="E4" s="119"/>
      <c r="F4" s="119"/>
      <c r="G4" s="119"/>
      <c r="H4" s="119"/>
      <c r="I4" s="119"/>
      <c r="J4" s="119"/>
      <c r="K4" s="119"/>
      <c r="L4" s="119"/>
      <c r="M4" s="119"/>
      <c r="N4" s="119"/>
      <c r="O4" s="119"/>
      <c r="P4" s="119"/>
      <c r="Q4" s="119"/>
      <c r="R4" s="119"/>
      <c r="S4" s="119"/>
      <c r="T4" s="119"/>
      <c r="U4" s="119"/>
      <c r="V4" s="119"/>
      <c r="W4" s="119"/>
      <c r="X4" s="171" t="s">
        <v>525</v>
      </c>
      <c r="Y4" s="709" t="s">
        <v>156</v>
      </c>
      <c r="Z4" s="710"/>
      <c r="AA4" s="711"/>
      <c r="AB4" s="168"/>
      <c r="AC4" s="168"/>
      <c r="AD4" s="168"/>
      <c r="AE4" s="168"/>
      <c r="AF4" s="168"/>
    </row>
    <row r="5" spans="1:32" ht="38.25" customHeight="1" thickTop="1">
      <c r="A5" s="168"/>
      <c r="B5" s="734" t="s">
        <v>42</v>
      </c>
      <c r="C5" s="735"/>
      <c r="D5" s="9"/>
      <c r="E5" s="449" t="s">
        <v>158</v>
      </c>
      <c r="F5" s="450" t="s">
        <v>504</v>
      </c>
      <c r="G5" s="451" t="s">
        <v>505</v>
      </c>
      <c r="H5" s="451" t="s">
        <v>506</v>
      </c>
      <c r="I5" s="451" t="s">
        <v>507</v>
      </c>
      <c r="J5" s="451" t="s">
        <v>508</v>
      </c>
      <c r="K5" s="451" t="s">
        <v>509</v>
      </c>
      <c r="L5" s="451" t="s">
        <v>510</v>
      </c>
      <c r="M5" s="451" t="s">
        <v>511</v>
      </c>
      <c r="N5" s="559" t="s">
        <v>512</v>
      </c>
      <c r="O5" s="560" t="s">
        <v>513</v>
      </c>
      <c r="P5" s="560" t="s">
        <v>514</v>
      </c>
      <c r="Q5" s="560" t="s">
        <v>515</v>
      </c>
      <c r="R5" s="560" t="s">
        <v>516</v>
      </c>
      <c r="S5" s="560" t="s">
        <v>517</v>
      </c>
      <c r="T5" s="560" t="s">
        <v>518</v>
      </c>
      <c r="U5" s="560" t="s">
        <v>519</v>
      </c>
      <c r="V5" s="452" t="s">
        <v>99</v>
      </c>
      <c r="W5" s="453" t="s">
        <v>159</v>
      </c>
      <c r="X5" s="454" t="s">
        <v>100</v>
      </c>
      <c r="Y5" s="168"/>
      <c r="Z5" s="168"/>
      <c r="AA5" s="168"/>
      <c r="AB5" s="168"/>
      <c r="AC5" s="168"/>
      <c r="AD5" s="168"/>
      <c r="AE5" s="168"/>
      <c r="AF5" s="168"/>
    </row>
    <row r="6" spans="1:32" ht="18.75" customHeight="1">
      <c r="A6" s="168"/>
      <c r="B6" s="736"/>
      <c r="C6" s="737"/>
      <c r="D6" s="191"/>
      <c r="E6" s="446"/>
      <c r="F6" s="107"/>
      <c r="G6" s="108" t="s">
        <v>520</v>
      </c>
      <c r="H6" s="108" t="s">
        <v>520</v>
      </c>
      <c r="I6" s="108" t="s">
        <v>520</v>
      </c>
      <c r="J6" s="108" t="s">
        <v>520</v>
      </c>
      <c r="K6" s="108" t="s">
        <v>520</v>
      </c>
      <c r="L6" s="108" t="s">
        <v>520</v>
      </c>
      <c r="M6" s="108" t="s">
        <v>520</v>
      </c>
      <c r="N6" s="561"/>
      <c r="O6" s="562" t="s">
        <v>520</v>
      </c>
      <c r="P6" s="562" t="s">
        <v>520</v>
      </c>
      <c r="Q6" s="562" t="s">
        <v>520</v>
      </c>
      <c r="R6" s="562" t="s">
        <v>520</v>
      </c>
      <c r="S6" s="562" t="s">
        <v>520</v>
      </c>
      <c r="T6" s="562" t="s">
        <v>520</v>
      </c>
      <c r="U6" s="562" t="s">
        <v>520</v>
      </c>
      <c r="V6" s="447"/>
      <c r="W6" s="448"/>
      <c r="X6" s="166"/>
      <c r="Y6" s="168"/>
      <c r="Z6" s="168"/>
      <c r="AA6" s="168"/>
      <c r="AB6" s="168"/>
      <c r="AC6" s="168"/>
      <c r="AD6" s="168"/>
      <c r="AE6" s="168"/>
      <c r="AF6" s="168"/>
    </row>
    <row r="7" spans="1:32" ht="24" customHeight="1">
      <c r="A7" s="168"/>
      <c r="B7" s="738"/>
      <c r="C7" s="739"/>
      <c r="D7" s="10"/>
      <c r="E7" s="106" t="s">
        <v>33</v>
      </c>
      <c r="F7" s="107" t="s">
        <v>34</v>
      </c>
      <c r="G7" s="108" t="s">
        <v>35</v>
      </c>
      <c r="H7" s="108" t="s">
        <v>414</v>
      </c>
      <c r="I7" s="108" t="s">
        <v>415</v>
      </c>
      <c r="J7" s="108" t="s">
        <v>416</v>
      </c>
      <c r="K7" s="108" t="s">
        <v>417</v>
      </c>
      <c r="L7" s="108" t="s">
        <v>418</v>
      </c>
      <c r="M7" s="108" t="s">
        <v>419</v>
      </c>
      <c r="N7" s="562" t="s">
        <v>420</v>
      </c>
      <c r="O7" s="562" t="s">
        <v>421</v>
      </c>
      <c r="P7" s="562" t="s">
        <v>422</v>
      </c>
      <c r="Q7" s="562" t="s">
        <v>423</v>
      </c>
      <c r="R7" s="562" t="s">
        <v>424</v>
      </c>
      <c r="S7" s="562" t="s">
        <v>425</v>
      </c>
      <c r="T7" s="562" t="s">
        <v>426</v>
      </c>
      <c r="U7" s="562" t="s">
        <v>427</v>
      </c>
      <c r="V7" s="167" t="s">
        <v>428</v>
      </c>
      <c r="W7" s="106" t="s">
        <v>429</v>
      </c>
      <c r="X7" s="166" t="s">
        <v>430</v>
      </c>
      <c r="Y7" s="168"/>
      <c r="Z7" s="168"/>
      <c r="AA7" s="168"/>
      <c r="AB7" s="168"/>
      <c r="AC7" s="168"/>
      <c r="AD7" s="168"/>
      <c r="AE7" s="168"/>
      <c r="AF7" s="168"/>
    </row>
    <row r="8" spans="1:32" ht="16.5" customHeight="1">
      <c r="A8" s="168"/>
      <c r="B8" s="573" t="s">
        <v>205</v>
      </c>
      <c r="C8" s="417" t="s">
        <v>312</v>
      </c>
      <c r="D8" s="12"/>
      <c r="E8" s="433"/>
      <c r="F8" s="109">
        <v>0.33467949676999675</v>
      </c>
      <c r="G8" s="110">
        <v>8.9944137744454975E-4</v>
      </c>
      <c r="H8" s="110">
        <v>3.1170385004119307E-2</v>
      </c>
      <c r="I8" s="110">
        <v>1.4466421039584048E-3</v>
      </c>
      <c r="J8" s="110">
        <v>1.6485334379019345E-3</v>
      </c>
      <c r="K8" s="110">
        <v>3.3535492577617745E-4</v>
      </c>
      <c r="L8" s="110">
        <v>3.3159434943172161E-3</v>
      </c>
      <c r="M8" s="110">
        <v>1.1198037775505537E-2</v>
      </c>
      <c r="N8" s="563">
        <f>IF(F8&lt;0,0,ROUND(E8*F8,1))</f>
        <v>0</v>
      </c>
      <c r="O8" s="563">
        <f t="shared" ref="O8:O41" si="0">IF(G8&lt;0,0,ROUND(E8*G8,1))</f>
        <v>0</v>
      </c>
      <c r="P8" s="563">
        <f>IF(H8&lt;0,0,ROUND(E8*H8,1))</f>
        <v>0</v>
      </c>
      <c r="Q8" s="563">
        <f>IF(I8&lt;0,0,ROUND(E8*I8,1))</f>
        <v>0</v>
      </c>
      <c r="R8" s="563">
        <f>IF(J8&lt;0,0,ROUND(E8*J8,1))</f>
        <v>0</v>
      </c>
      <c r="S8" s="563">
        <f>IF(K8&lt;0,0,ROUND(E8*K8,1))</f>
        <v>0</v>
      </c>
      <c r="T8" s="563">
        <f>IF(L8&lt;0,0,ROUND(E8*L8,1))</f>
        <v>0</v>
      </c>
      <c r="U8" s="563">
        <f>IF(M8&lt;0,0,ROUND(E8*M8,1))</f>
        <v>0</v>
      </c>
      <c r="V8" s="437">
        <f>E8-N8-O8-P8-Q8-R8-S8-T8-U8</f>
        <v>0</v>
      </c>
      <c r="W8" s="434"/>
      <c r="X8" s="438">
        <f t="shared" ref="X8:X39" si="1">V8+W8</f>
        <v>0</v>
      </c>
      <c r="Y8" s="168"/>
      <c r="Z8" s="168"/>
      <c r="AA8" s="168"/>
      <c r="AB8" s="168"/>
      <c r="AC8" s="168"/>
      <c r="AD8" s="168"/>
      <c r="AE8" s="168"/>
      <c r="AF8" s="168"/>
    </row>
    <row r="9" spans="1:32" ht="16.5" customHeight="1">
      <c r="A9" s="168"/>
      <c r="B9" s="573" t="s">
        <v>206</v>
      </c>
      <c r="C9" s="417" t="s">
        <v>313</v>
      </c>
      <c r="D9" s="12"/>
      <c r="E9" s="434"/>
      <c r="F9" s="109">
        <v>6.9923027895031437E-2</v>
      </c>
      <c r="G9" s="110">
        <v>1.1019269948322128E-5</v>
      </c>
      <c r="H9" s="110">
        <v>1.7081621485572896E-2</v>
      </c>
      <c r="I9" s="110">
        <v>0</v>
      </c>
      <c r="J9" s="110">
        <v>1.9984948679002405E-4</v>
      </c>
      <c r="K9" s="110">
        <v>0</v>
      </c>
      <c r="L9" s="110">
        <v>1.1555207168535977E-3</v>
      </c>
      <c r="M9" s="110">
        <v>5.6473758485150907E-4</v>
      </c>
      <c r="N9" s="563">
        <f t="shared" ref="N9:N37" si="2">IF(F9&lt;0,0,ROUND(E9*F9,1))</f>
        <v>0</v>
      </c>
      <c r="O9" s="563">
        <f t="shared" si="0"/>
        <v>0</v>
      </c>
      <c r="P9" s="564">
        <f t="shared" ref="P9:P72" si="3">IF(H9&lt;0,0,ROUND(E9*H9,1))</f>
        <v>0</v>
      </c>
      <c r="Q9" s="564">
        <f t="shared" ref="Q9:Q72" si="4">IF(I9&lt;0,0,ROUND(E9*I9,1))</f>
        <v>0</v>
      </c>
      <c r="R9" s="564">
        <f t="shared" ref="R9:R72" si="5">IF(J9&lt;0,0,ROUND(E9*J9,1))</f>
        <v>0</v>
      </c>
      <c r="S9" s="564">
        <f t="shared" ref="S9:S72" si="6">IF(K9&lt;0,0,ROUND(E9*K9,1))</f>
        <v>0</v>
      </c>
      <c r="T9" s="564">
        <f t="shared" ref="T9:T72" si="7">IF(L9&lt;0,0,ROUND(E9*L9,1))</f>
        <v>0</v>
      </c>
      <c r="U9" s="564">
        <f t="shared" ref="U9:U72" si="8">IF(M9&lt;0,0,ROUND(E9*M9,1))</f>
        <v>0</v>
      </c>
      <c r="V9" s="437">
        <f t="shared" ref="V9:V72" si="9">E9-N9-O9-P9-Q9-R9-S9-T9-U9</f>
        <v>0</v>
      </c>
      <c r="W9" s="434"/>
      <c r="X9" s="438">
        <f t="shared" si="1"/>
        <v>0</v>
      </c>
      <c r="Y9" s="168"/>
      <c r="Z9" s="168"/>
      <c r="AA9" s="168"/>
      <c r="AB9" s="168"/>
      <c r="AC9" s="168"/>
      <c r="AD9" s="168"/>
      <c r="AE9" s="168"/>
      <c r="AF9" s="168"/>
    </row>
    <row r="10" spans="1:32" ht="16.5" customHeight="1">
      <c r="A10" s="168"/>
      <c r="B10" s="573" t="s">
        <v>207</v>
      </c>
      <c r="C10" s="417" t="s">
        <v>314</v>
      </c>
      <c r="D10" s="12"/>
      <c r="E10" s="434"/>
      <c r="F10" s="109">
        <v>0</v>
      </c>
      <c r="G10" s="110">
        <v>0</v>
      </c>
      <c r="H10" s="110">
        <v>0</v>
      </c>
      <c r="I10" s="110">
        <v>0</v>
      </c>
      <c r="J10" s="110">
        <v>0</v>
      </c>
      <c r="K10" s="110">
        <v>0</v>
      </c>
      <c r="L10" s="110">
        <v>0</v>
      </c>
      <c r="M10" s="110">
        <v>0</v>
      </c>
      <c r="N10" s="563">
        <f t="shared" si="2"/>
        <v>0</v>
      </c>
      <c r="O10" s="563">
        <f t="shared" si="0"/>
        <v>0</v>
      </c>
      <c r="P10" s="564">
        <f t="shared" si="3"/>
        <v>0</v>
      </c>
      <c r="Q10" s="564">
        <f t="shared" si="4"/>
        <v>0</v>
      </c>
      <c r="R10" s="564">
        <f t="shared" si="5"/>
        <v>0</v>
      </c>
      <c r="S10" s="564">
        <f t="shared" si="6"/>
        <v>0</v>
      </c>
      <c r="T10" s="564">
        <f t="shared" si="7"/>
        <v>0</v>
      </c>
      <c r="U10" s="564">
        <f t="shared" si="8"/>
        <v>0</v>
      </c>
      <c r="V10" s="437">
        <f t="shared" si="9"/>
        <v>0</v>
      </c>
      <c r="W10" s="434"/>
      <c r="X10" s="438">
        <f t="shared" si="1"/>
        <v>0</v>
      </c>
      <c r="Y10" s="168"/>
      <c r="Z10" s="168"/>
      <c r="AA10" s="168"/>
      <c r="AB10" s="168"/>
      <c r="AC10" s="168"/>
      <c r="AD10" s="168"/>
      <c r="AE10" s="168"/>
      <c r="AF10" s="168"/>
    </row>
    <row r="11" spans="1:32" ht="16.5" customHeight="1">
      <c r="A11" s="168"/>
      <c r="B11" s="573" t="s">
        <v>208</v>
      </c>
      <c r="C11" s="417" t="s">
        <v>315</v>
      </c>
      <c r="D11" s="12"/>
      <c r="E11" s="434"/>
      <c r="F11" s="109">
        <v>0.21797701872036809</v>
      </c>
      <c r="G11" s="110">
        <v>3.080177007505365E-5</v>
      </c>
      <c r="H11" s="110">
        <v>1.9168968243375054E-2</v>
      </c>
      <c r="I11" s="110">
        <v>1.822832957262149E-3</v>
      </c>
      <c r="J11" s="110">
        <v>5.3595079930593348E-3</v>
      </c>
      <c r="K11" s="110">
        <v>8.2927842509759821E-5</v>
      </c>
      <c r="L11" s="110">
        <v>1.2589236281957824E-3</v>
      </c>
      <c r="M11" s="110">
        <v>4.0808396404564667E-3</v>
      </c>
      <c r="N11" s="563">
        <f t="shared" si="2"/>
        <v>0</v>
      </c>
      <c r="O11" s="563">
        <f t="shared" si="0"/>
        <v>0</v>
      </c>
      <c r="P11" s="564">
        <f t="shared" si="3"/>
        <v>0</v>
      </c>
      <c r="Q11" s="564">
        <f t="shared" si="4"/>
        <v>0</v>
      </c>
      <c r="R11" s="564">
        <f t="shared" si="5"/>
        <v>0</v>
      </c>
      <c r="S11" s="564">
        <f t="shared" si="6"/>
        <v>0</v>
      </c>
      <c r="T11" s="564">
        <f t="shared" si="7"/>
        <v>0</v>
      </c>
      <c r="U11" s="564">
        <f t="shared" si="8"/>
        <v>0</v>
      </c>
      <c r="V11" s="437">
        <f t="shared" si="9"/>
        <v>0</v>
      </c>
      <c r="W11" s="434"/>
      <c r="X11" s="438">
        <f t="shared" si="1"/>
        <v>0</v>
      </c>
      <c r="Y11" s="168"/>
      <c r="Z11" s="168"/>
      <c r="AA11" s="168"/>
      <c r="AB11" s="168"/>
      <c r="AC11" s="168"/>
      <c r="AD11" s="168"/>
      <c r="AE11" s="168"/>
      <c r="AF11" s="168"/>
    </row>
    <row r="12" spans="1:32" ht="16.5" customHeight="1">
      <c r="A12" s="168"/>
      <c r="B12" s="573" t="s">
        <v>209</v>
      </c>
      <c r="C12" s="417" t="s">
        <v>316</v>
      </c>
      <c r="D12" s="12"/>
      <c r="E12" s="434"/>
      <c r="F12" s="109">
        <v>0.24930029364152415</v>
      </c>
      <c r="G12" s="110">
        <v>8.9394507679182552E-6</v>
      </c>
      <c r="H12" s="110">
        <v>2.2013591851884961E-2</v>
      </c>
      <c r="I12" s="110">
        <v>0</v>
      </c>
      <c r="J12" s="110">
        <v>4.7417956247218566E-4</v>
      </c>
      <c r="K12" s="110">
        <v>1.2934996589405196E-3</v>
      </c>
      <c r="L12" s="110">
        <v>3.2551260948397993E-3</v>
      </c>
      <c r="M12" s="110">
        <v>6.2630569423580331E-3</v>
      </c>
      <c r="N12" s="563">
        <f t="shared" si="2"/>
        <v>0</v>
      </c>
      <c r="O12" s="563">
        <f t="shared" si="0"/>
        <v>0</v>
      </c>
      <c r="P12" s="564">
        <f t="shared" si="3"/>
        <v>0</v>
      </c>
      <c r="Q12" s="564">
        <f t="shared" si="4"/>
        <v>0</v>
      </c>
      <c r="R12" s="564">
        <f t="shared" si="5"/>
        <v>0</v>
      </c>
      <c r="S12" s="564">
        <f t="shared" si="6"/>
        <v>0</v>
      </c>
      <c r="T12" s="564">
        <f t="shared" si="7"/>
        <v>0</v>
      </c>
      <c r="U12" s="564">
        <f t="shared" si="8"/>
        <v>0</v>
      </c>
      <c r="V12" s="437">
        <f t="shared" si="9"/>
        <v>0</v>
      </c>
      <c r="W12" s="434"/>
      <c r="X12" s="438">
        <f t="shared" si="1"/>
        <v>0</v>
      </c>
      <c r="Y12" s="168"/>
      <c r="Z12" s="168"/>
      <c r="AA12" s="168"/>
      <c r="AB12" s="168"/>
      <c r="AC12" s="168"/>
      <c r="AD12" s="168"/>
      <c r="AE12" s="168"/>
      <c r="AF12" s="168"/>
    </row>
    <row r="13" spans="1:32" ht="16.5" customHeight="1">
      <c r="A13" s="168"/>
      <c r="B13" s="574" t="s">
        <v>210</v>
      </c>
      <c r="C13" s="576" t="s">
        <v>317</v>
      </c>
      <c r="D13" s="13"/>
      <c r="E13" s="435"/>
      <c r="F13" s="111">
        <v>2.0962594106549742E-2</v>
      </c>
      <c r="G13" s="112">
        <v>1.0901875849437826E-5</v>
      </c>
      <c r="H13" s="112">
        <v>1.8111597830838187E-2</v>
      </c>
      <c r="I13" s="112">
        <v>6.1098784492756479E-3</v>
      </c>
      <c r="J13" s="112">
        <v>7.2476189784007883E-3</v>
      </c>
      <c r="K13" s="112">
        <v>0</v>
      </c>
      <c r="L13" s="112">
        <v>1.9899557383840512E-3</v>
      </c>
      <c r="M13" s="112">
        <v>2.0467752770374308E-2</v>
      </c>
      <c r="N13" s="565">
        <f t="shared" si="2"/>
        <v>0</v>
      </c>
      <c r="O13" s="565">
        <f t="shared" si="0"/>
        <v>0</v>
      </c>
      <c r="P13" s="566">
        <f t="shared" si="3"/>
        <v>0</v>
      </c>
      <c r="Q13" s="566">
        <f t="shared" si="4"/>
        <v>0</v>
      </c>
      <c r="R13" s="566">
        <f t="shared" si="5"/>
        <v>0</v>
      </c>
      <c r="S13" s="566">
        <f t="shared" si="6"/>
        <v>0</v>
      </c>
      <c r="T13" s="566">
        <f t="shared" si="7"/>
        <v>0</v>
      </c>
      <c r="U13" s="566">
        <f t="shared" si="8"/>
        <v>0</v>
      </c>
      <c r="V13" s="439">
        <f t="shared" si="9"/>
        <v>0</v>
      </c>
      <c r="W13" s="435"/>
      <c r="X13" s="440">
        <f t="shared" si="1"/>
        <v>0</v>
      </c>
      <c r="Y13" s="168"/>
      <c r="Z13" s="168"/>
      <c r="AA13" s="168"/>
      <c r="AB13" s="168"/>
      <c r="AC13" s="168"/>
      <c r="AD13" s="168"/>
      <c r="AE13" s="168"/>
      <c r="AF13" s="168"/>
    </row>
    <row r="14" spans="1:32" ht="16.5" customHeight="1">
      <c r="A14" s="168"/>
      <c r="B14" s="573" t="s">
        <v>211</v>
      </c>
      <c r="C14" s="417" t="s">
        <v>535</v>
      </c>
      <c r="D14" s="12"/>
      <c r="E14" s="434"/>
      <c r="F14" s="109">
        <v>3.017818693951933E-2</v>
      </c>
      <c r="G14" s="110">
        <v>5.3600165594832466E-4</v>
      </c>
      <c r="H14" s="110">
        <v>7.3260746921985753E-2</v>
      </c>
      <c r="I14" s="110">
        <v>8.0390101650063221E-3</v>
      </c>
      <c r="J14" s="110">
        <v>2.1195276082708124E-2</v>
      </c>
      <c r="K14" s="110">
        <v>0</v>
      </c>
      <c r="L14" s="110">
        <v>6.1347203253451412E-3</v>
      </c>
      <c r="M14" s="110">
        <v>1.8147448398742615E-2</v>
      </c>
      <c r="N14" s="563">
        <f t="shared" si="2"/>
        <v>0</v>
      </c>
      <c r="O14" s="563">
        <f t="shared" si="0"/>
        <v>0</v>
      </c>
      <c r="P14" s="564">
        <f t="shared" si="3"/>
        <v>0</v>
      </c>
      <c r="Q14" s="564">
        <f t="shared" si="4"/>
        <v>0</v>
      </c>
      <c r="R14" s="564">
        <f t="shared" si="5"/>
        <v>0</v>
      </c>
      <c r="S14" s="564">
        <f t="shared" si="6"/>
        <v>0</v>
      </c>
      <c r="T14" s="564">
        <f t="shared" si="7"/>
        <v>0</v>
      </c>
      <c r="U14" s="564">
        <f t="shared" si="8"/>
        <v>0</v>
      </c>
      <c r="V14" s="437">
        <f t="shared" si="9"/>
        <v>0</v>
      </c>
      <c r="W14" s="434"/>
      <c r="X14" s="438">
        <f t="shared" si="1"/>
        <v>0</v>
      </c>
      <c r="Y14" s="168"/>
      <c r="Z14" s="168"/>
      <c r="AA14" s="168"/>
      <c r="AB14" s="168"/>
      <c r="AC14" s="168"/>
      <c r="AD14" s="168"/>
      <c r="AE14" s="168"/>
      <c r="AF14" s="168"/>
    </row>
    <row r="15" spans="1:32" ht="16.5" customHeight="1">
      <c r="A15" s="168"/>
      <c r="B15" s="573" t="s">
        <v>212</v>
      </c>
      <c r="C15" s="417" t="s">
        <v>318</v>
      </c>
      <c r="D15" s="12"/>
      <c r="E15" s="434">
        <v>8.0000000000000002E-3</v>
      </c>
      <c r="F15" s="109">
        <v>0.32972384823200612</v>
      </c>
      <c r="G15" s="110">
        <v>2.6196380081423988E-4</v>
      </c>
      <c r="H15" s="110">
        <v>2.2131362597948331E-2</v>
      </c>
      <c r="I15" s="110">
        <v>1.8034159886437534E-4</v>
      </c>
      <c r="J15" s="110">
        <v>2.5019861241483931E-4</v>
      </c>
      <c r="K15" s="110">
        <v>1.0557759376473606E-4</v>
      </c>
      <c r="L15" s="110">
        <v>1.7558143068438796E-3</v>
      </c>
      <c r="M15" s="110">
        <v>3.7530950994087908E-3</v>
      </c>
      <c r="N15" s="563">
        <f t="shared" si="2"/>
        <v>0</v>
      </c>
      <c r="O15" s="563">
        <f t="shared" si="0"/>
        <v>0</v>
      </c>
      <c r="P15" s="564">
        <f t="shared" si="3"/>
        <v>0</v>
      </c>
      <c r="Q15" s="564">
        <f t="shared" si="4"/>
        <v>0</v>
      </c>
      <c r="R15" s="564">
        <f t="shared" si="5"/>
        <v>0</v>
      </c>
      <c r="S15" s="564">
        <f t="shared" si="6"/>
        <v>0</v>
      </c>
      <c r="T15" s="564">
        <f t="shared" si="7"/>
        <v>0</v>
      </c>
      <c r="U15" s="564">
        <f t="shared" si="8"/>
        <v>0</v>
      </c>
      <c r="V15" s="437">
        <f t="shared" si="9"/>
        <v>8.0000000000000002E-3</v>
      </c>
      <c r="W15" s="434"/>
      <c r="X15" s="438">
        <f t="shared" si="1"/>
        <v>8.0000000000000002E-3</v>
      </c>
      <c r="Y15" s="168"/>
      <c r="Z15" s="168"/>
      <c r="AA15" s="168"/>
      <c r="AB15" s="168"/>
      <c r="AC15" s="168"/>
      <c r="AD15" s="168"/>
      <c r="AE15" s="168"/>
      <c r="AF15" s="168"/>
    </row>
    <row r="16" spans="1:32" ht="16.5" customHeight="1">
      <c r="A16" s="168"/>
      <c r="B16" s="573" t="s">
        <v>213</v>
      </c>
      <c r="C16" s="417" t="s">
        <v>319</v>
      </c>
      <c r="D16" s="12"/>
      <c r="E16" s="434"/>
      <c r="F16" s="109">
        <v>0.31552221832351163</v>
      </c>
      <c r="G16" s="110">
        <v>5.0229163229706722E-4</v>
      </c>
      <c r="H16" s="110">
        <v>3.6216499585052513E-2</v>
      </c>
      <c r="I16" s="110">
        <v>1.456294012278426E-4</v>
      </c>
      <c r="J16" s="110">
        <v>2.3414594930020006E-4</v>
      </c>
      <c r="K16" s="110">
        <v>4.8822277697430841E-5</v>
      </c>
      <c r="L16" s="110">
        <v>2.8533815917402422E-3</v>
      </c>
      <c r="M16" s="110">
        <v>2.9178638453028864E-3</v>
      </c>
      <c r="N16" s="563">
        <f t="shared" si="2"/>
        <v>0</v>
      </c>
      <c r="O16" s="563">
        <f t="shared" si="0"/>
        <v>0</v>
      </c>
      <c r="P16" s="564">
        <f t="shared" si="3"/>
        <v>0</v>
      </c>
      <c r="Q16" s="564">
        <f t="shared" si="4"/>
        <v>0</v>
      </c>
      <c r="R16" s="564">
        <f t="shared" si="5"/>
        <v>0</v>
      </c>
      <c r="S16" s="564">
        <f t="shared" si="6"/>
        <v>0</v>
      </c>
      <c r="T16" s="564">
        <f t="shared" si="7"/>
        <v>0</v>
      </c>
      <c r="U16" s="564">
        <f t="shared" si="8"/>
        <v>0</v>
      </c>
      <c r="V16" s="437">
        <f t="shared" si="9"/>
        <v>0</v>
      </c>
      <c r="W16" s="434"/>
      <c r="X16" s="438">
        <f t="shared" si="1"/>
        <v>0</v>
      </c>
      <c r="Y16" s="168"/>
      <c r="Z16" s="168"/>
      <c r="AA16" s="168"/>
      <c r="AB16" s="168"/>
      <c r="AC16" s="168"/>
      <c r="AD16" s="168"/>
      <c r="AE16" s="168"/>
      <c r="AF16" s="168"/>
    </row>
    <row r="17" spans="1:32" ht="16.5" customHeight="1">
      <c r="A17" s="168"/>
      <c r="B17" s="575" t="s">
        <v>214</v>
      </c>
      <c r="C17" s="577" t="s">
        <v>320</v>
      </c>
      <c r="D17" s="14"/>
      <c r="E17" s="436"/>
      <c r="F17" s="113">
        <v>0.3100885403313326</v>
      </c>
      <c r="G17" s="114">
        <v>2.0932184638726648E-4</v>
      </c>
      <c r="H17" s="114">
        <v>7.0398168082632953E-2</v>
      </c>
      <c r="I17" s="114">
        <v>4.9454042264749989E-3</v>
      </c>
      <c r="J17" s="114">
        <v>3.6020215713889348E-3</v>
      </c>
      <c r="K17" s="114">
        <v>0</v>
      </c>
      <c r="L17" s="114">
        <v>5.0598990619150136E-3</v>
      </c>
      <c r="M17" s="114">
        <v>8.200429180027325E-3</v>
      </c>
      <c r="N17" s="567">
        <f t="shared" si="2"/>
        <v>0</v>
      </c>
      <c r="O17" s="567">
        <f t="shared" si="0"/>
        <v>0</v>
      </c>
      <c r="P17" s="568">
        <f t="shared" si="3"/>
        <v>0</v>
      </c>
      <c r="Q17" s="568">
        <f t="shared" si="4"/>
        <v>0</v>
      </c>
      <c r="R17" s="568">
        <f t="shared" si="5"/>
        <v>0</v>
      </c>
      <c r="S17" s="568">
        <f t="shared" si="6"/>
        <v>0</v>
      </c>
      <c r="T17" s="568">
        <f t="shared" si="7"/>
        <v>0</v>
      </c>
      <c r="U17" s="568">
        <f t="shared" si="8"/>
        <v>0</v>
      </c>
      <c r="V17" s="441">
        <f t="shared" si="9"/>
        <v>0</v>
      </c>
      <c r="W17" s="436"/>
      <c r="X17" s="442">
        <f t="shared" si="1"/>
        <v>0</v>
      </c>
      <c r="Y17" s="168"/>
      <c r="Z17" s="168"/>
      <c r="AA17" s="168"/>
      <c r="AB17" s="168"/>
      <c r="AC17" s="168"/>
      <c r="AD17" s="168"/>
      <c r="AE17" s="168"/>
      <c r="AF17" s="168"/>
    </row>
    <row r="18" spans="1:32" ht="16.5" customHeight="1">
      <c r="A18" s="168"/>
      <c r="B18" s="573" t="s">
        <v>215</v>
      </c>
      <c r="C18" s="417" t="s">
        <v>321</v>
      </c>
      <c r="D18" s="12"/>
      <c r="E18" s="434"/>
      <c r="F18" s="109">
        <v>0.27217783548489921</v>
      </c>
      <c r="G18" s="110">
        <v>2.6217898931409181E-4</v>
      </c>
      <c r="H18" s="110">
        <v>7.7419321061128182E-3</v>
      </c>
      <c r="I18" s="110">
        <v>1.1014739412811693E-4</v>
      </c>
      <c r="J18" s="110">
        <v>1.1538291926034917E-4</v>
      </c>
      <c r="K18" s="110">
        <v>3.7051408628105143E-5</v>
      </c>
      <c r="L18" s="110">
        <v>7.851274034835976E-4</v>
      </c>
      <c r="M18" s="110">
        <v>1.6461699213845629E-3</v>
      </c>
      <c r="N18" s="563">
        <f t="shared" si="2"/>
        <v>0</v>
      </c>
      <c r="O18" s="563">
        <f t="shared" si="0"/>
        <v>0</v>
      </c>
      <c r="P18" s="564">
        <f t="shared" si="3"/>
        <v>0</v>
      </c>
      <c r="Q18" s="564">
        <f t="shared" si="4"/>
        <v>0</v>
      </c>
      <c r="R18" s="564">
        <f t="shared" si="5"/>
        <v>0</v>
      </c>
      <c r="S18" s="564">
        <f t="shared" si="6"/>
        <v>0</v>
      </c>
      <c r="T18" s="564">
        <f t="shared" si="7"/>
        <v>0</v>
      </c>
      <c r="U18" s="564">
        <f t="shared" si="8"/>
        <v>0</v>
      </c>
      <c r="V18" s="437">
        <f t="shared" si="9"/>
        <v>0</v>
      </c>
      <c r="W18" s="434"/>
      <c r="X18" s="438">
        <f t="shared" si="1"/>
        <v>0</v>
      </c>
      <c r="Y18" s="168"/>
      <c r="Z18" s="168"/>
      <c r="AA18" s="168"/>
      <c r="AB18" s="168"/>
      <c r="AC18" s="168"/>
      <c r="AD18" s="168"/>
      <c r="AE18" s="168"/>
      <c r="AF18" s="168"/>
    </row>
    <row r="19" spans="1:32" ht="16.5" customHeight="1">
      <c r="A19" s="168"/>
      <c r="B19" s="573" t="s">
        <v>216</v>
      </c>
      <c r="C19" s="417" t="s">
        <v>322</v>
      </c>
      <c r="D19" s="12"/>
      <c r="E19" s="434"/>
      <c r="F19" s="109">
        <v>0.17392155446433646</v>
      </c>
      <c r="G19" s="110">
        <v>1.8592230499207799E-4</v>
      </c>
      <c r="H19" s="110">
        <v>1.143913694438615E-2</v>
      </c>
      <c r="I19" s="110">
        <v>3.8466683791464415E-6</v>
      </c>
      <c r="J19" s="110">
        <v>1.688260010847605E-4</v>
      </c>
      <c r="K19" s="110">
        <v>1.7096303907317518E-5</v>
      </c>
      <c r="L19" s="110">
        <v>8.6550038530794934E-4</v>
      </c>
      <c r="M19" s="110">
        <v>4.9074940365954932E-3</v>
      </c>
      <c r="N19" s="563">
        <f t="shared" si="2"/>
        <v>0</v>
      </c>
      <c r="O19" s="563">
        <f t="shared" si="0"/>
        <v>0</v>
      </c>
      <c r="P19" s="564">
        <f t="shared" si="3"/>
        <v>0</v>
      </c>
      <c r="Q19" s="564">
        <f t="shared" si="4"/>
        <v>0</v>
      </c>
      <c r="R19" s="564">
        <f t="shared" si="5"/>
        <v>0</v>
      </c>
      <c r="S19" s="564">
        <f>IF(K19&lt;0,0,ROUND(E19*K19,1))</f>
        <v>0</v>
      </c>
      <c r="T19" s="564">
        <f t="shared" si="7"/>
        <v>0</v>
      </c>
      <c r="U19" s="564">
        <f t="shared" si="8"/>
        <v>0</v>
      </c>
      <c r="V19" s="437">
        <f t="shared" si="9"/>
        <v>0</v>
      </c>
      <c r="W19" s="434"/>
      <c r="X19" s="438">
        <f t="shared" si="1"/>
        <v>0</v>
      </c>
      <c r="Y19" s="168"/>
      <c r="Z19" s="168"/>
      <c r="AA19" s="168"/>
      <c r="AB19" s="168"/>
      <c r="AC19" s="168"/>
      <c r="AD19" s="168"/>
      <c r="AE19" s="168"/>
      <c r="AF19" s="168"/>
    </row>
    <row r="20" spans="1:32" ht="16.5" customHeight="1">
      <c r="A20" s="168"/>
      <c r="B20" s="573" t="s">
        <v>217</v>
      </c>
      <c r="C20" s="417" t="s">
        <v>323</v>
      </c>
      <c r="D20" s="12"/>
      <c r="E20" s="434"/>
      <c r="F20" s="109">
        <v>0.48392850814247823</v>
      </c>
      <c r="G20" s="110">
        <v>2.3268826180794484E-5</v>
      </c>
      <c r="H20" s="110">
        <v>2.1835824469998787E-2</v>
      </c>
      <c r="I20" s="110">
        <v>2.6848645593224406E-5</v>
      </c>
      <c r="J20" s="110">
        <v>3.3084691009677326E-4</v>
      </c>
      <c r="K20" s="110">
        <v>1.8185482615143997E-4</v>
      </c>
      <c r="L20" s="110">
        <v>1.6381969595161802E-3</v>
      </c>
      <c r="M20" s="110">
        <v>1.6777181658294065E-3</v>
      </c>
      <c r="N20" s="563">
        <f t="shared" si="2"/>
        <v>0</v>
      </c>
      <c r="O20" s="563">
        <f t="shared" si="0"/>
        <v>0</v>
      </c>
      <c r="P20" s="564">
        <f t="shared" si="3"/>
        <v>0</v>
      </c>
      <c r="Q20" s="564">
        <f t="shared" si="4"/>
        <v>0</v>
      </c>
      <c r="R20" s="564">
        <f t="shared" si="5"/>
        <v>0</v>
      </c>
      <c r="S20" s="564">
        <f t="shared" si="6"/>
        <v>0</v>
      </c>
      <c r="T20" s="564">
        <f t="shared" si="7"/>
        <v>0</v>
      </c>
      <c r="U20" s="564">
        <f t="shared" si="8"/>
        <v>0</v>
      </c>
      <c r="V20" s="437">
        <f t="shared" si="9"/>
        <v>0</v>
      </c>
      <c r="W20" s="434"/>
      <c r="X20" s="438">
        <f t="shared" si="1"/>
        <v>0</v>
      </c>
      <c r="Y20" s="168"/>
      <c r="Z20" s="168"/>
      <c r="AA20" s="168"/>
      <c r="AB20" s="168"/>
      <c r="AC20" s="168"/>
      <c r="AD20" s="168"/>
      <c r="AE20" s="168"/>
      <c r="AF20" s="168"/>
    </row>
    <row r="21" spans="1:32" ht="16.5" customHeight="1">
      <c r="A21" s="168"/>
      <c r="B21" s="573" t="s">
        <v>218</v>
      </c>
      <c r="C21" s="417" t="s">
        <v>324</v>
      </c>
      <c r="D21" s="12"/>
      <c r="E21" s="434"/>
      <c r="F21" s="109">
        <v>0.13671131953196264</v>
      </c>
      <c r="G21" s="110">
        <v>8.7020175562110982E-5</v>
      </c>
      <c r="H21" s="110">
        <v>5.9580615228268352E-2</v>
      </c>
      <c r="I21" s="110">
        <v>1.2117231481538167E-3</v>
      </c>
      <c r="J21" s="110">
        <v>1.7198510074662437E-3</v>
      </c>
      <c r="K21" s="110">
        <v>2.0771147433167195E-5</v>
      </c>
      <c r="L21" s="110">
        <v>3.9016960625775639E-3</v>
      </c>
      <c r="M21" s="110">
        <v>3.608057630969737E-3</v>
      </c>
      <c r="N21" s="563">
        <f t="shared" si="2"/>
        <v>0</v>
      </c>
      <c r="O21" s="563">
        <f t="shared" si="0"/>
        <v>0</v>
      </c>
      <c r="P21" s="564">
        <f t="shared" si="3"/>
        <v>0</v>
      </c>
      <c r="Q21" s="564">
        <f t="shared" si="4"/>
        <v>0</v>
      </c>
      <c r="R21" s="564">
        <f t="shared" si="5"/>
        <v>0</v>
      </c>
      <c r="S21" s="564">
        <f t="shared" si="6"/>
        <v>0</v>
      </c>
      <c r="T21" s="564">
        <f t="shared" si="7"/>
        <v>0</v>
      </c>
      <c r="U21" s="564">
        <f t="shared" si="8"/>
        <v>0</v>
      </c>
      <c r="V21" s="437">
        <f t="shared" si="9"/>
        <v>0</v>
      </c>
      <c r="W21" s="434"/>
      <c r="X21" s="438">
        <f t="shared" si="1"/>
        <v>0</v>
      </c>
      <c r="Y21" s="168"/>
      <c r="Z21" s="168"/>
      <c r="AA21" s="168"/>
      <c r="AB21" s="168"/>
      <c r="AC21" s="168"/>
      <c r="AD21" s="168"/>
      <c r="AE21" s="168"/>
      <c r="AF21" s="168"/>
    </row>
    <row r="22" spans="1:32" ht="16.5" customHeight="1">
      <c r="A22" s="168"/>
      <c r="B22" s="573" t="s">
        <v>219</v>
      </c>
      <c r="C22" s="417" t="s">
        <v>325</v>
      </c>
      <c r="D22" s="12"/>
      <c r="E22" s="434"/>
      <c r="F22" s="109">
        <v>0.40920737376117189</v>
      </c>
      <c r="G22" s="110">
        <v>1.0836798256986555E-4</v>
      </c>
      <c r="H22" s="110">
        <v>1.8181251812531288E-2</v>
      </c>
      <c r="I22" s="110">
        <v>1.0222566776833471E-4</v>
      </c>
      <c r="J22" s="110">
        <v>3.5735110041763352E-4</v>
      </c>
      <c r="K22" s="110">
        <v>8.2043776277590508E-5</v>
      </c>
      <c r="L22" s="110">
        <v>1.3252044184302789E-3</v>
      </c>
      <c r="M22" s="110">
        <v>1.4579222918204987E-3</v>
      </c>
      <c r="N22" s="563">
        <f t="shared" si="2"/>
        <v>0</v>
      </c>
      <c r="O22" s="563">
        <f t="shared" si="0"/>
        <v>0</v>
      </c>
      <c r="P22" s="564">
        <f t="shared" si="3"/>
        <v>0</v>
      </c>
      <c r="Q22" s="564">
        <f t="shared" si="4"/>
        <v>0</v>
      </c>
      <c r="R22" s="564">
        <f t="shared" si="5"/>
        <v>0</v>
      </c>
      <c r="S22" s="564">
        <f t="shared" si="6"/>
        <v>0</v>
      </c>
      <c r="T22" s="564">
        <f t="shared" si="7"/>
        <v>0</v>
      </c>
      <c r="U22" s="564">
        <f t="shared" si="8"/>
        <v>0</v>
      </c>
      <c r="V22" s="437">
        <f t="shared" si="9"/>
        <v>0</v>
      </c>
      <c r="W22" s="434"/>
      <c r="X22" s="438">
        <f t="shared" si="1"/>
        <v>0</v>
      </c>
      <c r="Y22" s="168"/>
      <c r="Z22" s="168"/>
      <c r="AA22" s="168"/>
      <c r="AB22" s="168"/>
      <c r="AC22" s="168"/>
      <c r="AD22" s="168"/>
      <c r="AE22" s="168"/>
      <c r="AF22" s="168"/>
    </row>
    <row r="23" spans="1:32" ht="16.5" customHeight="1">
      <c r="A23" s="168"/>
      <c r="B23" s="574" t="s">
        <v>220</v>
      </c>
      <c r="C23" s="576" t="s">
        <v>326</v>
      </c>
      <c r="D23" s="13"/>
      <c r="E23" s="435"/>
      <c r="F23" s="111">
        <v>0.21016415162458235</v>
      </c>
      <c r="G23" s="112">
        <v>1.9628410564387425E-3</v>
      </c>
      <c r="H23" s="112">
        <v>4.7206901700559793E-2</v>
      </c>
      <c r="I23" s="112">
        <v>7.9624977222289659E-4</v>
      </c>
      <c r="J23" s="112">
        <v>2.7223050204712245E-3</v>
      </c>
      <c r="K23" s="112">
        <v>0</v>
      </c>
      <c r="L23" s="112">
        <v>4.8149052990499952E-3</v>
      </c>
      <c r="M23" s="112">
        <v>7.8338250007527893E-3</v>
      </c>
      <c r="N23" s="565">
        <f t="shared" si="2"/>
        <v>0</v>
      </c>
      <c r="O23" s="565">
        <f t="shared" si="0"/>
        <v>0</v>
      </c>
      <c r="P23" s="566">
        <f t="shared" si="3"/>
        <v>0</v>
      </c>
      <c r="Q23" s="566">
        <f t="shared" si="4"/>
        <v>0</v>
      </c>
      <c r="R23" s="566">
        <f t="shared" si="5"/>
        <v>0</v>
      </c>
      <c r="S23" s="566">
        <f t="shared" si="6"/>
        <v>0</v>
      </c>
      <c r="T23" s="566">
        <f t="shared" si="7"/>
        <v>0</v>
      </c>
      <c r="U23" s="566">
        <f t="shared" si="8"/>
        <v>0</v>
      </c>
      <c r="V23" s="439">
        <f t="shared" si="9"/>
        <v>0</v>
      </c>
      <c r="W23" s="435"/>
      <c r="X23" s="440">
        <f t="shared" si="1"/>
        <v>0</v>
      </c>
      <c r="Y23" s="168"/>
      <c r="Z23" s="168"/>
      <c r="AA23" s="168"/>
      <c r="AB23" s="168"/>
      <c r="AC23" s="168"/>
      <c r="AD23" s="168"/>
      <c r="AE23" s="168"/>
      <c r="AF23" s="168"/>
    </row>
    <row r="24" spans="1:32" ht="16.5" customHeight="1">
      <c r="A24" s="168"/>
      <c r="B24" s="573" t="s">
        <v>221</v>
      </c>
      <c r="C24" s="417" t="s">
        <v>327</v>
      </c>
      <c r="D24" s="12"/>
      <c r="E24" s="434"/>
      <c r="F24" s="109">
        <v>0.19121492412733784</v>
      </c>
      <c r="G24" s="110">
        <v>6.2408153798085026E-4</v>
      </c>
      <c r="H24" s="110">
        <v>5.422069190110889E-2</v>
      </c>
      <c r="I24" s="110">
        <v>1.8175612479110039E-3</v>
      </c>
      <c r="J24" s="110">
        <v>1.8149185573592935E-3</v>
      </c>
      <c r="K24" s="110">
        <v>0</v>
      </c>
      <c r="L24" s="110">
        <v>4.088852135161831E-3</v>
      </c>
      <c r="M24" s="110">
        <v>8.2811757696175554E-3</v>
      </c>
      <c r="N24" s="563">
        <f t="shared" si="2"/>
        <v>0</v>
      </c>
      <c r="O24" s="563">
        <f t="shared" si="0"/>
        <v>0</v>
      </c>
      <c r="P24" s="564">
        <f t="shared" si="3"/>
        <v>0</v>
      </c>
      <c r="Q24" s="564">
        <f t="shared" si="4"/>
        <v>0</v>
      </c>
      <c r="R24" s="564">
        <f t="shared" si="5"/>
        <v>0</v>
      </c>
      <c r="S24" s="564">
        <f t="shared" si="6"/>
        <v>0</v>
      </c>
      <c r="T24" s="564">
        <f t="shared" si="7"/>
        <v>0</v>
      </c>
      <c r="U24" s="564">
        <f t="shared" si="8"/>
        <v>0</v>
      </c>
      <c r="V24" s="437">
        <f t="shared" si="9"/>
        <v>0</v>
      </c>
      <c r="W24" s="434"/>
      <c r="X24" s="438">
        <f t="shared" si="1"/>
        <v>0</v>
      </c>
      <c r="Y24" s="168"/>
      <c r="Z24" s="168"/>
      <c r="AA24" s="168"/>
      <c r="AB24" s="168"/>
      <c r="AC24" s="168"/>
      <c r="AD24" s="168"/>
      <c r="AE24" s="168"/>
      <c r="AF24" s="168"/>
    </row>
    <row r="25" spans="1:32" ht="16.5" customHeight="1">
      <c r="A25" s="168"/>
      <c r="B25" s="573" t="s">
        <v>222</v>
      </c>
      <c r="C25" s="417" t="s">
        <v>328</v>
      </c>
      <c r="D25" s="12"/>
      <c r="E25" s="434"/>
      <c r="F25" s="109">
        <v>5.5435777480309159E-2</v>
      </c>
      <c r="G25" s="110">
        <v>5.3638263550614652E-5</v>
      </c>
      <c r="H25" s="110">
        <v>2.6833399192211362E-2</v>
      </c>
      <c r="I25" s="110">
        <v>0</v>
      </c>
      <c r="J25" s="110">
        <v>0</v>
      </c>
      <c r="K25" s="110">
        <v>0</v>
      </c>
      <c r="L25" s="110">
        <v>1.6884314004535232E-3</v>
      </c>
      <c r="M25" s="110">
        <v>6.3432213154486147E-3</v>
      </c>
      <c r="N25" s="563">
        <f t="shared" si="2"/>
        <v>0</v>
      </c>
      <c r="O25" s="563">
        <f t="shared" si="0"/>
        <v>0</v>
      </c>
      <c r="P25" s="564">
        <f t="shared" si="3"/>
        <v>0</v>
      </c>
      <c r="Q25" s="564">
        <f t="shared" si="4"/>
        <v>0</v>
      </c>
      <c r="R25" s="564">
        <f t="shared" si="5"/>
        <v>0</v>
      </c>
      <c r="S25" s="564">
        <f t="shared" si="6"/>
        <v>0</v>
      </c>
      <c r="T25" s="564">
        <f t="shared" si="7"/>
        <v>0</v>
      </c>
      <c r="U25" s="564">
        <f t="shared" si="8"/>
        <v>0</v>
      </c>
      <c r="V25" s="437">
        <f t="shared" si="9"/>
        <v>0</v>
      </c>
      <c r="W25" s="434"/>
      <c r="X25" s="438">
        <f t="shared" si="1"/>
        <v>0</v>
      </c>
      <c r="Y25" s="168"/>
      <c r="Z25" s="168"/>
      <c r="AA25" s="168"/>
      <c r="AB25" s="168"/>
      <c r="AC25" s="168"/>
      <c r="AD25" s="168"/>
      <c r="AE25" s="168"/>
      <c r="AF25" s="168"/>
    </row>
    <row r="26" spans="1:32" ht="16.5" customHeight="1">
      <c r="A26" s="168"/>
      <c r="B26" s="573" t="s">
        <v>223</v>
      </c>
      <c r="C26" s="417" t="s">
        <v>329</v>
      </c>
      <c r="D26" s="12"/>
      <c r="E26" s="434"/>
      <c r="F26" s="109">
        <v>0.24450448909310923</v>
      </c>
      <c r="G26" s="110">
        <v>3.827963201074634E-4</v>
      </c>
      <c r="H26" s="110">
        <v>1.9744157448473233E-2</v>
      </c>
      <c r="I26" s="110">
        <v>1.4512607740337898E-3</v>
      </c>
      <c r="J26" s="110">
        <v>1.5296428776748418E-2</v>
      </c>
      <c r="K26" s="110">
        <v>0</v>
      </c>
      <c r="L26" s="110">
        <v>1.7681544309725691E-3</v>
      </c>
      <c r="M26" s="110">
        <v>3.3428074254072994E-3</v>
      </c>
      <c r="N26" s="563">
        <f t="shared" si="2"/>
        <v>0</v>
      </c>
      <c r="O26" s="563">
        <f t="shared" si="0"/>
        <v>0</v>
      </c>
      <c r="P26" s="564">
        <f t="shared" si="3"/>
        <v>0</v>
      </c>
      <c r="Q26" s="564">
        <f t="shared" si="4"/>
        <v>0</v>
      </c>
      <c r="R26" s="564">
        <f t="shared" si="5"/>
        <v>0</v>
      </c>
      <c r="S26" s="564">
        <f t="shared" si="6"/>
        <v>0</v>
      </c>
      <c r="T26" s="564">
        <f t="shared" si="7"/>
        <v>0</v>
      </c>
      <c r="U26" s="564">
        <f t="shared" si="8"/>
        <v>0</v>
      </c>
      <c r="V26" s="437">
        <f t="shared" si="9"/>
        <v>0</v>
      </c>
      <c r="W26" s="434"/>
      <c r="X26" s="438">
        <f t="shared" si="1"/>
        <v>0</v>
      </c>
      <c r="Y26" s="168"/>
      <c r="Z26" s="168"/>
      <c r="AA26" s="168"/>
      <c r="AB26" s="168"/>
      <c r="AC26" s="168"/>
      <c r="AD26" s="168"/>
      <c r="AE26" s="168"/>
      <c r="AF26" s="168"/>
    </row>
    <row r="27" spans="1:32" ht="16.5" customHeight="1">
      <c r="A27" s="168"/>
      <c r="B27" s="575" t="s">
        <v>224</v>
      </c>
      <c r="C27" s="577" t="s">
        <v>330</v>
      </c>
      <c r="D27" s="14"/>
      <c r="E27" s="436"/>
      <c r="F27" s="113">
        <v>0.12378639028889656</v>
      </c>
      <c r="G27" s="114">
        <v>7.217340470590238E-4</v>
      </c>
      <c r="H27" s="114">
        <v>2.727107283393047E-2</v>
      </c>
      <c r="I27" s="114">
        <v>3.7962228924220218E-3</v>
      </c>
      <c r="J27" s="114">
        <v>2.2332840830311652E-3</v>
      </c>
      <c r="K27" s="114">
        <v>1.8984387632391554E-5</v>
      </c>
      <c r="L27" s="114">
        <v>2.866642532491125E-3</v>
      </c>
      <c r="M27" s="114">
        <v>4.453802801964688E-3</v>
      </c>
      <c r="N27" s="567">
        <f t="shared" si="2"/>
        <v>0</v>
      </c>
      <c r="O27" s="567">
        <f t="shared" si="0"/>
        <v>0</v>
      </c>
      <c r="P27" s="568">
        <f t="shared" si="3"/>
        <v>0</v>
      </c>
      <c r="Q27" s="568">
        <f t="shared" si="4"/>
        <v>0</v>
      </c>
      <c r="R27" s="568">
        <f t="shared" si="5"/>
        <v>0</v>
      </c>
      <c r="S27" s="568">
        <f t="shared" si="6"/>
        <v>0</v>
      </c>
      <c r="T27" s="568">
        <f t="shared" si="7"/>
        <v>0</v>
      </c>
      <c r="U27" s="568">
        <f t="shared" si="8"/>
        <v>0</v>
      </c>
      <c r="V27" s="441">
        <f t="shared" si="9"/>
        <v>0</v>
      </c>
      <c r="W27" s="436"/>
      <c r="X27" s="442">
        <f t="shared" si="1"/>
        <v>0</v>
      </c>
      <c r="Y27" s="168"/>
      <c r="Z27" s="168"/>
      <c r="AA27" s="168"/>
      <c r="AB27" s="168"/>
      <c r="AC27" s="168"/>
      <c r="AD27" s="168"/>
      <c r="AE27" s="168"/>
      <c r="AF27" s="168"/>
    </row>
    <row r="28" spans="1:32" ht="16.5" customHeight="1">
      <c r="A28" s="168"/>
      <c r="B28" s="573" t="s">
        <v>225</v>
      </c>
      <c r="C28" s="417" t="s">
        <v>536</v>
      </c>
      <c r="D28" s="12"/>
      <c r="E28" s="434"/>
      <c r="F28" s="109">
        <v>2.1810981916768953E-2</v>
      </c>
      <c r="G28" s="110">
        <v>3.937087211143671E-4</v>
      </c>
      <c r="H28" s="110">
        <v>3.5625375775273832E-2</v>
      </c>
      <c r="I28" s="110">
        <v>5.7618624678288238E-3</v>
      </c>
      <c r="J28" s="110">
        <v>4.5927671286603405E-4</v>
      </c>
      <c r="K28" s="110">
        <v>0</v>
      </c>
      <c r="L28" s="110">
        <v>3.3614122743882099E-3</v>
      </c>
      <c r="M28" s="110">
        <v>3.8585860834042902E-3</v>
      </c>
      <c r="N28" s="563">
        <f t="shared" si="2"/>
        <v>0</v>
      </c>
      <c r="O28" s="563">
        <f t="shared" si="0"/>
        <v>0</v>
      </c>
      <c r="P28" s="564">
        <f t="shared" si="3"/>
        <v>0</v>
      </c>
      <c r="Q28" s="564">
        <f t="shared" si="4"/>
        <v>0</v>
      </c>
      <c r="R28" s="564">
        <f t="shared" si="5"/>
        <v>0</v>
      </c>
      <c r="S28" s="564">
        <f t="shared" si="6"/>
        <v>0</v>
      </c>
      <c r="T28" s="564">
        <f t="shared" si="7"/>
        <v>0</v>
      </c>
      <c r="U28" s="564">
        <f t="shared" si="8"/>
        <v>0</v>
      </c>
      <c r="V28" s="437">
        <f t="shared" si="9"/>
        <v>0</v>
      </c>
      <c r="W28" s="434"/>
      <c r="X28" s="440">
        <f t="shared" si="1"/>
        <v>0</v>
      </c>
      <c r="Y28" s="168"/>
      <c r="Z28" s="168"/>
      <c r="AA28" s="168"/>
      <c r="AB28" s="168"/>
      <c r="AC28" s="168"/>
      <c r="AD28" s="168"/>
      <c r="AE28" s="168"/>
      <c r="AF28" s="168"/>
    </row>
    <row r="29" spans="1:32" ht="16.5" customHeight="1">
      <c r="A29" s="168"/>
      <c r="B29" s="573" t="s">
        <v>226</v>
      </c>
      <c r="C29" s="417" t="s">
        <v>546</v>
      </c>
      <c r="D29" s="12"/>
      <c r="E29" s="434"/>
      <c r="F29" s="109">
        <v>7.8009712011464866E-2</v>
      </c>
      <c r="G29" s="110">
        <v>2.8453017720808698E-4</v>
      </c>
      <c r="H29" s="110">
        <v>1.7019760963397301E-2</v>
      </c>
      <c r="I29" s="110">
        <v>2.6106575363773693E-3</v>
      </c>
      <c r="J29" s="110">
        <v>2.8957887490252708E-4</v>
      </c>
      <c r="K29" s="110">
        <v>2.7166801879606109E-5</v>
      </c>
      <c r="L29" s="110">
        <v>1.719923014572585E-3</v>
      </c>
      <c r="M29" s="110">
        <v>2.2561668339748987E-3</v>
      </c>
      <c r="N29" s="563">
        <f t="shared" si="2"/>
        <v>0</v>
      </c>
      <c r="O29" s="563">
        <f t="shared" si="0"/>
        <v>0</v>
      </c>
      <c r="P29" s="564">
        <f t="shared" si="3"/>
        <v>0</v>
      </c>
      <c r="Q29" s="564">
        <f t="shared" si="4"/>
        <v>0</v>
      </c>
      <c r="R29" s="564">
        <f t="shared" si="5"/>
        <v>0</v>
      </c>
      <c r="S29" s="564">
        <f t="shared" si="6"/>
        <v>0</v>
      </c>
      <c r="T29" s="564">
        <f t="shared" si="7"/>
        <v>0</v>
      </c>
      <c r="U29" s="564">
        <f t="shared" si="8"/>
        <v>0</v>
      </c>
      <c r="V29" s="437">
        <f t="shared" si="9"/>
        <v>0</v>
      </c>
      <c r="W29" s="434"/>
      <c r="X29" s="438">
        <f t="shared" si="1"/>
        <v>0</v>
      </c>
      <c r="Y29" s="168"/>
      <c r="Z29" s="168"/>
      <c r="AA29" s="168"/>
      <c r="AB29" s="168"/>
      <c r="AC29" s="168"/>
      <c r="AD29" s="168"/>
      <c r="AE29" s="168"/>
      <c r="AF29" s="168"/>
    </row>
    <row r="30" spans="1:32" ht="16.5" customHeight="1">
      <c r="A30" s="168"/>
      <c r="B30" s="573" t="s">
        <v>227</v>
      </c>
      <c r="C30" s="417" t="s">
        <v>331</v>
      </c>
      <c r="D30" s="12"/>
      <c r="E30" s="434"/>
      <c r="F30" s="109">
        <v>0.1350226522105252</v>
      </c>
      <c r="G30" s="110">
        <v>1.7392490536438974E-4</v>
      </c>
      <c r="H30" s="110">
        <v>2.1669259363219735E-2</v>
      </c>
      <c r="I30" s="110">
        <v>1.663173303182852E-4</v>
      </c>
      <c r="J30" s="110">
        <v>4.3756673023801217E-4</v>
      </c>
      <c r="K30" s="110">
        <v>1.1017867308151386E-5</v>
      </c>
      <c r="L30" s="110">
        <v>1.4782305305103109E-3</v>
      </c>
      <c r="M30" s="110">
        <v>5.1642318054349566E-3</v>
      </c>
      <c r="N30" s="563">
        <f t="shared" si="2"/>
        <v>0</v>
      </c>
      <c r="O30" s="563">
        <f t="shared" si="0"/>
        <v>0</v>
      </c>
      <c r="P30" s="564">
        <f t="shared" si="3"/>
        <v>0</v>
      </c>
      <c r="Q30" s="564">
        <f t="shared" si="4"/>
        <v>0</v>
      </c>
      <c r="R30" s="564">
        <f t="shared" si="5"/>
        <v>0</v>
      </c>
      <c r="S30" s="564">
        <f t="shared" si="6"/>
        <v>0</v>
      </c>
      <c r="T30" s="564">
        <f t="shared" si="7"/>
        <v>0</v>
      </c>
      <c r="U30" s="564">
        <f t="shared" si="8"/>
        <v>0</v>
      </c>
      <c r="V30" s="437">
        <f t="shared" si="9"/>
        <v>0</v>
      </c>
      <c r="W30" s="434"/>
      <c r="X30" s="438">
        <f t="shared" si="1"/>
        <v>0</v>
      </c>
      <c r="Y30" s="168"/>
      <c r="Z30" s="168"/>
      <c r="AA30" s="168"/>
      <c r="AB30" s="168"/>
      <c r="AC30" s="168"/>
      <c r="AD30" s="168"/>
      <c r="AE30" s="168"/>
      <c r="AF30" s="168"/>
    </row>
    <row r="31" spans="1:32" ht="16.5" customHeight="1">
      <c r="A31" s="168"/>
      <c r="B31" s="573" t="s">
        <v>228</v>
      </c>
      <c r="C31" s="417" t="s">
        <v>332</v>
      </c>
      <c r="D31" s="12"/>
      <c r="E31" s="434"/>
      <c r="F31" s="109">
        <v>0.17117289410564732</v>
      </c>
      <c r="G31" s="110">
        <v>0</v>
      </c>
      <c r="H31" s="110">
        <v>2.7674850390061598E-2</v>
      </c>
      <c r="I31" s="110">
        <v>1.3280953253700737E-6</v>
      </c>
      <c r="J31" s="110">
        <v>4.5155241062582511E-5</v>
      </c>
      <c r="K31" s="110">
        <v>2.3905715856661328E-5</v>
      </c>
      <c r="L31" s="110">
        <v>1.7265239229810958E-3</v>
      </c>
      <c r="M31" s="110">
        <v>5.1941808175223585E-3</v>
      </c>
      <c r="N31" s="563">
        <f t="shared" si="2"/>
        <v>0</v>
      </c>
      <c r="O31" s="563">
        <f t="shared" si="0"/>
        <v>0</v>
      </c>
      <c r="P31" s="564">
        <f t="shared" si="3"/>
        <v>0</v>
      </c>
      <c r="Q31" s="564">
        <f t="shared" si="4"/>
        <v>0</v>
      </c>
      <c r="R31" s="564">
        <f t="shared" si="5"/>
        <v>0</v>
      </c>
      <c r="S31" s="564">
        <f t="shared" si="6"/>
        <v>0</v>
      </c>
      <c r="T31" s="564">
        <f t="shared" si="7"/>
        <v>0</v>
      </c>
      <c r="U31" s="564">
        <f t="shared" si="8"/>
        <v>0</v>
      </c>
      <c r="V31" s="437">
        <f t="shared" si="9"/>
        <v>0</v>
      </c>
      <c r="W31" s="434"/>
      <c r="X31" s="438">
        <f t="shared" si="1"/>
        <v>0</v>
      </c>
      <c r="Y31" s="168"/>
      <c r="Z31" s="168"/>
      <c r="AA31" s="168"/>
      <c r="AB31" s="168"/>
      <c r="AC31" s="168"/>
      <c r="AD31" s="168"/>
      <c r="AE31" s="168"/>
      <c r="AF31" s="168"/>
    </row>
    <row r="32" spans="1:32" ht="16.5" customHeight="1">
      <c r="A32" s="168"/>
      <c r="B32" s="575" t="s">
        <v>229</v>
      </c>
      <c r="C32" s="577" t="s">
        <v>333</v>
      </c>
      <c r="D32" s="14"/>
      <c r="E32" s="436"/>
      <c r="F32" s="113">
        <v>0.24267267285750335</v>
      </c>
      <c r="G32" s="114">
        <v>4.6311756344195328E-4</v>
      </c>
      <c r="H32" s="114">
        <v>2.2603443544959904E-2</v>
      </c>
      <c r="I32" s="114">
        <v>1.1622669186056748E-4</v>
      </c>
      <c r="J32" s="114">
        <v>2.8333834549013954E-4</v>
      </c>
      <c r="K32" s="114">
        <v>7.7579885453728538E-5</v>
      </c>
      <c r="L32" s="114">
        <v>1.9415726129835807E-3</v>
      </c>
      <c r="M32" s="114">
        <v>1.5485918463540387E-3</v>
      </c>
      <c r="N32" s="567">
        <f t="shared" si="2"/>
        <v>0</v>
      </c>
      <c r="O32" s="567">
        <f t="shared" si="0"/>
        <v>0</v>
      </c>
      <c r="P32" s="568">
        <f t="shared" si="3"/>
        <v>0</v>
      </c>
      <c r="Q32" s="568">
        <f t="shared" si="4"/>
        <v>0</v>
      </c>
      <c r="R32" s="568">
        <f t="shared" si="5"/>
        <v>0</v>
      </c>
      <c r="S32" s="568">
        <f t="shared" si="6"/>
        <v>0</v>
      </c>
      <c r="T32" s="568">
        <f t="shared" si="7"/>
        <v>0</v>
      </c>
      <c r="U32" s="568">
        <f t="shared" si="8"/>
        <v>0</v>
      </c>
      <c r="V32" s="441">
        <f t="shared" si="9"/>
        <v>0</v>
      </c>
      <c r="W32" s="436"/>
      <c r="X32" s="442">
        <f t="shared" si="1"/>
        <v>0</v>
      </c>
      <c r="Y32" s="168"/>
      <c r="Z32" s="168"/>
      <c r="AA32" s="168"/>
      <c r="AB32" s="168"/>
      <c r="AC32" s="168"/>
      <c r="AD32" s="168"/>
      <c r="AE32" s="168"/>
      <c r="AF32" s="168"/>
    </row>
    <row r="33" spans="1:32" ht="16.5" customHeight="1">
      <c r="A33" s="168"/>
      <c r="B33" s="573" t="s">
        <v>230</v>
      </c>
      <c r="C33" s="417" t="s">
        <v>334</v>
      </c>
      <c r="D33" s="12"/>
      <c r="E33" s="434"/>
      <c r="F33" s="109">
        <v>0.32165024028340139</v>
      </c>
      <c r="G33" s="110">
        <v>2.5767460668416227E-4</v>
      </c>
      <c r="H33" s="110">
        <v>1.3755202614660929E-2</v>
      </c>
      <c r="I33" s="110">
        <v>9.3973530382130552E-5</v>
      </c>
      <c r="J33" s="110">
        <v>2.8126969223465394E-4</v>
      </c>
      <c r="K33" s="110">
        <v>2.009650389990151E-5</v>
      </c>
      <c r="L33" s="110">
        <v>1.1193020410969437E-3</v>
      </c>
      <c r="M33" s="110">
        <v>1.4585830988402201E-3</v>
      </c>
      <c r="N33" s="563">
        <f t="shared" si="2"/>
        <v>0</v>
      </c>
      <c r="O33" s="563">
        <f t="shared" si="0"/>
        <v>0</v>
      </c>
      <c r="P33" s="564">
        <f t="shared" si="3"/>
        <v>0</v>
      </c>
      <c r="Q33" s="564">
        <f t="shared" si="4"/>
        <v>0</v>
      </c>
      <c r="R33" s="564">
        <f t="shared" si="5"/>
        <v>0</v>
      </c>
      <c r="S33" s="564">
        <f t="shared" si="6"/>
        <v>0</v>
      </c>
      <c r="T33" s="564">
        <f t="shared" si="7"/>
        <v>0</v>
      </c>
      <c r="U33" s="564">
        <f t="shared" si="8"/>
        <v>0</v>
      </c>
      <c r="V33" s="437">
        <f t="shared" si="9"/>
        <v>0</v>
      </c>
      <c r="W33" s="434"/>
      <c r="X33" s="438">
        <f t="shared" si="1"/>
        <v>0</v>
      </c>
      <c r="Y33" s="168"/>
      <c r="Z33" s="168"/>
      <c r="AA33" s="168"/>
      <c r="AB33" s="168"/>
      <c r="AC33" s="168"/>
      <c r="AD33" s="168"/>
      <c r="AE33" s="168"/>
      <c r="AF33" s="168"/>
    </row>
    <row r="34" spans="1:32" ht="16.5" customHeight="1">
      <c r="A34" s="168"/>
      <c r="B34" s="573" t="s">
        <v>231</v>
      </c>
      <c r="C34" s="417" t="s">
        <v>335</v>
      </c>
      <c r="D34" s="12"/>
      <c r="E34" s="434"/>
      <c r="F34" s="109">
        <v>0.2065839169718969</v>
      </c>
      <c r="G34" s="110">
        <v>6.4766874323252566E-4</v>
      </c>
      <c r="H34" s="110">
        <v>9.3324894755385628E-3</v>
      </c>
      <c r="I34" s="110">
        <v>5.6987378698035995E-3</v>
      </c>
      <c r="J34" s="110">
        <v>2.5392101064380598E-4</v>
      </c>
      <c r="K34" s="110">
        <v>1.1206059639396472E-6</v>
      </c>
      <c r="L34" s="110">
        <v>1.8940315986809555E-3</v>
      </c>
      <c r="M34" s="110">
        <v>1.6153327450567061E-3</v>
      </c>
      <c r="N34" s="563">
        <f t="shared" si="2"/>
        <v>0</v>
      </c>
      <c r="O34" s="563">
        <f t="shared" si="0"/>
        <v>0</v>
      </c>
      <c r="P34" s="564">
        <f t="shared" si="3"/>
        <v>0</v>
      </c>
      <c r="Q34" s="564">
        <f t="shared" si="4"/>
        <v>0</v>
      </c>
      <c r="R34" s="564">
        <f t="shared" si="5"/>
        <v>0</v>
      </c>
      <c r="S34" s="564">
        <f t="shared" si="6"/>
        <v>0</v>
      </c>
      <c r="T34" s="564">
        <f t="shared" si="7"/>
        <v>0</v>
      </c>
      <c r="U34" s="564">
        <f t="shared" si="8"/>
        <v>0</v>
      </c>
      <c r="V34" s="437">
        <f t="shared" si="9"/>
        <v>0</v>
      </c>
      <c r="W34" s="434"/>
      <c r="X34" s="438">
        <f t="shared" si="1"/>
        <v>0</v>
      </c>
      <c r="Y34" s="168"/>
      <c r="Z34" s="168"/>
      <c r="AA34" s="168"/>
      <c r="AB34" s="168"/>
      <c r="AC34" s="168"/>
      <c r="AD34" s="168"/>
      <c r="AE34" s="168"/>
      <c r="AF34" s="168"/>
    </row>
    <row r="35" spans="1:32" ht="16.5" customHeight="1">
      <c r="A35" s="168"/>
      <c r="B35" s="573" t="s">
        <v>232</v>
      </c>
      <c r="C35" s="417" t="s">
        <v>336</v>
      </c>
      <c r="D35" s="12"/>
      <c r="E35" s="434"/>
      <c r="F35" s="109">
        <v>5.2012779552715653E-2</v>
      </c>
      <c r="G35" s="110">
        <v>5.9208019462438083E-5</v>
      </c>
      <c r="H35" s="110">
        <v>3.2918486385086612E-2</v>
      </c>
      <c r="I35" s="110">
        <v>3.7576574728141396E-3</v>
      </c>
      <c r="J35" s="110">
        <v>6.3956385379722721E-3</v>
      </c>
      <c r="K35" s="110">
        <v>0</v>
      </c>
      <c r="L35" s="110">
        <v>2.5095993199871032E-3</v>
      </c>
      <c r="M35" s="110">
        <v>6.6652988246328811E-4</v>
      </c>
      <c r="N35" s="563">
        <f t="shared" si="2"/>
        <v>0</v>
      </c>
      <c r="O35" s="563">
        <f t="shared" si="0"/>
        <v>0</v>
      </c>
      <c r="P35" s="564">
        <f t="shared" si="3"/>
        <v>0</v>
      </c>
      <c r="Q35" s="564">
        <f t="shared" si="4"/>
        <v>0</v>
      </c>
      <c r="R35" s="564">
        <f t="shared" si="5"/>
        <v>0</v>
      </c>
      <c r="S35" s="564">
        <f t="shared" si="6"/>
        <v>0</v>
      </c>
      <c r="T35" s="564">
        <f t="shared" si="7"/>
        <v>0</v>
      </c>
      <c r="U35" s="564">
        <f t="shared" si="8"/>
        <v>0</v>
      </c>
      <c r="V35" s="437">
        <f t="shared" si="9"/>
        <v>0</v>
      </c>
      <c r="W35" s="434"/>
      <c r="X35" s="438">
        <f t="shared" si="1"/>
        <v>0</v>
      </c>
      <c r="Y35" s="168"/>
      <c r="Z35" s="168"/>
      <c r="AA35" s="168"/>
      <c r="AB35" s="168"/>
      <c r="AC35" s="168"/>
      <c r="AD35" s="168"/>
      <c r="AE35" s="168"/>
      <c r="AF35" s="168"/>
    </row>
    <row r="36" spans="1:32" ht="16.5" customHeight="1">
      <c r="A36" s="168"/>
      <c r="B36" s="573" t="s">
        <v>233</v>
      </c>
      <c r="C36" s="417" t="s">
        <v>337</v>
      </c>
      <c r="D36" s="12"/>
      <c r="E36" s="434"/>
      <c r="F36" s="109">
        <v>0.17252148642986123</v>
      </c>
      <c r="G36" s="110">
        <v>1.3619209449440277E-4</v>
      </c>
      <c r="H36" s="110">
        <v>2.4500575952549147E-2</v>
      </c>
      <c r="I36" s="110">
        <v>1.0108896733499939E-4</v>
      </c>
      <c r="J36" s="110">
        <v>3.7762657976632972E-4</v>
      </c>
      <c r="K36" s="110">
        <v>1.7484572879015799E-5</v>
      </c>
      <c r="L36" s="110">
        <v>1.64884211598167E-3</v>
      </c>
      <c r="M36" s="110">
        <v>4.2098296125023405E-3</v>
      </c>
      <c r="N36" s="563">
        <f t="shared" si="2"/>
        <v>0</v>
      </c>
      <c r="O36" s="563">
        <f t="shared" si="0"/>
        <v>0</v>
      </c>
      <c r="P36" s="564">
        <f t="shared" si="3"/>
        <v>0</v>
      </c>
      <c r="Q36" s="564">
        <f t="shared" si="4"/>
        <v>0</v>
      </c>
      <c r="R36" s="564">
        <f t="shared" si="5"/>
        <v>0</v>
      </c>
      <c r="S36" s="564">
        <f t="shared" si="6"/>
        <v>0</v>
      </c>
      <c r="T36" s="564">
        <f t="shared" si="7"/>
        <v>0</v>
      </c>
      <c r="U36" s="564">
        <f t="shared" si="8"/>
        <v>0</v>
      </c>
      <c r="V36" s="437">
        <f t="shared" si="9"/>
        <v>0</v>
      </c>
      <c r="W36" s="434"/>
      <c r="X36" s="438">
        <f t="shared" si="1"/>
        <v>0</v>
      </c>
      <c r="Y36" s="168"/>
      <c r="Z36" s="168"/>
      <c r="AA36" s="168"/>
      <c r="AB36" s="168"/>
      <c r="AC36" s="168"/>
      <c r="AD36" s="168"/>
      <c r="AE36" s="168"/>
      <c r="AF36" s="168"/>
    </row>
    <row r="37" spans="1:32" ht="16.5" customHeight="1">
      <c r="A37" s="168"/>
      <c r="B37" s="575" t="s">
        <v>234</v>
      </c>
      <c r="C37" s="577" t="s">
        <v>338</v>
      </c>
      <c r="D37" s="14"/>
      <c r="E37" s="436"/>
      <c r="F37" s="113">
        <v>0.20865009614368171</v>
      </c>
      <c r="G37" s="114">
        <v>9.895072798257115E-5</v>
      </c>
      <c r="H37" s="114">
        <v>2.2992994776640793E-2</v>
      </c>
      <c r="I37" s="114">
        <v>1.7110777687005141E-3</v>
      </c>
      <c r="J37" s="114">
        <v>3.7683892041939337E-4</v>
      </c>
      <c r="K37" s="114">
        <v>7.8296875841996527E-5</v>
      </c>
      <c r="L37" s="114">
        <v>1.8838190775125928E-3</v>
      </c>
      <c r="M37" s="114">
        <v>1.6162578111460579E-3</v>
      </c>
      <c r="N37" s="567">
        <f t="shared" si="2"/>
        <v>0</v>
      </c>
      <c r="O37" s="567">
        <f t="shared" si="0"/>
        <v>0</v>
      </c>
      <c r="P37" s="568">
        <f t="shared" si="3"/>
        <v>0</v>
      </c>
      <c r="Q37" s="568">
        <f t="shared" si="4"/>
        <v>0</v>
      </c>
      <c r="R37" s="568">
        <f t="shared" si="5"/>
        <v>0</v>
      </c>
      <c r="S37" s="568">
        <f t="shared" si="6"/>
        <v>0</v>
      </c>
      <c r="T37" s="568">
        <f t="shared" si="7"/>
        <v>0</v>
      </c>
      <c r="U37" s="568">
        <f t="shared" si="8"/>
        <v>0</v>
      </c>
      <c r="V37" s="441">
        <f t="shared" si="9"/>
        <v>0</v>
      </c>
      <c r="W37" s="436"/>
      <c r="X37" s="442">
        <f t="shared" si="1"/>
        <v>0</v>
      </c>
      <c r="Y37" s="168"/>
      <c r="Z37" s="168"/>
      <c r="AA37" s="168"/>
      <c r="AB37" s="168"/>
      <c r="AC37" s="168"/>
      <c r="AD37" s="168"/>
      <c r="AE37" s="168"/>
      <c r="AF37" s="168"/>
    </row>
    <row r="38" spans="1:32" ht="16.5" customHeight="1">
      <c r="A38" s="168"/>
      <c r="B38" s="573" t="s">
        <v>235</v>
      </c>
      <c r="C38" s="417" t="s">
        <v>538</v>
      </c>
      <c r="D38" s="12"/>
      <c r="E38" s="434"/>
      <c r="F38" s="109">
        <v>0.405784057769148</v>
      </c>
      <c r="G38" s="110">
        <v>1.19049461479761E-5</v>
      </c>
      <c r="H38" s="110">
        <v>1.3535923770248825E-2</v>
      </c>
      <c r="I38" s="110">
        <v>4.1230796825823894E-4</v>
      </c>
      <c r="J38" s="110">
        <v>2.7302009832691856E-4</v>
      </c>
      <c r="K38" s="110">
        <v>9.0477590724618358E-5</v>
      </c>
      <c r="L38" s="110">
        <v>1.0095394333483733E-3</v>
      </c>
      <c r="M38" s="110">
        <v>1.75836054605607E-3</v>
      </c>
      <c r="N38" s="563">
        <f>IF(F38&lt;0,0,ROUND(E38*F38,1))</f>
        <v>0</v>
      </c>
      <c r="O38" s="563">
        <f t="shared" si="0"/>
        <v>0</v>
      </c>
      <c r="P38" s="564">
        <f t="shared" si="3"/>
        <v>0</v>
      </c>
      <c r="Q38" s="564">
        <f t="shared" si="4"/>
        <v>0</v>
      </c>
      <c r="R38" s="564">
        <f t="shared" si="5"/>
        <v>0</v>
      </c>
      <c r="S38" s="564">
        <f t="shared" si="6"/>
        <v>0</v>
      </c>
      <c r="T38" s="564">
        <f t="shared" si="7"/>
        <v>0</v>
      </c>
      <c r="U38" s="564">
        <f t="shared" si="8"/>
        <v>0</v>
      </c>
      <c r="V38" s="437">
        <f t="shared" si="9"/>
        <v>0</v>
      </c>
      <c r="W38" s="434"/>
      <c r="X38" s="438">
        <f t="shared" si="1"/>
        <v>0</v>
      </c>
      <c r="Y38" s="168"/>
      <c r="Z38" s="168"/>
      <c r="AA38" s="168"/>
      <c r="AB38" s="168"/>
      <c r="AC38" s="168"/>
      <c r="AD38" s="168"/>
      <c r="AE38" s="168"/>
      <c r="AF38" s="168"/>
    </row>
    <row r="39" spans="1:32" ht="16.5" customHeight="1">
      <c r="A39" s="168"/>
      <c r="B39" s="573" t="s">
        <v>236</v>
      </c>
      <c r="C39" s="417" t="s">
        <v>339</v>
      </c>
      <c r="D39" s="12"/>
      <c r="E39" s="434"/>
      <c r="F39" s="109">
        <v>0.15224680107028374</v>
      </c>
      <c r="G39" s="110">
        <v>2.5061594298884677E-4</v>
      </c>
      <c r="H39" s="110">
        <v>3.7306275995443346E-2</v>
      </c>
      <c r="I39" s="110">
        <v>2.9083105942194084E-3</v>
      </c>
      <c r="J39" s="110">
        <v>1.8062362571860016E-3</v>
      </c>
      <c r="K39" s="110">
        <v>3.020107558216547E-5</v>
      </c>
      <c r="L39" s="110">
        <v>2.9024823164754813E-3</v>
      </c>
      <c r="M39" s="110">
        <v>6.2627493575648395E-3</v>
      </c>
      <c r="N39" s="563">
        <f>IF(F39&lt;0,0,ROUND(E39*F39,1))</f>
        <v>0</v>
      </c>
      <c r="O39" s="563">
        <f t="shared" si="0"/>
        <v>0</v>
      </c>
      <c r="P39" s="564">
        <f t="shared" si="3"/>
        <v>0</v>
      </c>
      <c r="Q39" s="564">
        <f t="shared" si="4"/>
        <v>0</v>
      </c>
      <c r="R39" s="564">
        <f t="shared" si="5"/>
        <v>0</v>
      </c>
      <c r="S39" s="564">
        <f t="shared" si="6"/>
        <v>0</v>
      </c>
      <c r="T39" s="564">
        <f t="shared" si="7"/>
        <v>0</v>
      </c>
      <c r="U39" s="564">
        <f t="shared" si="8"/>
        <v>0</v>
      </c>
      <c r="V39" s="437">
        <f t="shared" si="9"/>
        <v>0</v>
      </c>
      <c r="W39" s="434"/>
      <c r="X39" s="438">
        <f t="shared" si="1"/>
        <v>0</v>
      </c>
      <c r="Y39" s="168"/>
      <c r="Z39" s="168"/>
      <c r="AA39" s="168"/>
      <c r="AB39" s="168"/>
      <c r="AC39" s="168"/>
      <c r="AD39" s="168"/>
      <c r="AE39" s="168"/>
      <c r="AF39" s="168"/>
    </row>
    <row r="40" spans="1:32" ht="16.5" customHeight="1">
      <c r="A40" s="168"/>
      <c r="B40" s="573" t="s">
        <v>237</v>
      </c>
      <c r="C40" s="417" t="s">
        <v>340</v>
      </c>
      <c r="D40" s="12"/>
      <c r="E40" s="434"/>
      <c r="F40" s="109">
        <v>0.20181090496584311</v>
      </c>
      <c r="G40" s="110">
        <v>3.1975260001754105E-4</v>
      </c>
      <c r="H40" s="110">
        <v>4.8012378797130863E-2</v>
      </c>
      <c r="I40" s="110">
        <v>5.9710979941366774E-3</v>
      </c>
      <c r="J40" s="110">
        <v>2.3952576537857417E-3</v>
      </c>
      <c r="K40" s="110">
        <v>0</v>
      </c>
      <c r="L40" s="110">
        <v>2.9357852648214128E-3</v>
      </c>
      <c r="M40" s="110">
        <v>3.4202255754240844E-4</v>
      </c>
      <c r="N40" s="563">
        <f>IF(F40&lt;0,0,ROUND(E40*F40,1))</f>
        <v>0</v>
      </c>
      <c r="O40" s="563">
        <f t="shared" si="0"/>
        <v>0</v>
      </c>
      <c r="P40" s="564">
        <f t="shared" si="3"/>
        <v>0</v>
      </c>
      <c r="Q40" s="564">
        <f t="shared" si="4"/>
        <v>0</v>
      </c>
      <c r="R40" s="564">
        <f t="shared" si="5"/>
        <v>0</v>
      </c>
      <c r="S40" s="564">
        <f t="shared" si="6"/>
        <v>0</v>
      </c>
      <c r="T40" s="564">
        <f t="shared" si="7"/>
        <v>0</v>
      </c>
      <c r="U40" s="564">
        <f t="shared" si="8"/>
        <v>0</v>
      </c>
      <c r="V40" s="437">
        <f t="shared" si="9"/>
        <v>0</v>
      </c>
      <c r="W40" s="434"/>
      <c r="X40" s="438">
        <f t="shared" ref="X40:X71" si="10">V40+W40</f>
        <v>0</v>
      </c>
      <c r="Y40" s="168"/>
      <c r="Z40" s="168"/>
      <c r="AA40" s="168"/>
      <c r="AB40" s="168"/>
      <c r="AC40" s="168"/>
      <c r="AD40" s="168"/>
      <c r="AE40" s="168"/>
      <c r="AF40" s="168"/>
    </row>
    <row r="41" spans="1:32" ht="16.5" customHeight="1">
      <c r="A41" s="168"/>
      <c r="B41" s="573" t="s">
        <v>238</v>
      </c>
      <c r="C41" s="417" t="s">
        <v>341</v>
      </c>
      <c r="D41" s="12"/>
      <c r="E41" s="434"/>
      <c r="F41" s="109">
        <v>0.18243827307546082</v>
      </c>
      <c r="G41" s="110">
        <v>3.6949129799375947E-5</v>
      </c>
      <c r="H41" s="110">
        <v>2.6382651022275463E-2</v>
      </c>
      <c r="I41" s="110">
        <v>1.900935493625789E-3</v>
      </c>
      <c r="J41" s="110">
        <v>1.557697524700007E-3</v>
      </c>
      <c r="K41" s="110">
        <v>7.7787641682896738E-6</v>
      </c>
      <c r="L41" s="110">
        <v>1.9067695667520062E-3</v>
      </c>
      <c r="M41" s="110">
        <v>7.6329123401342423E-4</v>
      </c>
      <c r="N41" s="563">
        <f>IF(F41&lt;0,0,ROUND(E41*F41,1))</f>
        <v>0</v>
      </c>
      <c r="O41" s="563">
        <f t="shared" si="0"/>
        <v>0</v>
      </c>
      <c r="P41" s="564">
        <f t="shared" si="3"/>
        <v>0</v>
      </c>
      <c r="Q41" s="564">
        <f t="shared" si="4"/>
        <v>0</v>
      </c>
      <c r="R41" s="564">
        <f t="shared" si="5"/>
        <v>0</v>
      </c>
      <c r="S41" s="564">
        <f t="shared" si="6"/>
        <v>0</v>
      </c>
      <c r="T41" s="564">
        <f t="shared" si="7"/>
        <v>0</v>
      </c>
      <c r="U41" s="564">
        <f t="shared" si="8"/>
        <v>0</v>
      </c>
      <c r="V41" s="437">
        <f t="shared" si="9"/>
        <v>0</v>
      </c>
      <c r="W41" s="434"/>
      <c r="X41" s="438">
        <f t="shared" si="10"/>
        <v>0</v>
      </c>
      <c r="Y41" s="168"/>
      <c r="Z41" s="168"/>
      <c r="AA41" s="168"/>
      <c r="AB41" s="168"/>
      <c r="AC41" s="168"/>
      <c r="AD41" s="168"/>
      <c r="AE41" s="168"/>
      <c r="AF41" s="168"/>
    </row>
    <row r="42" spans="1:32" ht="16.5" customHeight="1">
      <c r="A42" s="168"/>
      <c r="B42" s="575" t="s">
        <v>239</v>
      </c>
      <c r="C42" s="577" t="s">
        <v>342</v>
      </c>
      <c r="D42" s="14"/>
      <c r="E42" s="436"/>
      <c r="F42" s="113">
        <v>0.14865258501176068</v>
      </c>
      <c r="G42" s="114">
        <v>1.5732822406031434E-4</v>
      </c>
      <c r="H42" s="114">
        <v>3.902440924030718E-2</v>
      </c>
      <c r="I42" s="114">
        <v>2.4716887081950869E-3</v>
      </c>
      <c r="J42" s="114">
        <v>1.5530320731498356E-3</v>
      </c>
      <c r="K42" s="114">
        <v>1.0125083726653893E-5</v>
      </c>
      <c r="L42" s="114">
        <v>2.8420331168123123E-3</v>
      </c>
      <c r="M42" s="114">
        <v>4.7950059971649762E-3</v>
      </c>
      <c r="N42" s="567">
        <f t="shared" ref="N42:N105" si="11">IF(F42&lt;0,0,ROUND(E42*F42,1))</f>
        <v>0</v>
      </c>
      <c r="O42" s="567">
        <f t="shared" ref="O42:O105" si="12">IF(G42&lt;0,0,ROUND(E42*G42,1))</f>
        <v>0</v>
      </c>
      <c r="P42" s="568">
        <f t="shared" si="3"/>
        <v>0</v>
      </c>
      <c r="Q42" s="568">
        <f t="shared" si="4"/>
        <v>0</v>
      </c>
      <c r="R42" s="568">
        <f t="shared" si="5"/>
        <v>0</v>
      </c>
      <c r="S42" s="568">
        <f t="shared" si="6"/>
        <v>0</v>
      </c>
      <c r="T42" s="568">
        <f t="shared" si="7"/>
        <v>0</v>
      </c>
      <c r="U42" s="568">
        <f t="shared" si="8"/>
        <v>0</v>
      </c>
      <c r="V42" s="441">
        <f t="shared" si="9"/>
        <v>0</v>
      </c>
      <c r="W42" s="436"/>
      <c r="X42" s="442">
        <f t="shared" si="10"/>
        <v>0</v>
      </c>
      <c r="Y42" s="168"/>
      <c r="Z42" s="168"/>
      <c r="AA42" s="168"/>
      <c r="AB42" s="168"/>
      <c r="AC42" s="168"/>
      <c r="AD42" s="168"/>
      <c r="AE42" s="168"/>
      <c r="AF42" s="168"/>
    </row>
    <row r="43" spans="1:32" ht="16.5" customHeight="1">
      <c r="A43" s="168"/>
      <c r="B43" s="573" t="s">
        <v>240</v>
      </c>
      <c r="C43" s="417" t="s">
        <v>343</v>
      </c>
      <c r="D43" s="12"/>
      <c r="E43" s="434"/>
      <c r="F43" s="109">
        <v>7.2131985849033077E-3</v>
      </c>
      <c r="G43" s="110">
        <v>2.7990878841328258E-5</v>
      </c>
      <c r="H43" s="110">
        <v>7.505016219950901E-3</v>
      </c>
      <c r="I43" s="110">
        <v>4.9548944799849442E-4</v>
      </c>
      <c r="J43" s="110">
        <v>1.2522610268540419E-3</v>
      </c>
      <c r="K43" s="110">
        <v>0</v>
      </c>
      <c r="L43" s="110">
        <v>5.5788366156116426E-4</v>
      </c>
      <c r="M43" s="110">
        <v>1.0147965892656099E-3</v>
      </c>
      <c r="N43" s="563">
        <f t="shared" si="11"/>
        <v>0</v>
      </c>
      <c r="O43" s="563">
        <f t="shared" si="12"/>
        <v>0</v>
      </c>
      <c r="P43" s="564">
        <f t="shared" si="3"/>
        <v>0</v>
      </c>
      <c r="Q43" s="564">
        <f t="shared" si="4"/>
        <v>0</v>
      </c>
      <c r="R43" s="564">
        <f t="shared" si="5"/>
        <v>0</v>
      </c>
      <c r="S43" s="564">
        <f t="shared" si="6"/>
        <v>0</v>
      </c>
      <c r="T43" s="564">
        <f t="shared" si="7"/>
        <v>0</v>
      </c>
      <c r="U43" s="564">
        <f t="shared" si="8"/>
        <v>0</v>
      </c>
      <c r="V43" s="437">
        <f t="shared" si="9"/>
        <v>0</v>
      </c>
      <c r="W43" s="434"/>
      <c r="X43" s="438">
        <f t="shared" si="10"/>
        <v>0</v>
      </c>
      <c r="Y43" s="168"/>
      <c r="Z43" s="168"/>
      <c r="AA43" s="168"/>
      <c r="AB43" s="168"/>
      <c r="AC43" s="168"/>
      <c r="AD43" s="168"/>
      <c r="AE43" s="168"/>
      <c r="AF43" s="168"/>
    </row>
    <row r="44" spans="1:32" ht="16.5" customHeight="1">
      <c r="A44" s="168"/>
      <c r="B44" s="573" t="s">
        <v>241</v>
      </c>
      <c r="C44" s="417" t="s">
        <v>344</v>
      </c>
      <c r="D44" s="12"/>
      <c r="E44" s="434"/>
      <c r="F44" s="109">
        <v>9.4703725171434869E-2</v>
      </c>
      <c r="G44" s="110">
        <v>1.3969859546309542E-5</v>
      </c>
      <c r="H44" s="110">
        <v>2.3904416775826266E-2</v>
      </c>
      <c r="I44" s="110">
        <v>1.6311617467671517E-3</v>
      </c>
      <c r="J44" s="110">
        <v>4.6863459435803135E-3</v>
      </c>
      <c r="K44" s="110">
        <v>0</v>
      </c>
      <c r="L44" s="110">
        <v>1.6949293384031078E-3</v>
      </c>
      <c r="M44" s="110">
        <v>3.2488955681945317E-3</v>
      </c>
      <c r="N44" s="563">
        <f t="shared" si="11"/>
        <v>0</v>
      </c>
      <c r="O44" s="563">
        <f t="shared" si="12"/>
        <v>0</v>
      </c>
      <c r="P44" s="564">
        <f t="shared" si="3"/>
        <v>0</v>
      </c>
      <c r="Q44" s="564">
        <f t="shared" si="4"/>
        <v>0</v>
      </c>
      <c r="R44" s="564">
        <f t="shared" si="5"/>
        <v>0</v>
      </c>
      <c r="S44" s="564">
        <f t="shared" si="6"/>
        <v>0</v>
      </c>
      <c r="T44" s="564">
        <f t="shared" si="7"/>
        <v>0</v>
      </c>
      <c r="U44" s="564">
        <f t="shared" si="8"/>
        <v>0</v>
      </c>
      <c r="V44" s="437">
        <f t="shared" si="9"/>
        <v>0</v>
      </c>
      <c r="W44" s="434"/>
      <c r="X44" s="438">
        <f t="shared" si="10"/>
        <v>0</v>
      </c>
      <c r="Y44" s="168"/>
      <c r="Z44" s="168"/>
      <c r="AA44" s="168"/>
      <c r="AB44" s="168"/>
      <c r="AC44" s="168"/>
      <c r="AD44" s="168"/>
      <c r="AE44" s="168"/>
      <c r="AF44" s="168"/>
    </row>
    <row r="45" spans="1:32" ht="16.5" customHeight="1">
      <c r="A45" s="168"/>
      <c r="B45" s="573" t="s">
        <v>242</v>
      </c>
      <c r="C45" s="417" t="s">
        <v>539</v>
      </c>
      <c r="D45" s="12"/>
      <c r="E45" s="434"/>
      <c r="F45" s="109">
        <v>3.1682631037197415E-2</v>
      </c>
      <c r="G45" s="110">
        <v>4.992805820703804E-5</v>
      </c>
      <c r="H45" s="110">
        <v>2.2938664641302203E-2</v>
      </c>
      <c r="I45" s="110">
        <v>1.5028849844138724E-3</v>
      </c>
      <c r="J45" s="110">
        <v>5.5964814335707188E-3</v>
      </c>
      <c r="K45" s="110">
        <v>0</v>
      </c>
      <c r="L45" s="110">
        <v>1.6632599592607219E-3</v>
      </c>
      <c r="M45" s="110">
        <v>3.1268076856932913E-3</v>
      </c>
      <c r="N45" s="563">
        <f t="shared" si="11"/>
        <v>0</v>
      </c>
      <c r="O45" s="563">
        <f t="shared" si="12"/>
        <v>0</v>
      </c>
      <c r="P45" s="564">
        <f t="shared" si="3"/>
        <v>0</v>
      </c>
      <c r="Q45" s="564">
        <f t="shared" si="4"/>
        <v>0</v>
      </c>
      <c r="R45" s="564">
        <f t="shared" si="5"/>
        <v>0</v>
      </c>
      <c r="S45" s="564">
        <f t="shared" si="6"/>
        <v>0</v>
      </c>
      <c r="T45" s="564">
        <f t="shared" si="7"/>
        <v>0</v>
      </c>
      <c r="U45" s="564">
        <f t="shared" si="8"/>
        <v>0</v>
      </c>
      <c r="V45" s="437">
        <f t="shared" si="9"/>
        <v>0</v>
      </c>
      <c r="W45" s="434"/>
      <c r="X45" s="438">
        <f t="shared" si="10"/>
        <v>0</v>
      </c>
      <c r="Y45" s="168"/>
      <c r="Z45" s="168"/>
      <c r="AA45" s="168"/>
      <c r="AB45" s="168"/>
      <c r="AC45" s="168"/>
      <c r="AD45" s="168"/>
      <c r="AE45" s="168"/>
      <c r="AF45" s="168"/>
    </row>
    <row r="46" spans="1:32" ht="16.5" customHeight="1">
      <c r="A46" s="168"/>
      <c r="B46" s="573" t="s">
        <v>243</v>
      </c>
      <c r="C46" s="417" t="s">
        <v>345</v>
      </c>
      <c r="D46" s="12"/>
      <c r="E46" s="434"/>
      <c r="F46" s="109">
        <v>4.9466479192518828E-2</v>
      </c>
      <c r="G46" s="110">
        <v>4.8640718163235988E-5</v>
      </c>
      <c r="H46" s="110">
        <v>2.0625549800365673E-2</v>
      </c>
      <c r="I46" s="110">
        <v>1.3125452707459261E-3</v>
      </c>
      <c r="J46" s="110">
        <v>4.3919929082587034E-3</v>
      </c>
      <c r="K46" s="110">
        <v>0</v>
      </c>
      <c r="L46" s="110">
        <v>1.466385681680812E-3</v>
      </c>
      <c r="M46" s="110">
        <v>2.774406234458065E-3</v>
      </c>
      <c r="N46" s="563">
        <f t="shared" si="11"/>
        <v>0</v>
      </c>
      <c r="O46" s="563">
        <f t="shared" si="12"/>
        <v>0</v>
      </c>
      <c r="P46" s="564">
        <f t="shared" si="3"/>
        <v>0</v>
      </c>
      <c r="Q46" s="564">
        <f t="shared" si="4"/>
        <v>0</v>
      </c>
      <c r="R46" s="564">
        <f t="shared" si="5"/>
        <v>0</v>
      </c>
      <c r="S46" s="564">
        <f t="shared" si="6"/>
        <v>0</v>
      </c>
      <c r="T46" s="564">
        <f t="shared" si="7"/>
        <v>0</v>
      </c>
      <c r="U46" s="564">
        <f t="shared" si="8"/>
        <v>0</v>
      </c>
      <c r="V46" s="437">
        <f t="shared" si="9"/>
        <v>0</v>
      </c>
      <c r="W46" s="434"/>
      <c r="X46" s="438">
        <f t="shared" si="10"/>
        <v>0</v>
      </c>
      <c r="Y46" s="168"/>
      <c r="Z46" s="168"/>
      <c r="AA46" s="168"/>
      <c r="AB46" s="168"/>
      <c r="AC46" s="168"/>
      <c r="AD46" s="168"/>
      <c r="AE46" s="168"/>
      <c r="AF46" s="168"/>
    </row>
    <row r="47" spans="1:32" ht="16.5" customHeight="1">
      <c r="A47" s="168"/>
      <c r="B47" s="575" t="s">
        <v>244</v>
      </c>
      <c r="C47" s="577" t="s">
        <v>346</v>
      </c>
      <c r="D47" s="14"/>
      <c r="E47" s="436"/>
      <c r="F47" s="113">
        <v>0.11233881709100449</v>
      </c>
      <c r="G47" s="114">
        <v>1.0159758948486688E-4</v>
      </c>
      <c r="H47" s="114">
        <v>1.9640364823754995E-2</v>
      </c>
      <c r="I47" s="114">
        <v>1.5435297118599606E-4</v>
      </c>
      <c r="J47" s="114">
        <v>9.3003100103336773E-4</v>
      </c>
      <c r="K47" s="114">
        <v>1.0724995180998787E-5</v>
      </c>
      <c r="L47" s="114">
        <v>1.3413490594614023E-3</v>
      </c>
      <c r="M47" s="114">
        <v>8.4936164538817957E-3</v>
      </c>
      <c r="N47" s="567">
        <f t="shared" si="11"/>
        <v>0</v>
      </c>
      <c r="O47" s="567">
        <f t="shared" si="12"/>
        <v>0</v>
      </c>
      <c r="P47" s="568">
        <f t="shared" si="3"/>
        <v>0</v>
      </c>
      <c r="Q47" s="568">
        <f t="shared" si="4"/>
        <v>0</v>
      </c>
      <c r="R47" s="568">
        <f t="shared" si="5"/>
        <v>0</v>
      </c>
      <c r="S47" s="568">
        <f t="shared" si="6"/>
        <v>0</v>
      </c>
      <c r="T47" s="568">
        <f t="shared" si="7"/>
        <v>0</v>
      </c>
      <c r="U47" s="568">
        <f t="shared" si="8"/>
        <v>0</v>
      </c>
      <c r="V47" s="441">
        <f t="shared" si="9"/>
        <v>0</v>
      </c>
      <c r="W47" s="436"/>
      <c r="X47" s="442">
        <f t="shared" si="10"/>
        <v>0</v>
      </c>
      <c r="Y47" s="168"/>
      <c r="Z47" s="168"/>
      <c r="AA47" s="168"/>
      <c r="AB47" s="168"/>
      <c r="AC47" s="168"/>
      <c r="AD47" s="168"/>
      <c r="AE47" s="168"/>
      <c r="AF47" s="168"/>
    </row>
    <row r="48" spans="1:32" ht="16.5" customHeight="1">
      <c r="A48" s="168"/>
      <c r="B48" s="573" t="s">
        <v>245</v>
      </c>
      <c r="C48" s="417" t="s">
        <v>347</v>
      </c>
      <c r="D48" s="12"/>
      <c r="E48" s="434"/>
      <c r="F48" s="109">
        <v>9.1681563479105013E-2</v>
      </c>
      <c r="G48" s="110">
        <v>3.8981056685042875E-5</v>
      </c>
      <c r="H48" s="110">
        <v>2.0181299550467765E-2</v>
      </c>
      <c r="I48" s="110">
        <v>1.2608355576058694E-4</v>
      </c>
      <c r="J48" s="110">
        <v>1.0199595107796735E-3</v>
      </c>
      <c r="K48" s="110">
        <v>9.1403857054583294E-6</v>
      </c>
      <c r="L48" s="110">
        <v>1.3112420964227353E-3</v>
      </c>
      <c r="M48" s="110">
        <v>5.556010334550214E-3</v>
      </c>
      <c r="N48" s="563">
        <f t="shared" si="11"/>
        <v>0</v>
      </c>
      <c r="O48" s="563">
        <f t="shared" si="12"/>
        <v>0</v>
      </c>
      <c r="P48" s="564">
        <f t="shared" si="3"/>
        <v>0</v>
      </c>
      <c r="Q48" s="564">
        <f t="shared" si="4"/>
        <v>0</v>
      </c>
      <c r="R48" s="564">
        <f t="shared" si="5"/>
        <v>0</v>
      </c>
      <c r="S48" s="564">
        <f t="shared" si="6"/>
        <v>0</v>
      </c>
      <c r="T48" s="564">
        <f t="shared" si="7"/>
        <v>0</v>
      </c>
      <c r="U48" s="564">
        <f t="shared" si="8"/>
        <v>0</v>
      </c>
      <c r="V48" s="437">
        <f t="shared" si="9"/>
        <v>0</v>
      </c>
      <c r="W48" s="434"/>
      <c r="X48" s="438">
        <f t="shared" si="10"/>
        <v>0</v>
      </c>
      <c r="Y48" s="168"/>
      <c r="Z48" s="168"/>
      <c r="AA48" s="168"/>
      <c r="AB48" s="168"/>
      <c r="AC48" s="168"/>
      <c r="AD48" s="168"/>
      <c r="AE48" s="168"/>
      <c r="AF48" s="168"/>
    </row>
    <row r="49" spans="1:32" ht="16.5" customHeight="1">
      <c r="A49" s="168"/>
      <c r="B49" s="573" t="s">
        <v>246</v>
      </c>
      <c r="C49" s="417" t="s">
        <v>540</v>
      </c>
      <c r="D49" s="12"/>
      <c r="E49" s="434"/>
      <c r="F49" s="109">
        <v>0.11117172827932106</v>
      </c>
      <c r="G49" s="110">
        <v>1.3598813984066249E-4</v>
      </c>
      <c r="H49" s="110">
        <v>6.4782685078701358E-2</v>
      </c>
      <c r="I49" s="110">
        <v>1.7123113943287607E-4</v>
      </c>
      <c r="J49" s="110">
        <v>2.0522817439304168E-4</v>
      </c>
      <c r="K49" s="110">
        <v>0</v>
      </c>
      <c r="L49" s="110">
        <v>4.1244989219736006E-3</v>
      </c>
      <c r="M49" s="110">
        <v>9.7292038268201721E-4</v>
      </c>
      <c r="N49" s="563">
        <f t="shared" si="11"/>
        <v>0</v>
      </c>
      <c r="O49" s="563">
        <f t="shared" si="12"/>
        <v>0</v>
      </c>
      <c r="P49" s="564">
        <f t="shared" si="3"/>
        <v>0</v>
      </c>
      <c r="Q49" s="564">
        <f t="shared" si="4"/>
        <v>0</v>
      </c>
      <c r="R49" s="564">
        <f t="shared" si="5"/>
        <v>0</v>
      </c>
      <c r="S49" s="564">
        <f t="shared" si="6"/>
        <v>0</v>
      </c>
      <c r="T49" s="564">
        <f t="shared" si="7"/>
        <v>0</v>
      </c>
      <c r="U49" s="564">
        <f t="shared" si="8"/>
        <v>0</v>
      </c>
      <c r="V49" s="437">
        <f t="shared" si="9"/>
        <v>0</v>
      </c>
      <c r="W49" s="434"/>
      <c r="X49" s="438">
        <f t="shared" si="10"/>
        <v>0</v>
      </c>
      <c r="Y49" s="168"/>
      <c r="Z49" s="168"/>
      <c r="AA49" s="168"/>
      <c r="AB49" s="168"/>
      <c r="AC49" s="168"/>
      <c r="AD49" s="168"/>
      <c r="AE49" s="168"/>
      <c r="AF49" s="168"/>
    </row>
    <row r="50" spans="1:32" ht="16.5" customHeight="1">
      <c r="A50" s="168"/>
      <c r="B50" s="573" t="s">
        <v>247</v>
      </c>
      <c r="C50" s="417" t="s">
        <v>348</v>
      </c>
      <c r="D50" s="12"/>
      <c r="E50" s="434"/>
      <c r="F50" s="109">
        <v>0.1447972338964934</v>
      </c>
      <c r="G50" s="110">
        <v>1.2602399421964691E-4</v>
      </c>
      <c r="H50" s="110">
        <v>2.3561067591722853E-2</v>
      </c>
      <c r="I50" s="110">
        <v>1.1245596919693746E-3</v>
      </c>
      <c r="J50" s="110">
        <v>4.2763419461553368E-4</v>
      </c>
      <c r="K50" s="110">
        <v>8.4738573126580409E-6</v>
      </c>
      <c r="L50" s="110">
        <v>1.7204886341432798E-3</v>
      </c>
      <c r="M50" s="110">
        <v>2.1594541495838795E-3</v>
      </c>
      <c r="N50" s="563">
        <f t="shared" si="11"/>
        <v>0</v>
      </c>
      <c r="O50" s="563">
        <f t="shared" si="12"/>
        <v>0</v>
      </c>
      <c r="P50" s="564">
        <f t="shared" si="3"/>
        <v>0</v>
      </c>
      <c r="Q50" s="564">
        <f t="shared" si="4"/>
        <v>0</v>
      </c>
      <c r="R50" s="564">
        <f t="shared" si="5"/>
        <v>0</v>
      </c>
      <c r="S50" s="564">
        <f t="shared" si="6"/>
        <v>0</v>
      </c>
      <c r="T50" s="564">
        <f t="shared" si="7"/>
        <v>0</v>
      </c>
      <c r="U50" s="564">
        <f t="shared" si="8"/>
        <v>0</v>
      </c>
      <c r="V50" s="437">
        <f t="shared" si="9"/>
        <v>0</v>
      </c>
      <c r="W50" s="434"/>
      <c r="X50" s="438">
        <f t="shared" si="10"/>
        <v>0</v>
      </c>
      <c r="Y50" s="168"/>
      <c r="Z50" s="168"/>
      <c r="AA50" s="168"/>
      <c r="AB50" s="168"/>
      <c r="AC50" s="168"/>
      <c r="AD50" s="168"/>
      <c r="AE50" s="168"/>
      <c r="AF50" s="168"/>
    </row>
    <row r="51" spans="1:32" ht="16.5" customHeight="1">
      <c r="A51" s="168"/>
      <c r="B51" s="573" t="s">
        <v>248</v>
      </c>
      <c r="C51" s="417" t="s">
        <v>187</v>
      </c>
      <c r="D51" s="12"/>
      <c r="E51" s="434"/>
      <c r="F51" s="109">
        <v>0.1028494212078634</v>
      </c>
      <c r="G51" s="110">
        <v>1.9009403760472671E-5</v>
      </c>
      <c r="H51" s="110">
        <v>1.0857464101330438E-2</v>
      </c>
      <c r="I51" s="110">
        <v>4.3765836564809171E-5</v>
      </c>
      <c r="J51" s="110">
        <v>3.239703423829393E-4</v>
      </c>
      <c r="K51" s="110">
        <v>3.1829699319861218E-5</v>
      </c>
      <c r="L51" s="110">
        <v>7.3274620309263846E-4</v>
      </c>
      <c r="M51" s="110">
        <v>1.1860983788220506E-3</v>
      </c>
      <c r="N51" s="563">
        <f t="shared" si="11"/>
        <v>0</v>
      </c>
      <c r="O51" s="563">
        <f t="shared" si="12"/>
        <v>0</v>
      </c>
      <c r="P51" s="564">
        <f t="shared" si="3"/>
        <v>0</v>
      </c>
      <c r="Q51" s="564">
        <f t="shared" si="4"/>
        <v>0</v>
      </c>
      <c r="R51" s="564">
        <f t="shared" si="5"/>
        <v>0</v>
      </c>
      <c r="S51" s="564">
        <f t="shared" si="6"/>
        <v>0</v>
      </c>
      <c r="T51" s="564">
        <f t="shared" si="7"/>
        <v>0</v>
      </c>
      <c r="U51" s="564">
        <f t="shared" si="8"/>
        <v>0</v>
      </c>
      <c r="V51" s="437">
        <f t="shared" si="9"/>
        <v>0</v>
      </c>
      <c r="W51" s="434"/>
      <c r="X51" s="438">
        <f t="shared" si="10"/>
        <v>0</v>
      </c>
      <c r="Y51" s="168"/>
      <c r="Z51" s="168"/>
      <c r="AA51" s="168"/>
      <c r="AB51" s="168"/>
      <c r="AC51" s="168"/>
      <c r="AD51" s="168"/>
      <c r="AE51" s="168"/>
      <c r="AF51" s="168"/>
    </row>
    <row r="52" spans="1:32" ht="16.5" customHeight="1">
      <c r="A52" s="168"/>
      <c r="B52" s="575" t="s">
        <v>249</v>
      </c>
      <c r="C52" s="577" t="s">
        <v>188</v>
      </c>
      <c r="D52" s="14"/>
      <c r="E52" s="436"/>
      <c r="F52" s="113">
        <v>0.12245219012281004</v>
      </c>
      <c r="G52" s="114">
        <v>1.9369794714385212E-5</v>
      </c>
      <c r="H52" s="114">
        <v>9.5929486180830296E-3</v>
      </c>
      <c r="I52" s="114">
        <v>5.954247158025812E-5</v>
      </c>
      <c r="J52" s="114">
        <v>2.6475134684793343E-4</v>
      </c>
      <c r="K52" s="114">
        <v>7.9050952175653249E-6</v>
      </c>
      <c r="L52" s="114">
        <v>6.1844657205022753E-4</v>
      </c>
      <c r="M52" s="114">
        <v>1.072180546087676E-3</v>
      </c>
      <c r="N52" s="567">
        <f t="shared" si="11"/>
        <v>0</v>
      </c>
      <c r="O52" s="567">
        <f t="shared" si="12"/>
        <v>0</v>
      </c>
      <c r="P52" s="568">
        <f t="shared" si="3"/>
        <v>0</v>
      </c>
      <c r="Q52" s="568">
        <f t="shared" si="4"/>
        <v>0</v>
      </c>
      <c r="R52" s="568">
        <f t="shared" si="5"/>
        <v>0</v>
      </c>
      <c r="S52" s="568">
        <f t="shared" si="6"/>
        <v>0</v>
      </c>
      <c r="T52" s="568">
        <f t="shared" si="7"/>
        <v>0</v>
      </c>
      <c r="U52" s="568">
        <f t="shared" si="8"/>
        <v>0</v>
      </c>
      <c r="V52" s="441">
        <f t="shared" si="9"/>
        <v>0</v>
      </c>
      <c r="W52" s="436"/>
      <c r="X52" s="442">
        <f t="shared" si="10"/>
        <v>0</v>
      </c>
      <c r="Y52" s="168"/>
      <c r="Z52" s="168"/>
      <c r="AA52" s="168"/>
      <c r="AB52" s="168"/>
      <c r="AC52" s="168"/>
      <c r="AD52" s="168"/>
      <c r="AE52" s="168"/>
      <c r="AF52" s="168"/>
    </row>
    <row r="53" spans="1:32" ht="16.5" customHeight="1">
      <c r="A53" s="168"/>
      <c r="B53" s="573" t="s">
        <v>250</v>
      </c>
      <c r="C53" s="417" t="s">
        <v>189</v>
      </c>
      <c r="D53" s="12"/>
      <c r="E53" s="434"/>
      <c r="F53" s="109">
        <v>0.17571592604245978</v>
      </c>
      <c r="G53" s="110">
        <v>6.2946260888691494E-6</v>
      </c>
      <c r="H53" s="110">
        <v>1.1731744257974639E-2</v>
      </c>
      <c r="I53" s="110">
        <v>4.0195683738921571E-5</v>
      </c>
      <c r="J53" s="110">
        <v>2.6059752007918279E-4</v>
      </c>
      <c r="K53" s="110">
        <v>4.5591077529380842E-5</v>
      </c>
      <c r="L53" s="110">
        <v>8.544505299490666E-4</v>
      </c>
      <c r="M53" s="110">
        <v>9.2162318264028451E-4</v>
      </c>
      <c r="N53" s="563">
        <f t="shared" si="11"/>
        <v>0</v>
      </c>
      <c r="O53" s="563">
        <f t="shared" si="12"/>
        <v>0</v>
      </c>
      <c r="P53" s="564">
        <f t="shared" si="3"/>
        <v>0</v>
      </c>
      <c r="Q53" s="564">
        <f t="shared" si="4"/>
        <v>0</v>
      </c>
      <c r="R53" s="564">
        <f t="shared" si="5"/>
        <v>0</v>
      </c>
      <c r="S53" s="564">
        <f t="shared" si="6"/>
        <v>0</v>
      </c>
      <c r="T53" s="564">
        <f t="shared" si="7"/>
        <v>0</v>
      </c>
      <c r="U53" s="564">
        <f t="shared" si="8"/>
        <v>0</v>
      </c>
      <c r="V53" s="437">
        <f t="shared" si="9"/>
        <v>0</v>
      </c>
      <c r="W53" s="434"/>
      <c r="X53" s="438">
        <f t="shared" si="10"/>
        <v>0</v>
      </c>
      <c r="Y53" s="168"/>
      <c r="Z53" s="168"/>
      <c r="AA53" s="168"/>
      <c r="AB53" s="168"/>
      <c r="AC53" s="168"/>
      <c r="AD53" s="168"/>
      <c r="AE53" s="168"/>
      <c r="AF53" s="168"/>
    </row>
    <row r="54" spans="1:32" ht="16.5" customHeight="1">
      <c r="A54" s="168"/>
      <c r="B54" s="573" t="s">
        <v>251</v>
      </c>
      <c r="C54" s="417" t="s">
        <v>349</v>
      </c>
      <c r="D54" s="12"/>
      <c r="E54" s="434"/>
      <c r="F54" s="109">
        <v>6.2268141446607271E-2</v>
      </c>
      <c r="G54" s="110">
        <v>5.3767085211420817E-6</v>
      </c>
      <c r="H54" s="110">
        <v>6.6931379949524226E-3</v>
      </c>
      <c r="I54" s="110">
        <v>3.0916073996566971E-5</v>
      </c>
      <c r="J54" s="110">
        <v>2.4876878175498455E-4</v>
      </c>
      <c r="K54" s="110">
        <v>2.6979555257873659E-4</v>
      </c>
      <c r="L54" s="110">
        <v>8.3348583342918593E-4</v>
      </c>
      <c r="M54" s="110">
        <v>9.3477918146141626E-4</v>
      </c>
      <c r="N54" s="563">
        <f t="shared" si="11"/>
        <v>0</v>
      </c>
      <c r="O54" s="563">
        <f t="shared" si="12"/>
        <v>0</v>
      </c>
      <c r="P54" s="564">
        <f t="shared" si="3"/>
        <v>0</v>
      </c>
      <c r="Q54" s="564">
        <f t="shared" si="4"/>
        <v>0</v>
      </c>
      <c r="R54" s="564">
        <f t="shared" si="5"/>
        <v>0</v>
      </c>
      <c r="S54" s="564">
        <f t="shared" si="6"/>
        <v>0</v>
      </c>
      <c r="T54" s="564">
        <f t="shared" si="7"/>
        <v>0</v>
      </c>
      <c r="U54" s="564">
        <f t="shared" si="8"/>
        <v>0</v>
      </c>
      <c r="V54" s="437">
        <f t="shared" si="9"/>
        <v>0</v>
      </c>
      <c r="W54" s="434"/>
      <c r="X54" s="438">
        <f t="shared" si="10"/>
        <v>0</v>
      </c>
      <c r="Y54" s="168"/>
      <c r="Z54" s="168"/>
      <c r="AA54" s="168"/>
      <c r="AB54" s="168"/>
      <c r="AC54" s="168"/>
      <c r="AD54" s="168"/>
      <c r="AE54" s="168"/>
      <c r="AF54" s="168"/>
    </row>
    <row r="55" spans="1:32" ht="16.5" customHeight="1">
      <c r="A55" s="168"/>
      <c r="B55" s="573" t="s">
        <v>252</v>
      </c>
      <c r="C55" s="417" t="s">
        <v>350</v>
      </c>
      <c r="D55" s="12"/>
      <c r="E55" s="434"/>
      <c r="F55" s="109">
        <v>5.4900438004842109E-2</v>
      </c>
      <c r="G55" s="110">
        <v>6.8634563063065159E-6</v>
      </c>
      <c r="H55" s="110">
        <v>7.9378780426632451E-3</v>
      </c>
      <c r="I55" s="110">
        <v>4.3739992731716102E-5</v>
      </c>
      <c r="J55" s="110">
        <v>2.7139734851886615E-4</v>
      </c>
      <c r="K55" s="110">
        <v>8.7130996159721702E-5</v>
      </c>
      <c r="L55" s="110">
        <v>6.7192073941061759E-4</v>
      </c>
      <c r="M55" s="110">
        <v>1.0929181694533849E-3</v>
      </c>
      <c r="N55" s="563">
        <f t="shared" si="11"/>
        <v>0</v>
      </c>
      <c r="O55" s="563">
        <f t="shared" si="12"/>
        <v>0</v>
      </c>
      <c r="P55" s="564">
        <f t="shared" si="3"/>
        <v>0</v>
      </c>
      <c r="Q55" s="564">
        <f t="shared" si="4"/>
        <v>0</v>
      </c>
      <c r="R55" s="564">
        <f t="shared" si="5"/>
        <v>0</v>
      </c>
      <c r="S55" s="564">
        <f t="shared" si="6"/>
        <v>0</v>
      </c>
      <c r="T55" s="564">
        <f t="shared" si="7"/>
        <v>0</v>
      </c>
      <c r="U55" s="564">
        <f t="shared" si="8"/>
        <v>0</v>
      </c>
      <c r="V55" s="437">
        <f t="shared" si="9"/>
        <v>0</v>
      </c>
      <c r="W55" s="434"/>
      <c r="X55" s="438">
        <f t="shared" si="10"/>
        <v>0</v>
      </c>
      <c r="Y55" s="168"/>
      <c r="Z55" s="168"/>
      <c r="AA55" s="168"/>
      <c r="AB55" s="168"/>
      <c r="AC55" s="168"/>
      <c r="AD55" s="168"/>
      <c r="AE55" s="168"/>
      <c r="AF55" s="168"/>
    </row>
    <row r="56" spans="1:32" ht="16.5" customHeight="1">
      <c r="A56" s="168"/>
      <c r="B56" s="573" t="s">
        <v>253</v>
      </c>
      <c r="C56" s="417" t="s">
        <v>351</v>
      </c>
      <c r="D56" s="12"/>
      <c r="E56" s="434"/>
      <c r="F56" s="109">
        <v>9.1615320457115915E-2</v>
      </c>
      <c r="G56" s="110">
        <v>4.8414445883376624E-6</v>
      </c>
      <c r="H56" s="110">
        <v>8.4693003998653517E-3</v>
      </c>
      <c r="I56" s="110">
        <v>3.7022811557876246E-5</v>
      </c>
      <c r="J56" s="110">
        <v>2.6162786834232546E-4</v>
      </c>
      <c r="K56" s="110">
        <v>4.7465143022918264E-6</v>
      </c>
      <c r="L56" s="110">
        <v>5.1319312636379226E-4</v>
      </c>
      <c r="M56" s="110">
        <v>9.5661249248389462E-4</v>
      </c>
      <c r="N56" s="563">
        <f t="shared" si="11"/>
        <v>0</v>
      </c>
      <c r="O56" s="563">
        <f t="shared" si="12"/>
        <v>0</v>
      </c>
      <c r="P56" s="564">
        <f t="shared" si="3"/>
        <v>0</v>
      </c>
      <c r="Q56" s="564">
        <f t="shared" si="4"/>
        <v>0</v>
      </c>
      <c r="R56" s="564">
        <f t="shared" si="5"/>
        <v>0</v>
      </c>
      <c r="S56" s="564">
        <f t="shared" si="6"/>
        <v>0</v>
      </c>
      <c r="T56" s="564">
        <f t="shared" si="7"/>
        <v>0</v>
      </c>
      <c r="U56" s="564">
        <f t="shared" si="8"/>
        <v>0</v>
      </c>
      <c r="V56" s="437">
        <f t="shared" si="9"/>
        <v>0</v>
      </c>
      <c r="W56" s="434"/>
      <c r="X56" s="438">
        <f t="shared" si="10"/>
        <v>0</v>
      </c>
      <c r="Y56" s="168"/>
      <c r="Z56" s="168"/>
      <c r="AA56" s="168"/>
      <c r="AB56" s="168"/>
      <c r="AC56" s="168"/>
      <c r="AD56" s="168"/>
      <c r="AE56" s="168"/>
      <c r="AF56" s="168"/>
    </row>
    <row r="57" spans="1:32" ht="16.5" customHeight="1">
      <c r="A57" s="168"/>
      <c r="B57" s="575" t="s">
        <v>254</v>
      </c>
      <c r="C57" s="577" t="s">
        <v>352</v>
      </c>
      <c r="D57" s="14"/>
      <c r="E57" s="436">
        <v>10</v>
      </c>
      <c r="F57" s="113">
        <v>0.36259315655612212</v>
      </c>
      <c r="G57" s="114">
        <v>3.1034897663669669E-5</v>
      </c>
      <c r="H57" s="114">
        <v>5.746434928366643E-3</v>
      </c>
      <c r="I57" s="114">
        <v>3.1034897663669669E-5</v>
      </c>
      <c r="J57" s="114">
        <v>1.6778760180732638E-4</v>
      </c>
      <c r="K57" s="114">
        <v>2.6553923134690625E-5</v>
      </c>
      <c r="L57" s="114">
        <v>4.3847165576157895E-4</v>
      </c>
      <c r="M57" s="114">
        <v>7.3039884822358409E-4</v>
      </c>
      <c r="N57" s="567">
        <f t="shared" si="11"/>
        <v>3.6</v>
      </c>
      <c r="O57" s="567">
        <f t="shared" si="12"/>
        <v>0</v>
      </c>
      <c r="P57" s="568">
        <f t="shared" si="3"/>
        <v>0.1</v>
      </c>
      <c r="Q57" s="568">
        <f t="shared" si="4"/>
        <v>0</v>
      </c>
      <c r="R57" s="568">
        <f t="shared" si="5"/>
        <v>0</v>
      </c>
      <c r="S57" s="568">
        <f t="shared" si="6"/>
        <v>0</v>
      </c>
      <c r="T57" s="568">
        <f t="shared" si="7"/>
        <v>0</v>
      </c>
      <c r="U57" s="568">
        <f t="shared" si="8"/>
        <v>0</v>
      </c>
      <c r="V57" s="441">
        <f t="shared" si="9"/>
        <v>6.3000000000000007</v>
      </c>
      <c r="W57" s="436"/>
      <c r="X57" s="442">
        <f t="shared" si="10"/>
        <v>6.3000000000000007</v>
      </c>
      <c r="Y57" s="168"/>
      <c r="Z57" s="168"/>
      <c r="AA57" s="168"/>
      <c r="AB57" s="168"/>
      <c r="AC57" s="168"/>
      <c r="AD57" s="168"/>
      <c r="AE57" s="168"/>
      <c r="AF57" s="168"/>
    </row>
    <row r="58" spans="1:32" ht="16.5" customHeight="1">
      <c r="A58" s="168"/>
      <c r="B58" s="573" t="s">
        <v>255</v>
      </c>
      <c r="C58" s="417" t="s">
        <v>353</v>
      </c>
      <c r="D58" s="12"/>
      <c r="E58" s="434"/>
      <c r="F58" s="109">
        <v>0.10447272372966333</v>
      </c>
      <c r="G58" s="110">
        <v>8.7336030015210124E-6</v>
      </c>
      <c r="H58" s="110">
        <v>9.3408613352205187E-3</v>
      </c>
      <c r="I58" s="110">
        <v>3.7663662944059364E-5</v>
      </c>
      <c r="J58" s="110">
        <v>2.2243395144498827E-4</v>
      </c>
      <c r="K58" s="110">
        <v>2.9202985036335881E-5</v>
      </c>
      <c r="L58" s="110">
        <v>6.2226921385837204E-4</v>
      </c>
      <c r="M58" s="110">
        <v>9.5387320282237298E-4</v>
      </c>
      <c r="N58" s="563">
        <f t="shared" si="11"/>
        <v>0</v>
      </c>
      <c r="O58" s="563">
        <f t="shared" si="12"/>
        <v>0</v>
      </c>
      <c r="P58" s="564">
        <f t="shared" si="3"/>
        <v>0</v>
      </c>
      <c r="Q58" s="564">
        <f t="shared" si="4"/>
        <v>0</v>
      </c>
      <c r="R58" s="564">
        <f t="shared" si="5"/>
        <v>0</v>
      </c>
      <c r="S58" s="564">
        <f t="shared" si="6"/>
        <v>0</v>
      </c>
      <c r="T58" s="564">
        <f t="shared" si="7"/>
        <v>0</v>
      </c>
      <c r="U58" s="564">
        <f t="shared" si="8"/>
        <v>0</v>
      </c>
      <c r="V58" s="437">
        <f t="shared" si="9"/>
        <v>0</v>
      </c>
      <c r="W58" s="434"/>
      <c r="X58" s="438">
        <f t="shared" si="10"/>
        <v>0</v>
      </c>
      <c r="Y58" s="168"/>
      <c r="Z58" s="168"/>
      <c r="AA58" s="168"/>
      <c r="AB58" s="168"/>
      <c r="AC58" s="168"/>
      <c r="AD58" s="168"/>
      <c r="AE58" s="168"/>
      <c r="AF58" s="168"/>
    </row>
    <row r="59" spans="1:32" ht="16.5" customHeight="1">
      <c r="A59" s="168"/>
      <c r="B59" s="573" t="s">
        <v>256</v>
      </c>
      <c r="C59" s="417" t="s">
        <v>354</v>
      </c>
      <c r="D59" s="12"/>
      <c r="E59" s="434"/>
      <c r="F59" s="109">
        <v>0.16865074065797536</v>
      </c>
      <c r="G59" s="110">
        <v>1.3411834195142957E-4</v>
      </c>
      <c r="H59" s="110">
        <v>5.7223185410537588E-3</v>
      </c>
      <c r="I59" s="110">
        <v>2.6324087173847924E-5</v>
      </c>
      <c r="J59" s="110">
        <v>2.3845395753828666E-4</v>
      </c>
      <c r="K59" s="110">
        <v>7.9932994630078365E-5</v>
      </c>
      <c r="L59" s="110">
        <v>6.1948070838310733E-4</v>
      </c>
      <c r="M59" s="110">
        <v>7.701236598013319E-4</v>
      </c>
      <c r="N59" s="563">
        <f t="shared" si="11"/>
        <v>0</v>
      </c>
      <c r="O59" s="563">
        <f t="shared" si="12"/>
        <v>0</v>
      </c>
      <c r="P59" s="564">
        <f t="shared" si="3"/>
        <v>0</v>
      </c>
      <c r="Q59" s="564">
        <f t="shared" si="4"/>
        <v>0</v>
      </c>
      <c r="R59" s="564">
        <f t="shared" si="5"/>
        <v>0</v>
      </c>
      <c r="S59" s="564">
        <f t="shared" si="6"/>
        <v>0</v>
      </c>
      <c r="T59" s="564">
        <f t="shared" si="7"/>
        <v>0</v>
      </c>
      <c r="U59" s="564">
        <f t="shared" si="8"/>
        <v>0</v>
      </c>
      <c r="V59" s="437">
        <f t="shared" si="9"/>
        <v>0</v>
      </c>
      <c r="W59" s="434"/>
      <c r="X59" s="438">
        <f t="shared" si="10"/>
        <v>0</v>
      </c>
      <c r="Y59" s="168"/>
      <c r="Z59" s="168"/>
      <c r="AA59" s="168"/>
      <c r="AB59" s="168"/>
      <c r="AC59" s="168"/>
      <c r="AD59" s="168"/>
      <c r="AE59" s="168"/>
      <c r="AF59" s="168"/>
    </row>
    <row r="60" spans="1:32" ht="16.5" customHeight="1">
      <c r="A60" s="168"/>
      <c r="B60" s="573" t="s">
        <v>257</v>
      </c>
      <c r="C60" s="417" t="s">
        <v>541</v>
      </c>
      <c r="D60" s="12"/>
      <c r="E60" s="434"/>
      <c r="F60" s="109">
        <v>0.19462141717058359</v>
      </c>
      <c r="G60" s="110">
        <v>2.0565433466283026E-5</v>
      </c>
      <c r="H60" s="110">
        <v>7.0424576655629522E-3</v>
      </c>
      <c r="I60" s="110">
        <v>3.653646158371559E-5</v>
      </c>
      <c r="J60" s="110">
        <v>2.7085113437508925E-4</v>
      </c>
      <c r="K60" s="110">
        <v>3.8177320636876469E-5</v>
      </c>
      <c r="L60" s="110">
        <v>5.1315132122517915E-4</v>
      </c>
      <c r="M60" s="110">
        <v>8.8409485784308203E-4</v>
      </c>
      <c r="N60" s="563">
        <f t="shared" si="11"/>
        <v>0</v>
      </c>
      <c r="O60" s="563">
        <f t="shared" si="12"/>
        <v>0</v>
      </c>
      <c r="P60" s="564">
        <f t="shared" si="3"/>
        <v>0</v>
      </c>
      <c r="Q60" s="564">
        <f t="shared" si="4"/>
        <v>0</v>
      </c>
      <c r="R60" s="564">
        <f t="shared" si="5"/>
        <v>0</v>
      </c>
      <c r="S60" s="564">
        <f t="shared" si="6"/>
        <v>0</v>
      </c>
      <c r="T60" s="564">
        <f t="shared" si="7"/>
        <v>0</v>
      </c>
      <c r="U60" s="564">
        <f t="shared" si="8"/>
        <v>0</v>
      </c>
      <c r="V60" s="437">
        <f t="shared" si="9"/>
        <v>0</v>
      </c>
      <c r="W60" s="434"/>
      <c r="X60" s="438">
        <f t="shared" si="10"/>
        <v>0</v>
      </c>
      <c r="Y60" s="168"/>
      <c r="Z60" s="168"/>
      <c r="AA60" s="168"/>
      <c r="AB60" s="168"/>
      <c r="AC60" s="168"/>
      <c r="AD60" s="168"/>
      <c r="AE60" s="168"/>
      <c r="AF60" s="168"/>
    </row>
    <row r="61" spans="1:32" ht="16.5" customHeight="1">
      <c r="A61" s="168"/>
      <c r="B61" s="573" t="s">
        <v>258</v>
      </c>
      <c r="C61" s="417" t="s">
        <v>355</v>
      </c>
      <c r="D61" s="12"/>
      <c r="E61" s="434"/>
      <c r="F61" s="109">
        <v>0.14987528066678352</v>
      </c>
      <c r="G61" s="110">
        <v>1.0300542231579366E-5</v>
      </c>
      <c r="H61" s="110">
        <v>4.9278897665400497E-3</v>
      </c>
      <c r="I61" s="110">
        <v>3.0901626694738097E-5</v>
      </c>
      <c r="J61" s="110">
        <v>2.565938645188074E-4</v>
      </c>
      <c r="K61" s="110">
        <v>6.2906882914288268E-5</v>
      </c>
      <c r="L61" s="110">
        <v>4.1882740466618243E-4</v>
      </c>
      <c r="M61" s="110">
        <v>6.9399903285265977E-4</v>
      </c>
      <c r="N61" s="563">
        <f t="shared" si="11"/>
        <v>0</v>
      </c>
      <c r="O61" s="563">
        <f t="shared" si="12"/>
        <v>0</v>
      </c>
      <c r="P61" s="564">
        <f t="shared" si="3"/>
        <v>0</v>
      </c>
      <c r="Q61" s="564">
        <f t="shared" si="4"/>
        <v>0</v>
      </c>
      <c r="R61" s="564">
        <f t="shared" si="5"/>
        <v>0</v>
      </c>
      <c r="S61" s="564">
        <f t="shared" si="6"/>
        <v>0</v>
      </c>
      <c r="T61" s="564">
        <f t="shared" si="7"/>
        <v>0</v>
      </c>
      <c r="U61" s="564">
        <f t="shared" si="8"/>
        <v>0</v>
      </c>
      <c r="V61" s="437">
        <f t="shared" si="9"/>
        <v>0</v>
      </c>
      <c r="W61" s="434"/>
      <c r="X61" s="438">
        <f t="shared" si="10"/>
        <v>0</v>
      </c>
      <c r="Y61" s="168"/>
      <c r="Z61" s="168"/>
      <c r="AA61" s="168"/>
      <c r="AB61" s="168"/>
      <c r="AC61" s="168"/>
      <c r="AD61" s="168"/>
      <c r="AE61" s="168"/>
      <c r="AF61" s="168"/>
    </row>
    <row r="62" spans="1:32" ht="16.5" customHeight="1">
      <c r="A62" s="168"/>
      <c r="B62" s="575" t="s">
        <v>259</v>
      </c>
      <c r="C62" s="577" t="s">
        <v>356</v>
      </c>
      <c r="D62" s="14"/>
      <c r="E62" s="436"/>
      <c r="F62" s="113">
        <v>0.16047594328832762</v>
      </c>
      <c r="G62" s="114">
        <v>1.4230925903198185E-5</v>
      </c>
      <c r="H62" s="114">
        <v>1.5561039927298115E-2</v>
      </c>
      <c r="I62" s="114">
        <v>6.5357198627909521E-4</v>
      </c>
      <c r="J62" s="114">
        <v>1.6804431262001374E-3</v>
      </c>
      <c r="K62" s="114">
        <v>0</v>
      </c>
      <c r="L62" s="114">
        <v>1.0787805911182786E-3</v>
      </c>
      <c r="M62" s="114">
        <v>9.8059675334319319E-4</v>
      </c>
      <c r="N62" s="567">
        <f t="shared" si="11"/>
        <v>0</v>
      </c>
      <c r="O62" s="567">
        <f t="shared" si="12"/>
        <v>0</v>
      </c>
      <c r="P62" s="568">
        <f t="shared" si="3"/>
        <v>0</v>
      </c>
      <c r="Q62" s="568">
        <f t="shared" si="4"/>
        <v>0</v>
      </c>
      <c r="R62" s="568">
        <f t="shared" si="5"/>
        <v>0</v>
      </c>
      <c r="S62" s="568">
        <f t="shared" si="6"/>
        <v>0</v>
      </c>
      <c r="T62" s="568">
        <f t="shared" si="7"/>
        <v>0</v>
      </c>
      <c r="U62" s="568">
        <f t="shared" si="8"/>
        <v>0</v>
      </c>
      <c r="V62" s="441">
        <f t="shared" si="9"/>
        <v>0</v>
      </c>
      <c r="W62" s="436"/>
      <c r="X62" s="442">
        <f t="shared" si="10"/>
        <v>0</v>
      </c>
      <c r="Y62" s="168"/>
      <c r="Z62" s="168"/>
      <c r="AA62" s="168"/>
      <c r="AB62" s="168"/>
      <c r="AC62" s="168"/>
      <c r="AD62" s="168"/>
      <c r="AE62" s="168"/>
      <c r="AF62" s="168"/>
    </row>
    <row r="63" spans="1:32" ht="16.5" customHeight="1">
      <c r="A63" s="168"/>
      <c r="B63" s="573" t="s">
        <v>260</v>
      </c>
      <c r="C63" s="417" t="s">
        <v>357</v>
      </c>
      <c r="D63" s="12"/>
      <c r="E63" s="434"/>
      <c r="F63" s="109">
        <v>9.3082808836233488E-2</v>
      </c>
      <c r="G63" s="110">
        <v>4.7031662467679843E-6</v>
      </c>
      <c r="H63" s="110">
        <v>1.336113092711823E-2</v>
      </c>
      <c r="I63" s="110">
        <v>5.4631979122456902E-4</v>
      </c>
      <c r="J63" s="110">
        <v>1.4337131986647523E-3</v>
      </c>
      <c r="K63" s="110">
        <v>0</v>
      </c>
      <c r="L63" s="110">
        <v>9.2276121761587847E-4</v>
      </c>
      <c r="M63" s="110">
        <v>1.0424097669336559E-3</v>
      </c>
      <c r="N63" s="563">
        <f t="shared" si="11"/>
        <v>0</v>
      </c>
      <c r="O63" s="563">
        <f t="shared" si="12"/>
        <v>0</v>
      </c>
      <c r="P63" s="564">
        <f t="shared" si="3"/>
        <v>0</v>
      </c>
      <c r="Q63" s="564">
        <f t="shared" si="4"/>
        <v>0</v>
      </c>
      <c r="R63" s="564">
        <f t="shared" si="5"/>
        <v>0</v>
      </c>
      <c r="S63" s="564">
        <f t="shared" si="6"/>
        <v>0</v>
      </c>
      <c r="T63" s="564">
        <f t="shared" si="7"/>
        <v>0</v>
      </c>
      <c r="U63" s="564">
        <f t="shared" si="8"/>
        <v>0</v>
      </c>
      <c r="V63" s="437">
        <f t="shared" si="9"/>
        <v>0</v>
      </c>
      <c r="W63" s="434"/>
      <c r="X63" s="438">
        <f t="shared" si="10"/>
        <v>0</v>
      </c>
      <c r="Y63" s="168"/>
      <c r="Z63" s="168"/>
      <c r="AA63" s="168"/>
      <c r="AB63" s="168"/>
      <c r="AC63" s="168"/>
      <c r="AD63" s="168"/>
      <c r="AE63" s="168"/>
      <c r="AF63" s="168"/>
    </row>
    <row r="64" spans="1:32" ht="16.5" customHeight="1">
      <c r="A64" s="168"/>
      <c r="B64" s="573" t="s">
        <v>261</v>
      </c>
      <c r="C64" s="417" t="s">
        <v>358</v>
      </c>
      <c r="D64" s="12"/>
      <c r="E64" s="434"/>
      <c r="F64" s="109">
        <v>3.1274647726266494E-2</v>
      </c>
      <c r="G64" s="110">
        <v>1.0151483194897205E-4</v>
      </c>
      <c r="H64" s="110">
        <v>9.8365787129913122E-3</v>
      </c>
      <c r="I64" s="110">
        <v>5.8068047646292616E-4</v>
      </c>
      <c r="J64" s="110">
        <v>2.0961379340272176E-3</v>
      </c>
      <c r="K64" s="110">
        <v>6.2159916353863502E-5</v>
      </c>
      <c r="L64" s="110">
        <v>9.7771553967284991E-4</v>
      </c>
      <c r="M64" s="110">
        <v>1.1723073532900546E-3</v>
      </c>
      <c r="N64" s="563">
        <f t="shared" si="11"/>
        <v>0</v>
      </c>
      <c r="O64" s="563">
        <f t="shared" si="12"/>
        <v>0</v>
      </c>
      <c r="P64" s="564">
        <f t="shared" si="3"/>
        <v>0</v>
      </c>
      <c r="Q64" s="564">
        <f t="shared" si="4"/>
        <v>0</v>
      </c>
      <c r="R64" s="564">
        <f t="shared" si="5"/>
        <v>0</v>
      </c>
      <c r="S64" s="564">
        <f t="shared" si="6"/>
        <v>0</v>
      </c>
      <c r="T64" s="564">
        <f t="shared" si="7"/>
        <v>0</v>
      </c>
      <c r="U64" s="564">
        <f t="shared" si="8"/>
        <v>0</v>
      </c>
      <c r="V64" s="437">
        <f t="shared" si="9"/>
        <v>0</v>
      </c>
      <c r="W64" s="434"/>
      <c r="X64" s="438">
        <f t="shared" si="10"/>
        <v>0</v>
      </c>
      <c r="Y64" s="168"/>
      <c r="Z64" s="168"/>
      <c r="AA64" s="168"/>
      <c r="AB64" s="168"/>
      <c r="AC64" s="168"/>
      <c r="AD64" s="168"/>
      <c r="AE64" s="168"/>
      <c r="AF64" s="168"/>
    </row>
    <row r="65" spans="1:32" ht="16.5" customHeight="1">
      <c r="A65" s="168"/>
      <c r="B65" s="573" t="s">
        <v>262</v>
      </c>
      <c r="C65" s="417" t="s">
        <v>359</v>
      </c>
      <c r="D65" s="12"/>
      <c r="E65" s="434"/>
      <c r="F65" s="109">
        <v>7.4733369826751314E-2</v>
      </c>
      <c r="G65" s="110">
        <v>8.6204924356836662E-6</v>
      </c>
      <c r="H65" s="110">
        <v>2.8460887333810999E-3</v>
      </c>
      <c r="I65" s="110">
        <v>2.1551231089209167E-5</v>
      </c>
      <c r="J65" s="110">
        <v>6.6643037675862191E-5</v>
      </c>
      <c r="K65" s="110">
        <v>0</v>
      </c>
      <c r="L65" s="110">
        <v>1.8235657075484679E-4</v>
      </c>
      <c r="M65" s="110">
        <v>2.9276518541187222E-4</v>
      </c>
      <c r="N65" s="563">
        <f t="shared" si="11"/>
        <v>0</v>
      </c>
      <c r="O65" s="563">
        <f t="shared" si="12"/>
        <v>0</v>
      </c>
      <c r="P65" s="564">
        <f t="shared" si="3"/>
        <v>0</v>
      </c>
      <c r="Q65" s="564">
        <f t="shared" si="4"/>
        <v>0</v>
      </c>
      <c r="R65" s="564">
        <f t="shared" si="5"/>
        <v>0</v>
      </c>
      <c r="S65" s="564">
        <f t="shared" si="6"/>
        <v>0</v>
      </c>
      <c r="T65" s="564">
        <f t="shared" si="7"/>
        <v>0</v>
      </c>
      <c r="U65" s="564">
        <f t="shared" si="8"/>
        <v>0</v>
      </c>
      <c r="V65" s="437">
        <f t="shared" si="9"/>
        <v>0</v>
      </c>
      <c r="W65" s="434"/>
      <c r="X65" s="438">
        <f t="shared" si="10"/>
        <v>0</v>
      </c>
      <c r="Y65" s="168"/>
      <c r="Z65" s="168"/>
      <c r="AA65" s="168"/>
      <c r="AB65" s="168"/>
      <c r="AC65" s="168"/>
      <c r="AD65" s="168"/>
      <c r="AE65" s="168"/>
      <c r="AF65" s="168"/>
    </row>
    <row r="66" spans="1:32" ht="16.5" customHeight="1">
      <c r="A66" s="168"/>
      <c r="B66" s="573" t="s">
        <v>263</v>
      </c>
      <c r="C66" s="417" t="s">
        <v>360</v>
      </c>
      <c r="D66" s="12"/>
      <c r="E66" s="434"/>
      <c r="F66" s="109">
        <v>0.10933287481096553</v>
      </c>
      <c r="G66" s="110">
        <v>3.3775085128566835E-5</v>
      </c>
      <c r="H66" s="110">
        <v>8.8808004139568006E-3</v>
      </c>
      <c r="I66" s="110">
        <v>3.4900921299519061E-4</v>
      </c>
      <c r="J66" s="110">
        <v>2.1113083517597625E-4</v>
      </c>
      <c r="K66" s="110">
        <v>6.7111532787931505E-5</v>
      </c>
      <c r="L66" s="110">
        <v>7.4670718507182179E-4</v>
      </c>
      <c r="M66" s="110">
        <v>8.546120024955548E-4</v>
      </c>
      <c r="N66" s="563">
        <f t="shared" si="11"/>
        <v>0</v>
      </c>
      <c r="O66" s="563">
        <f t="shared" si="12"/>
        <v>0</v>
      </c>
      <c r="P66" s="564">
        <f t="shared" si="3"/>
        <v>0</v>
      </c>
      <c r="Q66" s="564">
        <f t="shared" si="4"/>
        <v>0</v>
      </c>
      <c r="R66" s="564">
        <f t="shared" si="5"/>
        <v>0</v>
      </c>
      <c r="S66" s="564">
        <f t="shared" si="6"/>
        <v>0</v>
      </c>
      <c r="T66" s="564">
        <f t="shared" si="7"/>
        <v>0</v>
      </c>
      <c r="U66" s="564">
        <f t="shared" si="8"/>
        <v>0</v>
      </c>
      <c r="V66" s="437">
        <f t="shared" si="9"/>
        <v>0</v>
      </c>
      <c r="W66" s="434"/>
      <c r="X66" s="438">
        <f t="shared" si="10"/>
        <v>0</v>
      </c>
      <c r="Y66" s="168"/>
      <c r="Z66" s="168"/>
      <c r="AA66" s="168"/>
      <c r="AB66" s="168"/>
      <c r="AC66" s="168"/>
      <c r="AD66" s="168"/>
      <c r="AE66" s="168"/>
      <c r="AF66" s="168"/>
    </row>
    <row r="67" spans="1:32" ht="16.5" customHeight="1">
      <c r="A67" s="168"/>
      <c r="B67" s="575" t="s">
        <v>264</v>
      </c>
      <c r="C67" s="577" t="s">
        <v>78</v>
      </c>
      <c r="D67" s="14"/>
      <c r="E67" s="436"/>
      <c r="F67" s="113">
        <v>0.44879532330239424</v>
      </c>
      <c r="G67" s="114">
        <v>8.7675986868814956E-5</v>
      </c>
      <c r="H67" s="114">
        <v>3.8277262740141503E-2</v>
      </c>
      <c r="I67" s="114">
        <v>2.6743335502054294E-4</v>
      </c>
      <c r="J67" s="114">
        <v>4.0944253966323439E-4</v>
      </c>
      <c r="K67" s="114">
        <v>1.3725826909807582E-4</v>
      </c>
      <c r="L67" s="114">
        <v>2.5777603942257893E-3</v>
      </c>
      <c r="M67" s="114">
        <v>1.382430043200507E-3</v>
      </c>
      <c r="N67" s="567">
        <f t="shared" si="11"/>
        <v>0</v>
      </c>
      <c r="O67" s="567">
        <f t="shared" si="12"/>
        <v>0</v>
      </c>
      <c r="P67" s="568">
        <f t="shared" si="3"/>
        <v>0</v>
      </c>
      <c r="Q67" s="568">
        <f t="shared" si="4"/>
        <v>0</v>
      </c>
      <c r="R67" s="568">
        <f t="shared" si="5"/>
        <v>0</v>
      </c>
      <c r="S67" s="568">
        <f t="shared" si="6"/>
        <v>0</v>
      </c>
      <c r="T67" s="568">
        <f t="shared" si="7"/>
        <v>0</v>
      </c>
      <c r="U67" s="568">
        <f t="shared" si="8"/>
        <v>0</v>
      </c>
      <c r="V67" s="441">
        <f t="shared" si="9"/>
        <v>0</v>
      </c>
      <c r="W67" s="436"/>
      <c r="X67" s="442">
        <f t="shared" si="10"/>
        <v>0</v>
      </c>
      <c r="Y67" s="168"/>
      <c r="Z67" s="168"/>
      <c r="AA67" s="168"/>
      <c r="AB67" s="168"/>
      <c r="AC67" s="168"/>
      <c r="AD67" s="168"/>
      <c r="AE67" s="168"/>
      <c r="AF67" s="168"/>
    </row>
    <row r="68" spans="1:32" ht="16.5" customHeight="1">
      <c r="A68" s="168"/>
      <c r="B68" s="573" t="s">
        <v>265</v>
      </c>
      <c r="C68" s="417" t="s">
        <v>361</v>
      </c>
      <c r="D68" s="12"/>
      <c r="E68" s="434"/>
      <c r="F68" s="109">
        <v>0</v>
      </c>
      <c r="G68" s="110">
        <v>0</v>
      </c>
      <c r="H68" s="110">
        <v>0</v>
      </c>
      <c r="I68" s="110">
        <v>0</v>
      </c>
      <c r="J68" s="110">
        <v>0</v>
      </c>
      <c r="K68" s="110">
        <v>0</v>
      </c>
      <c r="L68" s="110">
        <v>0</v>
      </c>
      <c r="M68" s="110">
        <v>0</v>
      </c>
      <c r="N68" s="563">
        <f t="shared" si="11"/>
        <v>0</v>
      </c>
      <c r="O68" s="563">
        <f t="shared" si="12"/>
        <v>0</v>
      </c>
      <c r="P68" s="564">
        <f t="shared" si="3"/>
        <v>0</v>
      </c>
      <c r="Q68" s="564">
        <f t="shared" si="4"/>
        <v>0</v>
      </c>
      <c r="R68" s="564">
        <f t="shared" si="5"/>
        <v>0</v>
      </c>
      <c r="S68" s="564">
        <f t="shared" si="6"/>
        <v>0</v>
      </c>
      <c r="T68" s="564">
        <f t="shared" si="7"/>
        <v>0</v>
      </c>
      <c r="U68" s="564">
        <f t="shared" si="8"/>
        <v>0</v>
      </c>
      <c r="V68" s="437">
        <f t="shared" si="9"/>
        <v>0</v>
      </c>
      <c r="W68" s="434"/>
      <c r="X68" s="438">
        <f t="shared" si="10"/>
        <v>0</v>
      </c>
      <c r="Y68" s="168"/>
      <c r="Z68" s="168"/>
      <c r="AA68" s="168"/>
      <c r="AB68" s="168"/>
      <c r="AC68" s="168"/>
      <c r="AD68" s="168"/>
      <c r="AE68" s="168"/>
      <c r="AF68" s="168"/>
    </row>
    <row r="69" spans="1:32" ht="16.5" customHeight="1">
      <c r="A69" s="168"/>
      <c r="B69" s="573" t="s">
        <v>266</v>
      </c>
      <c r="C69" s="417" t="s">
        <v>362</v>
      </c>
      <c r="D69" s="12"/>
      <c r="E69" s="434"/>
      <c r="F69" s="109">
        <v>0</v>
      </c>
      <c r="G69" s="110">
        <v>0</v>
      </c>
      <c r="H69" s="110">
        <v>0</v>
      </c>
      <c r="I69" s="110">
        <v>0</v>
      </c>
      <c r="J69" s="110">
        <v>0</v>
      </c>
      <c r="K69" s="110">
        <v>0</v>
      </c>
      <c r="L69" s="110">
        <v>0</v>
      </c>
      <c r="M69" s="110">
        <v>0</v>
      </c>
      <c r="N69" s="563">
        <f t="shared" si="11"/>
        <v>0</v>
      </c>
      <c r="O69" s="563">
        <f t="shared" si="12"/>
        <v>0</v>
      </c>
      <c r="P69" s="564">
        <f t="shared" si="3"/>
        <v>0</v>
      </c>
      <c r="Q69" s="564">
        <f t="shared" si="4"/>
        <v>0</v>
      </c>
      <c r="R69" s="564">
        <f t="shared" si="5"/>
        <v>0</v>
      </c>
      <c r="S69" s="564">
        <f t="shared" si="6"/>
        <v>0</v>
      </c>
      <c r="T69" s="564">
        <f t="shared" si="7"/>
        <v>0</v>
      </c>
      <c r="U69" s="564">
        <f t="shared" si="8"/>
        <v>0</v>
      </c>
      <c r="V69" s="437">
        <f t="shared" si="9"/>
        <v>0</v>
      </c>
      <c r="W69" s="434"/>
      <c r="X69" s="438">
        <f t="shared" si="10"/>
        <v>0</v>
      </c>
      <c r="Y69" s="168"/>
      <c r="Z69" s="168"/>
      <c r="AA69" s="168"/>
      <c r="AB69" s="168"/>
      <c r="AC69" s="168"/>
      <c r="AD69" s="168"/>
      <c r="AE69" s="168"/>
      <c r="AF69" s="168"/>
    </row>
    <row r="70" spans="1:32" ht="16.5" customHeight="1">
      <c r="A70" s="168"/>
      <c r="B70" s="573" t="s">
        <v>267</v>
      </c>
      <c r="C70" s="417" t="s">
        <v>363</v>
      </c>
      <c r="D70" s="12"/>
      <c r="E70" s="434"/>
      <c r="F70" s="109">
        <v>0</v>
      </c>
      <c r="G70" s="110">
        <v>0</v>
      </c>
      <c r="H70" s="110">
        <v>0</v>
      </c>
      <c r="I70" s="110">
        <v>0</v>
      </c>
      <c r="J70" s="110">
        <v>0</v>
      </c>
      <c r="K70" s="110">
        <v>0</v>
      </c>
      <c r="L70" s="110">
        <v>0</v>
      </c>
      <c r="M70" s="110">
        <v>0</v>
      </c>
      <c r="N70" s="563">
        <f t="shared" si="11"/>
        <v>0</v>
      </c>
      <c r="O70" s="563">
        <f t="shared" si="12"/>
        <v>0</v>
      </c>
      <c r="P70" s="564">
        <f t="shared" si="3"/>
        <v>0</v>
      </c>
      <c r="Q70" s="564">
        <f t="shared" si="4"/>
        <v>0</v>
      </c>
      <c r="R70" s="564">
        <f t="shared" si="5"/>
        <v>0</v>
      </c>
      <c r="S70" s="564">
        <f t="shared" si="6"/>
        <v>0</v>
      </c>
      <c r="T70" s="564">
        <f t="shared" si="7"/>
        <v>0</v>
      </c>
      <c r="U70" s="564">
        <f t="shared" si="8"/>
        <v>0</v>
      </c>
      <c r="V70" s="437">
        <f t="shared" si="9"/>
        <v>0</v>
      </c>
      <c r="W70" s="434"/>
      <c r="X70" s="438">
        <f t="shared" si="10"/>
        <v>0</v>
      </c>
      <c r="Y70" s="168"/>
      <c r="Z70" s="168"/>
      <c r="AA70" s="168"/>
      <c r="AB70" s="168"/>
      <c r="AC70" s="168"/>
      <c r="AD70" s="168"/>
      <c r="AE70" s="168"/>
      <c r="AF70" s="168"/>
    </row>
    <row r="71" spans="1:32" ht="16.5" customHeight="1">
      <c r="A71" s="168"/>
      <c r="B71" s="573" t="s">
        <v>268</v>
      </c>
      <c r="C71" s="417" t="s">
        <v>364</v>
      </c>
      <c r="D71" s="12"/>
      <c r="E71" s="434">
        <v>10000</v>
      </c>
      <c r="F71" s="109">
        <v>0</v>
      </c>
      <c r="G71" s="110">
        <v>0</v>
      </c>
      <c r="H71" s="110">
        <v>0</v>
      </c>
      <c r="I71" s="110">
        <v>0</v>
      </c>
      <c r="J71" s="110">
        <v>0</v>
      </c>
      <c r="K71" s="110">
        <v>0</v>
      </c>
      <c r="L71" s="110">
        <v>0</v>
      </c>
      <c r="M71" s="110">
        <v>0</v>
      </c>
      <c r="N71" s="563">
        <f t="shared" si="11"/>
        <v>0</v>
      </c>
      <c r="O71" s="563">
        <f t="shared" si="12"/>
        <v>0</v>
      </c>
      <c r="P71" s="564">
        <f t="shared" si="3"/>
        <v>0</v>
      </c>
      <c r="Q71" s="564">
        <f t="shared" si="4"/>
        <v>0</v>
      </c>
      <c r="R71" s="564">
        <f t="shared" si="5"/>
        <v>0</v>
      </c>
      <c r="S71" s="564">
        <f t="shared" si="6"/>
        <v>0</v>
      </c>
      <c r="T71" s="564">
        <f t="shared" si="7"/>
        <v>0</v>
      </c>
      <c r="U71" s="564">
        <f t="shared" si="8"/>
        <v>0</v>
      </c>
      <c r="V71" s="437">
        <f t="shared" si="9"/>
        <v>10000</v>
      </c>
      <c r="W71" s="434"/>
      <c r="X71" s="438">
        <f t="shared" si="10"/>
        <v>10000</v>
      </c>
      <c r="Y71" s="168"/>
      <c r="Z71" s="168"/>
      <c r="AA71" s="168"/>
      <c r="AB71" s="168"/>
      <c r="AC71" s="168"/>
      <c r="AD71" s="168"/>
      <c r="AE71" s="168"/>
      <c r="AF71" s="168"/>
    </row>
    <row r="72" spans="1:32" ht="16.5" customHeight="1">
      <c r="A72" s="168"/>
      <c r="B72" s="575" t="s">
        <v>269</v>
      </c>
      <c r="C72" s="577" t="s">
        <v>365</v>
      </c>
      <c r="D72" s="14"/>
      <c r="E72" s="436"/>
      <c r="F72" s="113">
        <v>0</v>
      </c>
      <c r="G72" s="114">
        <v>0</v>
      </c>
      <c r="H72" s="114">
        <v>0</v>
      </c>
      <c r="I72" s="114">
        <v>0</v>
      </c>
      <c r="J72" s="114">
        <v>0</v>
      </c>
      <c r="K72" s="114">
        <v>0</v>
      </c>
      <c r="L72" s="114">
        <v>0</v>
      </c>
      <c r="M72" s="114">
        <v>0</v>
      </c>
      <c r="N72" s="567">
        <f t="shared" si="11"/>
        <v>0</v>
      </c>
      <c r="O72" s="567">
        <f t="shared" si="12"/>
        <v>0</v>
      </c>
      <c r="P72" s="568">
        <f t="shared" si="3"/>
        <v>0</v>
      </c>
      <c r="Q72" s="568">
        <f t="shared" si="4"/>
        <v>0</v>
      </c>
      <c r="R72" s="568">
        <f t="shared" si="5"/>
        <v>0</v>
      </c>
      <c r="S72" s="568">
        <f t="shared" si="6"/>
        <v>0</v>
      </c>
      <c r="T72" s="568">
        <f t="shared" si="7"/>
        <v>0</v>
      </c>
      <c r="U72" s="568">
        <f t="shared" si="8"/>
        <v>0</v>
      </c>
      <c r="V72" s="441">
        <f t="shared" si="9"/>
        <v>0</v>
      </c>
      <c r="W72" s="436"/>
      <c r="X72" s="442">
        <f t="shared" ref="X72:X103" si="13">V72+W72</f>
        <v>0</v>
      </c>
      <c r="Y72" s="168"/>
      <c r="Z72" s="168"/>
      <c r="AA72" s="168"/>
      <c r="AB72" s="168"/>
      <c r="AC72" s="168"/>
      <c r="AD72" s="168"/>
      <c r="AE72" s="168"/>
      <c r="AF72" s="168"/>
    </row>
    <row r="73" spans="1:32" ht="16.5" customHeight="1">
      <c r="A73" s="168"/>
      <c r="B73" s="573" t="s">
        <v>270</v>
      </c>
      <c r="C73" s="417" t="s">
        <v>366</v>
      </c>
      <c r="D73" s="12"/>
      <c r="E73" s="434"/>
      <c r="F73" s="109">
        <v>0</v>
      </c>
      <c r="G73" s="110">
        <v>0</v>
      </c>
      <c r="H73" s="110">
        <v>0</v>
      </c>
      <c r="I73" s="110">
        <v>0</v>
      </c>
      <c r="J73" s="110">
        <v>0</v>
      </c>
      <c r="K73" s="110">
        <v>0</v>
      </c>
      <c r="L73" s="110">
        <v>0</v>
      </c>
      <c r="M73" s="110">
        <v>0</v>
      </c>
      <c r="N73" s="563">
        <f t="shared" si="11"/>
        <v>0</v>
      </c>
      <c r="O73" s="563">
        <f t="shared" si="12"/>
        <v>0</v>
      </c>
      <c r="P73" s="564">
        <f t="shared" ref="P73:P112" si="14">IF(H73&lt;0,0,ROUND(E73*H73,1))</f>
        <v>0</v>
      </c>
      <c r="Q73" s="564">
        <f t="shared" ref="Q73:Q112" si="15">IF(I73&lt;0,0,ROUND(E73*I73,1))</f>
        <v>0</v>
      </c>
      <c r="R73" s="564">
        <f t="shared" ref="R73:R112" si="16">IF(J73&lt;0,0,ROUND(E73*J73,1))</f>
        <v>0</v>
      </c>
      <c r="S73" s="564">
        <f t="shared" ref="S73:S112" si="17">IF(K73&lt;0,0,ROUND(E73*K73,1))</f>
        <v>0</v>
      </c>
      <c r="T73" s="564">
        <f t="shared" ref="T73:T112" si="18">IF(L73&lt;0,0,ROUND(E73*L73,1))</f>
        <v>0</v>
      </c>
      <c r="U73" s="564">
        <f t="shared" ref="U73:U112" si="19">IF(M73&lt;0,0,ROUND(E73*M73,1))</f>
        <v>0</v>
      </c>
      <c r="V73" s="437">
        <f t="shared" ref="V73:V112" si="20">E73-N73-O73-P73-Q73-R73-S73-T73-U73</f>
        <v>0</v>
      </c>
      <c r="W73" s="434"/>
      <c r="X73" s="438">
        <f t="shared" si="13"/>
        <v>0</v>
      </c>
      <c r="Y73" s="168"/>
      <c r="Z73" s="168"/>
      <c r="AA73" s="168"/>
      <c r="AB73" s="168"/>
      <c r="AC73" s="168"/>
      <c r="AD73" s="168"/>
      <c r="AE73" s="168"/>
      <c r="AF73" s="168"/>
    </row>
    <row r="74" spans="1:32" ht="16.5" customHeight="1">
      <c r="A74" s="168"/>
      <c r="B74" s="573" t="s">
        <v>271</v>
      </c>
      <c r="C74" s="417" t="s">
        <v>367</v>
      </c>
      <c r="D74" s="12"/>
      <c r="E74" s="434"/>
      <c r="F74" s="109">
        <v>0</v>
      </c>
      <c r="G74" s="110">
        <v>0</v>
      </c>
      <c r="H74" s="110">
        <v>0</v>
      </c>
      <c r="I74" s="110">
        <v>0</v>
      </c>
      <c r="J74" s="110">
        <v>0</v>
      </c>
      <c r="K74" s="110">
        <v>0</v>
      </c>
      <c r="L74" s="110">
        <v>0</v>
      </c>
      <c r="M74" s="110">
        <v>0</v>
      </c>
      <c r="N74" s="563">
        <f t="shared" si="11"/>
        <v>0</v>
      </c>
      <c r="O74" s="563">
        <f t="shared" si="12"/>
        <v>0</v>
      </c>
      <c r="P74" s="564">
        <f t="shared" si="14"/>
        <v>0</v>
      </c>
      <c r="Q74" s="564">
        <f t="shared" si="15"/>
        <v>0</v>
      </c>
      <c r="R74" s="564">
        <f t="shared" si="16"/>
        <v>0</v>
      </c>
      <c r="S74" s="564">
        <f t="shared" si="17"/>
        <v>0</v>
      </c>
      <c r="T74" s="564">
        <f t="shared" si="18"/>
        <v>0</v>
      </c>
      <c r="U74" s="564">
        <f t="shared" si="19"/>
        <v>0</v>
      </c>
      <c r="V74" s="437">
        <f t="shared" si="20"/>
        <v>0</v>
      </c>
      <c r="W74" s="434"/>
      <c r="X74" s="438">
        <f t="shared" si="13"/>
        <v>0</v>
      </c>
      <c r="Y74" s="168"/>
      <c r="Z74" s="168"/>
      <c r="AA74" s="168"/>
      <c r="AB74" s="168"/>
      <c r="AC74" s="168"/>
      <c r="AD74" s="168"/>
      <c r="AE74" s="168"/>
      <c r="AF74" s="168"/>
    </row>
    <row r="75" spans="1:32" ht="16.5" customHeight="1">
      <c r="A75" s="168"/>
      <c r="B75" s="573" t="s">
        <v>272</v>
      </c>
      <c r="C75" s="417" t="s">
        <v>190</v>
      </c>
      <c r="D75" s="12"/>
      <c r="E75" s="434"/>
      <c r="F75" s="109">
        <v>0</v>
      </c>
      <c r="G75" s="110">
        <v>0</v>
      </c>
      <c r="H75" s="110">
        <v>0</v>
      </c>
      <c r="I75" s="110">
        <v>0</v>
      </c>
      <c r="J75" s="110">
        <v>0</v>
      </c>
      <c r="K75" s="110">
        <v>0</v>
      </c>
      <c r="L75" s="110">
        <v>0</v>
      </c>
      <c r="M75" s="110">
        <v>0</v>
      </c>
      <c r="N75" s="563">
        <f t="shared" si="11"/>
        <v>0</v>
      </c>
      <c r="O75" s="563">
        <f t="shared" si="12"/>
        <v>0</v>
      </c>
      <c r="P75" s="564">
        <f t="shared" si="14"/>
        <v>0</v>
      </c>
      <c r="Q75" s="564">
        <f t="shared" si="15"/>
        <v>0</v>
      </c>
      <c r="R75" s="564">
        <f t="shared" si="16"/>
        <v>0</v>
      </c>
      <c r="S75" s="564">
        <f t="shared" si="17"/>
        <v>0</v>
      </c>
      <c r="T75" s="564">
        <f t="shared" si="18"/>
        <v>0</v>
      </c>
      <c r="U75" s="564">
        <f t="shared" si="19"/>
        <v>0</v>
      </c>
      <c r="V75" s="437">
        <f t="shared" si="20"/>
        <v>0</v>
      </c>
      <c r="W75" s="434"/>
      <c r="X75" s="438">
        <f t="shared" si="13"/>
        <v>0</v>
      </c>
      <c r="Y75" s="168"/>
      <c r="Z75" s="168"/>
      <c r="AA75" s="168"/>
      <c r="AB75" s="168"/>
      <c r="AC75" s="168"/>
      <c r="AD75" s="168"/>
      <c r="AE75" s="168"/>
      <c r="AF75" s="168"/>
    </row>
    <row r="76" spans="1:32" ht="16.5" customHeight="1">
      <c r="A76" s="168"/>
      <c r="B76" s="573" t="s">
        <v>273</v>
      </c>
      <c r="C76" s="417" t="s">
        <v>191</v>
      </c>
      <c r="D76" s="12"/>
      <c r="E76" s="434"/>
      <c r="F76" s="109">
        <v>0</v>
      </c>
      <c r="G76" s="110">
        <v>0</v>
      </c>
      <c r="H76" s="110">
        <v>0</v>
      </c>
      <c r="I76" s="110">
        <v>0</v>
      </c>
      <c r="J76" s="110">
        <v>0</v>
      </c>
      <c r="K76" s="110">
        <v>0</v>
      </c>
      <c r="L76" s="110">
        <v>0</v>
      </c>
      <c r="M76" s="110">
        <v>0</v>
      </c>
      <c r="N76" s="563">
        <f t="shared" si="11"/>
        <v>0</v>
      </c>
      <c r="O76" s="563">
        <f t="shared" si="12"/>
        <v>0</v>
      </c>
      <c r="P76" s="564">
        <f t="shared" si="14"/>
        <v>0</v>
      </c>
      <c r="Q76" s="564">
        <f t="shared" si="15"/>
        <v>0</v>
      </c>
      <c r="R76" s="564">
        <f t="shared" si="16"/>
        <v>0</v>
      </c>
      <c r="S76" s="564">
        <f t="shared" si="17"/>
        <v>0</v>
      </c>
      <c r="T76" s="564">
        <f t="shared" si="18"/>
        <v>0</v>
      </c>
      <c r="U76" s="564">
        <f t="shared" si="19"/>
        <v>0</v>
      </c>
      <c r="V76" s="437">
        <f t="shared" si="20"/>
        <v>0</v>
      </c>
      <c r="W76" s="434"/>
      <c r="X76" s="438">
        <f t="shared" si="13"/>
        <v>0</v>
      </c>
      <c r="Y76" s="168"/>
      <c r="Z76" s="168"/>
      <c r="AA76" s="168"/>
      <c r="AB76" s="168"/>
      <c r="AC76" s="168"/>
      <c r="AD76" s="168"/>
      <c r="AE76" s="168"/>
      <c r="AF76" s="168"/>
    </row>
    <row r="77" spans="1:32" ht="16.5" customHeight="1">
      <c r="A77" s="168"/>
      <c r="B77" s="575" t="s">
        <v>274</v>
      </c>
      <c r="C77" s="577" t="s">
        <v>192</v>
      </c>
      <c r="D77" s="14"/>
      <c r="E77" s="436"/>
      <c r="F77" s="113">
        <v>0</v>
      </c>
      <c r="G77" s="114">
        <v>0</v>
      </c>
      <c r="H77" s="114">
        <v>0</v>
      </c>
      <c r="I77" s="114">
        <v>0</v>
      </c>
      <c r="J77" s="114">
        <v>0</v>
      </c>
      <c r="K77" s="114">
        <v>0</v>
      </c>
      <c r="L77" s="114">
        <v>0</v>
      </c>
      <c r="M77" s="114">
        <v>0</v>
      </c>
      <c r="N77" s="567">
        <f t="shared" si="11"/>
        <v>0</v>
      </c>
      <c r="O77" s="567">
        <f t="shared" si="12"/>
        <v>0</v>
      </c>
      <c r="P77" s="568">
        <f t="shared" si="14"/>
        <v>0</v>
      </c>
      <c r="Q77" s="568">
        <f t="shared" si="15"/>
        <v>0</v>
      </c>
      <c r="R77" s="568">
        <f t="shared" si="16"/>
        <v>0</v>
      </c>
      <c r="S77" s="568">
        <f t="shared" si="17"/>
        <v>0</v>
      </c>
      <c r="T77" s="568">
        <f t="shared" si="18"/>
        <v>0</v>
      </c>
      <c r="U77" s="568">
        <f t="shared" si="19"/>
        <v>0</v>
      </c>
      <c r="V77" s="441">
        <f>E77-N77-O77-P77-Q77-R77-S77-T77-U77+N113</f>
        <v>3.6</v>
      </c>
      <c r="W77" s="436"/>
      <c r="X77" s="438">
        <f t="shared" si="13"/>
        <v>3.6</v>
      </c>
      <c r="Y77" s="168"/>
      <c r="Z77" s="168"/>
      <c r="AA77" s="168"/>
      <c r="AB77" s="168"/>
      <c r="AC77" s="168"/>
      <c r="AD77" s="168"/>
      <c r="AE77" s="168"/>
      <c r="AF77" s="168"/>
    </row>
    <row r="78" spans="1:32" ht="16.5" customHeight="1">
      <c r="A78" s="168"/>
      <c r="B78" s="573" t="s">
        <v>275</v>
      </c>
      <c r="C78" s="417" t="s">
        <v>193</v>
      </c>
      <c r="D78" s="12"/>
      <c r="E78" s="434"/>
      <c r="F78" s="109">
        <v>0</v>
      </c>
      <c r="G78" s="110">
        <v>0</v>
      </c>
      <c r="H78" s="110">
        <v>0</v>
      </c>
      <c r="I78" s="110">
        <v>0</v>
      </c>
      <c r="J78" s="110">
        <v>0</v>
      </c>
      <c r="K78" s="110">
        <v>0</v>
      </c>
      <c r="L78" s="110">
        <v>0</v>
      </c>
      <c r="M78" s="110">
        <v>0</v>
      </c>
      <c r="N78" s="563">
        <f t="shared" si="11"/>
        <v>0</v>
      </c>
      <c r="O78" s="563">
        <f>IF(G78&lt;0,0,ROUND(E78*G78,1))</f>
        <v>0</v>
      </c>
      <c r="P78" s="564">
        <f>IF(H78&lt;0,0,ROUND(E78*H78,1))</f>
        <v>0</v>
      </c>
      <c r="Q78" s="564">
        <f>IF(I78&lt;0,0,ROUND(E78*I78,1))</f>
        <v>0</v>
      </c>
      <c r="R78" s="564">
        <f>IF(J78&lt;0,0,ROUND(E78*J78,1))</f>
        <v>0</v>
      </c>
      <c r="S78" s="564">
        <f>IF(K78&lt;0,0,ROUND(E78*K78,1))</f>
        <v>0</v>
      </c>
      <c r="T78" s="564">
        <f t="shared" si="18"/>
        <v>0</v>
      </c>
      <c r="U78" s="564">
        <f t="shared" si="19"/>
        <v>0</v>
      </c>
      <c r="V78" s="437">
        <f>E78-N78-O78-P78-Q78-R78-S78-T78-U78</f>
        <v>0</v>
      </c>
      <c r="W78" s="434"/>
      <c r="X78" s="440">
        <f t="shared" si="13"/>
        <v>0</v>
      </c>
      <c r="Y78" s="168"/>
      <c r="Z78" s="168"/>
      <c r="AA78" s="168"/>
      <c r="AB78" s="168"/>
      <c r="AC78" s="168"/>
      <c r="AD78" s="168"/>
      <c r="AE78" s="168"/>
      <c r="AF78" s="168"/>
    </row>
    <row r="79" spans="1:32" ht="16.5" customHeight="1">
      <c r="A79" s="168"/>
      <c r="B79" s="573" t="s">
        <v>276</v>
      </c>
      <c r="C79" s="417" t="s">
        <v>368</v>
      </c>
      <c r="D79" s="12"/>
      <c r="E79" s="434"/>
      <c r="F79" s="109">
        <v>0</v>
      </c>
      <c r="G79" s="110">
        <v>0</v>
      </c>
      <c r="H79" s="110">
        <v>0</v>
      </c>
      <c r="I79" s="110">
        <v>0</v>
      </c>
      <c r="J79" s="110">
        <v>0</v>
      </c>
      <c r="K79" s="110">
        <v>0</v>
      </c>
      <c r="L79" s="110">
        <v>0</v>
      </c>
      <c r="M79" s="110">
        <v>0</v>
      </c>
      <c r="N79" s="563">
        <f t="shared" si="11"/>
        <v>0</v>
      </c>
      <c r="O79" s="563">
        <f t="shared" si="12"/>
        <v>0</v>
      </c>
      <c r="P79" s="564">
        <f t="shared" si="14"/>
        <v>0</v>
      </c>
      <c r="Q79" s="564">
        <f t="shared" si="15"/>
        <v>0</v>
      </c>
      <c r="R79" s="564">
        <f t="shared" si="16"/>
        <v>0</v>
      </c>
      <c r="S79" s="564">
        <f t="shared" si="17"/>
        <v>0</v>
      </c>
      <c r="T79" s="564">
        <f>IF(L79&lt;0,0,ROUND(E79*L79,1))</f>
        <v>0</v>
      </c>
      <c r="U79" s="564">
        <f>IF(M79&lt;0,0,ROUND(E79*M79,1))</f>
        <v>0</v>
      </c>
      <c r="V79" s="437">
        <f t="shared" si="20"/>
        <v>0</v>
      </c>
      <c r="W79" s="434"/>
      <c r="X79" s="438">
        <f t="shared" si="13"/>
        <v>0</v>
      </c>
      <c r="Y79" s="168"/>
      <c r="Z79" s="168"/>
      <c r="AA79" s="168"/>
      <c r="AB79" s="168"/>
      <c r="AC79" s="168"/>
      <c r="AD79" s="168"/>
      <c r="AE79" s="168"/>
      <c r="AF79" s="168"/>
    </row>
    <row r="80" spans="1:32" ht="16.5" customHeight="1">
      <c r="A80" s="168"/>
      <c r="B80" s="573" t="s">
        <v>277</v>
      </c>
      <c r="C80" s="417" t="s">
        <v>369</v>
      </c>
      <c r="D80" s="12"/>
      <c r="E80" s="434"/>
      <c r="F80" s="109">
        <v>0</v>
      </c>
      <c r="G80" s="110">
        <v>0</v>
      </c>
      <c r="H80" s="110">
        <v>0</v>
      </c>
      <c r="I80" s="110">
        <v>0</v>
      </c>
      <c r="J80" s="110">
        <v>0</v>
      </c>
      <c r="K80" s="110">
        <v>0</v>
      </c>
      <c r="L80" s="110">
        <v>0</v>
      </c>
      <c r="M80" s="110">
        <v>0</v>
      </c>
      <c r="N80" s="563">
        <f t="shared" si="11"/>
        <v>0</v>
      </c>
      <c r="O80" s="563">
        <f t="shared" si="12"/>
        <v>0</v>
      </c>
      <c r="P80" s="564">
        <f t="shared" si="14"/>
        <v>0</v>
      </c>
      <c r="Q80" s="564">
        <f t="shared" si="15"/>
        <v>0</v>
      </c>
      <c r="R80" s="564">
        <f t="shared" si="16"/>
        <v>0</v>
      </c>
      <c r="S80" s="564">
        <f t="shared" si="17"/>
        <v>0</v>
      </c>
      <c r="T80" s="564">
        <f t="shared" si="18"/>
        <v>0</v>
      </c>
      <c r="U80" s="564">
        <f t="shared" si="19"/>
        <v>0</v>
      </c>
      <c r="V80" s="437">
        <f t="shared" si="20"/>
        <v>0</v>
      </c>
      <c r="W80" s="434"/>
      <c r="X80" s="438">
        <f t="shared" si="13"/>
        <v>0</v>
      </c>
      <c r="Y80" s="168"/>
      <c r="Z80" s="168"/>
      <c r="AA80" s="168"/>
      <c r="AB80" s="168"/>
      <c r="AC80" s="168"/>
      <c r="AD80" s="168"/>
      <c r="AE80" s="168"/>
      <c r="AF80" s="168"/>
    </row>
    <row r="81" spans="1:32" ht="16.5" customHeight="1">
      <c r="A81" s="168"/>
      <c r="B81" s="573" t="s">
        <v>278</v>
      </c>
      <c r="C81" s="417" t="s">
        <v>370</v>
      </c>
      <c r="D81" s="12"/>
      <c r="E81" s="434"/>
      <c r="F81" s="109">
        <v>0</v>
      </c>
      <c r="G81" s="110">
        <v>0</v>
      </c>
      <c r="H81" s="110">
        <v>0</v>
      </c>
      <c r="I81" s="110">
        <v>0</v>
      </c>
      <c r="J81" s="110">
        <v>0</v>
      </c>
      <c r="K81" s="110">
        <v>0</v>
      </c>
      <c r="L81" s="110">
        <v>0</v>
      </c>
      <c r="M81" s="110">
        <v>0</v>
      </c>
      <c r="N81" s="563">
        <f t="shared" si="11"/>
        <v>0</v>
      </c>
      <c r="O81" s="563">
        <f t="shared" si="12"/>
        <v>0</v>
      </c>
      <c r="P81" s="564">
        <f t="shared" si="14"/>
        <v>0</v>
      </c>
      <c r="Q81" s="564">
        <f t="shared" si="15"/>
        <v>0</v>
      </c>
      <c r="R81" s="564">
        <f t="shared" si="16"/>
        <v>0</v>
      </c>
      <c r="S81" s="564">
        <f t="shared" si="17"/>
        <v>0</v>
      </c>
      <c r="T81" s="564">
        <f t="shared" si="18"/>
        <v>0</v>
      </c>
      <c r="U81" s="564">
        <f t="shared" si="19"/>
        <v>0</v>
      </c>
      <c r="V81" s="437">
        <f t="shared" si="20"/>
        <v>0</v>
      </c>
      <c r="W81" s="434"/>
      <c r="X81" s="438">
        <f t="shared" si="13"/>
        <v>0</v>
      </c>
      <c r="Y81" s="168"/>
      <c r="Z81" s="168"/>
      <c r="AA81" s="168"/>
      <c r="AB81" s="168"/>
      <c r="AC81" s="168"/>
      <c r="AD81" s="168"/>
      <c r="AE81" s="168"/>
      <c r="AF81" s="168"/>
    </row>
    <row r="82" spans="1:32" ht="16.5" customHeight="1">
      <c r="A82" s="168"/>
      <c r="B82" s="575" t="s">
        <v>279</v>
      </c>
      <c r="C82" s="577" t="s">
        <v>371</v>
      </c>
      <c r="D82" s="14"/>
      <c r="E82" s="436"/>
      <c r="F82" s="113">
        <v>0</v>
      </c>
      <c r="G82" s="114">
        <v>0</v>
      </c>
      <c r="H82" s="114">
        <v>0</v>
      </c>
      <c r="I82" s="114">
        <v>0</v>
      </c>
      <c r="J82" s="114">
        <v>0</v>
      </c>
      <c r="K82" s="114">
        <v>0</v>
      </c>
      <c r="L82" s="114">
        <v>0</v>
      </c>
      <c r="M82" s="114">
        <v>0</v>
      </c>
      <c r="N82" s="567">
        <f t="shared" si="11"/>
        <v>0</v>
      </c>
      <c r="O82" s="567">
        <f t="shared" si="12"/>
        <v>0</v>
      </c>
      <c r="P82" s="568">
        <f t="shared" si="14"/>
        <v>0</v>
      </c>
      <c r="Q82" s="568">
        <f t="shared" si="15"/>
        <v>0</v>
      </c>
      <c r="R82" s="568">
        <f t="shared" si="16"/>
        <v>0</v>
      </c>
      <c r="S82" s="568">
        <f t="shared" si="17"/>
        <v>0</v>
      </c>
      <c r="T82" s="568">
        <f t="shared" si="18"/>
        <v>0</v>
      </c>
      <c r="U82" s="568">
        <f t="shared" si="19"/>
        <v>0</v>
      </c>
      <c r="V82" s="441">
        <f>E82-N82-O82-P82-Q82-R82-S82-T82-U82+O113</f>
        <v>0</v>
      </c>
      <c r="W82" s="436"/>
      <c r="X82" s="438">
        <f t="shared" si="13"/>
        <v>0</v>
      </c>
      <c r="Y82" s="168"/>
      <c r="Z82" s="168"/>
      <c r="AA82" s="168"/>
      <c r="AB82" s="168"/>
      <c r="AC82" s="168"/>
      <c r="AD82" s="168"/>
      <c r="AE82" s="168"/>
      <c r="AF82" s="168"/>
    </row>
    <row r="83" spans="1:32" ht="16.5" customHeight="1">
      <c r="A83" s="168"/>
      <c r="B83" s="573" t="s">
        <v>280</v>
      </c>
      <c r="C83" s="417" t="s">
        <v>372</v>
      </c>
      <c r="D83" s="12"/>
      <c r="E83" s="434"/>
      <c r="F83" s="109">
        <v>0</v>
      </c>
      <c r="G83" s="110">
        <v>0</v>
      </c>
      <c r="H83" s="110">
        <v>0</v>
      </c>
      <c r="I83" s="110">
        <v>0</v>
      </c>
      <c r="J83" s="110">
        <v>0</v>
      </c>
      <c r="K83" s="110">
        <v>0</v>
      </c>
      <c r="L83" s="110">
        <v>0</v>
      </c>
      <c r="M83" s="110">
        <v>0</v>
      </c>
      <c r="N83" s="563">
        <f t="shared" si="11"/>
        <v>0</v>
      </c>
      <c r="O83" s="563">
        <f t="shared" si="12"/>
        <v>0</v>
      </c>
      <c r="P83" s="564">
        <f t="shared" si="14"/>
        <v>0</v>
      </c>
      <c r="Q83" s="564">
        <f t="shared" si="15"/>
        <v>0</v>
      </c>
      <c r="R83" s="564">
        <f t="shared" si="16"/>
        <v>0</v>
      </c>
      <c r="S83" s="564">
        <f t="shared" si="17"/>
        <v>0</v>
      </c>
      <c r="T83" s="564">
        <f t="shared" si="18"/>
        <v>0</v>
      </c>
      <c r="U83" s="564">
        <f t="shared" si="19"/>
        <v>0</v>
      </c>
      <c r="V83" s="437">
        <f>E83-N83-O83-P83-Q83-R83-S83-T83-U83+P113</f>
        <v>0.1</v>
      </c>
      <c r="W83" s="434"/>
      <c r="X83" s="440">
        <f t="shared" si="13"/>
        <v>0.1</v>
      </c>
      <c r="Y83" s="168"/>
      <c r="Z83" s="168"/>
      <c r="AA83" s="168"/>
      <c r="AB83" s="168"/>
      <c r="AC83" s="168"/>
      <c r="AD83" s="168"/>
      <c r="AE83" s="168"/>
      <c r="AF83" s="168"/>
    </row>
    <row r="84" spans="1:32" ht="16.5" customHeight="1">
      <c r="A84" s="168"/>
      <c r="B84" s="573" t="s">
        <v>281</v>
      </c>
      <c r="C84" s="417" t="s">
        <v>373</v>
      </c>
      <c r="D84" s="12"/>
      <c r="E84" s="434"/>
      <c r="F84" s="109">
        <v>0</v>
      </c>
      <c r="G84" s="110">
        <v>0</v>
      </c>
      <c r="H84" s="110">
        <v>0</v>
      </c>
      <c r="I84" s="110">
        <v>0</v>
      </c>
      <c r="J84" s="110">
        <v>0</v>
      </c>
      <c r="K84" s="110">
        <v>0</v>
      </c>
      <c r="L84" s="110">
        <v>0</v>
      </c>
      <c r="M84" s="110">
        <v>0</v>
      </c>
      <c r="N84" s="563">
        <f t="shared" si="11"/>
        <v>0</v>
      </c>
      <c r="O84" s="563">
        <f t="shared" si="12"/>
        <v>0</v>
      </c>
      <c r="P84" s="564">
        <f t="shared" si="14"/>
        <v>0</v>
      </c>
      <c r="Q84" s="564">
        <f t="shared" si="15"/>
        <v>0</v>
      </c>
      <c r="R84" s="564">
        <f t="shared" si="16"/>
        <v>0</v>
      </c>
      <c r="S84" s="564">
        <f t="shared" si="17"/>
        <v>0</v>
      </c>
      <c r="T84" s="564">
        <f t="shared" si="18"/>
        <v>0</v>
      </c>
      <c r="U84" s="564">
        <f t="shared" si="19"/>
        <v>0</v>
      </c>
      <c r="V84" s="437">
        <f>E84-N84-O84-P84-Q84-R84-S84-T84-U84</f>
        <v>0</v>
      </c>
      <c r="W84" s="434"/>
      <c r="X84" s="438">
        <f t="shared" si="13"/>
        <v>0</v>
      </c>
      <c r="Y84" s="168"/>
      <c r="Z84" s="168"/>
      <c r="AA84" s="168"/>
      <c r="AB84" s="168"/>
      <c r="AC84" s="168"/>
      <c r="AD84" s="168"/>
      <c r="AE84" s="168"/>
      <c r="AF84" s="168"/>
    </row>
    <row r="85" spans="1:32" ht="16.5" customHeight="1">
      <c r="A85" s="168"/>
      <c r="B85" s="573" t="s">
        <v>282</v>
      </c>
      <c r="C85" s="417" t="s">
        <v>374</v>
      </c>
      <c r="D85" s="12"/>
      <c r="E85" s="434"/>
      <c r="F85" s="109">
        <v>0</v>
      </c>
      <c r="G85" s="110">
        <v>0</v>
      </c>
      <c r="H85" s="110">
        <v>0</v>
      </c>
      <c r="I85" s="110">
        <v>0</v>
      </c>
      <c r="J85" s="110">
        <v>0</v>
      </c>
      <c r="K85" s="110">
        <v>0</v>
      </c>
      <c r="L85" s="110">
        <v>0</v>
      </c>
      <c r="M85" s="110">
        <v>0</v>
      </c>
      <c r="N85" s="563">
        <f t="shared" si="11"/>
        <v>0</v>
      </c>
      <c r="O85" s="563">
        <f t="shared" si="12"/>
        <v>0</v>
      </c>
      <c r="P85" s="564">
        <f t="shared" si="14"/>
        <v>0</v>
      </c>
      <c r="Q85" s="564">
        <f t="shared" si="15"/>
        <v>0</v>
      </c>
      <c r="R85" s="564">
        <f t="shared" si="16"/>
        <v>0</v>
      </c>
      <c r="S85" s="564">
        <f t="shared" si="17"/>
        <v>0</v>
      </c>
      <c r="T85" s="564">
        <f t="shared" si="18"/>
        <v>0</v>
      </c>
      <c r="U85" s="564">
        <f t="shared" si="19"/>
        <v>0</v>
      </c>
      <c r="V85" s="437">
        <f>E85-N85-O85-P85-Q85-R85-S85-T85-U85+Q113+R113</f>
        <v>0</v>
      </c>
      <c r="W85" s="434"/>
      <c r="X85" s="438">
        <f t="shared" si="13"/>
        <v>0</v>
      </c>
      <c r="Y85" s="168"/>
      <c r="Z85" s="168"/>
      <c r="AA85" s="168"/>
      <c r="AB85" s="168"/>
      <c r="AC85" s="168"/>
      <c r="AD85" s="168"/>
      <c r="AE85" s="168"/>
      <c r="AF85" s="168"/>
    </row>
    <row r="86" spans="1:32" ht="16.5" customHeight="1">
      <c r="A86" s="168"/>
      <c r="B86" s="573" t="s">
        <v>283</v>
      </c>
      <c r="C86" s="417" t="s">
        <v>375</v>
      </c>
      <c r="D86" s="12"/>
      <c r="E86" s="434"/>
      <c r="F86" s="109">
        <v>0</v>
      </c>
      <c r="G86" s="110">
        <v>0</v>
      </c>
      <c r="H86" s="110">
        <v>0</v>
      </c>
      <c r="I86" s="110">
        <v>0</v>
      </c>
      <c r="J86" s="110">
        <v>0</v>
      </c>
      <c r="K86" s="110">
        <v>0</v>
      </c>
      <c r="L86" s="110">
        <v>0</v>
      </c>
      <c r="M86" s="110">
        <v>0</v>
      </c>
      <c r="N86" s="563">
        <f t="shared" si="11"/>
        <v>0</v>
      </c>
      <c r="O86" s="563">
        <f t="shared" si="12"/>
        <v>0</v>
      </c>
      <c r="P86" s="564">
        <f t="shared" si="14"/>
        <v>0</v>
      </c>
      <c r="Q86" s="564">
        <f t="shared" si="15"/>
        <v>0</v>
      </c>
      <c r="R86" s="564">
        <f t="shared" si="16"/>
        <v>0</v>
      </c>
      <c r="S86" s="564">
        <f t="shared" si="17"/>
        <v>0</v>
      </c>
      <c r="T86" s="564">
        <f t="shared" si="18"/>
        <v>0</v>
      </c>
      <c r="U86" s="564">
        <f t="shared" si="19"/>
        <v>0</v>
      </c>
      <c r="V86" s="437">
        <f>E86-N86-O86-P86-Q86-R86-S86-T86-U86+S113</f>
        <v>0</v>
      </c>
      <c r="W86" s="434"/>
      <c r="X86" s="438">
        <f t="shared" si="13"/>
        <v>0</v>
      </c>
      <c r="Y86" s="168"/>
      <c r="Z86" s="168"/>
      <c r="AA86" s="168"/>
      <c r="AB86" s="168"/>
      <c r="AC86" s="168"/>
      <c r="AD86" s="168"/>
      <c r="AE86" s="168"/>
      <c r="AF86" s="168"/>
    </row>
    <row r="87" spans="1:32" ht="16.5" customHeight="1">
      <c r="A87" s="168"/>
      <c r="B87" s="575" t="s">
        <v>284</v>
      </c>
      <c r="C87" s="577" t="s">
        <v>376</v>
      </c>
      <c r="D87" s="14"/>
      <c r="E87" s="436"/>
      <c r="F87" s="113">
        <v>0</v>
      </c>
      <c r="G87" s="114">
        <v>0</v>
      </c>
      <c r="H87" s="114">
        <v>0</v>
      </c>
      <c r="I87" s="114">
        <v>0</v>
      </c>
      <c r="J87" s="114">
        <v>0</v>
      </c>
      <c r="K87" s="114">
        <v>0</v>
      </c>
      <c r="L87" s="114">
        <v>0</v>
      </c>
      <c r="M87" s="114">
        <v>0</v>
      </c>
      <c r="N87" s="567">
        <f t="shared" si="11"/>
        <v>0</v>
      </c>
      <c r="O87" s="567">
        <f t="shared" si="12"/>
        <v>0</v>
      </c>
      <c r="P87" s="568">
        <f t="shared" si="14"/>
        <v>0</v>
      </c>
      <c r="Q87" s="568">
        <f t="shared" si="15"/>
        <v>0</v>
      </c>
      <c r="R87" s="568">
        <f t="shared" si="16"/>
        <v>0</v>
      </c>
      <c r="S87" s="568">
        <f t="shared" si="17"/>
        <v>0</v>
      </c>
      <c r="T87" s="568">
        <f t="shared" si="18"/>
        <v>0</v>
      </c>
      <c r="U87" s="568">
        <f t="shared" si="19"/>
        <v>0</v>
      </c>
      <c r="V87" s="441">
        <f>E87-N87-O87-P87-Q87-R87-S87-T87-U87+T113</f>
        <v>0</v>
      </c>
      <c r="W87" s="436"/>
      <c r="X87" s="442">
        <f t="shared" si="13"/>
        <v>0</v>
      </c>
      <c r="Y87" s="168"/>
      <c r="Z87" s="168"/>
      <c r="AA87" s="168"/>
      <c r="AB87" s="168"/>
      <c r="AC87" s="168"/>
      <c r="AD87" s="168"/>
      <c r="AE87" s="168"/>
      <c r="AF87" s="168"/>
    </row>
    <row r="88" spans="1:32" ht="16.5" customHeight="1">
      <c r="A88" s="168"/>
      <c r="B88" s="573" t="s">
        <v>285</v>
      </c>
      <c r="C88" s="417" t="s">
        <v>377</v>
      </c>
      <c r="D88" s="12"/>
      <c r="E88" s="434"/>
      <c r="F88" s="109">
        <v>0</v>
      </c>
      <c r="G88" s="110">
        <v>0</v>
      </c>
      <c r="H88" s="110">
        <v>0</v>
      </c>
      <c r="I88" s="110">
        <v>0</v>
      </c>
      <c r="J88" s="110">
        <v>0</v>
      </c>
      <c r="K88" s="110">
        <v>0</v>
      </c>
      <c r="L88" s="110">
        <v>0</v>
      </c>
      <c r="M88" s="110">
        <v>0</v>
      </c>
      <c r="N88" s="563">
        <f t="shared" si="11"/>
        <v>0</v>
      </c>
      <c r="O88" s="563">
        <f t="shared" si="12"/>
        <v>0</v>
      </c>
      <c r="P88" s="564">
        <f t="shared" si="14"/>
        <v>0</v>
      </c>
      <c r="Q88" s="564">
        <f t="shared" si="15"/>
        <v>0</v>
      </c>
      <c r="R88" s="564">
        <f t="shared" si="16"/>
        <v>0</v>
      </c>
      <c r="S88" s="564">
        <f t="shared" si="17"/>
        <v>0</v>
      </c>
      <c r="T88" s="564">
        <f t="shared" si="18"/>
        <v>0</v>
      </c>
      <c r="U88" s="564">
        <f t="shared" si="19"/>
        <v>0</v>
      </c>
      <c r="V88" s="437">
        <f>E88-N88-O88-P88-Q88-R88-S88-T88-U88+U113</f>
        <v>0</v>
      </c>
      <c r="W88" s="434"/>
      <c r="X88" s="438">
        <f t="shared" si="13"/>
        <v>0</v>
      </c>
      <c r="Y88" s="168"/>
      <c r="Z88" s="168"/>
      <c r="AA88" s="168"/>
      <c r="AB88" s="168"/>
      <c r="AC88" s="168"/>
      <c r="AD88" s="168"/>
      <c r="AE88" s="168"/>
      <c r="AF88" s="168"/>
    </row>
    <row r="89" spans="1:32" ht="16.5" customHeight="1">
      <c r="A89" s="168"/>
      <c r="B89" s="573" t="s">
        <v>286</v>
      </c>
      <c r="C89" s="417" t="s">
        <v>378</v>
      </c>
      <c r="D89" s="12"/>
      <c r="E89" s="434"/>
      <c r="F89" s="109">
        <v>0</v>
      </c>
      <c r="G89" s="110">
        <v>0</v>
      </c>
      <c r="H89" s="110">
        <v>0</v>
      </c>
      <c r="I89" s="110">
        <v>0</v>
      </c>
      <c r="J89" s="110">
        <v>0</v>
      </c>
      <c r="K89" s="110">
        <v>0</v>
      </c>
      <c r="L89" s="110">
        <v>0</v>
      </c>
      <c r="M89" s="110">
        <v>0</v>
      </c>
      <c r="N89" s="563">
        <f t="shared" si="11"/>
        <v>0</v>
      </c>
      <c r="O89" s="563">
        <f t="shared" si="12"/>
        <v>0</v>
      </c>
      <c r="P89" s="564">
        <f t="shared" si="14"/>
        <v>0</v>
      </c>
      <c r="Q89" s="564">
        <f t="shared" si="15"/>
        <v>0</v>
      </c>
      <c r="R89" s="564">
        <f t="shared" si="16"/>
        <v>0</v>
      </c>
      <c r="S89" s="564">
        <f t="shared" si="17"/>
        <v>0</v>
      </c>
      <c r="T89" s="564">
        <f t="shared" si="18"/>
        <v>0</v>
      </c>
      <c r="U89" s="564">
        <f t="shared" si="19"/>
        <v>0</v>
      </c>
      <c r="V89" s="437">
        <f>E89-N89-O89-P89-Q89-R89-S89-T89-U89</f>
        <v>0</v>
      </c>
      <c r="W89" s="434"/>
      <c r="X89" s="438">
        <f t="shared" si="13"/>
        <v>0</v>
      </c>
      <c r="Y89" s="168"/>
      <c r="Z89" s="168"/>
      <c r="AA89" s="168"/>
      <c r="AB89" s="168"/>
      <c r="AC89" s="168"/>
      <c r="AD89" s="168"/>
      <c r="AE89" s="168"/>
      <c r="AF89" s="168"/>
    </row>
    <row r="90" spans="1:32" ht="16.5" customHeight="1">
      <c r="A90" s="168"/>
      <c r="B90" s="573" t="s">
        <v>287</v>
      </c>
      <c r="C90" s="417" t="s">
        <v>379</v>
      </c>
      <c r="D90" s="12"/>
      <c r="E90" s="434"/>
      <c r="F90" s="109">
        <v>0</v>
      </c>
      <c r="G90" s="110">
        <v>0</v>
      </c>
      <c r="H90" s="110">
        <v>0</v>
      </c>
      <c r="I90" s="110">
        <v>0</v>
      </c>
      <c r="J90" s="110">
        <v>0</v>
      </c>
      <c r="K90" s="110">
        <v>0</v>
      </c>
      <c r="L90" s="110">
        <v>0</v>
      </c>
      <c r="M90" s="110">
        <v>0</v>
      </c>
      <c r="N90" s="563">
        <f t="shared" si="11"/>
        <v>0</v>
      </c>
      <c r="O90" s="563">
        <f t="shared" si="12"/>
        <v>0</v>
      </c>
      <c r="P90" s="564">
        <f t="shared" si="14"/>
        <v>0</v>
      </c>
      <c r="Q90" s="564">
        <f t="shared" si="15"/>
        <v>0</v>
      </c>
      <c r="R90" s="564">
        <f t="shared" si="16"/>
        <v>0</v>
      </c>
      <c r="S90" s="564">
        <f t="shared" si="17"/>
        <v>0</v>
      </c>
      <c r="T90" s="564">
        <f t="shared" si="18"/>
        <v>0</v>
      </c>
      <c r="U90" s="564">
        <f t="shared" si="19"/>
        <v>0</v>
      </c>
      <c r="V90" s="437">
        <f t="shared" si="20"/>
        <v>0</v>
      </c>
      <c r="W90" s="434"/>
      <c r="X90" s="438">
        <f t="shared" si="13"/>
        <v>0</v>
      </c>
      <c r="Y90" s="168"/>
      <c r="Z90" s="168"/>
      <c r="AA90" s="168"/>
      <c r="AB90" s="168"/>
      <c r="AC90" s="168"/>
      <c r="AD90" s="168"/>
      <c r="AE90" s="168"/>
      <c r="AF90" s="168"/>
    </row>
    <row r="91" spans="1:32" ht="16.5" customHeight="1">
      <c r="A91" s="168"/>
      <c r="B91" s="573" t="s">
        <v>288</v>
      </c>
      <c r="C91" s="417" t="s">
        <v>380</v>
      </c>
      <c r="D91" s="12"/>
      <c r="E91" s="434"/>
      <c r="F91" s="109">
        <v>0</v>
      </c>
      <c r="G91" s="110">
        <v>0</v>
      </c>
      <c r="H91" s="110">
        <v>0</v>
      </c>
      <c r="I91" s="110">
        <v>0</v>
      </c>
      <c r="J91" s="110">
        <v>0</v>
      </c>
      <c r="K91" s="110">
        <v>0</v>
      </c>
      <c r="L91" s="110">
        <v>0</v>
      </c>
      <c r="M91" s="110">
        <v>0</v>
      </c>
      <c r="N91" s="563">
        <f t="shared" si="11"/>
        <v>0</v>
      </c>
      <c r="O91" s="563">
        <f t="shared" si="12"/>
        <v>0</v>
      </c>
      <c r="P91" s="564">
        <f t="shared" si="14"/>
        <v>0</v>
      </c>
      <c r="Q91" s="564">
        <f t="shared" si="15"/>
        <v>0</v>
      </c>
      <c r="R91" s="564">
        <f t="shared" si="16"/>
        <v>0</v>
      </c>
      <c r="S91" s="564">
        <f t="shared" si="17"/>
        <v>0</v>
      </c>
      <c r="T91" s="564">
        <f t="shared" si="18"/>
        <v>0</v>
      </c>
      <c r="U91" s="564">
        <f t="shared" si="19"/>
        <v>0</v>
      </c>
      <c r="V91" s="437">
        <f t="shared" si="20"/>
        <v>0</v>
      </c>
      <c r="W91" s="434"/>
      <c r="X91" s="438">
        <f t="shared" si="13"/>
        <v>0</v>
      </c>
      <c r="Y91" s="168"/>
      <c r="Z91" s="168"/>
      <c r="AA91" s="168"/>
      <c r="AB91" s="168"/>
      <c r="AC91" s="168"/>
      <c r="AD91" s="168"/>
      <c r="AE91" s="168"/>
      <c r="AF91" s="168"/>
    </row>
    <row r="92" spans="1:32" ht="16.5" customHeight="1">
      <c r="A92" s="168"/>
      <c r="B92" s="575" t="s">
        <v>289</v>
      </c>
      <c r="C92" s="577" t="s">
        <v>381</v>
      </c>
      <c r="D92" s="14"/>
      <c r="E92" s="436"/>
      <c r="F92" s="113">
        <v>0</v>
      </c>
      <c r="G92" s="114">
        <v>0</v>
      </c>
      <c r="H92" s="114">
        <v>0</v>
      </c>
      <c r="I92" s="114">
        <v>0</v>
      </c>
      <c r="J92" s="114">
        <v>0</v>
      </c>
      <c r="K92" s="114">
        <v>0</v>
      </c>
      <c r="L92" s="114">
        <v>0</v>
      </c>
      <c r="M92" s="114">
        <v>0</v>
      </c>
      <c r="N92" s="567">
        <f t="shared" si="11"/>
        <v>0</v>
      </c>
      <c r="O92" s="567">
        <f t="shared" si="12"/>
        <v>0</v>
      </c>
      <c r="P92" s="568">
        <f t="shared" si="14"/>
        <v>0</v>
      </c>
      <c r="Q92" s="568">
        <f t="shared" si="15"/>
        <v>0</v>
      </c>
      <c r="R92" s="568">
        <f t="shared" si="16"/>
        <v>0</v>
      </c>
      <c r="S92" s="568">
        <f t="shared" si="17"/>
        <v>0</v>
      </c>
      <c r="T92" s="568">
        <f t="shared" si="18"/>
        <v>0</v>
      </c>
      <c r="U92" s="568">
        <f t="shared" si="19"/>
        <v>0</v>
      </c>
      <c r="V92" s="441">
        <f t="shared" si="20"/>
        <v>0</v>
      </c>
      <c r="W92" s="436"/>
      <c r="X92" s="442">
        <f t="shared" si="13"/>
        <v>0</v>
      </c>
      <c r="Y92" s="168"/>
      <c r="Z92" s="168"/>
      <c r="AA92" s="168"/>
      <c r="AB92" s="168"/>
      <c r="AC92" s="168"/>
      <c r="AD92" s="168"/>
      <c r="AE92" s="168"/>
      <c r="AF92" s="168"/>
    </row>
    <row r="93" spans="1:32" ht="16.5" customHeight="1">
      <c r="A93" s="168"/>
      <c r="B93" s="573" t="s">
        <v>290</v>
      </c>
      <c r="C93" s="417" t="s">
        <v>382</v>
      </c>
      <c r="D93" s="12"/>
      <c r="E93" s="434"/>
      <c r="F93" s="109">
        <v>2.569490061687988E-2</v>
      </c>
      <c r="G93" s="110">
        <v>5.7407761156157862E-6</v>
      </c>
      <c r="H93" s="110">
        <v>1.472174195048705E-3</v>
      </c>
      <c r="I93" s="110">
        <v>0</v>
      </c>
      <c r="J93" s="110">
        <v>0</v>
      </c>
      <c r="K93" s="110">
        <v>1.0620435813889205E-5</v>
      </c>
      <c r="L93" s="110">
        <v>1.0309477107626683E-4</v>
      </c>
      <c r="M93" s="110">
        <v>3.3196037888548284E-4</v>
      </c>
      <c r="N93" s="563">
        <f t="shared" si="11"/>
        <v>0</v>
      </c>
      <c r="O93" s="563">
        <f t="shared" si="12"/>
        <v>0</v>
      </c>
      <c r="P93" s="564">
        <f t="shared" si="14"/>
        <v>0</v>
      </c>
      <c r="Q93" s="564">
        <f t="shared" si="15"/>
        <v>0</v>
      </c>
      <c r="R93" s="564">
        <f t="shared" si="16"/>
        <v>0</v>
      </c>
      <c r="S93" s="564">
        <f t="shared" si="17"/>
        <v>0</v>
      </c>
      <c r="T93" s="564">
        <f t="shared" si="18"/>
        <v>0</v>
      </c>
      <c r="U93" s="564">
        <f t="shared" si="19"/>
        <v>0</v>
      </c>
      <c r="V93" s="437">
        <f t="shared" si="20"/>
        <v>0</v>
      </c>
      <c r="W93" s="434"/>
      <c r="X93" s="438">
        <f t="shared" si="13"/>
        <v>0</v>
      </c>
      <c r="Y93" s="168"/>
      <c r="Z93" s="168"/>
      <c r="AA93" s="168"/>
      <c r="AB93" s="168"/>
      <c r="AC93" s="168"/>
      <c r="AD93" s="168"/>
      <c r="AE93" s="168"/>
      <c r="AF93" s="168"/>
    </row>
    <row r="94" spans="1:32" ht="16.5" customHeight="1">
      <c r="A94" s="168"/>
      <c r="B94" s="573" t="s">
        <v>291</v>
      </c>
      <c r="C94" s="417" t="s">
        <v>383</v>
      </c>
      <c r="D94" s="12"/>
      <c r="E94" s="434"/>
      <c r="F94" s="109">
        <v>0</v>
      </c>
      <c r="G94" s="110">
        <v>0</v>
      </c>
      <c r="H94" s="110">
        <v>0</v>
      </c>
      <c r="I94" s="110">
        <v>0</v>
      </c>
      <c r="J94" s="110">
        <v>0</v>
      </c>
      <c r="K94" s="110">
        <v>0</v>
      </c>
      <c r="L94" s="110">
        <v>0</v>
      </c>
      <c r="M94" s="110">
        <v>0</v>
      </c>
      <c r="N94" s="563">
        <f t="shared" si="11"/>
        <v>0</v>
      </c>
      <c r="O94" s="563">
        <f t="shared" si="12"/>
        <v>0</v>
      </c>
      <c r="P94" s="564">
        <f t="shared" si="14"/>
        <v>0</v>
      </c>
      <c r="Q94" s="564">
        <f t="shared" si="15"/>
        <v>0</v>
      </c>
      <c r="R94" s="564">
        <f t="shared" si="16"/>
        <v>0</v>
      </c>
      <c r="S94" s="564">
        <f t="shared" si="17"/>
        <v>0</v>
      </c>
      <c r="T94" s="564">
        <f t="shared" si="18"/>
        <v>0</v>
      </c>
      <c r="U94" s="564">
        <f t="shared" si="19"/>
        <v>0</v>
      </c>
      <c r="V94" s="437">
        <f t="shared" si="20"/>
        <v>0</v>
      </c>
      <c r="W94" s="434"/>
      <c r="X94" s="438">
        <f t="shared" si="13"/>
        <v>0</v>
      </c>
      <c r="Y94" s="168"/>
      <c r="Z94" s="168"/>
      <c r="AA94" s="168"/>
      <c r="AB94" s="168"/>
      <c r="AC94" s="168"/>
      <c r="AD94" s="168"/>
      <c r="AE94" s="168"/>
      <c r="AF94" s="168"/>
    </row>
    <row r="95" spans="1:32" ht="16.5" customHeight="1">
      <c r="A95" s="168"/>
      <c r="B95" s="573" t="s">
        <v>292</v>
      </c>
      <c r="C95" s="417" t="s">
        <v>384</v>
      </c>
      <c r="D95" s="12"/>
      <c r="E95" s="434"/>
      <c r="F95" s="109">
        <v>0.19275301499370517</v>
      </c>
      <c r="G95" s="110">
        <v>1.3948144363294161E-4</v>
      </c>
      <c r="H95" s="110">
        <v>1.6704882895537967E-2</v>
      </c>
      <c r="I95" s="110">
        <v>2.0900216317238884E-6</v>
      </c>
      <c r="J95" s="110">
        <v>2.2990237948962771E-5</v>
      </c>
      <c r="K95" s="110">
        <v>5.4340562424821096E-5</v>
      </c>
      <c r="L95" s="110">
        <v>1.2546729858654037E-3</v>
      </c>
      <c r="M95" s="110">
        <v>2.1687824468983254E-3</v>
      </c>
      <c r="N95" s="563">
        <f t="shared" si="11"/>
        <v>0</v>
      </c>
      <c r="O95" s="563">
        <f t="shared" si="12"/>
        <v>0</v>
      </c>
      <c r="P95" s="564">
        <f t="shared" si="14"/>
        <v>0</v>
      </c>
      <c r="Q95" s="564">
        <f t="shared" si="15"/>
        <v>0</v>
      </c>
      <c r="R95" s="564">
        <f t="shared" si="16"/>
        <v>0</v>
      </c>
      <c r="S95" s="564">
        <f t="shared" si="17"/>
        <v>0</v>
      </c>
      <c r="T95" s="564">
        <f t="shared" si="18"/>
        <v>0</v>
      </c>
      <c r="U95" s="564">
        <f t="shared" si="19"/>
        <v>0</v>
      </c>
      <c r="V95" s="437">
        <f t="shared" si="20"/>
        <v>0</v>
      </c>
      <c r="W95" s="434"/>
      <c r="X95" s="438">
        <f t="shared" si="13"/>
        <v>0</v>
      </c>
      <c r="Y95" s="168"/>
      <c r="Z95" s="168"/>
      <c r="AA95" s="168"/>
      <c r="AB95" s="168"/>
      <c r="AC95" s="168"/>
      <c r="AD95" s="168"/>
      <c r="AE95" s="168"/>
      <c r="AF95" s="168"/>
    </row>
    <row r="96" spans="1:32" ht="16.5" customHeight="1">
      <c r="A96" s="168"/>
      <c r="B96" s="573" t="s">
        <v>293</v>
      </c>
      <c r="C96" s="417" t="s">
        <v>194</v>
      </c>
      <c r="D96" s="12"/>
      <c r="E96" s="434"/>
      <c r="F96" s="109">
        <v>0</v>
      </c>
      <c r="G96" s="110">
        <v>0</v>
      </c>
      <c r="H96" s="110">
        <v>0</v>
      </c>
      <c r="I96" s="110">
        <v>0</v>
      </c>
      <c r="J96" s="110">
        <v>0</v>
      </c>
      <c r="K96" s="110">
        <v>0</v>
      </c>
      <c r="L96" s="110">
        <v>0</v>
      </c>
      <c r="M96" s="110">
        <v>0</v>
      </c>
      <c r="N96" s="563">
        <f t="shared" si="11"/>
        <v>0</v>
      </c>
      <c r="O96" s="563">
        <f t="shared" si="12"/>
        <v>0</v>
      </c>
      <c r="P96" s="564">
        <f t="shared" si="14"/>
        <v>0</v>
      </c>
      <c r="Q96" s="564">
        <f t="shared" si="15"/>
        <v>0</v>
      </c>
      <c r="R96" s="564">
        <f t="shared" si="16"/>
        <v>0</v>
      </c>
      <c r="S96" s="564">
        <f t="shared" si="17"/>
        <v>0</v>
      </c>
      <c r="T96" s="564">
        <f t="shared" si="18"/>
        <v>0</v>
      </c>
      <c r="U96" s="564">
        <f t="shared" si="19"/>
        <v>0</v>
      </c>
      <c r="V96" s="437">
        <f t="shared" si="20"/>
        <v>0</v>
      </c>
      <c r="W96" s="434"/>
      <c r="X96" s="438">
        <f t="shared" si="13"/>
        <v>0</v>
      </c>
      <c r="Y96" s="168"/>
      <c r="Z96" s="168"/>
      <c r="AA96" s="168"/>
      <c r="AB96" s="168"/>
      <c r="AC96" s="168"/>
      <c r="AD96" s="168"/>
      <c r="AE96" s="168"/>
      <c r="AF96" s="168"/>
    </row>
    <row r="97" spans="1:32" ht="16.5" customHeight="1">
      <c r="A97" s="168"/>
      <c r="B97" s="575" t="s">
        <v>294</v>
      </c>
      <c r="C97" s="577" t="s">
        <v>385</v>
      </c>
      <c r="D97" s="14"/>
      <c r="E97" s="436"/>
      <c r="F97" s="113">
        <v>0</v>
      </c>
      <c r="G97" s="114">
        <v>0</v>
      </c>
      <c r="H97" s="114">
        <v>2.4948418847498499E-5</v>
      </c>
      <c r="I97" s="114">
        <v>0</v>
      </c>
      <c r="J97" s="114">
        <v>0</v>
      </c>
      <c r="K97" s="114">
        <v>0</v>
      </c>
      <c r="L97" s="114">
        <v>0</v>
      </c>
      <c r="M97" s="114">
        <v>0</v>
      </c>
      <c r="N97" s="567">
        <f t="shared" si="11"/>
        <v>0</v>
      </c>
      <c r="O97" s="567">
        <f t="shared" si="12"/>
        <v>0</v>
      </c>
      <c r="P97" s="568">
        <f t="shared" si="14"/>
        <v>0</v>
      </c>
      <c r="Q97" s="568">
        <f t="shared" si="15"/>
        <v>0</v>
      </c>
      <c r="R97" s="568">
        <f t="shared" si="16"/>
        <v>0</v>
      </c>
      <c r="S97" s="568">
        <f t="shared" si="17"/>
        <v>0</v>
      </c>
      <c r="T97" s="568">
        <f t="shared" si="18"/>
        <v>0</v>
      </c>
      <c r="U97" s="568">
        <f t="shared" si="19"/>
        <v>0</v>
      </c>
      <c r="V97" s="441">
        <f t="shared" si="20"/>
        <v>0</v>
      </c>
      <c r="W97" s="436"/>
      <c r="X97" s="442">
        <f t="shared" si="13"/>
        <v>0</v>
      </c>
      <c r="Y97" s="121"/>
      <c r="Z97" s="168"/>
      <c r="AA97" s="168"/>
      <c r="AB97" s="168"/>
      <c r="AC97" s="168"/>
      <c r="AD97" s="168"/>
      <c r="AE97" s="168"/>
      <c r="AF97" s="168"/>
    </row>
    <row r="98" spans="1:32" ht="16.5" customHeight="1">
      <c r="A98" s="168"/>
      <c r="B98" s="573" t="s">
        <v>295</v>
      </c>
      <c r="C98" s="417" t="s">
        <v>542</v>
      </c>
      <c r="D98" s="12"/>
      <c r="E98" s="434"/>
      <c r="F98" s="109">
        <v>0</v>
      </c>
      <c r="G98" s="110">
        <v>0</v>
      </c>
      <c r="H98" s="110">
        <v>0</v>
      </c>
      <c r="I98" s="110">
        <v>0</v>
      </c>
      <c r="J98" s="110">
        <v>0</v>
      </c>
      <c r="K98" s="110">
        <v>0</v>
      </c>
      <c r="L98" s="110">
        <v>0</v>
      </c>
      <c r="M98" s="110">
        <v>0</v>
      </c>
      <c r="N98" s="563">
        <f t="shared" si="11"/>
        <v>0</v>
      </c>
      <c r="O98" s="563">
        <f t="shared" si="12"/>
        <v>0</v>
      </c>
      <c r="P98" s="564">
        <f t="shared" si="14"/>
        <v>0</v>
      </c>
      <c r="Q98" s="564">
        <f t="shared" si="15"/>
        <v>0</v>
      </c>
      <c r="R98" s="564">
        <f t="shared" si="16"/>
        <v>0</v>
      </c>
      <c r="S98" s="564">
        <f t="shared" si="17"/>
        <v>0</v>
      </c>
      <c r="T98" s="564">
        <f t="shared" si="18"/>
        <v>0</v>
      </c>
      <c r="U98" s="564">
        <f t="shared" si="19"/>
        <v>0</v>
      </c>
      <c r="V98" s="437">
        <f t="shared" si="20"/>
        <v>0</v>
      </c>
      <c r="W98" s="434"/>
      <c r="X98" s="438">
        <f t="shared" si="13"/>
        <v>0</v>
      </c>
      <c r="Y98" s="170"/>
      <c r="Z98" s="168"/>
      <c r="AA98" s="168"/>
      <c r="AB98" s="168"/>
      <c r="AC98" s="168"/>
      <c r="AD98" s="168"/>
      <c r="AE98" s="168"/>
      <c r="AF98" s="168"/>
    </row>
    <row r="99" spans="1:32" ht="16.5" customHeight="1">
      <c r="A99" s="168"/>
      <c r="B99" s="573" t="s">
        <v>296</v>
      </c>
      <c r="C99" s="417" t="s">
        <v>386</v>
      </c>
      <c r="D99" s="12"/>
      <c r="E99" s="434"/>
      <c r="F99" s="109">
        <v>0</v>
      </c>
      <c r="G99" s="110">
        <v>0</v>
      </c>
      <c r="H99" s="110">
        <v>0</v>
      </c>
      <c r="I99" s="110">
        <v>0</v>
      </c>
      <c r="J99" s="110">
        <v>0</v>
      </c>
      <c r="K99" s="110">
        <v>0</v>
      </c>
      <c r="L99" s="110">
        <v>0</v>
      </c>
      <c r="M99" s="110">
        <v>0</v>
      </c>
      <c r="N99" s="563">
        <f t="shared" si="11"/>
        <v>0</v>
      </c>
      <c r="O99" s="563">
        <f t="shared" si="12"/>
        <v>0</v>
      </c>
      <c r="P99" s="564">
        <f t="shared" si="14"/>
        <v>0</v>
      </c>
      <c r="Q99" s="564">
        <f t="shared" si="15"/>
        <v>0</v>
      </c>
      <c r="R99" s="564">
        <f t="shared" si="16"/>
        <v>0</v>
      </c>
      <c r="S99" s="564">
        <f t="shared" si="17"/>
        <v>0</v>
      </c>
      <c r="T99" s="564">
        <f t="shared" si="18"/>
        <v>0</v>
      </c>
      <c r="U99" s="564">
        <f t="shared" si="19"/>
        <v>0</v>
      </c>
      <c r="V99" s="437">
        <f t="shared" si="20"/>
        <v>0</v>
      </c>
      <c r="W99" s="434"/>
      <c r="X99" s="438">
        <f t="shared" si="13"/>
        <v>0</v>
      </c>
      <c r="Y99" s="168"/>
      <c r="Z99" s="168"/>
      <c r="AA99" s="168"/>
      <c r="AB99" s="168"/>
      <c r="AC99" s="168"/>
      <c r="AD99" s="168"/>
      <c r="AE99" s="168"/>
      <c r="AF99" s="168"/>
    </row>
    <row r="100" spans="1:32" ht="16.5" customHeight="1">
      <c r="A100" s="168"/>
      <c r="B100" s="573" t="s">
        <v>297</v>
      </c>
      <c r="C100" s="417" t="s">
        <v>387</v>
      </c>
      <c r="D100" s="12"/>
      <c r="E100" s="434"/>
      <c r="F100" s="109">
        <v>0</v>
      </c>
      <c r="G100" s="110">
        <v>0</v>
      </c>
      <c r="H100" s="110">
        <v>0</v>
      </c>
      <c r="I100" s="110">
        <v>0</v>
      </c>
      <c r="J100" s="110">
        <v>0</v>
      </c>
      <c r="K100" s="110">
        <v>0</v>
      </c>
      <c r="L100" s="110">
        <v>0</v>
      </c>
      <c r="M100" s="110">
        <v>0</v>
      </c>
      <c r="N100" s="563">
        <f t="shared" si="11"/>
        <v>0</v>
      </c>
      <c r="O100" s="563">
        <f t="shared" si="12"/>
        <v>0</v>
      </c>
      <c r="P100" s="564">
        <f t="shared" si="14"/>
        <v>0</v>
      </c>
      <c r="Q100" s="564">
        <f t="shared" si="15"/>
        <v>0</v>
      </c>
      <c r="R100" s="564">
        <f t="shared" si="16"/>
        <v>0</v>
      </c>
      <c r="S100" s="564">
        <f t="shared" si="17"/>
        <v>0</v>
      </c>
      <c r="T100" s="564">
        <f t="shared" si="18"/>
        <v>0</v>
      </c>
      <c r="U100" s="564">
        <f t="shared" si="19"/>
        <v>0</v>
      </c>
      <c r="V100" s="437">
        <f t="shared" si="20"/>
        <v>0</v>
      </c>
      <c r="W100" s="434"/>
      <c r="X100" s="438">
        <f t="shared" si="13"/>
        <v>0</v>
      </c>
      <c r="Y100" s="168"/>
      <c r="Z100" s="168"/>
      <c r="AA100" s="168"/>
      <c r="AB100" s="168"/>
      <c r="AC100" s="168"/>
      <c r="AD100" s="168"/>
      <c r="AE100" s="168"/>
      <c r="AF100" s="168"/>
    </row>
    <row r="101" spans="1:32" ht="16.5" customHeight="1">
      <c r="A101" s="168"/>
      <c r="B101" s="573" t="s">
        <v>298</v>
      </c>
      <c r="C101" s="417" t="s">
        <v>388</v>
      </c>
      <c r="D101" s="12"/>
      <c r="E101" s="434"/>
      <c r="F101" s="109">
        <v>0</v>
      </c>
      <c r="G101" s="110">
        <v>0</v>
      </c>
      <c r="H101" s="110">
        <v>0</v>
      </c>
      <c r="I101" s="110">
        <v>0</v>
      </c>
      <c r="J101" s="110">
        <v>0</v>
      </c>
      <c r="K101" s="110">
        <v>0</v>
      </c>
      <c r="L101" s="110">
        <v>0</v>
      </c>
      <c r="M101" s="110">
        <v>0</v>
      </c>
      <c r="N101" s="563">
        <f t="shared" si="11"/>
        <v>0</v>
      </c>
      <c r="O101" s="563">
        <f t="shared" si="12"/>
        <v>0</v>
      </c>
      <c r="P101" s="564">
        <f t="shared" si="14"/>
        <v>0</v>
      </c>
      <c r="Q101" s="564">
        <f t="shared" si="15"/>
        <v>0</v>
      </c>
      <c r="R101" s="564">
        <f t="shared" si="16"/>
        <v>0</v>
      </c>
      <c r="S101" s="564">
        <f t="shared" si="17"/>
        <v>0</v>
      </c>
      <c r="T101" s="564">
        <f t="shared" si="18"/>
        <v>0</v>
      </c>
      <c r="U101" s="564">
        <f t="shared" si="19"/>
        <v>0</v>
      </c>
      <c r="V101" s="437">
        <f t="shared" si="20"/>
        <v>0</v>
      </c>
      <c r="W101" s="434"/>
      <c r="X101" s="438">
        <f t="shared" si="13"/>
        <v>0</v>
      </c>
      <c r="Y101" s="168"/>
      <c r="Z101" s="168"/>
      <c r="AA101" s="168"/>
      <c r="AB101" s="168"/>
      <c r="AC101" s="168"/>
      <c r="AD101" s="168"/>
      <c r="AE101" s="168"/>
      <c r="AF101" s="168"/>
    </row>
    <row r="102" spans="1:32" ht="16.5" customHeight="1">
      <c r="A102" s="168"/>
      <c r="B102" s="575" t="s">
        <v>299</v>
      </c>
      <c r="C102" s="577" t="s">
        <v>389</v>
      </c>
      <c r="D102" s="14"/>
      <c r="E102" s="436"/>
      <c r="F102" s="113">
        <v>0</v>
      </c>
      <c r="G102" s="114">
        <v>0</v>
      </c>
      <c r="H102" s="114">
        <v>0</v>
      </c>
      <c r="I102" s="114">
        <v>0</v>
      </c>
      <c r="J102" s="114">
        <v>0</v>
      </c>
      <c r="K102" s="114">
        <v>0</v>
      </c>
      <c r="L102" s="114">
        <v>0</v>
      </c>
      <c r="M102" s="114">
        <v>0</v>
      </c>
      <c r="N102" s="567">
        <f t="shared" si="11"/>
        <v>0</v>
      </c>
      <c r="O102" s="567">
        <f t="shared" si="12"/>
        <v>0</v>
      </c>
      <c r="P102" s="568">
        <f t="shared" si="14"/>
        <v>0</v>
      </c>
      <c r="Q102" s="568">
        <f t="shared" si="15"/>
        <v>0</v>
      </c>
      <c r="R102" s="568">
        <f t="shared" si="16"/>
        <v>0</v>
      </c>
      <c r="S102" s="568">
        <f t="shared" si="17"/>
        <v>0</v>
      </c>
      <c r="T102" s="568">
        <f t="shared" si="18"/>
        <v>0</v>
      </c>
      <c r="U102" s="568">
        <f t="shared" si="19"/>
        <v>0</v>
      </c>
      <c r="V102" s="441">
        <f t="shared" si="20"/>
        <v>0</v>
      </c>
      <c r="W102" s="436"/>
      <c r="X102" s="442">
        <f t="shared" si="13"/>
        <v>0</v>
      </c>
      <c r="Y102" s="121"/>
      <c r="Z102" s="168"/>
      <c r="AA102" s="168"/>
      <c r="AB102" s="168"/>
      <c r="AC102" s="168"/>
      <c r="AD102" s="168"/>
      <c r="AE102" s="168"/>
      <c r="AF102" s="168"/>
    </row>
    <row r="103" spans="1:32" ht="16.5" customHeight="1">
      <c r="A103" s="168"/>
      <c r="B103" s="573" t="s">
        <v>300</v>
      </c>
      <c r="C103" s="417" t="s">
        <v>543</v>
      </c>
      <c r="D103" s="12"/>
      <c r="E103" s="434"/>
      <c r="F103" s="109">
        <v>0</v>
      </c>
      <c r="G103" s="110">
        <v>0</v>
      </c>
      <c r="H103" s="110">
        <v>0</v>
      </c>
      <c r="I103" s="110">
        <v>0</v>
      </c>
      <c r="J103" s="110">
        <v>0</v>
      </c>
      <c r="K103" s="110">
        <v>0</v>
      </c>
      <c r="L103" s="110">
        <v>0</v>
      </c>
      <c r="M103" s="110">
        <v>0</v>
      </c>
      <c r="N103" s="563">
        <f t="shared" si="11"/>
        <v>0</v>
      </c>
      <c r="O103" s="563">
        <f t="shared" si="12"/>
        <v>0</v>
      </c>
      <c r="P103" s="564">
        <f t="shared" si="14"/>
        <v>0</v>
      </c>
      <c r="Q103" s="564">
        <f t="shared" si="15"/>
        <v>0</v>
      </c>
      <c r="R103" s="564">
        <f t="shared" si="16"/>
        <v>0</v>
      </c>
      <c r="S103" s="564">
        <f t="shared" si="17"/>
        <v>0</v>
      </c>
      <c r="T103" s="564">
        <f t="shared" si="18"/>
        <v>0</v>
      </c>
      <c r="U103" s="564">
        <f t="shared" si="19"/>
        <v>0</v>
      </c>
      <c r="V103" s="437">
        <f t="shared" si="20"/>
        <v>0</v>
      </c>
      <c r="W103" s="434"/>
      <c r="X103" s="438">
        <f t="shared" si="13"/>
        <v>0</v>
      </c>
      <c r="Y103" s="170"/>
      <c r="Z103" s="168"/>
      <c r="AA103" s="168"/>
      <c r="AB103" s="168"/>
      <c r="AC103" s="168"/>
      <c r="AD103" s="168"/>
      <c r="AE103" s="168"/>
      <c r="AF103" s="168"/>
    </row>
    <row r="104" spans="1:32" ht="16.5" customHeight="1">
      <c r="A104" s="168"/>
      <c r="B104" s="573" t="s">
        <v>301</v>
      </c>
      <c r="C104" s="417" t="s">
        <v>390</v>
      </c>
      <c r="D104" s="12"/>
      <c r="E104" s="434"/>
      <c r="F104" s="109">
        <v>0</v>
      </c>
      <c r="G104" s="110">
        <v>0</v>
      </c>
      <c r="H104" s="110">
        <v>0</v>
      </c>
      <c r="I104" s="110">
        <v>0</v>
      </c>
      <c r="J104" s="110">
        <v>0</v>
      </c>
      <c r="K104" s="110">
        <v>0</v>
      </c>
      <c r="L104" s="110">
        <v>0</v>
      </c>
      <c r="M104" s="110">
        <v>0</v>
      </c>
      <c r="N104" s="563">
        <f t="shared" si="11"/>
        <v>0</v>
      </c>
      <c r="O104" s="563">
        <f t="shared" si="12"/>
        <v>0</v>
      </c>
      <c r="P104" s="564">
        <f t="shared" si="14"/>
        <v>0</v>
      </c>
      <c r="Q104" s="564">
        <f t="shared" si="15"/>
        <v>0</v>
      </c>
      <c r="R104" s="564">
        <f t="shared" si="16"/>
        <v>0</v>
      </c>
      <c r="S104" s="564">
        <f t="shared" si="17"/>
        <v>0</v>
      </c>
      <c r="T104" s="564">
        <f t="shared" si="18"/>
        <v>0</v>
      </c>
      <c r="U104" s="564">
        <f t="shared" si="19"/>
        <v>0</v>
      </c>
      <c r="V104" s="437">
        <f t="shared" si="20"/>
        <v>0</v>
      </c>
      <c r="W104" s="434"/>
      <c r="X104" s="438">
        <f t="shared" ref="X104:X112" si="21">V104+W104</f>
        <v>0</v>
      </c>
      <c r="Y104" s="168"/>
      <c r="Z104" s="168"/>
      <c r="AA104" s="168"/>
      <c r="AB104" s="168"/>
      <c r="AC104" s="168"/>
      <c r="AD104" s="168"/>
      <c r="AE104" s="168"/>
      <c r="AF104" s="168"/>
    </row>
    <row r="105" spans="1:32" ht="16.5" customHeight="1">
      <c r="A105" s="168"/>
      <c r="B105" s="573" t="s">
        <v>302</v>
      </c>
      <c r="C105" s="417" t="s">
        <v>391</v>
      </c>
      <c r="D105" s="12"/>
      <c r="E105" s="434"/>
      <c r="F105" s="109">
        <v>0</v>
      </c>
      <c r="G105" s="110">
        <v>0</v>
      </c>
      <c r="H105" s="110">
        <v>0</v>
      </c>
      <c r="I105" s="110">
        <v>0</v>
      </c>
      <c r="J105" s="110">
        <v>0</v>
      </c>
      <c r="K105" s="110">
        <v>0</v>
      </c>
      <c r="L105" s="110">
        <v>0</v>
      </c>
      <c r="M105" s="110">
        <v>0</v>
      </c>
      <c r="N105" s="563">
        <f t="shared" si="11"/>
        <v>0</v>
      </c>
      <c r="O105" s="563">
        <f t="shared" si="12"/>
        <v>0</v>
      </c>
      <c r="P105" s="564">
        <f t="shared" si="14"/>
        <v>0</v>
      </c>
      <c r="Q105" s="564">
        <f t="shared" si="15"/>
        <v>0</v>
      </c>
      <c r="R105" s="564">
        <f t="shared" si="16"/>
        <v>0</v>
      </c>
      <c r="S105" s="564">
        <f t="shared" si="17"/>
        <v>0</v>
      </c>
      <c r="T105" s="564">
        <f t="shared" si="18"/>
        <v>0</v>
      </c>
      <c r="U105" s="564">
        <f t="shared" si="19"/>
        <v>0</v>
      </c>
      <c r="V105" s="437">
        <f t="shared" si="20"/>
        <v>0</v>
      </c>
      <c r="W105" s="434"/>
      <c r="X105" s="438">
        <f t="shared" si="21"/>
        <v>0</v>
      </c>
      <c r="Y105" s="168"/>
      <c r="Z105" s="168"/>
      <c r="AA105" s="168"/>
      <c r="AB105" s="168"/>
      <c r="AC105" s="168"/>
      <c r="AD105" s="168"/>
      <c r="AE105" s="168"/>
      <c r="AF105" s="168"/>
    </row>
    <row r="106" spans="1:32" ht="16.5" customHeight="1">
      <c r="A106" s="168"/>
      <c r="B106" s="573" t="s">
        <v>303</v>
      </c>
      <c r="C106" s="417" t="s">
        <v>392</v>
      </c>
      <c r="D106" s="12"/>
      <c r="E106" s="434"/>
      <c r="F106" s="109">
        <v>0</v>
      </c>
      <c r="G106" s="110">
        <v>0</v>
      </c>
      <c r="H106" s="110">
        <v>0</v>
      </c>
      <c r="I106" s="110">
        <v>0</v>
      </c>
      <c r="J106" s="110">
        <v>0</v>
      </c>
      <c r="K106" s="110">
        <v>0</v>
      </c>
      <c r="L106" s="110">
        <v>0</v>
      </c>
      <c r="M106" s="110">
        <v>0</v>
      </c>
      <c r="N106" s="563">
        <f t="shared" ref="N106:N112" si="22">IF(F106&lt;0,0,ROUND(E106*F106,1))</f>
        <v>0</v>
      </c>
      <c r="O106" s="563">
        <f t="shared" ref="O106:O112" si="23">IF(G106&lt;0,0,ROUND(E106*G106,1))</f>
        <v>0</v>
      </c>
      <c r="P106" s="564">
        <f t="shared" si="14"/>
        <v>0</v>
      </c>
      <c r="Q106" s="564">
        <f t="shared" si="15"/>
        <v>0</v>
      </c>
      <c r="R106" s="564">
        <f t="shared" si="16"/>
        <v>0</v>
      </c>
      <c r="S106" s="564">
        <f t="shared" si="17"/>
        <v>0</v>
      </c>
      <c r="T106" s="564">
        <f t="shared" si="18"/>
        <v>0</v>
      </c>
      <c r="U106" s="564">
        <f t="shared" si="19"/>
        <v>0</v>
      </c>
      <c r="V106" s="437">
        <f t="shared" si="20"/>
        <v>0</v>
      </c>
      <c r="W106" s="434"/>
      <c r="X106" s="438">
        <f t="shared" si="21"/>
        <v>0</v>
      </c>
      <c r="Y106" s="168"/>
      <c r="Z106" s="168"/>
      <c r="AA106" s="168"/>
      <c r="AB106" s="168"/>
      <c r="AC106" s="168"/>
      <c r="AD106" s="168"/>
      <c r="AE106" s="168"/>
      <c r="AF106" s="168"/>
    </row>
    <row r="107" spans="1:32" ht="16.5" customHeight="1">
      <c r="A107" s="168"/>
      <c r="B107" s="575" t="s">
        <v>304</v>
      </c>
      <c r="C107" s="577" t="s">
        <v>393</v>
      </c>
      <c r="D107" s="14"/>
      <c r="E107" s="436"/>
      <c r="F107" s="113">
        <v>0</v>
      </c>
      <c r="G107" s="114">
        <v>0</v>
      </c>
      <c r="H107" s="114">
        <v>0</v>
      </c>
      <c r="I107" s="114">
        <v>0</v>
      </c>
      <c r="J107" s="114">
        <v>0</v>
      </c>
      <c r="K107" s="114">
        <v>0</v>
      </c>
      <c r="L107" s="114">
        <v>0</v>
      </c>
      <c r="M107" s="114">
        <v>0</v>
      </c>
      <c r="N107" s="567">
        <f t="shared" si="22"/>
        <v>0</v>
      </c>
      <c r="O107" s="567">
        <f t="shared" si="23"/>
        <v>0</v>
      </c>
      <c r="P107" s="568">
        <f t="shared" si="14"/>
        <v>0</v>
      </c>
      <c r="Q107" s="568">
        <f t="shared" si="15"/>
        <v>0</v>
      </c>
      <c r="R107" s="568">
        <f t="shared" si="16"/>
        <v>0</v>
      </c>
      <c r="S107" s="568">
        <f t="shared" si="17"/>
        <v>0</v>
      </c>
      <c r="T107" s="568">
        <f t="shared" si="18"/>
        <v>0</v>
      </c>
      <c r="U107" s="568">
        <f t="shared" si="19"/>
        <v>0</v>
      </c>
      <c r="V107" s="441">
        <f t="shared" si="20"/>
        <v>0</v>
      </c>
      <c r="W107" s="436"/>
      <c r="X107" s="442">
        <f t="shared" si="21"/>
        <v>0</v>
      </c>
      <c r="Y107" s="168"/>
      <c r="Z107" s="168"/>
      <c r="AA107" s="168"/>
      <c r="AB107" s="168"/>
      <c r="AC107" s="168"/>
      <c r="AD107" s="168"/>
      <c r="AE107" s="168"/>
      <c r="AF107" s="168"/>
    </row>
    <row r="108" spans="1:32" ht="16.5" customHeight="1">
      <c r="A108" s="168"/>
      <c r="B108" s="573" t="s">
        <v>305</v>
      </c>
      <c r="C108" s="417" t="s">
        <v>394</v>
      </c>
      <c r="D108" s="12"/>
      <c r="E108" s="434">
        <v>0.1</v>
      </c>
      <c r="F108" s="109">
        <v>0</v>
      </c>
      <c r="G108" s="110">
        <v>0</v>
      </c>
      <c r="H108" s="110">
        <v>0</v>
      </c>
      <c r="I108" s="110">
        <v>0</v>
      </c>
      <c r="J108" s="110">
        <v>0</v>
      </c>
      <c r="K108" s="110">
        <v>0</v>
      </c>
      <c r="L108" s="110">
        <v>0</v>
      </c>
      <c r="M108" s="110">
        <v>0</v>
      </c>
      <c r="N108" s="563">
        <f t="shared" si="22"/>
        <v>0</v>
      </c>
      <c r="O108" s="563">
        <f t="shared" si="23"/>
        <v>0</v>
      </c>
      <c r="P108" s="564">
        <f t="shared" si="14"/>
        <v>0</v>
      </c>
      <c r="Q108" s="564">
        <f t="shared" si="15"/>
        <v>0</v>
      </c>
      <c r="R108" s="564">
        <f t="shared" si="16"/>
        <v>0</v>
      </c>
      <c r="S108" s="564">
        <f t="shared" si="17"/>
        <v>0</v>
      </c>
      <c r="T108" s="564">
        <f t="shared" si="18"/>
        <v>0</v>
      </c>
      <c r="U108" s="564">
        <f t="shared" si="19"/>
        <v>0</v>
      </c>
      <c r="V108" s="437">
        <f t="shared" si="20"/>
        <v>0.1</v>
      </c>
      <c r="W108" s="434"/>
      <c r="X108" s="438">
        <f t="shared" si="21"/>
        <v>0.1</v>
      </c>
      <c r="Y108" s="168"/>
      <c r="Z108" s="168"/>
      <c r="AA108" s="168"/>
      <c r="AB108" s="168"/>
      <c r="AC108" s="168"/>
      <c r="AD108" s="168"/>
      <c r="AE108" s="168"/>
      <c r="AF108" s="168"/>
    </row>
    <row r="109" spans="1:32" ht="16.5" customHeight="1">
      <c r="A109" s="168"/>
      <c r="B109" s="573" t="s">
        <v>306</v>
      </c>
      <c r="C109" s="417" t="s">
        <v>395</v>
      </c>
      <c r="D109" s="12"/>
      <c r="E109" s="434"/>
      <c r="F109" s="109">
        <v>0</v>
      </c>
      <c r="G109" s="110">
        <v>0</v>
      </c>
      <c r="H109" s="110">
        <v>0</v>
      </c>
      <c r="I109" s="110">
        <v>0</v>
      </c>
      <c r="J109" s="110">
        <v>0</v>
      </c>
      <c r="K109" s="110">
        <v>0</v>
      </c>
      <c r="L109" s="110">
        <v>0</v>
      </c>
      <c r="M109" s="110">
        <v>0</v>
      </c>
      <c r="N109" s="563">
        <f t="shared" si="22"/>
        <v>0</v>
      </c>
      <c r="O109" s="563">
        <f t="shared" si="23"/>
        <v>0</v>
      </c>
      <c r="P109" s="564">
        <f t="shared" si="14"/>
        <v>0</v>
      </c>
      <c r="Q109" s="564">
        <f t="shared" si="15"/>
        <v>0</v>
      </c>
      <c r="R109" s="564">
        <f t="shared" si="16"/>
        <v>0</v>
      </c>
      <c r="S109" s="564">
        <f t="shared" si="17"/>
        <v>0</v>
      </c>
      <c r="T109" s="564">
        <f t="shared" si="18"/>
        <v>0</v>
      </c>
      <c r="U109" s="564">
        <f t="shared" si="19"/>
        <v>0</v>
      </c>
      <c r="V109" s="437">
        <f t="shared" si="20"/>
        <v>0</v>
      </c>
      <c r="W109" s="434"/>
      <c r="X109" s="438">
        <f t="shared" si="21"/>
        <v>0</v>
      </c>
      <c r="Y109" s="168"/>
      <c r="Z109" s="168"/>
      <c r="AA109" s="168"/>
      <c r="AB109" s="168"/>
      <c r="AC109" s="168"/>
      <c r="AD109" s="168"/>
      <c r="AE109" s="168"/>
      <c r="AF109" s="168"/>
    </row>
    <row r="110" spans="1:32" ht="16.5" customHeight="1">
      <c r="A110" s="168"/>
      <c r="B110" s="573" t="s">
        <v>307</v>
      </c>
      <c r="C110" s="417" t="s">
        <v>396</v>
      </c>
      <c r="D110" s="12"/>
      <c r="E110" s="434"/>
      <c r="F110" s="109">
        <v>0</v>
      </c>
      <c r="G110" s="110">
        <v>0</v>
      </c>
      <c r="H110" s="110">
        <v>0</v>
      </c>
      <c r="I110" s="110">
        <v>0</v>
      </c>
      <c r="J110" s="110">
        <v>0</v>
      </c>
      <c r="K110" s="110">
        <v>0</v>
      </c>
      <c r="L110" s="110">
        <v>0</v>
      </c>
      <c r="M110" s="110">
        <v>0</v>
      </c>
      <c r="N110" s="563">
        <f t="shared" si="22"/>
        <v>0</v>
      </c>
      <c r="O110" s="563">
        <f t="shared" si="23"/>
        <v>0</v>
      </c>
      <c r="P110" s="564">
        <f t="shared" si="14"/>
        <v>0</v>
      </c>
      <c r="Q110" s="564">
        <f t="shared" si="15"/>
        <v>0</v>
      </c>
      <c r="R110" s="564">
        <f t="shared" si="16"/>
        <v>0</v>
      </c>
      <c r="S110" s="564">
        <f t="shared" si="17"/>
        <v>0</v>
      </c>
      <c r="T110" s="564">
        <f t="shared" si="18"/>
        <v>0</v>
      </c>
      <c r="U110" s="564">
        <f t="shared" si="19"/>
        <v>0</v>
      </c>
      <c r="V110" s="437">
        <f t="shared" si="20"/>
        <v>0</v>
      </c>
      <c r="W110" s="434"/>
      <c r="X110" s="438">
        <f t="shared" si="21"/>
        <v>0</v>
      </c>
      <c r="Y110" s="168"/>
      <c r="Z110" s="168"/>
      <c r="AA110" s="168"/>
      <c r="AB110" s="168"/>
      <c r="AC110" s="168"/>
      <c r="AD110" s="168"/>
      <c r="AE110" s="168"/>
      <c r="AF110" s="168"/>
    </row>
    <row r="111" spans="1:32" ht="16.5" customHeight="1">
      <c r="A111" s="168"/>
      <c r="B111" s="573" t="s">
        <v>308</v>
      </c>
      <c r="C111" s="417" t="s">
        <v>397</v>
      </c>
      <c r="D111" s="12"/>
      <c r="E111" s="434"/>
      <c r="F111" s="109">
        <v>0</v>
      </c>
      <c r="G111" s="110">
        <v>0</v>
      </c>
      <c r="H111" s="110">
        <v>0</v>
      </c>
      <c r="I111" s="110">
        <v>0</v>
      </c>
      <c r="J111" s="110">
        <v>0</v>
      </c>
      <c r="K111" s="110">
        <v>0</v>
      </c>
      <c r="L111" s="110">
        <v>0</v>
      </c>
      <c r="M111" s="110">
        <v>0</v>
      </c>
      <c r="N111" s="563">
        <f t="shared" si="22"/>
        <v>0</v>
      </c>
      <c r="O111" s="563">
        <f t="shared" si="23"/>
        <v>0</v>
      </c>
      <c r="P111" s="564">
        <f t="shared" si="14"/>
        <v>0</v>
      </c>
      <c r="Q111" s="564">
        <f t="shared" si="15"/>
        <v>0</v>
      </c>
      <c r="R111" s="564">
        <f t="shared" si="16"/>
        <v>0</v>
      </c>
      <c r="S111" s="564">
        <f t="shared" si="17"/>
        <v>0</v>
      </c>
      <c r="T111" s="564">
        <f t="shared" si="18"/>
        <v>0</v>
      </c>
      <c r="U111" s="564">
        <f t="shared" si="19"/>
        <v>0</v>
      </c>
      <c r="V111" s="437">
        <f t="shared" si="20"/>
        <v>0</v>
      </c>
      <c r="W111" s="434"/>
      <c r="X111" s="438">
        <f t="shared" si="21"/>
        <v>0</v>
      </c>
      <c r="Y111" s="168"/>
      <c r="Z111" s="168"/>
      <c r="AA111" s="168"/>
      <c r="AB111" s="168"/>
      <c r="AC111" s="168"/>
      <c r="AD111" s="168"/>
      <c r="AE111" s="168"/>
      <c r="AF111" s="168"/>
    </row>
    <row r="112" spans="1:32" ht="16.5" customHeight="1" thickBot="1">
      <c r="A112" s="168"/>
      <c r="B112" s="641" t="s">
        <v>309</v>
      </c>
      <c r="C112" s="632" t="s">
        <v>398</v>
      </c>
      <c r="D112" s="633"/>
      <c r="E112" s="642"/>
      <c r="F112" s="643">
        <v>1.358086727418413E-4</v>
      </c>
      <c r="G112" s="644">
        <v>0</v>
      </c>
      <c r="H112" s="644">
        <v>4.5406738058130778E-5</v>
      </c>
      <c r="I112" s="644">
        <v>0</v>
      </c>
      <c r="J112" s="644">
        <v>0</v>
      </c>
      <c r="K112" s="644">
        <v>0</v>
      </c>
      <c r="L112" s="644">
        <v>2.7436095503402281E-6</v>
      </c>
      <c r="M112" s="644">
        <v>0</v>
      </c>
      <c r="N112" s="637">
        <f t="shared" si="22"/>
        <v>0</v>
      </c>
      <c r="O112" s="637">
        <f t="shared" si="23"/>
        <v>0</v>
      </c>
      <c r="P112" s="638">
        <f t="shared" si="14"/>
        <v>0</v>
      </c>
      <c r="Q112" s="638">
        <f t="shared" si="15"/>
        <v>0</v>
      </c>
      <c r="R112" s="638">
        <f t="shared" si="16"/>
        <v>0</v>
      </c>
      <c r="S112" s="638">
        <f t="shared" si="17"/>
        <v>0</v>
      </c>
      <c r="T112" s="638">
        <f t="shared" si="18"/>
        <v>0</v>
      </c>
      <c r="U112" s="638">
        <f t="shared" si="19"/>
        <v>0</v>
      </c>
      <c r="V112" s="639">
        <f t="shared" si="20"/>
        <v>0</v>
      </c>
      <c r="W112" s="642"/>
      <c r="X112" s="640">
        <f t="shared" si="21"/>
        <v>0</v>
      </c>
      <c r="Y112" s="168"/>
      <c r="Z112" s="168"/>
      <c r="AA112" s="168"/>
      <c r="AB112" s="168"/>
      <c r="AC112" s="168"/>
      <c r="AD112" s="168"/>
      <c r="AE112" s="168"/>
      <c r="AF112" s="168"/>
    </row>
    <row r="113" spans="1:36" ht="14.25" thickBot="1">
      <c r="A113" s="168"/>
      <c r="B113" s="631"/>
      <c r="C113" s="632" t="s">
        <v>29</v>
      </c>
      <c r="D113" s="633"/>
      <c r="E113" s="634">
        <f>SUM(E8:E112)</f>
        <v>10010.108</v>
      </c>
      <c r="F113" s="121"/>
      <c r="G113" s="121"/>
      <c r="H113" s="121"/>
      <c r="I113" s="121"/>
      <c r="J113" s="121"/>
      <c r="K113" s="121"/>
      <c r="L113" s="121"/>
      <c r="M113" s="635"/>
      <c r="N113" s="636">
        <f t="shared" ref="N113:X113" si="24">SUM(N8:N112)</f>
        <v>3.6</v>
      </c>
      <c r="O113" s="637">
        <f t="shared" si="24"/>
        <v>0</v>
      </c>
      <c r="P113" s="638">
        <f t="shared" si="24"/>
        <v>0.1</v>
      </c>
      <c r="Q113" s="638">
        <f t="shared" si="24"/>
        <v>0</v>
      </c>
      <c r="R113" s="638">
        <f t="shared" si="24"/>
        <v>0</v>
      </c>
      <c r="S113" s="638">
        <f t="shared" si="24"/>
        <v>0</v>
      </c>
      <c r="T113" s="638">
        <f t="shared" si="24"/>
        <v>0</v>
      </c>
      <c r="U113" s="638">
        <f t="shared" si="24"/>
        <v>0</v>
      </c>
      <c r="V113" s="639">
        <f t="shared" si="24"/>
        <v>10010.108000000002</v>
      </c>
      <c r="W113" s="634">
        <f t="shared" si="24"/>
        <v>0</v>
      </c>
      <c r="X113" s="640">
        <f t="shared" si="24"/>
        <v>10010.108000000002</v>
      </c>
      <c r="Y113" s="168"/>
      <c r="Z113" s="168"/>
      <c r="AA113" s="168"/>
      <c r="AB113" s="168"/>
      <c r="AC113" s="168"/>
      <c r="AD113" s="168"/>
      <c r="AE113" s="168"/>
      <c r="AF113" s="168"/>
    </row>
    <row r="114" spans="1:36" s="102" customFormat="1">
      <c r="A114" s="168"/>
      <c r="B114" s="168" t="s">
        <v>557</v>
      </c>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row>
    <row r="115" spans="1:36">
      <c r="A115" s="168"/>
      <c r="B115" s="168" t="s">
        <v>32</v>
      </c>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row>
    <row r="116" spans="1:36">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row>
    <row r="117" spans="1:36">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row>
    <row r="118" spans="1:36">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row>
    <row r="119" spans="1:36">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row>
    <row r="120" spans="1:36">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row>
    <row r="121" spans="1:36">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row>
    <row r="122" spans="1:36">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row>
    <row r="123" spans="1:36">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row>
    <row r="124" spans="1:36">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row>
    <row r="125" spans="1:36">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row>
    <row r="126" spans="1:36">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row>
    <row r="127" spans="1:36">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row>
    <row r="128" spans="1:36">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row>
    <row r="129" spans="1:32">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row>
    <row r="130" spans="1:32">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row>
    <row r="131" spans="1:32">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row>
    <row r="132" spans="1:32">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row>
    <row r="133" spans="1:32">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row>
    <row r="134" spans="1:32" s="168" customFormat="1"/>
    <row r="135" spans="1:32" s="168" customFormat="1"/>
    <row r="136" spans="1:32" s="168" customFormat="1"/>
    <row r="137" spans="1:32" s="168" customFormat="1"/>
    <row r="138" spans="1:32" s="168" customFormat="1"/>
    <row r="139" spans="1:32" s="168" customFormat="1"/>
    <row r="140" spans="1:32" s="168" customFormat="1"/>
    <row r="141" spans="1:32" s="168" customFormat="1"/>
    <row r="142" spans="1:32" s="168" customFormat="1"/>
    <row r="143" spans="1:32" s="168" customFormat="1"/>
    <row r="144" spans="1:32" s="168" customFormat="1"/>
    <row r="145" s="168" customFormat="1"/>
    <row r="146" s="168" customFormat="1"/>
    <row r="147" s="168" customFormat="1"/>
    <row r="148" s="168" customFormat="1"/>
    <row r="149" s="168" customFormat="1"/>
    <row r="150" s="168" customFormat="1"/>
    <row r="151" s="168" customFormat="1"/>
    <row r="152" s="168" customFormat="1"/>
    <row r="153" s="168" customFormat="1"/>
    <row r="154" s="168" customFormat="1"/>
    <row r="155" s="168" customFormat="1"/>
    <row r="156" s="168" customFormat="1"/>
    <row r="157" s="168" customFormat="1"/>
    <row r="158" s="168" customFormat="1"/>
    <row r="159" s="168" customFormat="1"/>
    <row r="160" s="168" customFormat="1"/>
    <row r="161" s="168" customFormat="1"/>
    <row r="162" s="168" customFormat="1"/>
    <row r="163" s="168" customFormat="1"/>
    <row r="164" s="168" customFormat="1"/>
    <row r="165" s="168" customFormat="1"/>
    <row r="166" s="168" customFormat="1"/>
    <row r="167" s="168" customFormat="1"/>
    <row r="168" s="168" customFormat="1"/>
    <row r="169" s="168" customFormat="1"/>
    <row r="170" s="168" customFormat="1"/>
    <row r="171" s="168" customFormat="1"/>
    <row r="172" s="168" customFormat="1"/>
    <row r="173" s="168" customFormat="1"/>
    <row r="174" s="168" customFormat="1"/>
    <row r="175" s="168" customFormat="1"/>
    <row r="176" s="168" customFormat="1"/>
    <row r="177" s="168" customFormat="1"/>
    <row r="178" s="168" customFormat="1"/>
    <row r="179" s="168" customFormat="1"/>
    <row r="180" s="168" customFormat="1"/>
    <row r="181" s="168" customFormat="1"/>
    <row r="182" s="168" customFormat="1"/>
    <row r="183" s="168" customFormat="1"/>
    <row r="184" s="168" customFormat="1"/>
    <row r="185" s="168" customFormat="1"/>
    <row r="186" s="168" customFormat="1"/>
    <row r="187" s="168" customFormat="1"/>
    <row r="188" s="168" customFormat="1"/>
    <row r="189" s="168" customFormat="1"/>
    <row r="190" s="168" customFormat="1"/>
    <row r="191" s="168" customFormat="1"/>
    <row r="192" s="168" customFormat="1"/>
    <row r="193" s="168" customFormat="1"/>
    <row r="194" s="168" customFormat="1"/>
    <row r="195" s="168" customFormat="1"/>
    <row r="196" s="168" customFormat="1"/>
    <row r="197" s="168" customFormat="1"/>
    <row r="198" s="168" customFormat="1"/>
    <row r="199" s="168" customFormat="1"/>
    <row r="200" s="168" customFormat="1"/>
    <row r="201" s="168" customFormat="1"/>
    <row r="202" s="168" customFormat="1"/>
    <row r="203" s="168" customFormat="1"/>
    <row r="204" s="168" customFormat="1"/>
    <row r="205" s="168" customFormat="1"/>
    <row r="206" s="168" customFormat="1"/>
    <row r="207" s="168" customFormat="1"/>
    <row r="208" s="168" customFormat="1"/>
    <row r="209" s="168" customFormat="1"/>
    <row r="210" s="168" customFormat="1"/>
    <row r="211" s="168" customFormat="1"/>
    <row r="212" s="168" customFormat="1"/>
    <row r="213" s="168" customFormat="1"/>
    <row r="214" s="168" customFormat="1"/>
    <row r="215" s="168" customFormat="1"/>
    <row r="216" s="168" customFormat="1"/>
    <row r="217" s="168" customFormat="1"/>
    <row r="218" s="168" customFormat="1"/>
    <row r="219" s="168" customFormat="1"/>
    <row r="220" s="168" customFormat="1"/>
    <row r="221" s="168" customFormat="1"/>
    <row r="222" s="168" customFormat="1"/>
    <row r="223" s="168" customFormat="1"/>
    <row r="224" s="168" customFormat="1"/>
    <row r="225" s="168" customFormat="1"/>
    <row r="226" s="168" customFormat="1"/>
    <row r="227" s="168" customFormat="1"/>
    <row r="228" s="168" customFormat="1"/>
    <row r="229" s="168" customFormat="1"/>
    <row r="230" s="168" customFormat="1"/>
    <row r="231" s="168" customFormat="1"/>
    <row r="232" s="168" customFormat="1"/>
    <row r="233" s="168" customFormat="1"/>
    <row r="234" s="168" customFormat="1"/>
    <row r="235" s="168" customFormat="1"/>
    <row r="236" s="168" customFormat="1"/>
    <row r="237" s="168" customFormat="1"/>
    <row r="238" s="168" customFormat="1"/>
  </sheetData>
  <mergeCells count="5">
    <mergeCell ref="B5:C7"/>
    <mergeCell ref="Y3:AA3"/>
    <mergeCell ref="Y4:AA4"/>
    <mergeCell ref="E1:J1"/>
    <mergeCell ref="S1:X1"/>
  </mergeCells>
  <phoneticPr fontId="2"/>
  <hyperlinks>
    <hyperlink ref="Y4:Z4" location="操作の説明!A1" display="操作の説明シートへ"/>
    <hyperlink ref="Y4:AA4" location="入力の説明!A1" display="入力の説明シートへ"/>
    <hyperlink ref="Y3:AA3" location="購入者価格と生産者価格!A1" display="生産者価格と購入者価格について"/>
  </hyperlinks>
  <pageMargins left="0.78740157480314965" right="0.27" top="0.78740157480314965" bottom="0.78740157480314965" header="0.51181102362204722" footer="0.51181102362204722"/>
  <pageSetup paperSize="8" scale="47" orientation="landscape" r:id="rId1"/>
  <headerFooter alignWithMargins="0">
    <oddFooter>&amp;R&amp;F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Q528"/>
  <sheetViews>
    <sheetView zoomScale="115" zoomScaleNormal="115" workbookViewId="0">
      <pane ySplit="2" topLeftCell="A3" activePane="bottomLeft" state="frozen"/>
      <selection pane="bottomLeft"/>
    </sheetView>
  </sheetViews>
  <sheetFormatPr defaultRowHeight="12"/>
  <cols>
    <col min="1" max="1" width="1.25" style="1" customWidth="1"/>
    <col min="2" max="2" width="4.125" style="1" customWidth="1"/>
    <col min="3" max="3" width="23" style="1" customWidth="1"/>
    <col min="4" max="4" width="12.125" style="1" customWidth="1"/>
    <col min="5" max="5" width="10.75" style="1" customWidth="1"/>
    <col min="6" max="6" width="11" style="1" customWidth="1"/>
    <col min="7" max="7" width="9" style="1"/>
    <col min="8" max="8" width="3.375" style="1" customWidth="1"/>
    <col min="9" max="9" width="9.375" style="1" customWidth="1"/>
    <col min="10" max="10" width="11.75" style="1" customWidth="1"/>
    <col min="11" max="11" width="7.25" style="1" customWidth="1"/>
    <col min="12" max="12" width="5.25" style="1" customWidth="1"/>
    <col min="13" max="14" width="3.125" style="1" customWidth="1"/>
    <col min="15" max="15" width="9" style="73"/>
    <col min="16" max="17" width="9" style="1"/>
    <col min="18" max="43" width="9" style="119"/>
    <col min="44" max="16384" width="9" style="1"/>
  </cols>
  <sheetData>
    <row r="1" spans="1:17" ht="8.25" customHeight="1" thickBot="1">
      <c r="A1" s="119"/>
      <c r="B1" s="119"/>
      <c r="C1" s="119"/>
      <c r="D1" s="119"/>
      <c r="E1" s="119"/>
      <c r="F1" s="119"/>
      <c r="G1" s="119"/>
      <c r="H1" s="119"/>
      <c r="I1" s="119"/>
      <c r="J1" s="119"/>
      <c r="K1" s="119"/>
      <c r="L1" s="119"/>
      <c r="M1" s="119"/>
      <c r="N1" s="119"/>
      <c r="O1" s="119"/>
      <c r="P1" s="119"/>
      <c r="Q1" s="119"/>
    </row>
    <row r="2" spans="1:17" ht="15.75" thickTop="1" thickBot="1">
      <c r="A2" s="119"/>
      <c r="B2" s="159" t="s">
        <v>41</v>
      </c>
      <c r="C2" s="119"/>
      <c r="D2" s="119"/>
      <c r="E2" s="548" t="s">
        <v>521</v>
      </c>
      <c r="F2" s="119"/>
      <c r="G2" s="119"/>
      <c r="H2" s="159"/>
      <c r="I2" s="119"/>
      <c r="J2" s="709" t="s">
        <v>156</v>
      </c>
      <c r="K2" s="711"/>
      <c r="L2" s="119"/>
      <c r="M2" s="119"/>
      <c r="N2" s="119"/>
      <c r="O2" s="119"/>
      <c r="P2" s="119"/>
      <c r="Q2" s="119"/>
    </row>
    <row r="3" spans="1:17" ht="12.75" thickTop="1">
      <c r="A3" s="119"/>
      <c r="B3" s="119"/>
      <c r="C3" s="119"/>
      <c r="D3" s="119"/>
      <c r="E3" s="119"/>
      <c r="F3" s="119"/>
      <c r="G3" s="119"/>
      <c r="H3" s="119"/>
      <c r="I3" s="119"/>
      <c r="J3" s="119"/>
      <c r="K3" s="119"/>
      <c r="L3" s="119"/>
      <c r="M3" s="119"/>
      <c r="N3" s="119"/>
      <c r="O3" s="119"/>
      <c r="P3" s="119"/>
      <c r="Q3" s="119"/>
    </row>
    <row r="4" spans="1:17" ht="16.5" customHeight="1">
      <c r="A4" s="119"/>
      <c r="B4" s="119" t="s">
        <v>101</v>
      </c>
      <c r="C4" s="119"/>
      <c r="D4" s="119"/>
      <c r="E4" s="119"/>
      <c r="F4" s="119"/>
      <c r="G4" s="119" t="s">
        <v>434</v>
      </c>
      <c r="H4" s="119"/>
      <c r="I4" s="119"/>
      <c r="J4" s="119"/>
      <c r="K4" s="119"/>
      <c r="L4" s="119"/>
      <c r="M4" s="119"/>
      <c r="N4" s="119"/>
      <c r="O4" s="119"/>
      <c r="P4" s="119"/>
      <c r="Q4" s="119"/>
    </row>
    <row r="5" spans="1:17" ht="27.75" customHeight="1" thickBot="1">
      <c r="A5" s="119"/>
      <c r="B5" s="119" t="s">
        <v>93</v>
      </c>
      <c r="C5" s="745" t="s">
        <v>185</v>
      </c>
      <c r="D5" s="745"/>
      <c r="E5" s="745"/>
      <c r="F5" s="119"/>
      <c r="G5" s="172" t="s">
        <v>413</v>
      </c>
      <c r="I5" s="119"/>
      <c r="J5" s="119"/>
      <c r="K5" s="119"/>
      <c r="L5" s="119"/>
      <c r="M5" s="119"/>
      <c r="N5" s="119"/>
      <c r="O5" s="119"/>
      <c r="P5" s="119"/>
      <c r="Q5" s="119"/>
    </row>
    <row r="6" spans="1:17" ht="15" thickTop="1" thickBot="1">
      <c r="A6" s="119"/>
      <c r="B6" s="743" t="s">
        <v>42</v>
      </c>
      <c r="C6" s="744"/>
      <c r="D6" s="547" t="s">
        <v>61</v>
      </c>
      <c r="E6" s="75" t="s">
        <v>62</v>
      </c>
      <c r="F6" s="119"/>
      <c r="G6" s="703" t="s">
        <v>559</v>
      </c>
      <c r="H6" s="115"/>
      <c r="I6" s="119" t="s">
        <v>127</v>
      </c>
      <c r="J6" s="88">
        <f>IF(H6="",O6,VLOOKUP(H6,M6:O10,3,FALSE))</f>
        <v>0.60099999999999998</v>
      </c>
      <c r="L6" s="22" t="s">
        <v>126</v>
      </c>
      <c r="M6" s="89">
        <v>27</v>
      </c>
      <c r="N6" s="90" t="s">
        <v>127</v>
      </c>
      <c r="O6" s="708">
        <v>0.60099999999999998</v>
      </c>
      <c r="P6" s="119"/>
      <c r="Q6" s="119"/>
    </row>
    <row r="7" spans="1:17" ht="13.5" thickTop="1" thickBot="1">
      <c r="A7" s="119"/>
      <c r="B7" s="32" t="s">
        <v>205</v>
      </c>
      <c r="C7" s="33" t="s">
        <v>312</v>
      </c>
      <c r="D7" s="34">
        <f>県内自給率!E4</f>
        <v>0.40023426061493417</v>
      </c>
      <c r="E7" s="76"/>
      <c r="F7" s="119"/>
      <c r="G7" s="119"/>
      <c r="H7" s="175" t="s">
        <v>40</v>
      </c>
      <c r="I7" s="119"/>
      <c r="J7" s="119"/>
      <c r="K7" s="119"/>
      <c r="L7" s="22" t="s">
        <v>126</v>
      </c>
      <c r="M7" s="89">
        <v>28</v>
      </c>
      <c r="N7" s="90" t="s">
        <v>127</v>
      </c>
      <c r="O7" s="708">
        <v>0.64300000000000002</v>
      </c>
      <c r="P7" s="119"/>
      <c r="Q7" s="119"/>
    </row>
    <row r="8" spans="1:17" ht="13.5" thickTop="1" thickBot="1">
      <c r="A8" s="119"/>
      <c r="B8" s="22" t="s">
        <v>206</v>
      </c>
      <c r="C8" s="23" t="s">
        <v>313</v>
      </c>
      <c r="D8" s="34">
        <f>県内自給率!E5</f>
        <v>0.43647416413373863</v>
      </c>
      <c r="E8" s="76"/>
      <c r="F8" s="119"/>
      <c r="G8" s="119"/>
      <c r="H8" s="116" t="s">
        <v>412</v>
      </c>
      <c r="I8" s="116"/>
      <c r="J8" s="116"/>
      <c r="K8" s="116"/>
      <c r="L8" s="22" t="s">
        <v>126</v>
      </c>
      <c r="M8" s="89">
        <v>29</v>
      </c>
      <c r="N8" s="90" t="s">
        <v>127</v>
      </c>
      <c r="O8" s="708">
        <v>0.63900000000000001</v>
      </c>
      <c r="P8" s="119"/>
      <c r="Q8" s="119"/>
    </row>
    <row r="9" spans="1:17" ht="13.5" thickTop="1" thickBot="1">
      <c r="A9" s="119"/>
      <c r="B9" s="22" t="s">
        <v>207</v>
      </c>
      <c r="C9" s="23" t="s">
        <v>314</v>
      </c>
      <c r="D9" s="34">
        <f>県内自給率!E6</f>
        <v>1</v>
      </c>
      <c r="E9" s="76"/>
      <c r="F9" s="119"/>
      <c r="G9" s="119"/>
      <c r="H9" s="116" t="s">
        <v>186</v>
      </c>
      <c r="I9" s="116"/>
      <c r="J9" s="116"/>
      <c r="K9" s="116"/>
      <c r="L9" s="22" t="s">
        <v>126</v>
      </c>
      <c r="M9" s="89">
        <v>30</v>
      </c>
      <c r="N9" s="90" t="s">
        <v>127</v>
      </c>
      <c r="O9" s="708">
        <v>0.63600000000000001</v>
      </c>
      <c r="P9" s="119"/>
      <c r="Q9" s="119"/>
    </row>
    <row r="10" spans="1:17" ht="13.5" thickTop="1" thickBot="1">
      <c r="A10" s="119"/>
      <c r="B10" s="22" t="s">
        <v>208</v>
      </c>
      <c r="C10" s="23" t="s">
        <v>315</v>
      </c>
      <c r="D10" s="34">
        <f>県内自給率!E7</f>
        <v>0.56806800978222893</v>
      </c>
      <c r="E10" s="76"/>
      <c r="F10" s="119"/>
      <c r="G10" s="119"/>
      <c r="H10" s="116" t="s">
        <v>554</v>
      </c>
      <c r="I10" s="116"/>
      <c r="J10" s="116"/>
      <c r="K10" s="116"/>
      <c r="L10" s="22" t="s">
        <v>552</v>
      </c>
      <c r="M10" s="89" t="s">
        <v>553</v>
      </c>
      <c r="N10" s="90" t="s">
        <v>127</v>
      </c>
      <c r="O10" s="708">
        <v>0.65400000000000003</v>
      </c>
      <c r="P10" s="119"/>
      <c r="Q10" s="119"/>
    </row>
    <row r="11" spans="1:17" ht="13.5" thickTop="1" thickBot="1">
      <c r="A11" s="119"/>
      <c r="B11" s="22" t="s">
        <v>209</v>
      </c>
      <c r="C11" s="23" t="s">
        <v>316</v>
      </c>
      <c r="D11" s="34">
        <f>県内自給率!E8</f>
        <v>0.70797869083338438</v>
      </c>
      <c r="E11" s="76"/>
      <c r="F11" s="119"/>
      <c r="G11" s="119"/>
      <c r="H11" s="119"/>
      <c r="I11" s="119"/>
      <c r="J11" s="119"/>
      <c r="K11" s="174"/>
      <c r="L11" s="176"/>
      <c r="M11" s="177"/>
      <c r="N11" s="177"/>
      <c r="O11" s="119"/>
      <c r="P11" s="119"/>
      <c r="Q11" s="119"/>
    </row>
    <row r="12" spans="1:17" ht="13.5" thickTop="1" thickBot="1">
      <c r="A12" s="119"/>
      <c r="B12" s="22" t="s">
        <v>210</v>
      </c>
      <c r="C12" s="23" t="s">
        <v>317</v>
      </c>
      <c r="D12" s="34">
        <f>県内自給率!E9</f>
        <v>0</v>
      </c>
      <c r="E12" s="76"/>
      <c r="F12" s="119"/>
      <c r="G12" s="119"/>
      <c r="H12" s="119"/>
      <c r="I12" s="120"/>
      <c r="J12" s="119"/>
      <c r="K12" s="119"/>
      <c r="L12" s="119"/>
      <c r="M12" s="119"/>
      <c r="N12" s="119"/>
      <c r="O12" s="119"/>
      <c r="P12" s="119"/>
      <c r="Q12" s="119"/>
    </row>
    <row r="13" spans="1:17" ht="13.5" thickTop="1" thickBot="1">
      <c r="A13" s="119"/>
      <c r="B13" s="22" t="s">
        <v>211</v>
      </c>
      <c r="C13" s="23" t="s">
        <v>535</v>
      </c>
      <c r="D13" s="34">
        <f>県内自給率!E10</f>
        <v>0.33832954661060055</v>
      </c>
      <c r="E13" s="76"/>
      <c r="F13" s="119"/>
      <c r="G13" s="119"/>
      <c r="H13" s="119"/>
      <c r="I13" s="119"/>
      <c r="J13" s="119"/>
      <c r="K13" s="119"/>
      <c r="L13" s="119"/>
      <c r="M13" s="119"/>
      <c r="N13" s="119"/>
      <c r="O13" s="119"/>
      <c r="P13" s="119"/>
      <c r="Q13" s="119"/>
    </row>
    <row r="14" spans="1:17" ht="13.5" thickTop="1" thickBot="1">
      <c r="A14" s="119"/>
      <c r="B14" s="22" t="s">
        <v>212</v>
      </c>
      <c r="C14" s="23" t="s">
        <v>318</v>
      </c>
      <c r="D14" s="34">
        <f>県内自給率!E11</f>
        <v>0.182548794489093</v>
      </c>
      <c r="E14" s="76"/>
      <c r="F14" s="119"/>
      <c r="G14" s="119"/>
      <c r="H14" s="119"/>
      <c r="I14" s="119"/>
      <c r="J14" s="119"/>
      <c r="K14" s="119"/>
      <c r="L14" s="119"/>
      <c r="M14" s="119"/>
      <c r="N14" s="119"/>
      <c r="O14" s="119"/>
      <c r="P14" s="119"/>
      <c r="Q14" s="119"/>
    </row>
    <row r="15" spans="1:17" ht="13.5" thickTop="1" thickBot="1">
      <c r="A15" s="119"/>
      <c r="B15" s="22" t="s">
        <v>213</v>
      </c>
      <c r="C15" s="23" t="s">
        <v>319</v>
      </c>
      <c r="D15" s="34">
        <f>県内自給率!E12</f>
        <v>0.1573440533061663</v>
      </c>
      <c r="E15" s="76"/>
      <c r="F15" s="119"/>
      <c r="G15" s="119"/>
      <c r="H15" s="119"/>
      <c r="I15" s="119"/>
      <c r="J15" s="119"/>
      <c r="K15" s="119"/>
      <c r="L15" s="119"/>
      <c r="M15" s="119"/>
      <c r="N15" s="119"/>
      <c r="O15" s="119"/>
      <c r="P15" s="119"/>
      <c r="Q15" s="119"/>
    </row>
    <row r="16" spans="1:17" ht="13.5" thickTop="1" thickBot="1">
      <c r="A16" s="119"/>
      <c r="B16" s="22" t="s">
        <v>214</v>
      </c>
      <c r="C16" s="23" t="s">
        <v>320</v>
      </c>
      <c r="D16" s="34">
        <f>県内自給率!E13</f>
        <v>6.2372348782403719E-2</v>
      </c>
      <c r="E16" s="76"/>
      <c r="F16" s="119"/>
      <c r="G16" s="119"/>
      <c r="H16" s="119"/>
      <c r="I16" s="119"/>
      <c r="J16" s="119"/>
      <c r="K16" s="119"/>
      <c r="L16" s="119"/>
      <c r="M16" s="119"/>
      <c r="N16" s="119"/>
      <c r="O16" s="119"/>
      <c r="P16" s="119"/>
      <c r="Q16" s="119"/>
    </row>
    <row r="17" spans="1:17" ht="13.5" thickTop="1" thickBot="1">
      <c r="A17" s="119"/>
      <c r="B17" s="22" t="s">
        <v>215</v>
      </c>
      <c r="C17" s="23" t="s">
        <v>321</v>
      </c>
      <c r="D17" s="34">
        <f>県内自給率!E14</f>
        <v>0</v>
      </c>
      <c r="E17" s="76"/>
      <c r="F17" s="119"/>
      <c r="G17" s="119"/>
      <c r="H17" s="119"/>
      <c r="I17" s="119"/>
      <c r="J17" s="119"/>
      <c r="K17" s="119"/>
      <c r="L17" s="119"/>
      <c r="M17" s="119"/>
      <c r="N17" s="119"/>
      <c r="O17" s="119"/>
      <c r="P17" s="119"/>
      <c r="Q17" s="119"/>
    </row>
    <row r="18" spans="1:17" ht="13.5" thickTop="1" thickBot="1">
      <c r="A18" s="119"/>
      <c r="B18" s="22" t="s">
        <v>216</v>
      </c>
      <c r="C18" s="23" t="s">
        <v>322</v>
      </c>
      <c r="D18" s="34">
        <f>県内自給率!E15</f>
        <v>0.10766215703628779</v>
      </c>
      <c r="E18" s="76"/>
      <c r="F18" s="119"/>
      <c r="G18" s="119"/>
      <c r="H18" s="119"/>
      <c r="I18" s="119"/>
      <c r="J18" s="119"/>
      <c r="K18" s="119"/>
      <c r="L18" s="119"/>
      <c r="M18" s="119"/>
      <c r="N18" s="119"/>
      <c r="O18" s="119"/>
      <c r="P18" s="119"/>
      <c r="Q18" s="119"/>
    </row>
    <row r="19" spans="1:17" ht="13.5" thickTop="1" thickBot="1">
      <c r="A19" s="119"/>
      <c r="B19" s="22" t="s">
        <v>217</v>
      </c>
      <c r="C19" s="23" t="s">
        <v>323</v>
      </c>
      <c r="D19" s="34">
        <f>県内自給率!E16</f>
        <v>0.13647572642462413</v>
      </c>
      <c r="E19" s="76"/>
      <c r="F19" s="119"/>
      <c r="G19" s="119"/>
      <c r="H19" s="119"/>
      <c r="I19" s="119"/>
      <c r="J19" s="119"/>
      <c r="K19" s="119"/>
      <c r="L19" s="119"/>
      <c r="M19" s="119"/>
      <c r="N19" s="119"/>
      <c r="O19" s="119"/>
      <c r="P19" s="119"/>
      <c r="Q19" s="119"/>
    </row>
    <row r="20" spans="1:17" ht="13.5" thickTop="1" thickBot="1">
      <c r="A20" s="119"/>
      <c r="B20" s="22" t="s">
        <v>218</v>
      </c>
      <c r="C20" s="23" t="s">
        <v>324</v>
      </c>
      <c r="D20" s="34">
        <f>県内自給率!E17</f>
        <v>0.23127390565235872</v>
      </c>
      <c r="E20" s="76"/>
      <c r="F20" s="119"/>
      <c r="G20" s="119"/>
      <c r="H20" s="119"/>
      <c r="I20" s="119"/>
      <c r="J20" s="119"/>
      <c r="K20" s="119"/>
      <c r="L20" s="119"/>
      <c r="M20" s="119"/>
      <c r="N20" s="119"/>
      <c r="O20" s="119"/>
      <c r="P20" s="119"/>
      <c r="Q20" s="119"/>
    </row>
    <row r="21" spans="1:17" ht="13.5" thickTop="1" thickBot="1">
      <c r="A21" s="119"/>
      <c r="B21" s="22" t="s">
        <v>219</v>
      </c>
      <c r="C21" s="23" t="s">
        <v>325</v>
      </c>
      <c r="D21" s="34">
        <f>県内自給率!E18</f>
        <v>0.24755671902268761</v>
      </c>
      <c r="E21" s="76"/>
      <c r="F21" s="119"/>
      <c r="G21" s="119"/>
      <c r="H21" s="119"/>
      <c r="I21" s="119"/>
      <c r="J21" s="119"/>
      <c r="K21" s="119"/>
      <c r="L21" s="119"/>
      <c r="M21" s="119"/>
      <c r="N21" s="119"/>
      <c r="O21" s="119"/>
      <c r="P21" s="119"/>
      <c r="Q21" s="119"/>
    </row>
    <row r="22" spans="1:17" ht="13.5" thickTop="1" thickBot="1">
      <c r="A22" s="119"/>
      <c r="B22" s="22" t="s">
        <v>220</v>
      </c>
      <c r="C22" s="23" t="s">
        <v>326</v>
      </c>
      <c r="D22" s="34">
        <f>県内自給率!E19</f>
        <v>0.10985081041257372</v>
      </c>
      <c r="E22" s="76"/>
      <c r="F22" s="119"/>
      <c r="G22" s="119"/>
      <c r="H22" s="119"/>
      <c r="I22" s="119"/>
      <c r="J22" s="119"/>
      <c r="K22" s="119"/>
      <c r="L22" s="119"/>
      <c r="M22" s="119"/>
      <c r="N22" s="119"/>
      <c r="O22" s="119"/>
      <c r="P22" s="119"/>
      <c r="Q22" s="119"/>
    </row>
    <row r="23" spans="1:17" ht="13.5" thickTop="1" thickBot="1">
      <c r="A23" s="119"/>
      <c r="B23" s="22" t="s">
        <v>221</v>
      </c>
      <c r="C23" s="23" t="s">
        <v>327</v>
      </c>
      <c r="D23" s="34">
        <f>県内自給率!E20</f>
        <v>0.67479873736755813</v>
      </c>
      <c r="E23" s="76"/>
      <c r="F23" s="119"/>
      <c r="G23" s="119"/>
      <c r="H23" s="119"/>
      <c r="I23" s="119"/>
      <c r="J23" s="119"/>
      <c r="K23" s="119"/>
      <c r="L23" s="119"/>
      <c r="M23" s="119"/>
      <c r="N23" s="119"/>
      <c r="O23" s="119"/>
      <c r="P23" s="119"/>
      <c r="Q23" s="119"/>
    </row>
    <row r="24" spans="1:17" ht="13.5" thickTop="1" thickBot="1">
      <c r="A24" s="119"/>
      <c r="B24" s="22" t="s">
        <v>222</v>
      </c>
      <c r="C24" s="23" t="s">
        <v>328</v>
      </c>
      <c r="D24" s="34">
        <f>県内自給率!E21</f>
        <v>0.48367944327847123</v>
      </c>
      <c r="E24" s="76"/>
      <c r="F24" s="119"/>
      <c r="G24" s="119"/>
      <c r="H24" s="119"/>
      <c r="I24" s="119"/>
      <c r="J24" s="119"/>
      <c r="K24" s="119"/>
      <c r="L24" s="171"/>
      <c r="M24" s="171"/>
      <c r="N24" s="171"/>
      <c r="O24" s="119"/>
      <c r="P24" s="119"/>
      <c r="Q24" s="119"/>
    </row>
    <row r="25" spans="1:17" ht="13.5" thickTop="1" thickBot="1">
      <c r="A25" s="119"/>
      <c r="B25" s="22" t="s">
        <v>223</v>
      </c>
      <c r="C25" s="23" t="s">
        <v>329</v>
      </c>
      <c r="D25" s="34">
        <f>県内自給率!E22</f>
        <v>0.5986895986895987</v>
      </c>
      <c r="E25" s="76"/>
      <c r="F25" s="119"/>
      <c r="G25" s="119"/>
      <c r="H25" s="119"/>
      <c r="I25" s="119"/>
      <c r="J25" s="178"/>
      <c r="K25" s="119"/>
      <c r="L25" s="119"/>
      <c r="M25" s="119"/>
      <c r="N25" s="119"/>
      <c r="O25" s="119"/>
      <c r="P25" s="119"/>
      <c r="Q25" s="119"/>
    </row>
    <row r="26" spans="1:17" ht="13.5" thickTop="1" thickBot="1">
      <c r="A26" s="119"/>
      <c r="B26" s="22" t="s">
        <v>224</v>
      </c>
      <c r="C26" s="23" t="s">
        <v>330</v>
      </c>
      <c r="D26" s="34">
        <f>県内自給率!E23</f>
        <v>0.14162545633430856</v>
      </c>
      <c r="E26" s="76"/>
      <c r="F26" s="119"/>
      <c r="G26" s="119"/>
      <c r="H26" s="119"/>
      <c r="I26" s="119"/>
      <c r="J26" s="119"/>
      <c r="K26" s="119"/>
      <c r="L26" s="119"/>
      <c r="M26" s="119"/>
      <c r="N26" s="119"/>
      <c r="O26" s="119"/>
      <c r="P26" s="119"/>
      <c r="Q26" s="119"/>
    </row>
    <row r="27" spans="1:17" ht="13.5" thickTop="1" thickBot="1">
      <c r="A27" s="119"/>
      <c r="B27" s="22" t="s">
        <v>225</v>
      </c>
      <c r="C27" s="23" t="s">
        <v>536</v>
      </c>
      <c r="D27" s="34">
        <f>県内自給率!E24</f>
        <v>0</v>
      </c>
      <c r="E27" s="76"/>
      <c r="F27" s="119"/>
      <c r="G27" s="119"/>
      <c r="H27" s="119"/>
      <c r="I27" s="119"/>
      <c r="J27" s="119"/>
      <c r="K27" s="119"/>
      <c r="L27" s="119"/>
      <c r="M27" s="119"/>
      <c r="N27" s="119"/>
      <c r="O27" s="119"/>
      <c r="P27" s="119"/>
      <c r="Q27" s="119"/>
    </row>
    <row r="28" spans="1:17" ht="13.5" thickTop="1" thickBot="1">
      <c r="A28" s="119"/>
      <c r="B28" s="22" t="s">
        <v>226</v>
      </c>
      <c r="C28" s="23" t="s">
        <v>537</v>
      </c>
      <c r="D28" s="34">
        <f>県内自給率!E25</f>
        <v>0.35360038792058401</v>
      </c>
      <c r="E28" s="76"/>
      <c r="F28" s="119"/>
      <c r="G28" s="119"/>
      <c r="H28" s="119"/>
      <c r="I28" s="120"/>
      <c r="J28" s="119"/>
      <c r="K28" s="119"/>
      <c r="L28" s="119"/>
      <c r="M28" s="119"/>
      <c r="N28" s="119"/>
      <c r="O28" s="119"/>
      <c r="P28" s="119"/>
      <c r="Q28" s="119"/>
    </row>
    <row r="29" spans="1:17" ht="13.5" thickTop="1" thickBot="1">
      <c r="A29" s="119"/>
      <c r="B29" s="22" t="s">
        <v>227</v>
      </c>
      <c r="C29" s="23" t="s">
        <v>331</v>
      </c>
      <c r="D29" s="34">
        <f>県内自給率!E26</f>
        <v>4.2187842879087167E-2</v>
      </c>
      <c r="E29" s="76"/>
      <c r="F29" s="119"/>
      <c r="G29" s="119"/>
      <c r="H29" s="119"/>
      <c r="I29" s="120"/>
      <c r="J29" s="119"/>
      <c r="K29" s="119"/>
      <c r="L29" s="119"/>
      <c r="M29" s="119"/>
      <c r="N29" s="119"/>
      <c r="O29" s="119"/>
      <c r="P29" s="119"/>
      <c r="Q29" s="119"/>
    </row>
    <row r="30" spans="1:17" ht="13.5" thickTop="1" thickBot="1">
      <c r="A30" s="119"/>
      <c r="B30" s="22" t="s">
        <v>228</v>
      </c>
      <c r="C30" s="23" t="s">
        <v>332</v>
      </c>
      <c r="D30" s="34">
        <f>県内自給率!E27</f>
        <v>0.23954248366013076</v>
      </c>
      <c r="E30" s="76"/>
      <c r="F30" s="119"/>
      <c r="G30" s="173"/>
      <c r="H30" s="119"/>
      <c r="I30" s="120"/>
      <c r="J30" s="173"/>
      <c r="K30" s="119"/>
      <c r="L30" s="119"/>
      <c r="M30" s="119"/>
      <c r="N30" s="119"/>
      <c r="O30" s="119"/>
      <c r="P30" s="119"/>
      <c r="Q30" s="119"/>
    </row>
    <row r="31" spans="1:17" ht="13.5" thickTop="1" thickBot="1">
      <c r="A31" s="119"/>
      <c r="B31" s="22" t="s">
        <v>229</v>
      </c>
      <c r="C31" s="23" t="s">
        <v>333</v>
      </c>
      <c r="D31" s="34">
        <f>県内自給率!E28</f>
        <v>4.3919774121312427E-2</v>
      </c>
      <c r="E31" s="76"/>
      <c r="F31" s="119"/>
      <c r="G31" s="174"/>
      <c r="H31" s="119"/>
      <c r="I31" s="120"/>
      <c r="J31" s="173"/>
      <c r="K31" s="119"/>
      <c r="L31" s="119"/>
      <c r="M31" s="119"/>
      <c r="N31" s="119"/>
      <c r="O31" s="119"/>
      <c r="P31" s="119"/>
      <c r="Q31" s="119"/>
    </row>
    <row r="32" spans="1:17" ht="13.5" thickTop="1" thickBot="1">
      <c r="A32" s="119"/>
      <c r="B32" s="22" t="s">
        <v>230</v>
      </c>
      <c r="C32" s="23" t="s">
        <v>334</v>
      </c>
      <c r="D32" s="34">
        <f>県内自給率!E29</f>
        <v>7.9110320284697555E-2</v>
      </c>
      <c r="E32" s="76"/>
      <c r="F32" s="119"/>
      <c r="G32" s="120"/>
      <c r="H32" s="119"/>
      <c r="I32" s="120"/>
      <c r="J32" s="173"/>
      <c r="K32" s="119"/>
      <c r="L32" s="119"/>
      <c r="M32" s="119"/>
      <c r="N32" s="119"/>
      <c r="O32" s="119"/>
      <c r="P32" s="119"/>
      <c r="Q32" s="119"/>
    </row>
    <row r="33" spans="1:17" ht="13.5" thickTop="1" thickBot="1">
      <c r="A33" s="119"/>
      <c r="B33" s="22" t="s">
        <v>231</v>
      </c>
      <c r="C33" s="23" t="s">
        <v>335</v>
      </c>
      <c r="D33" s="34">
        <f>県内自給率!E30</f>
        <v>2.9835751145479428E-3</v>
      </c>
      <c r="E33" s="76"/>
      <c r="F33" s="119"/>
      <c r="G33" s="120"/>
      <c r="H33" s="119"/>
      <c r="I33" s="120"/>
      <c r="J33" s="173"/>
      <c r="K33" s="119"/>
      <c r="L33" s="119"/>
      <c r="M33" s="119"/>
      <c r="N33" s="119"/>
      <c r="O33" s="119"/>
      <c r="P33" s="119"/>
      <c r="Q33" s="119"/>
    </row>
    <row r="34" spans="1:17" ht="13.5" thickTop="1" thickBot="1">
      <c r="A34" s="119"/>
      <c r="B34" s="22" t="s">
        <v>232</v>
      </c>
      <c r="C34" s="23" t="s">
        <v>336</v>
      </c>
      <c r="D34" s="34">
        <f>県内自給率!E31</f>
        <v>0.59992054032578468</v>
      </c>
      <c r="E34" s="76"/>
      <c r="F34" s="119"/>
      <c r="G34" s="120"/>
      <c r="H34" s="119"/>
      <c r="I34" s="120"/>
      <c r="J34" s="120"/>
      <c r="K34" s="119"/>
      <c r="L34" s="119"/>
      <c r="M34" s="119"/>
      <c r="N34" s="119"/>
      <c r="O34" s="119"/>
      <c r="P34" s="119"/>
      <c r="Q34" s="119"/>
    </row>
    <row r="35" spans="1:17" ht="13.5" thickTop="1" thickBot="1">
      <c r="A35" s="119"/>
      <c r="B35" s="22" t="s">
        <v>233</v>
      </c>
      <c r="C35" s="23" t="s">
        <v>337</v>
      </c>
      <c r="D35" s="34">
        <f>県内自給率!E32</f>
        <v>0.12355068237489797</v>
      </c>
      <c r="E35" s="76"/>
      <c r="F35" s="119"/>
      <c r="G35" s="120"/>
      <c r="H35" s="119"/>
      <c r="I35" s="119"/>
      <c r="J35" s="120"/>
      <c r="K35" s="119"/>
      <c r="L35" s="119"/>
      <c r="M35" s="119"/>
      <c r="N35" s="119"/>
      <c r="O35" s="119"/>
      <c r="P35" s="119"/>
      <c r="Q35" s="119"/>
    </row>
    <row r="36" spans="1:17" ht="13.5" thickTop="1" thickBot="1">
      <c r="A36" s="119"/>
      <c r="B36" s="22" t="s">
        <v>234</v>
      </c>
      <c r="C36" s="23" t="s">
        <v>338</v>
      </c>
      <c r="D36" s="34">
        <f>県内自給率!E33</f>
        <v>4.1639897205268284E-2</v>
      </c>
      <c r="E36" s="76"/>
      <c r="F36" s="119"/>
      <c r="G36" s="119"/>
      <c r="H36" s="119"/>
      <c r="I36" s="119"/>
      <c r="J36" s="120"/>
      <c r="K36" s="119"/>
      <c r="L36" s="119"/>
      <c r="M36" s="119"/>
      <c r="N36" s="119"/>
      <c r="O36" s="119"/>
      <c r="P36" s="119"/>
      <c r="Q36" s="119"/>
    </row>
    <row r="37" spans="1:17" ht="13.5" thickTop="1" thickBot="1">
      <c r="A37" s="119"/>
      <c r="B37" s="22" t="s">
        <v>235</v>
      </c>
      <c r="C37" s="23" t="s">
        <v>538</v>
      </c>
      <c r="D37" s="34">
        <f>県内自給率!E34</f>
        <v>1.2516849605237801E-2</v>
      </c>
      <c r="E37" s="76"/>
      <c r="F37" s="119"/>
      <c r="G37" s="119"/>
      <c r="H37" s="119"/>
      <c r="I37" s="119"/>
      <c r="J37" s="119"/>
      <c r="K37" s="119"/>
      <c r="L37" s="119"/>
      <c r="M37" s="119"/>
      <c r="N37" s="119"/>
      <c r="O37" s="119"/>
      <c r="P37" s="119"/>
      <c r="Q37" s="119"/>
    </row>
    <row r="38" spans="1:17" ht="13.5" thickTop="1" thickBot="1">
      <c r="A38" s="119"/>
      <c r="B38" s="22" t="s">
        <v>236</v>
      </c>
      <c r="C38" s="23" t="s">
        <v>339</v>
      </c>
      <c r="D38" s="34">
        <f>県内自給率!E35</f>
        <v>0.15728376836878477</v>
      </c>
      <c r="E38" s="76"/>
      <c r="F38" s="119"/>
      <c r="G38" s="119"/>
      <c r="H38" s="119"/>
      <c r="I38" s="119"/>
      <c r="J38" s="119"/>
      <c r="K38" s="119"/>
      <c r="L38" s="119"/>
      <c r="M38" s="119"/>
      <c r="N38" s="119"/>
      <c r="O38" s="119"/>
      <c r="P38" s="119"/>
      <c r="Q38" s="119"/>
    </row>
    <row r="39" spans="1:17" ht="13.5" thickTop="1" thickBot="1">
      <c r="A39" s="119"/>
      <c r="B39" s="22" t="s">
        <v>237</v>
      </c>
      <c r="C39" s="23" t="s">
        <v>340</v>
      </c>
      <c r="D39" s="34">
        <f>県内自給率!E36</f>
        <v>0.7575769027284408</v>
      </c>
      <c r="E39" s="76"/>
      <c r="F39" s="119"/>
      <c r="G39" s="119"/>
      <c r="H39" s="119"/>
      <c r="I39" s="119"/>
      <c r="J39" s="119"/>
      <c r="K39" s="119"/>
      <c r="L39" s="119"/>
      <c r="M39" s="119"/>
      <c r="N39" s="119"/>
      <c r="O39" s="119"/>
      <c r="P39" s="119"/>
      <c r="Q39" s="119"/>
    </row>
    <row r="40" spans="1:17" ht="13.5" thickTop="1" thickBot="1">
      <c r="A40" s="119"/>
      <c r="B40" s="22" t="s">
        <v>238</v>
      </c>
      <c r="C40" s="23" t="s">
        <v>341</v>
      </c>
      <c r="D40" s="34">
        <f>県内自給率!E37</f>
        <v>3.7326580048447466E-2</v>
      </c>
      <c r="E40" s="76"/>
      <c r="F40" s="119"/>
      <c r="G40" s="119"/>
      <c r="H40" s="119"/>
      <c r="I40" s="119"/>
      <c r="J40" s="119"/>
      <c r="K40" s="119"/>
      <c r="L40" s="119"/>
      <c r="M40" s="119"/>
      <c r="N40" s="119"/>
      <c r="O40" s="119"/>
      <c r="P40" s="119"/>
      <c r="Q40" s="119"/>
    </row>
    <row r="41" spans="1:17" ht="13.5" thickTop="1" thickBot="1">
      <c r="A41" s="119"/>
      <c r="B41" s="22" t="s">
        <v>239</v>
      </c>
      <c r="C41" s="23" t="s">
        <v>342</v>
      </c>
      <c r="D41" s="34">
        <f>県内自給率!E38</f>
        <v>0.22183423640377287</v>
      </c>
      <c r="E41" s="76"/>
      <c r="F41" s="119"/>
      <c r="G41" s="119"/>
      <c r="H41" s="119"/>
      <c r="I41" s="119"/>
      <c r="J41" s="119"/>
      <c r="K41" s="119"/>
      <c r="L41" s="119"/>
      <c r="M41" s="119"/>
      <c r="N41" s="119"/>
      <c r="O41" s="119"/>
      <c r="P41" s="119"/>
      <c r="Q41" s="119"/>
    </row>
    <row r="42" spans="1:17" ht="13.5" thickTop="1" thickBot="1">
      <c r="A42" s="119"/>
      <c r="B42" s="22" t="s">
        <v>240</v>
      </c>
      <c r="C42" s="23" t="s">
        <v>343</v>
      </c>
      <c r="D42" s="34">
        <f>県内自給率!E39</f>
        <v>0.46079003331012292</v>
      </c>
      <c r="E42" s="76"/>
      <c r="F42" s="119"/>
      <c r="G42" s="119"/>
      <c r="H42" s="119"/>
      <c r="I42" s="119"/>
      <c r="J42" s="119"/>
      <c r="K42" s="119"/>
      <c r="L42" s="119"/>
      <c r="M42" s="119"/>
      <c r="N42" s="119"/>
      <c r="O42" s="119"/>
      <c r="P42" s="119"/>
      <c r="Q42" s="119"/>
    </row>
    <row r="43" spans="1:17" ht="13.5" thickTop="1" thickBot="1">
      <c r="A43" s="119"/>
      <c r="B43" s="22" t="s">
        <v>241</v>
      </c>
      <c r="C43" s="23" t="s">
        <v>344</v>
      </c>
      <c r="D43" s="34">
        <f>県内自給率!E40</f>
        <v>4.9819282094672235E-2</v>
      </c>
      <c r="E43" s="76"/>
      <c r="F43" s="119"/>
      <c r="G43" s="119"/>
      <c r="H43" s="119"/>
      <c r="I43" s="119"/>
      <c r="J43" s="119"/>
      <c r="K43" s="119"/>
      <c r="L43" s="119"/>
      <c r="M43" s="119"/>
      <c r="N43" s="119"/>
      <c r="O43" s="119"/>
      <c r="P43" s="119"/>
      <c r="Q43" s="119"/>
    </row>
    <row r="44" spans="1:17" ht="13.5" thickTop="1" thickBot="1">
      <c r="A44" s="119"/>
      <c r="B44" s="22" t="s">
        <v>242</v>
      </c>
      <c r="C44" s="23" t="s">
        <v>539</v>
      </c>
      <c r="D44" s="34">
        <f>県内自給率!E41</f>
        <v>0.37856243561863345</v>
      </c>
      <c r="E44" s="76"/>
      <c r="F44" s="119"/>
      <c r="G44" s="119"/>
      <c r="H44" s="119"/>
      <c r="I44" s="119"/>
      <c r="J44" s="119"/>
      <c r="K44" s="119"/>
      <c r="L44" s="119"/>
      <c r="M44" s="119"/>
      <c r="N44" s="119"/>
      <c r="O44" s="119"/>
      <c r="P44" s="119"/>
      <c r="Q44" s="119"/>
    </row>
    <row r="45" spans="1:17" ht="13.5" thickTop="1" thickBot="1">
      <c r="A45" s="119"/>
      <c r="B45" s="22" t="s">
        <v>243</v>
      </c>
      <c r="C45" s="23" t="s">
        <v>345</v>
      </c>
      <c r="D45" s="34">
        <f>県内自給率!E42</f>
        <v>0.49754138454805241</v>
      </c>
      <c r="E45" s="76"/>
      <c r="F45" s="119"/>
      <c r="G45" s="119"/>
      <c r="H45" s="119"/>
      <c r="I45" s="119"/>
      <c r="J45" s="119"/>
      <c r="K45" s="119"/>
      <c r="L45" s="119"/>
      <c r="M45" s="119"/>
      <c r="N45" s="119"/>
      <c r="O45" s="119"/>
      <c r="P45" s="119"/>
      <c r="Q45" s="119"/>
    </row>
    <row r="46" spans="1:17" ht="13.5" thickTop="1" thickBot="1">
      <c r="A46" s="119"/>
      <c r="B46" s="22" t="s">
        <v>244</v>
      </c>
      <c r="C46" s="23" t="s">
        <v>346</v>
      </c>
      <c r="D46" s="34">
        <f>県内自給率!E43</f>
        <v>0.25021599552762197</v>
      </c>
      <c r="E46" s="76"/>
      <c r="F46" s="119"/>
      <c r="G46" s="119"/>
      <c r="H46" s="119"/>
      <c r="I46" s="119"/>
      <c r="J46" s="119"/>
      <c r="K46" s="119"/>
      <c r="L46" s="119"/>
      <c r="M46" s="119"/>
      <c r="N46" s="119"/>
      <c r="O46" s="119"/>
      <c r="P46" s="119"/>
      <c r="Q46" s="119"/>
    </row>
    <row r="47" spans="1:17" ht="13.5" thickTop="1" thickBot="1">
      <c r="A47" s="119"/>
      <c r="B47" s="22" t="s">
        <v>245</v>
      </c>
      <c r="C47" s="23" t="s">
        <v>347</v>
      </c>
      <c r="D47" s="34">
        <f>県内自給率!E44</f>
        <v>0.49919202597598733</v>
      </c>
      <c r="E47" s="76"/>
      <c r="F47" s="119"/>
      <c r="G47" s="119"/>
      <c r="H47" s="119"/>
      <c r="I47" s="119"/>
      <c r="J47" s="119"/>
      <c r="K47" s="119"/>
      <c r="L47" s="119"/>
      <c r="M47" s="119"/>
      <c r="N47" s="119"/>
      <c r="O47" s="119"/>
      <c r="P47" s="119"/>
      <c r="Q47" s="119"/>
    </row>
    <row r="48" spans="1:17" ht="13.5" thickTop="1" thickBot="1">
      <c r="A48" s="119"/>
      <c r="B48" s="22" t="s">
        <v>246</v>
      </c>
      <c r="C48" s="23" t="s">
        <v>540</v>
      </c>
      <c r="D48" s="34">
        <f>県内自給率!E45</f>
        <v>0.6621335337934805</v>
      </c>
      <c r="E48" s="76"/>
      <c r="F48" s="119"/>
      <c r="G48" s="119"/>
      <c r="H48" s="119"/>
      <c r="I48" s="119"/>
      <c r="J48" s="119"/>
      <c r="K48" s="119"/>
      <c r="L48" s="119"/>
      <c r="M48" s="119"/>
      <c r="N48" s="119"/>
      <c r="O48" s="119"/>
      <c r="P48" s="119"/>
      <c r="Q48" s="119"/>
    </row>
    <row r="49" spans="1:17" ht="13.5" thickTop="1" thickBot="1">
      <c r="A49" s="119"/>
      <c r="B49" s="22" t="s">
        <v>247</v>
      </c>
      <c r="C49" s="23" t="s">
        <v>348</v>
      </c>
      <c r="D49" s="34">
        <f>県内自給率!E46</f>
        <v>0.15340909090909094</v>
      </c>
      <c r="E49" s="76"/>
      <c r="F49" s="119"/>
      <c r="G49" s="119"/>
      <c r="H49" s="119"/>
      <c r="I49" s="119"/>
      <c r="J49" s="119"/>
      <c r="K49" s="119"/>
      <c r="L49" s="119"/>
      <c r="M49" s="119"/>
      <c r="N49" s="119"/>
      <c r="O49" s="119"/>
      <c r="P49" s="119"/>
      <c r="Q49" s="119"/>
    </row>
    <row r="50" spans="1:17" ht="13.5" thickTop="1" thickBot="1">
      <c r="A50" s="119"/>
      <c r="B50" s="22" t="s">
        <v>248</v>
      </c>
      <c r="C50" s="23" t="s">
        <v>187</v>
      </c>
      <c r="D50" s="34">
        <f>県内自給率!E47</f>
        <v>0.30235391064454875</v>
      </c>
      <c r="E50" s="76"/>
      <c r="F50" s="119"/>
      <c r="G50" s="119"/>
      <c r="H50" s="119"/>
      <c r="I50" s="119"/>
      <c r="J50" s="119"/>
      <c r="K50" s="119"/>
      <c r="L50" s="119"/>
      <c r="M50" s="119"/>
      <c r="N50" s="119"/>
      <c r="O50" s="119"/>
      <c r="P50" s="119"/>
      <c r="Q50" s="119"/>
    </row>
    <row r="51" spans="1:17" ht="13.5" thickTop="1" thickBot="1">
      <c r="A51" s="119"/>
      <c r="B51" s="22" t="s">
        <v>249</v>
      </c>
      <c r="C51" s="23" t="s">
        <v>188</v>
      </c>
      <c r="D51" s="34">
        <f>県内自給率!E48</f>
        <v>0.31612611328379203</v>
      </c>
      <c r="E51" s="76"/>
      <c r="F51" s="119"/>
      <c r="G51" s="119"/>
      <c r="H51" s="119"/>
      <c r="I51" s="119"/>
      <c r="J51" s="119"/>
      <c r="K51" s="119"/>
      <c r="L51" s="119"/>
      <c r="M51" s="119"/>
      <c r="N51" s="119"/>
      <c r="O51" s="119"/>
      <c r="P51" s="119"/>
      <c r="Q51" s="119"/>
    </row>
    <row r="52" spans="1:17" ht="13.5" thickTop="1" thickBot="1">
      <c r="A52" s="119"/>
      <c r="B52" s="22" t="s">
        <v>250</v>
      </c>
      <c r="C52" s="23" t="s">
        <v>189</v>
      </c>
      <c r="D52" s="34">
        <f>県内自給率!E49</f>
        <v>4.7714350693654817E-2</v>
      </c>
      <c r="E52" s="76"/>
      <c r="F52" s="119"/>
      <c r="G52" s="119"/>
      <c r="H52" s="119"/>
      <c r="I52" s="119"/>
      <c r="J52" s="119"/>
      <c r="K52" s="119"/>
      <c r="L52" s="119"/>
      <c r="M52" s="119"/>
      <c r="N52" s="119"/>
      <c r="O52" s="119"/>
      <c r="P52" s="119"/>
      <c r="Q52" s="119"/>
    </row>
    <row r="53" spans="1:17" ht="13.5" thickTop="1" thickBot="1">
      <c r="A53" s="119"/>
      <c r="B53" s="22" t="s">
        <v>251</v>
      </c>
      <c r="C53" s="23" t="s">
        <v>349</v>
      </c>
      <c r="D53" s="34">
        <f>県内自給率!E50</f>
        <v>0.79978131454258294</v>
      </c>
      <c r="E53" s="76"/>
      <c r="F53" s="119"/>
      <c r="G53" s="119"/>
      <c r="H53" s="119"/>
      <c r="I53" s="119"/>
      <c r="J53" s="119"/>
      <c r="K53" s="119"/>
      <c r="L53" s="119"/>
      <c r="M53" s="119"/>
      <c r="N53" s="119"/>
      <c r="O53" s="119"/>
      <c r="P53" s="119"/>
      <c r="Q53" s="119"/>
    </row>
    <row r="54" spans="1:17" ht="13.5" thickTop="1" thickBot="1">
      <c r="A54" s="119"/>
      <c r="B54" s="22" t="s">
        <v>252</v>
      </c>
      <c r="C54" s="23" t="s">
        <v>350</v>
      </c>
      <c r="D54" s="34">
        <f>県内自給率!E51</f>
        <v>8.4651832968494545E-2</v>
      </c>
      <c r="E54" s="76"/>
      <c r="F54" s="119"/>
      <c r="G54" s="119"/>
      <c r="H54" s="119"/>
      <c r="I54" s="119"/>
      <c r="J54" s="119"/>
      <c r="K54" s="119"/>
      <c r="L54" s="119"/>
      <c r="M54" s="119"/>
      <c r="N54" s="119"/>
      <c r="O54" s="119"/>
      <c r="P54" s="119"/>
      <c r="Q54" s="119"/>
    </row>
    <row r="55" spans="1:17" ht="13.5" thickTop="1" thickBot="1">
      <c r="A55" s="119"/>
      <c r="B55" s="22" t="s">
        <v>253</v>
      </c>
      <c r="C55" s="23" t="s">
        <v>351</v>
      </c>
      <c r="D55" s="34">
        <f>県内自給率!E52</f>
        <v>0.18627861529871581</v>
      </c>
      <c r="E55" s="76"/>
      <c r="F55" s="119"/>
      <c r="G55" s="119"/>
      <c r="H55" s="119"/>
      <c r="I55" s="119"/>
      <c r="J55" s="119"/>
      <c r="K55" s="119"/>
      <c r="L55" s="119"/>
      <c r="M55" s="119"/>
      <c r="N55" s="119"/>
      <c r="O55" s="119"/>
      <c r="P55" s="119"/>
      <c r="Q55" s="119"/>
    </row>
    <row r="56" spans="1:17" ht="13.5" thickTop="1" thickBot="1">
      <c r="A56" s="119"/>
      <c r="B56" s="22" t="s">
        <v>254</v>
      </c>
      <c r="C56" s="23" t="s">
        <v>352</v>
      </c>
      <c r="D56" s="34">
        <f>県内自給率!E53</f>
        <v>1.042398688217383E-2</v>
      </c>
      <c r="E56" s="76"/>
      <c r="F56" s="119"/>
      <c r="G56" s="119"/>
      <c r="H56" s="119"/>
      <c r="I56" s="119"/>
      <c r="J56" s="119"/>
      <c r="K56" s="119"/>
      <c r="L56" s="119"/>
      <c r="M56" s="119"/>
      <c r="N56" s="119"/>
      <c r="O56" s="119"/>
      <c r="P56" s="119"/>
      <c r="Q56" s="119"/>
    </row>
    <row r="57" spans="1:17" ht="13.5" thickTop="1" thickBot="1">
      <c r="A57" s="119"/>
      <c r="B57" s="22" t="s">
        <v>255</v>
      </c>
      <c r="C57" s="23" t="s">
        <v>353</v>
      </c>
      <c r="D57" s="34">
        <f>県内自給率!E54</f>
        <v>3.0961744726492713E-2</v>
      </c>
      <c r="E57" s="76"/>
      <c r="F57" s="119"/>
      <c r="G57" s="119"/>
      <c r="H57" s="119"/>
      <c r="I57" s="119"/>
      <c r="J57" s="119"/>
      <c r="K57" s="119"/>
      <c r="L57" s="119"/>
      <c r="M57" s="119"/>
      <c r="N57" s="119"/>
      <c r="O57" s="119"/>
      <c r="P57" s="119"/>
      <c r="Q57" s="119"/>
    </row>
    <row r="58" spans="1:17" ht="13.5" thickTop="1" thickBot="1">
      <c r="A58" s="119"/>
      <c r="B58" s="22" t="s">
        <v>256</v>
      </c>
      <c r="C58" s="23" t="s">
        <v>354</v>
      </c>
      <c r="D58" s="34">
        <f>県内自給率!E55</f>
        <v>2.0482678778164232E-3</v>
      </c>
      <c r="E58" s="76"/>
      <c r="F58" s="119"/>
      <c r="G58" s="119"/>
      <c r="H58" s="119"/>
      <c r="I58" s="119"/>
      <c r="J58" s="119"/>
      <c r="K58" s="119"/>
      <c r="L58" s="119"/>
      <c r="M58" s="119"/>
      <c r="N58" s="119"/>
      <c r="O58" s="119"/>
      <c r="P58" s="119"/>
      <c r="Q58" s="119"/>
    </row>
    <row r="59" spans="1:17" ht="13.5" thickTop="1" thickBot="1">
      <c r="A59" s="119"/>
      <c r="B59" s="22" t="s">
        <v>257</v>
      </c>
      <c r="C59" s="23" t="s">
        <v>541</v>
      </c>
      <c r="D59" s="34">
        <f>県内自給率!E56</f>
        <v>4.1641604589830461E-3</v>
      </c>
      <c r="E59" s="76"/>
      <c r="F59" s="119"/>
      <c r="G59" s="119"/>
      <c r="H59" s="119"/>
      <c r="I59" s="119"/>
      <c r="J59" s="119"/>
      <c r="K59" s="119"/>
      <c r="L59" s="119"/>
      <c r="M59" s="119"/>
      <c r="N59" s="119"/>
      <c r="O59" s="119"/>
      <c r="P59" s="119"/>
      <c r="Q59" s="119"/>
    </row>
    <row r="60" spans="1:17" ht="13.5" thickTop="1" thickBot="1">
      <c r="A60" s="119"/>
      <c r="B60" s="22" t="s">
        <v>258</v>
      </c>
      <c r="C60" s="23" t="s">
        <v>355</v>
      </c>
      <c r="D60" s="34">
        <f>県内自給率!E57</f>
        <v>5.9069071434192377E-4</v>
      </c>
      <c r="E60" s="76"/>
      <c r="F60" s="119"/>
      <c r="G60" s="119"/>
      <c r="H60" s="119"/>
      <c r="I60" s="119"/>
      <c r="J60" s="119"/>
      <c r="K60" s="119"/>
      <c r="L60" s="119"/>
      <c r="M60" s="119"/>
      <c r="N60" s="119"/>
      <c r="O60" s="119"/>
      <c r="P60" s="119"/>
      <c r="Q60" s="119"/>
    </row>
    <row r="61" spans="1:17" ht="13.5" thickTop="1" thickBot="1">
      <c r="A61" s="119"/>
      <c r="B61" s="22" t="s">
        <v>259</v>
      </c>
      <c r="C61" s="23" t="s">
        <v>356</v>
      </c>
      <c r="D61" s="34">
        <f>県内自給率!E58</f>
        <v>5.3042841251322859E-3</v>
      </c>
      <c r="E61" s="76"/>
      <c r="F61" s="119"/>
      <c r="G61" s="119"/>
      <c r="H61" s="119"/>
      <c r="I61" s="119"/>
      <c r="J61" s="119"/>
      <c r="K61" s="119"/>
      <c r="L61" s="119"/>
      <c r="M61" s="119"/>
      <c r="N61" s="119"/>
      <c r="O61" s="119"/>
      <c r="P61" s="119"/>
      <c r="Q61" s="119"/>
    </row>
    <row r="62" spans="1:17" ht="13.5" thickTop="1" thickBot="1">
      <c r="A62" s="119"/>
      <c r="B62" s="22" t="s">
        <v>260</v>
      </c>
      <c r="C62" s="23" t="s">
        <v>357</v>
      </c>
      <c r="D62" s="34">
        <f>県内自給率!E59</f>
        <v>8.5314337778513716E-3</v>
      </c>
      <c r="E62" s="76"/>
      <c r="F62" s="119"/>
      <c r="G62" s="119"/>
      <c r="H62" s="119"/>
      <c r="I62" s="119"/>
      <c r="J62" s="119"/>
      <c r="K62" s="119"/>
      <c r="L62" s="119"/>
      <c r="M62" s="119"/>
      <c r="N62" s="119"/>
      <c r="O62" s="119"/>
      <c r="P62" s="119"/>
      <c r="Q62" s="119"/>
    </row>
    <row r="63" spans="1:17" ht="13.5" thickTop="1" thickBot="1">
      <c r="A63" s="119"/>
      <c r="B63" s="22" t="s">
        <v>261</v>
      </c>
      <c r="C63" s="23" t="s">
        <v>358</v>
      </c>
      <c r="D63" s="34">
        <f>県内自給率!E60</f>
        <v>0.21601569584356917</v>
      </c>
      <c r="E63" s="76"/>
      <c r="F63" s="119"/>
      <c r="G63" s="119"/>
      <c r="H63" s="119"/>
      <c r="I63" s="119"/>
      <c r="J63" s="119"/>
      <c r="K63" s="119"/>
      <c r="L63" s="119"/>
      <c r="M63" s="119"/>
      <c r="N63" s="119"/>
      <c r="O63" s="119"/>
      <c r="P63" s="119"/>
      <c r="Q63" s="119"/>
    </row>
    <row r="64" spans="1:17" ht="13.5" thickTop="1" thickBot="1">
      <c r="A64" s="119"/>
      <c r="B64" s="22" t="s">
        <v>262</v>
      </c>
      <c r="C64" s="23" t="s">
        <v>359</v>
      </c>
      <c r="D64" s="34">
        <f>県内自給率!E61</f>
        <v>0.263395739186572</v>
      </c>
      <c r="E64" s="76"/>
      <c r="F64" s="119"/>
      <c r="G64" s="119"/>
      <c r="H64" s="119"/>
      <c r="I64" s="119"/>
      <c r="J64" s="119"/>
      <c r="K64" s="119"/>
      <c r="L64" s="119"/>
      <c r="M64" s="119"/>
      <c r="N64" s="119"/>
      <c r="O64" s="119"/>
      <c r="P64" s="119"/>
      <c r="Q64" s="119"/>
    </row>
    <row r="65" spans="1:17" ht="13.5" thickTop="1" thickBot="1">
      <c r="A65" s="119"/>
      <c r="B65" s="22" t="s">
        <v>263</v>
      </c>
      <c r="C65" s="23" t="s">
        <v>360</v>
      </c>
      <c r="D65" s="34">
        <f>県内自給率!E62</f>
        <v>0.22350689127105661</v>
      </c>
      <c r="E65" s="76"/>
      <c r="F65" s="119"/>
      <c r="G65" s="119"/>
      <c r="H65" s="119"/>
      <c r="I65" s="119"/>
      <c r="J65" s="119"/>
      <c r="K65" s="119"/>
      <c r="L65" s="119"/>
      <c r="M65" s="119"/>
      <c r="N65" s="119"/>
      <c r="O65" s="119"/>
      <c r="P65" s="119"/>
      <c r="Q65" s="119"/>
    </row>
    <row r="66" spans="1:17" ht="13.5" thickTop="1" thickBot="1">
      <c r="A66" s="119"/>
      <c r="B66" s="22" t="s">
        <v>264</v>
      </c>
      <c r="C66" s="23" t="s">
        <v>78</v>
      </c>
      <c r="D66" s="34">
        <f>県内自給率!E63</f>
        <v>0.13508814117385914</v>
      </c>
      <c r="E66" s="76"/>
      <c r="F66" s="119"/>
      <c r="G66" s="119"/>
      <c r="H66" s="119"/>
      <c r="I66" s="119"/>
      <c r="J66" s="119"/>
      <c r="K66" s="119"/>
      <c r="L66" s="119"/>
      <c r="M66" s="119"/>
      <c r="N66" s="119"/>
      <c r="O66" s="119"/>
      <c r="P66" s="119"/>
      <c r="Q66" s="119"/>
    </row>
    <row r="67" spans="1:17" ht="13.5" thickTop="1" thickBot="1">
      <c r="A67" s="119"/>
      <c r="B67" s="22" t="s">
        <v>265</v>
      </c>
      <c r="C67" s="23" t="s">
        <v>361</v>
      </c>
      <c r="D67" s="34">
        <f>県内自給率!E64</f>
        <v>1</v>
      </c>
      <c r="E67" s="76"/>
      <c r="F67" s="119"/>
      <c r="G67" s="119"/>
      <c r="H67" s="119"/>
      <c r="I67" s="119"/>
      <c r="J67" s="119"/>
      <c r="K67" s="119"/>
      <c r="L67" s="119"/>
      <c r="M67" s="119"/>
      <c r="N67" s="119"/>
      <c r="O67" s="119"/>
      <c r="P67" s="119"/>
      <c r="Q67" s="119"/>
    </row>
    <row r="68" spans="1:17" ht="13.5" thickTop="1" thickBot="1">
      <c r="A68" s="119"/>
      <c r="B68" s="22" t="s">
        <v>266</v>
      </c>
      <c r="C68" s="23" t="s">
        <v>362</v>
      </c>
      <c r="D68" s="34">
        <f>県内自給率!E65</f>
        <v>1</v>
      </c>
      <c r="E68" s="76"/>
      <c r="F68" s="119"/>
      <c r="G68" s="119"/>
      <c r="H68" s="119"/>
      <c r="I68" s="119"/>
      <c r="J68" s="119"/>
      <c r="K68" s="119"/>
      <c r="L68" s="119"/>
      <c r="M68" s="119"/>
      <c r="N68" s="119"/>
      <c r="O68" s="119"/>
      <c r="P68" s="119"/>
      <c r="Q68" s="119"/>
    </row>
    <row r="69" spans="1:17" ht="13.5" thickTop="1" thickBot="1">
      <c r="A69" s="119"/>
      <c r="B69" s="22" t="s">
        <v>267</v>
      </c>
      <c r="C69" s="23" t="s">
        <v>363</v>
      </c>
      <c r="D69" s="34">
        <f>県内自給率!E66</f>
        <v>1</v>
      </c>
      <c r="E69" s="76"/>
      <c r="F69" s="119"/>
      <c r="G69" s="119"/>
      <c r="H69" s="119"/>
      <c r="I69" s="119"/>
      <c r="J69" s="119"/>
      <c r="K69" s="119"/>
      <c r="L69" s="119"/>
      <c r="M69" s="119"/>
      <c r="N69" s="119"/>
      <c r="O69" s="119"/>
      <c r="P69" s="119"/>
      <c r="Q69" s="119"/>
    </row>
    <row r="70" spans="1:17" ht="13.5" thickTop="1" thickBot="1">
      <c r="A70" s="119"/>
      <c r="B70" s="22" t="s">
        <v>268</v>
      </c>
      <c r="C70" s="23" t="s">
        <v>364</v>
      </c>
      <c r="D70" s="34">
        <f>県内自給率!E67</f>
        <v>1</v>
      </c>
      <c r="E70" s="76"/>
      <c r="F70" s="119"/>
      <c r="G70" s="119"/>
      <c r="H70" s="119"/>
      <c r="I70" s="119"/>
      <c r="J70" s="119"/>
      <c r="K70" s="119"/>
      <c r="L70" s="119"/>
      <c r="M70" s="119"/>
      <c r="N70" s="119"/>
      <c r="O70" s="119"/>
      <c r="P70" s="119"/>
      <c r="Q70" s="119"/>
    </row>
    <row r="71" spans="1:17" ht="13.5" thickTop="1" thickBot="1">
      <c r="A71" s="119"/>
      <c r="B71" s="22" t="s">
        <v>269</v>
      </c>
      <c r="C71" s="23" t="s">
        <v>365</v>
      </c>
      <c r="D71" s="34">
        <f>県内自給率!E68</f>
        <v>1</v>
      </c>
      <c r="E71" s="76"/>
      <c r="F71" s="119"/>
      <c r="G71" s="119"/>
      <c r="H71" s="119"/>
      <c r="I71" s="119"/>
      <c r="J71" s="119"/>
      <c r="K71" s="119"/>
      <c r="L71" s="119"/>
      <c r="M71" s="119"/>
      <c r="N71" s="119"/>
      <c r="O71" s="119"/>
      <c r="P71" s="119"/>
      <c r="Q71" s="119"/>
    </row>
    <row r="72" spans="1:17" ht="13.5" thickTop="1" thickBot="1">
      <c r="A72" s="119"/>
      <c r="B72" s="22" t="s">
        <v>270</v>
      </c>
      <c r="C72" s="23" t="s">
        <v>366</v>
      </c>
      <c r="D72" s="34">
        <f>県内自給率!E69</f>
        <v>0.97540170088733924</v>
      </c>
      <c r="E72" s="76"/>
      <c r="F72" s="119"/>
      <c r="G72" s="119"/>
      <c r="H72" s="119"/>
      <c r="I72" s="119"/>
      <c r="J72" s="119"/>
      <c r="K72" s="119"/>
      <c r="L72" s="119"/>
      <c r="M72" s="119"/>
      <c r="N72" s="119"/>
      <c r="O72" s="119"/>
      <c r="P72" s="119"/>
      <c r="Q72" s="119"/>
    </row>
    <row r="73" spans="1:17" ht="13.5" thickTop="1" thickBot="1">
      <c r="A73" s="119"/>
      <c r="B73" s="22" t="s">
        <v>271</v>
      </c>
      <c r="C73" s="23" t="s">
        <v>367</v>
      </c>
      <c r="D73" s="34">
        <f>県内自給率!E70</f>
        <v>0.93576248313090415</v>
      </c>
      <c r="E73" s="76"/>
      <c r="F73" s="119"/>
      <c r="G73" s="119"/>
      <c r="H73" s="119"/>
      <c r="I73" s="119"/>
      <c r="J73" s="119"/>
      <c r="K73" s="119"/>
      <c r="L73" s="119"/>
      <c r="M73" s="119"/>
      <c r="N73" s="119"/>
      <c r="O73" s="119"/>
      <c r="P73" s="119"/>
      <c r="Q73" s="119"/>
    </row>
    <row r="74" spans="1:17" ht="13.5" thickTop="1" thickBot="1">
      <c r="A74" s="119"/>
      <c r="B74" s="22" t="s">
        <v>272</v>
      </c>
      <c r="C74" s="23" t="s">
        <v>190</v>
      </c>
      <c r="D74" s="34">
        <f>県内自給率!E71</f>
        <v>0.99985234403839052</v>
      </c>
      <c r="E74" s="76"/>
      <c r="F74" s="119"/>
      <c r="G74" s="119"/>
      <c r="H74" s="119"/>
      <c r="I74" s="119"/>
      <c r="J74" s="119"/>
      <c r="K74" s="119"/>
      <c r="L74" s="119"/>
      <c r="M74" s="119"/>
      <c r="N74" s="119"/>
      <c r="O74" s="119"/>
      <c r="P74" s="119"/>
      <c r="Q74" s="119"/>
    </row>
    <row r="75" spans="1:17" ht="13.5" thickTop="1" thickBot="1">
      <c r="A75" s="119"/>
      <c r="B75" s="22" t="s">
        <v>273</v>
      </c>
      <c r="C75" s="23" t="s">
        <v>191</v>
      </c>
      <c r="D75" s="34">
        <f>県内自給率!E72</f>
        <v>0.97324754486962406</v>
      </c>
      <c r="E75" s="76"/>
      <c r="F75" s="119"/>
      <c r="G75" s="119"/>
      <c r="H75" s="119"/>
      <c r="I75" s="119"/>
      <c r="J75" s="119"/>
      <c r="K75" s="119"/>
      <c r="L75" s="119"/>
      <c r="M75" s="119"/>
      <c r="N75" s="119"/>
      <c r="O75" s="119"/>
      <c r="P75" s="119"/>
      <c r="Q75" s="119"/>
    </row>
    <row r="76" spans="1:17" ht="13.5" thickTop="1" thickBot="1">
      <c r="A76" s="119"/>
      <c r="B76" s="22" t="s">
        <v>274</v>
      </c>
      <c r="C76" s="23" t="s">
        <v>192</v>
      </c>
      <c r="D76" s="34">
        <f>県内自給率!E73</f>
        <v>0.60829284164340036</v>
      </c>
      <c r="E76" s="76"/>
      <c r="F76" s="119"/>
      <c r="G76" s="119"/>
      <c r="H76" s="119"/>
      <c r="I76" s="119"/>
      <c r="J76" s="119"/>
      <c r="K76" s="119"/>
      <c r="L76" s="119"/>
      <c r="M76" s="119"/>
      <c r="N76" s="119"/>
      <c r="O76" s="119"/>
      <c r="P76" s="119"/>
      <c r="Q76" s="119"/>
    </row>
    <row r="77" spans="1:17" ht="13.5" thickTop="1" thickBot="1">
      <c r="A77" s="119"/>
      <c r="B77" s="22" t="s">
        <v>275</v>
      </c>
      <c r="C77" s="23" t="s">
        <v>193</v>
      </c>
      <c r="D77" s="34">
        <f>県内自給率!E74</f>
        <v>0.96762352379145855</v>
      </c>
      <c r="E77" s="76"/>
      <c r="F77" s="119"/>
      <c r="G77" s="119"/>
      <c r="H77" s="119"/>
      <c r="I77" s="119"/>
      <c r="J77" s="119"/>
      <c r="K77" s="119"/>
      <c r="L77" s="119"/>
      <c r="M77" s="119"/>
      <c r="N77" s="119"/>
      <c r="O77" s="119"/>
      <c r="P77" s="119"/>
      <c r="Q77" s="119"/>
    </row>
    <row r="78" spans="1:17" ht="13.5" thickTop="1" thickBot="1">
      <c r="A78" s="119"/>
      <c r="B78" s="22" t="s">
        <v>276</v>
      </c>
      <c r="C78" s="23" t="s">
        <v>368</v>
      </c>
      <c r="D78" s="34">
        <f>県内自給率!E75</f>
        <v>0.91352971274029682</v>
      </c>
      <c r="E78" s="76"/>
      <c r="F78" s="119"/>
      <c r="G78" s="119"/>
      <c r="H78" s="119"/>
      <c r="I78" s="119"/>
      <c r="J78" s="119"/>
      <c r="K78" s="119"/>
      <c r="L78" s="119"/>
      <c r="M78" s="119"/>
      <c r="N78" s="119"/>
      <c r="O78" s="119"/>
      <c r="P78" s="119"/>
      <c r="Q78" s="119"/>
    </row>
    <row r="79" spans="1:17" ht="13.5" thickTop="1" thickBot="1">
      <c r="A79" s="119"/>
      <c r="B79" s="22" t="s">
        <v>277</v>
      </c>
      <c r="C79" s="23" t="s">
        <v>369</v>
      </c>
      <c r="D79" s="34">
        <f>県内自給率!E76</f>
        <v>0.99973051104904698</v>
      </c>
      <c r="E79" s="76"/>
      <c r="F79" s="119"/>
      <c r="G79" s="119"/>
      <c r="H79" s="119"/>
      <c r="I79" s="119"/>
      <c r="J79" s="119"/>
      <c r="K79" s="119"/>
      <c r="L79" s="119"/>
      <c r="M79" s="119"/>
      <c r="N79" s="119"/>
      <c r="O79" s="119"/>
      <c r="P79" s="119"/>
      <c r="Q79" s="119"/>
    </row>
    <row r="80" spans="1:17" ht="13.5" thickTop="1" thickBot="1">
      <c r="A80" s="119"/>
      <c r="B80" s="22" t="s">
        <v>278</v>
      </c>
      <c r="C80" s="23" t="s">
        <v>370</v>
      </c>
      <c r="D80" s="34">
        <f>県内自給率!E77</f>
        <v>1</v>
      </c>
      <c r="E80" s="76"/>
      <c r="F80" s="119"/>
      <c r="G80" s="119"/>
      <c r="H80" s="119"/>
      <c r="I80" s="119"/>
      <c r="J80" s="119"/>
      <c r="K80" s="119"/>
      <c r="L80" s="119"/>
      <c r="M80" s="119"/>
      <c r="N80" s="119"/>
      <c r="O80" s="119"/>
      <c r="P80" s="119"/>
      <c r="Q80" s="119"/>
    </row>
    <row r="81" spans="1:17" ht="13.5" thickTop="1" thickBot="1">
      <c r="A81" s="119"/>
      <c r="B81" s="22" t="s">
        <v>279</v>
      </c>
      <c r="C81" s="23" t="s">
        <v>371</v>
      </c>
      <c r="D81" s="34">
        <f>県内自給率!E78</f>
        <v>0.18281109167064313</v>
      </c>
      <c r="E81" s="76"/>
      <c r="F81" s="119"/>
      <c r="G81" s="119"/>
      <c r="H81" s="119"/>
      <c r="I81" s="119"/>
      <c r="J81" s="119"/>
      <c r="K81" s="119"/>
      <c r="L81" s="119"/>
      <c r="M81" s="119"/>
      <c r="N81" s="119"/>
      <c r="O81" s="119"/>
      <c r="P81" s="119"/>
      <c r="Q81" s="119"/>
    </row>
    <row r="82" spans="1:17" ht="13.5" thickTop="1" thickBot="1">
      <c r="A82" s="119"/>
      <c r="B82" s="22" t="s">
        <v>280</v>
      </c>
      <c r="C82" s="23" t="s">
        <v>372</v>
      </c>
      <c r="D82" s="34">
        <f>県内自給率!E79</f>
        <v>0.55301658262022912</v>
      </c>
      <c r="E82" s="76"/>
      <c r="F82" s="119"/>
      <c r="G82" s="119"/>
      <c r="H82" s="119"/>
      <c r="I82" s="119"/>
      <c r="J82" s="119"/>
      <c r="K82" s="119"/>
      <c r="L82" s="119"/>
      <c r="M82" s="119"/>
      <c r="N82" s="119"/>
      <c r="O82" s="119"/>
      <c r="P82" s="119"/>
      <c r="Q82" s="119"/>
    </row>
    <row r="83" spans="1:17" ht="13.5" thickTop="1" thickBot="1">
      <c r="A83" s="119"/>
      <c r="B83" s="22" t="s">
        <v>281</v>
      </c>
      <c r="C83" s="23" t="s">
        <v>373</v>
      </c>
      <c r="D83" s="34">
        <f>県内自給率!E80</f>
        <v>1</v>
      </c>
      <c r="E83" s="76"/>
      <c r="F83" s="119"/>
      <c r="G83" s="119"/>
      <c r="H83" s="119"/>
      <c r="I83" s="119"/>
      <c r="J83" s="119"/>
      <c r="K83" s="119"/>
      <c r="L83" s="119"/>
      <c r="M83" s="119"/>
      <c r="N83" s="119"/>
      <c r="O83" s="119"/>
      <c r="P83" s="119"/>
      <c r="Q83" s="119"/>
    </row>
    <row r="84" spans="1:17" ht="13.5" thickTop="1" thickBot="1">
      <c r="A84" s="119"/>
      <c r="B84" s="22" t="s">
        <v>282</v>
      </c>
      <c r="C84" s="23" t="s">
        <v>374</v>
      </c>
      <c r="D84" s="34">
        <f>県内自給率!E81</f>
        <v>0.10432218806850257</v>
      </c>
      <c r="E84" s="76"/>
      <c r="F84" s="119"/>
      <c r="G84" s="119"/>
      <c r="H84" s="119"/>
      <c r="I84" s="119"/>
      <c r="J84" s="119"/>
      <c r="K84" s="119"/>
      <c r="L84" s="119"/>
      <c r="M84" s="119"/>
      <c r="N84" s="119"/>
      <c r="O84" s="119"/>
      <c r="P84" s="119"/>
      <c r="Q84" s="119"/>
    </row>
    <row r="85" spans="1:17" ht="13.5" thickTop="1" thickBot="1">
      <c r="A85" s="119"/>
      <c r="B85" s="22" t="s">
        <v>283</v>
      </c>
      <c r="C85" s="23" t="s">
        <v>375</v>
      </c>
      <c r="D85" s="34">
        <f>県内自給率!E82</f>
        <v>6.4247452312516384E-2</v>
      </c>
      <c r="E85" s="76"/>
      <c r="F85" s="119"/>
      <c r="G85" s="119"/>
      <c r="H85" s="119"/>
      <c r="I85" s="119"/>
      <c r="J85" s="119"/>
      <c r="K85" s="119"/>
      <c r="L85" s="119"/>
      <c r="M85" s="119"/>
      <c r="N85" s="119"/>
      <c r="O85" s="119"/>
      <c r="P85" s="119"/>
      <c r="Q85" s="119"/>
    </row>
    <row r="86" spans="1:17" ht="13.5" thickTop="1" thickBot="1">
      <c r="A86" s="119"/>
      <c r="B86" s="22" t="s">
        <v>284</v>
      </c>
      <c r="C86" s="23" t="s">
        <v>376</v>
      </c>
      <c r="D86" s="34">
        <f>県内自給率!E83</f>
        <v>0.26657868690201258</v>
      </c>
      <c r="E86" s="76"/>
      <c r="F86" s="119"/>
      <c r="G86" s="119"/>
      <c r="H86" s="119"/>
      <c r="I86" s="119"/>
      <c r="J86" s="119"/>
      <c r="K86" s="119"/>
      <c r="L86" s="119"/>
      <c r="M86" s="119"/>
      <c r="N86" s="119"/>
      <c r="O86" s="119"/>
      <c r="P86" s="119"/>
      <c r="Q86" s="119"/>
    </row>
    <row r="87" spans="1:17" ht="13.5" thickTop="1" thickBot="1">
      <c r="A87" s="119"/>
      <c r="B87" s="22" t="s">
        <v>285</v>
      </c>
      <c r="C87" s="23" t="s">
        <v>377</v>
      </c>
      <c r="D87" s="34">
        <f>県内自給率!E84</f>
        <v>0.56389578163771714</v>
      </c>
      <c r="E87" s="76"/>
      <c r="F87" s="119"/>
      <c r="G87" s="119"/>
      <c r="H87" s="119"/>
      <c r="I87" s="119"/>
      <c r="J87" s="119"/>
      <c r="K87" s="119"/>
      <c r="L87" s="119"/>
      <c r="M87" s="119"/>
      <c r="N87" s="119"/>
      <c r="O87" s="119"/>
      <c r="P87" s="119"/>
      <c r="Q87" s="119"/>
    </row>
    <row r="88" spans="1:17" ht="13.5" thickTop="1" thickBot="1">
      <c r="A88" s="119"/>
      <c r="B88" s="22" t="s">
        <v>286</v>
      </c>
      <c r="C88" s="23" t="s">
        <v>378</v>
      </c>
      <c r="D88" s="34">
        <f>県内自給率!E85</f>
        <v>0.70140374803075556</v>
      </c>
      <c r="E88" s="76"/>
      <c r="F88" s="119"/>
      <c r="G88" s="119"/>
      <c r="H88" s="119"/>
      <c r="I88" s="119"/>
      <c r="J88" s="119"/>
      <c r="K88" s="119"/>
      <c r="L88" s="119"/>
      <c r="M88" s="119"/>
      <c r="N88" s="119"/>
      <c r="O88" s="119"/>
      <c r="P88" s="119"/>
      <c r="Q88" s="119"/>
    </row>
    <row r="89" spans="1:17" ht="13.5" thickTop="1" thickBot="1">
      <c r="A89" s="119"/>
      <c r="B89" s="22" t="s">
        <v>287</v>
      </c>
      <c r="C89" s="23" t="s">
        <v>379</v>
      </c>
      <c r="D89" s="34">
        <f>県内自給率!E86</f>
        <v>0.97755813953488369</v>
      </c>
      <c r="E89" s="76"/>
      <c r="F89" s="119"/>
      <c r="G89" s="119"/>
      <c r="H89" s="119"/>
      <c r="I89" s="119"/>
      <c r="J89" s="119"/>
      <c r="K89" s="119"/>
      <c r="L89" s="119"/>
      <c r="M89" s="119"/>
      <c r="N89" s="119"/>
      <c r="O89" s="119"/>
      <c r="P89" s="119"/>
      <c r="Q89" s="119"/>
    </row>
    <row r="90" spans="1:17" ht="13.5" thickTop="1" thickBot="1">
      <c r="A90" s="119"/>
      <c r="B90" s="22" t="s">
        <v>288</v>
      </c>
      <c r="C90" s="23" t="s">
        <v>380</v>
      </c>
      <c r="D90" s="34">
        <f>県内自給率!E87</f>
        <v>0.9859683876026577</v>
      </c>
      <c r="E90" s="76"/>
      <c r="F90" s="119"/>
      <c r="G90" s="119"/>
      <c r="H90" s="119"/>
      <c r="I90" s="119"/>
      <c r="J90" s="119"/>
      <c r="K90" s="119"/>
      <c r="L90" s="119"/>
      <c r="M90" s="119"/>
      <c r="N90" s="119"/>
      <c r="O90" s="119"/>
      <c r="P90" s="119"/>
      <c r="Q90" s="119"/>
    </row>
    <row r="91" spans="1:17" ht="13.5" thickTop="1" thickBot="1">
      <c r="A91" s="119"/>
      <c r="B91" s="22" t="s">
        <v>289</v>
      </c>
      <c r="C91" s="23" t="s">
        <v>381</v>
      </c>
      <c r="D91" s="34">
        <f>県内自給率!E88</f>
        <v>0.92525695029486099</v>
      </c>
      <c r="E91" s="76"/>
      <c r="F91" s="119"/>
      <c r="G91" s="119"/>
      <c r="H91" s="119"/>
      <c r="I91" s="119"/>
      <c r="J91" s="119"/>
      <c r="K91" s="119"/>
      <c r="L91" s="119"/>
      <c r="M91" s="119"/>
      <c r="N91" s="119"/>
      <c r="O91" s="119"/>
      <c r="P91" s="119"/>
      <c r="Q91" s="119"/>
    </row>
    <row r="92" spans="1:17" ht="13.5" thickTop="1" thickBot="1">
      <c r="A92" s="119"/>
      <c r="B92" s="22" t="s">
        <v>290</v>
      </c>
      <c r="C92" s="23" t="s">
        <v>382</v>
      </c>
      <c r="D92" s="34">
        <f>県内自給率!E89</f>
        <v>0.62367082198056567</v>
      </c>
      <c r="E92" s="76"/>
      <c r="F92" s="119"/>
      <c r="G92" s="119"/>
      <c r="H92" s="119"/>
      <c r="I92" s="119"/>
      <c r="J92" s="119"/>
      <c r="K92" s="119"/>
      <c r="L92" s="119"/>
      <c r="M92" s="119"/>
      <c r="N92" s="119"/>
      <c r="O92" s="119"/>
      <c r="P92" s="119"/>
      <c r="Q92" s="119"/>
    </row>
    <row r="93" spans="1:17" ht="13.5" thickTop="1" thickBot="1">
      <c r="A93" s="119"/>
      <c r="B93" s="22" t="s">
        <v>291</v>
      </c>
      <c r="C93" s="23" t="s">
        <v>383</v>
      </c>
      <c r="D93" s="34">
        <f>県内自給率!E90</f>
        <v>0.98389570552147243</v>
      </c>
      <c r="E93" s="76"/>
      <c r="F93" s="119"/>
      <c r="G93" s="119"/>
      <c r="H93" s="119"/>
      <c r="I93" s="119"/>
      <c r="J93" s="119"/>
      <c r="K93" s="119"/>
      <c r="L93" s="119"/>
      <c r="M93" s="119"/>
      <c r="N93" s="119"/>
      <c r="O93" s="119"/>
      <c r="P93" s="119"/>
      <c r="Q93" s="119"/>
    </row>
    <row r="94" spans="1:17" ht="13.5" thickTop="1" thickBot="1">
      <c r="A94" s="119"/>
      <c r="B94" s="22" t="s">
        <v>292</v>
      </c>
      <c r="C94" s="23" t="s">
        <v>384</v>
      </c>
      <c r="D94" s="34">
        <f>県内自給率!E91</f>
        <v>0.44899900891972244</v>
      </c>
      <c r="E94" s="76"/>
      <c r="F94" s="119"/>
      <c r="G94" s="119"/>
      <c r="H94" s="119"/>
      <c r="I94" s="119"/>
      <c r="J94" s="119"/>
      <c r="K94" s="119"/>
      <c r="L94" s="119"/>
      <c r="M94" s="119"/>
      <c r="N94" s="119"/>
      <c r="O94" s="119"/>
      <c r="P94" s="119"/>
      <c r="Q94" s="119"/>
    </row>
    <row r="95" spans="1:17" ht="13.5" thickTop="1" thickBot="1">
      <c r="A95" s="119"/>
      <c r="B95" s="22" t="s">
        <v>293</v>
      </c>
      <c r="C95" s="23" t="s">
        <v>194</v>
      </c>
      <c r="D95" s="34">
        <f>県内自給率!E92</f>
        <v>1</v>
      </c>
      <c r="E95" s="76"/>
      <c r="F95" s="119"/>
      <c r="G95" s="119"/>
      <c r="H95" s="119"/>
      <c r="I95" s="119"/>
      <c r="J95" s="119"/>
      <c r="K95" s="119"/>
      <c r="L95" s="119"/>
      <c r="M95" s="119"/>
      <c r="N95" s="119"/>
      <c r="O95" s="119"/>
      <c r="P95" s="119"/>
      <c r="Q95" s="119"/>
    </row>
    <row r="96" spans="1:17" ht="13.5" thickTop="1" thickBot="1">
      <c r="A96" s="119"/>
      <c r="B96" s="22" t="s">
        <v>294</v>
      </c>
      <c r="C96" s="23" t="s">
        <v>385</v>
      </c>
      <c r="D96" s="34">
        <f>県内自給率!E93</f>
        <v>0.97438071618323152</v>
      </c>
      <c r="E96" s="76"/>
      <c r="F96" s="119"/>
      <c r="G96" s="119"/>
      <c r="H96" s="119"/>
      <c r="I96" s="119"/>
      <c r="J96" s="119"/>
      <c r="K96" s="119"/>
      <c r="L96" s="119"/>
      <c r="M96" s="119"/>
      <c r="N96" s="119"/>
      <c r="O96" s="119"/>
      <c r="P96" s="119"/>
      <c r="Q96" s="119"/>
    </row>
    <row r="97" spans="1:17" ht="13.5" thickTop="1" thickBot="1">
      <c r="A97" s="119"/>
      <c r="B97" s="22" t="s">
        <v>295</v>
      </c>
      <c r="C97" s="23" t="s">
        <v>542</v>
      </c>
      <c r="D97" s="34">
        <f>県内自給率!E94</f>
        <v>0.77102952549929482</v>
      </c>
      <c r="E97" s="76"/>
      <c r="F97" s="119"/>
      <c r="G97" s="119"/>
      <c r="H97" s="119"/>
      <c r="I97" s="119"/>
      <c r="J97" s="119"/>
      <c r="K97" s="119"/>
      <c r="L97" s="119"/>
      <c r="M97" s="119"/>
      <c r="N97" s="119"/>
      <c r="O97" s="119"/>
      <c r="P97" s="119"/>
      <c r="Q97" s="119"/>
    </row>
    <row r="98" spans="1:17" ht="13.5" thickTop="1" thickBot="1">
      <c r="A98" s="119"/>
      <c r="B98" s="22" t="s">
        <v>296</v>
      </c>
      <c r="C98" s="23" t="s">
        <v>386</v>
      </c>
      <c r="D98" s="34">
        <f>県内自給率!E95</f>
        <v>0.9895685220469923</v>
      </c>
      <c r="E98" s="76"/>
      <c r="F98" s="119"/>
      <c r="G98" s="119"/>
      <c r="H98" s="119"/>
      <c r="I98" s="119"/>
      <c r="J98" s="119"/>
      <c r="K98" s="119"/>
      <c r="L98" s="119"/>
      <c r="M98" s="119"/>
      <c r="N98" s="119"/>
      <c r="O98" s="119"/>
      <c r="P98" s="119"/>
      <c r="Q98" s="119"/>
    </row>
    <row r="99" spans="1:17" ht="13.5" thickTop="1" thickBot="1">
      <c r="A99" s="119"/>
      <c r="B99" s="22" t="s">
        <v>297</v>
      </c>
      <c r="C99" s="23" t="s">
        <v>387</v>
      </c>
      <c r="D99" s="34">
        <f>県内自給率!E96</f>
        <v>1</v>
      </c>
      <c r="E99" s="76"/>
      <c r="F99" s="119"/>
      <c r="G99" s="119"/>
      <c r="H99" s="119"/>
      <c r="I99" s="119"/>
      <c r="J99" s="119"/>
      <c r="K99" s="119"/>
      <c r="L99" s="119"/>
      <c r="M99" s="119"/>
      <c r="N99" s="119"/>
      <c r="O99" s="119"/>
      <c r="P99" s="119"/>
      <c r="Q99" s="119"/>
    </row>
    <row r="100" spans="1:17" ht="13.5" thickTop="1" thickBot="1">
      <c r="A100" s="119"/>
      <c r="B100" s="22" t="s">
        <v>298</v>
      </c>
      <c r="C100" s="23" t="s">
        <v>388</v>
      </c>
      <c r="D100" s="34">
        <f>県内自給率!E97</f>
        <v>0.95974242740359994</v>
      </c>
      <c r="E100" s="76"/>
      <c r="F100" s="119"/>
      <c r="G100" s="119"/>
      <c r="H100" s="119"/>
      <c r="I100" s="119"/>
      <c r="J100" s="119"/>
      <c r="K100" s="119"/>
      <c r="L100" s="119"/>
      <c r="M100" s="119"/>
      <c r="N100" s="119"/>
      <c r="O100" s="119"/>
      <c r="P100" s="119"/>
      <c r="Q100" s="119"/>
    </row>
    <row r="101" spans="1:17" ht="13.5" thickTop="1" thickBot="1">
      <c r="A101" s="119"/>
      <c r="B101" s="22" t="s">
        <v>299</v>
      </c>
      <c r="C101" s="23" t="s">
        <v>389</v>
      </c>
      <c r="D101" s="34">
        <f>県内自給率!E98</f>
        <v>1</v>
      </c>
      <c r="E101" s="76"/>
      <c r="F101" s="119"/>
      <c r="G101" s="119"/>
      <c r="H101" s="119"/>
      <c r="I101" s="119"/>
      <c r="J101" s="119"/>
      <c r="K101" s="119"/>
      <c r="L101" s="119"/>
      <c r="M101" s="119"/>
      <c r="N101" s="119"/>
      <c r="O101" s="119"/>
      <c r="P101" s="119"/>
      <c r="Q101" s="119"/>
    </row>
    <row r="102" spans="1:17" ht="13.5" thickTop="1" thickBot="1">
      <c r="A102" s="119"/>
      <c r="B102" s="22" t="s">
        <v>300</v>
      </c>
      <c r="C102" s="23" t="s">
        <v>543</v>
      </c>
      <c r="D102" s="34">
        <f>県内自給率!E99</f>
        <v>0.91706325519867071</v>
      </c>
      <c r="E102" s="76"/>
      <c r="F102" s="119"/>
      <c r="G102" s="119"/>
      <c r="H102" s="119"/>
      <c r="I102" s="119"/>
      <c r="J102" s="119"/>
      <c r="K102" s="119"/>
      <c r="L102" s="119"/>
      <c r="M102" s="119"/>
      <c r="N102" s="119"/>
      <c r="O102" s="119"/>
      <c r="P102" s="119"/>
      <c r="Q102" s="119"/>
    </row>
    <row r="103" spans="1:17" ht="13.5" thickTop="1" thickBot="1">
      <c r="A103" s="119"/>
      <c r="B103" s="22" t="s">
        <v>301</v>
      </c>
      <c r="C103" s="23" t="s">
        <v>390</v>
      </c>
      <c r="D103" s="34">
        <f>県内自給率!E100</f>
        <v>0.37412409053078099</v>
      </c>
      <c r="E103" s="76"/>
      <c r="F103" s="119"/>
      <c r="G103" s="119"/>
      <c r="H103" s="119"/>
      <c r="I103" s="119"/>
      <c r="J103" s="119"/>
      <c r="K103" s="119"/>
      <c r="L103" s="119"/>
      <c r="M103" s="119"/>
      <c r="N103" s="119"/>
      <c r="O103" s="119"/>
      <c r="P103" s="119"/>
      <c r="Q103" s="119"/>
    </row>
    <row r="104" spans="1:17" ht="13.5" thickTop="1" thickBot="1">
      <c r="A104" s="119"/>
      <c r="B104" s="22" t="s">
        <v>302</v>
      </c>
      <c r="C104" s="23" t="s">
        <v>391</v>
      </c>
      <c r="D104" s="34">
        <f>県内自給率!E101</f>
        <v>0.30170545886628919</v>
      </c>
      <c r="E104" s="76"/>
      <c r="F104" s="119"/>
      <c r="G104" s="119"/>
      <c r="H104" s="119"/>
      <c r="I104" s="119"/>
      <c r="J104" s="119"/>
      <c r="K104" s="119"/>
      <c r="L104" s="119"/>
      <c r="M104" s="119"/>
      <c r="N104" s="119"/>
      <c r="O104" s="119"/>
      <c r="P104" s="119"/>
      <c r="Q104" s="119"/>
    </row>
    <row r="105" spans="1:17" ht="13.5" thickTop="1" thickBot="1">
      <c r="A105" s="119"/>
      <c r="B105" s="22" t="s">
        <v>303</v>
      </c>
      <c r="C105" s="23" t="s">
        <v>392</v>
      </c>
      <c r="D105" s="34">
        <f>県内自給率!E102</f>
        <v>0.77767551532669055</v>
      </c>
      <c r="E105" s="76"/>
      <c r="F105" s="119"/>
      <c r="G105" s="119"/>
      <c r="H105" s="119"/>
      <c r="I105" s="119"/>
      <c r="J105" s="119"/>
      <c r="K105" s="119"/>
      <c r="L105" s="119"/>
      <c r="M105" s="119"/>
      <c r="N105" s="119"/>
      <c r="O105" s="119"/>
      <c r="P105" s="119"/>
      <c r="Q105" s="119"/>
    </row>
    <row r="106" spans="1:17" ht="13.5" thickTop="1" thickBot="1">
      <c r="A106" s="119"/>
      <c r="B106" s="22" t="s">
        <v>304</v>
      </c>
      <c r="C106" s="23" t="s">
        <v>393</v>
      </c>
      <c r="D106" s="34">
        <f>県内自給率!E103</f>
        <v>0.74848052138254251</v>
      </c>
      <c r="E106" s="76"/>
      <c r="F106" s="119"/>
      <c r="G106" s="119"/>
      <c r="H106" s="119"/>
      <c r="I106" s="119"/>
      <c r="J106" s="119"/>
      <c r="K106" s="119"/>
      <c r="L106" s="119"/>
      <c r="M106" s="119"/>
      <c r="N106" s="119"/>
      <c r="O106" s="119"/>
      <c r="P106" s="119"/>
      <c r="Q106" s="119"/>
    </row>
    <row r="107" spans="1:17" ht="13.5" thickTop="1" thickBot="1">
      <c r="A107" s="119"/>
      <c r="B107" s="22" t="s">
        <v>305</v>
      </c>
      <c r="C107" s="23" t="s">
        <v>394</v>
      </c>
      <c r="D107" s="34">
        <f>県内自給率!E104</f>
        <v>0.45738636363636365</v>
      </c>
      <c r="E107" s="76"/>
      <c r="F107" s="119"/>
      <c r="G107" s="119"/>
      <c r="H107" s="119"/>
      <c r="I107" s="119"/>
      <c r="J107" s="119"/>
      <c r="K107" s="119"/>
      <c r="L107" s="119"/>
      <c r="M107" s="119"/>
      <c r="N107" s="119"/>
      <c r="O107" s="119"/>
      <c r="P107" s="119"/>
      <c r="Q107" s="119"/>
    </row>
    <row r="108" spans="1:17" ht="13.5" thickTop="1" thickBot="1">
      <c r="A108" s="119"/>
      <c r="B108" s="22" t="s">
        <v>306</v>
      </c>
      <c r="C108" s="23" t="s">
        <v>395</v>
      </c>
      <c r="D108" s="34">
        <f>県内自給率!E105</f>
        <v>0.81637051991787857</v>
      </c>
      <c r="E108" s="76"/>
      <c r="F108" s="119"/>
      <c r="G108" s="119"/>
      <c r="H108" s="119"/>
      <c r="I108" s="119"/>
      <c r="J108" s="119"/>
      <c r="K108" s="119"/>
      <c r="L108" s="119"/>
      <c r="M108" s="119"/>
      <c r="N108" s="119"/>
      <c r="O108" s="119"/>
      <c r="P108" s="119"/>
      <c r="Q108" s="119"/>
    </row>
    <row r="109" spans="1:17" ht="13.5" thickTop="1" thickBot="1">
      <c r="A109" s="119"/>
      <c r="B109" s="22" t="s">
        <v>307</v>
      </c>
      <c r="C109" s="23" t="s">
        <v>396</v>
      </c>
      <c r="D109" s="34">
        <f>県内自給率!E106</f>
        <v>0.98128840436075326</v>
      </c>
      <c r="E109" s="76"/>
      <c r="F109" s="119"/>
      <c r="G109" s="119"/>
      <c r="H109" s="119"/>
      <c r="I109" s="119"/>
      <c r="J109" s="119"/>
      <c r="K109" s="119"/>
      <c r="L109" s="119"/>
      <c r="M109" s="119"/>
      <c r="N109" s="119"/>
      <c r="O109" s="119"/>
      <c r="P109" s="119"/>
      <c r="Q109" s="119"/>
    </row>
    <row r="110" spans="1:17" ht="13.5" thickTop="1" thickBot="1">
      <c r="A110" s="119"/>
      <c r="B110" s="22" t="s">
        <v>308</v>
      </c>
      <c r="C110" s="23" t="s">
        <v>397</v>
      </c>
      <c r="D110" s="34">
        <f>県内自給率!E107</f>
        <v>0.964718368584641</v>
      </c>
      <c r="E110" s="76"/>
      <c r="F110" s="119"/>
      <c r="G110" s="119"/>
      <c r="H110" s="119"/>
      <c r="I110" s="119"/>
      <c r="J110" s="119"/>
      <c r="K110" s="119"/>
      <c r="L110" s="119"/>
      <c r="M110" s="119"/>
      <c r="N110" s="119"/>
      <c r="O110" s="119"/>
      <c r="P110" s="119"/>
      <c r="Q110" s="119"/>
    </row>
    <row r="111" spans="1:17" ht="13.5" thickTop="1" thickBot="1">
      <c r="A111" s="119"/>
      <c r="B111" s="22" t="s">
        <v>309</v>
      </c>
      <c r="C111" s="23" t="s">
        <v>398</v>
      </c>
      <c r="D111" s="34">
        <f>県内自給率!E108</f>
        <v>0.86925409847521351</v>
      </c>
      <c r="E111" s="76"/>
      <c r="F111" s="119"/>
      <c r="G111" s="119"/>
      <c r="H111" s="119"/>
      <c r="I111" s="119"/>
      <c r="J111" s="119"/>
      <c r="K111" s="119"/>
      <c r="L111" s="119"/>
      <c r="M111" s="119"/>
      <c r="N111" s="119"/>
      <c r="O111" s="119"/>
      <c r="P111" s="119"/>
      <c r="Q111" s="119"/>
    </row>
    <row r="112" spans="1:17" ht="12.75" thickTop="1">
      <c r="A112" s="119"/>
      <c r="B112" s="119"/>
      <c r="C112" s="119"/>
      <c r="D112" s="119"/>
      <c r="E112" s="21">
        <v>1</v>
      </c>
      <c r="F112" s="119"/>
      <c r="G112" s="119"/>
      <c r="H112" s="119"/>
      <c r="I112" s="119"/>
      <c r="J112" s="119"/>
      <c r="K112" s="119"/>
      <c r="L112" s="119"/>
      <c r="M112" s="119"/>
      <c r="N112" s="119"/>
      <c r="O112" s="119"/>
      <c r="P112" s="119"/>
      <c r="Q112" s="119"/>
    </row>
    <row r="113" spans="1:17">
      <c r="A113" s="119"/>
      <c r="B113" s="119"/>
      <c r="C113" s="119"/>
      <c r="D113" s="119"/>
      <c r="E113" s="20" t="s">
        <v>39</v>
      </c>
      <c r="F113" s="119"/>
      <c r="G113" s="119"/>
      <c r="H113" s="119"/>
      <c r="I113" s="119"/>
      <c r="J113" s="119"/>
      <c r="K113" s="119"/>
      <c r="L113" s="119"/>
      <c r="M113" s="119"/>
      <c r="N113" s="119"/>
      <c r="O113" s="119"/>
      <c r="P113" s="119"/>
      <c r="Q113" s="119"/>
    </row>
    <row r="114" spans="1:17">
      <c r="A114" s="119"/>
      <c r="B114" s="119"/>
      <c r="C114" s="119"/>
      <c r="D114" s="119"/>
      <c r="E114" s="119"/>
      <c r="F114" s="119"/>
      <c r="G114" s="119"/>
      <c r="H114" s="119"/>
      <c r="I114" s="119"/>
      <c r="J114" s="119"/>
      <c r="K114" s="119"/>
      <c r="L114" s="119"/>
      <c r="M114" s="119"/>
      <c r="N114" s="119"/>
      <c r="O114" s="119"/>
      <c r="P114" s="119"/>
      <c r="Q114" s="119"/>
    </row>
    <row r="115" spans="1:17">
      <c r="A115" s="119"/>
      <c r="B115" s="119"/>
      <c r="C115" s="119"/>
      <c r="D115" s="119"/>
      <c r="E115" s="119"/>
      <c r="F115" s="119"/>
      <c r="G115" s="119"/>
      <c r="H115" s="119"/>
      <c r="I115" s="119"/>
      <c r="J115" s="119"/>
      <c r="K115" s="119"/>
      <c r="L115" s="119"/>
      <c r="M115" s="119"/>
      <c r="N115" s="119"/>
      <c r="O115" s="119"/>
      <c r="P115" s="119"/>
      <c r="Q115" s="119"/>
    </row>
    <row r="116" spans="1:17">
      <c r="A116" s="119"/>
      <c r="B116" s="119"/>
      <c r="C116" s="119"/>
      <c r="D116" s="119"/>
      <c r="E116" s="119"/>
      <c r="F116" s="119"/>
      <c r="G116" s="119"/>
      <c r="H116" s="119"/>
      <c r="I116" s="119"/>
      <c r="J116" s="119"/>
      <c r="K116" s="119"/>
      <c r="L116" s="119"/>
      <c r="M116" s="119"/>
      <c r="N116" s="119"/>
      <c r="O116" s="119"/>
      <c r="P116" s="119"/>
      <c r="Q116" s="119"/>
    </row>
    <row r="117" spans="1:17">
      <c r="A117" s="119"/>
      <c r="B117" s="119"/>
      <c r="C117" s="119"/>
      <c r="D117" s="119"/>
      <c r="E117" s="119"/>
      <c r="F117" s="119"/>
      <c r="G117" s="119"/>
      <c r="H117" s="119"/>
      <c r="I117" s="119"/>
      <c r="J117" s="119"/>
      <c r="K117" s="119"/>
      <c r="L117" s="119"/>
      <c r="M117" s="119"/>
      <c r="N117" s="119"/>
      <c r="O117" s="119"/>
      <c r="P117" s="119"/>
      <c r="Q117" s="119"/>
    </row>
    <row r="118" spans="1:17">
      <c r="A118" s="119"/>
      <c r="B118" s="119"/>
      <c r="C118" s="119"/>
      <c r="D118" s="119"/>
      <c r="E118" s="119"/>
      <c r="F118" s="119"/>
      <c r="G118" s="119"/>
      <c r="H118" s="119"/>
      <c r="I118" s="119"/>
      <c r="J118" s="119"/>
      <c r="K118" s="119"/>
      <c r="L118" s="119"/>
      <c r="M118" s="119"/>
      <c r="N118" s="119"/>
      <c r="O118" s="119"/>
      <c r="P118" s="119"/>
      <c r="Q118" s="119"/>
    </row>
    <row r="119" spans="1:17">
      <c r="A119" s="119"/>
      <c r="B119" s="119"/>
      <c r="C119" s="119"/>
      <c r="D119" s="119"/>
      <c r="E119" s="119"/>
      <c r="F119" s="119"/>
      <c r="G119" s="119"/>
      <c r="H119" s="119"/>
      <c r="I119" s="119"/>
      <c r="J119" s="119"/>
      <c r="K119" s="119"/>
      <c r="L119" s="119"/>
      <c r="M119" s="119"/>
      <c r="N119" s="119"/>
      <c r="O119" s="119"/>
      <c r="P119" s="119"/>
      <c r="Q119" s="119"/>
    </row>
    <row r="120" spans="1:17">
      <c r="A120" s="119"/>
      <c r="B120" s="119"/>
      <c r="C120" s="119"/>
      <c r="D120" s="119"/>
      <c r="E120" s="119"/>
      <c r="F120" s="119"/>
      <c r="G120" s="119"/>
      <c r="H120" s="119"/>
      <c r="I120" s="119"/>
      <c r="J120" s="119"/>
      <c r="K120" s="119"/>
      <c r="L120" s="119"/>
      <c r="M120" s="119"/>
      <c r="N120" s="119"/>
      <c r="O120" s="119"/>
      <c r="P120" s="119"/>
      <c r="Q120" s="119"/>
    </row>
    <row r="121" spans="1:17" s="119" customFormat="1"/>
    <row r="122" spans="1:17" s="119" customFormat="1"/>
    <row r="123" spans="1:17" s="119" customFormat="1"/>
    <row r="124" spans="1:17" s="119" customFormat="1"/>
    <row r="125" spans="1:17" s="119" customFormat="1"/>
    <row r="126" spans="1:17" s="119" customFormat="1"/>
    <row r="127" spans="1:17" s="119" customFormat="1"/>
    <row r="128" spans="1:17" s="119" customFormat="1"/>
    <row r="129" s="119" customFormat="1"/>
    <row r="130" s="119" customFormat="1"/>
    <row r="131" s="119" customFormat="1"/>
    <row r="132" s="119" customFormat="1"/>
    <row r="133" s="119" customFormat="1"/>
    <row r="134" s="119" customFormat="1"/>
    <row r="135" s="119" customFormat="1"/>
    <row r="136" s="119" customFormat="1"/>
    <row r="137" s="119" customFormat="1"/>
    <row r="138" s="119" customFormat="1"/>
    <row r="139" s="119" customFormat="1"/>
    <row r="140" s="119" customFormat="1"/>
    <row r="141" s="119" customFormat="1"/>
    <row r="142" s="119" customFormat="1"/>
    <row r="143" s="119" customFormat="1"/>
    <row r="144" s="119" customFormat="1"/>
    <row r="145" s="119" customFormat="1"/>
    <row r="146" s="119" customFormat="1"/>
    <row r="147" s="119" customFormat="1"/>
    <row r="148" s="119" customFormat="1"/>
    <row r="149" s="119" customFormat="1"/>
    <row r="150" s="119" customFormat="1"/>
    <row r="151" s="119" customFormat="1"/>
    <row r="152" s="119" customFormat="1"/>
    <row r="153" s="119" customFormat="1"/>
    <row r="154" s="119" customFormat="1"/>
    <row r="155" s="119" customFormat="1"/>
    <row r="156" s="119" customFormat="1"/>
    <row r="157" s="119" customFormat="1"/>
    <row r="158" s="119" customFormat="1"/>
    <row r="159" s="119" customFormat="1"/>
    <row r="160" s="119" customFormat="1"/>
    <row r="161" s="119" customFormat="1"/>
    <row r="162" s="119" customFormat="1"/>
    <row r="163" s="119" customFormat="1"/>
    <row r="164" s="119" customFormat="1"/>
    <row r="165" s="119" customFormat="1"/>
    <row r="166" s="119" customFormat="1"/>
    <row r="167" s="119" customFormat="1"/>
    <row r="168" s="119" customFormat="1"/>
    <row r="169" s="119" customFormat="1"/>
    <row r="170" s="119" customFormat="1"/>
    <row r="171" s="119" customFormat="1"/>
    <row r="172" s="119" customFormat="1"/>
    <row r="173" s="119" customFormat="1"/>
    <row r="174" s="119" customFormat="1"/>
    <row r="175" s="119" customFormat="1"/>
    <row r="176" s="119" customFormat="1"/>
    <row r="177" s="119" customFormat="1"/>
    <row r="178" s="119" customFormat="1"/>
    <row r="179" s="119" customFormat="1"/>
    <row r="180" s="119" customFormat="1"/>
    <row r="181" s="119" customFormat="1"/>
    <row r="182" s="119" customFormat="1"/>
    <row r="183" s="119" customFormat="1"/>
    <row r="184" s="119" customFormat="1"/>
    <row r="185" s="119" customFormat="1"/>
    <row r="186" s="119" customFormat="1"/>
    <row r="187" s="119" customFormat="1"/>
    <row r="188" s="119" customFormat="1"/>
    <row r="189" s="119" customFormat="1"/>
    <row r="190" s="119" customFormat="1"/>
    <row r="191" s="119" customFormat="1"/>
    <row r="192" s="119" customFormat="1"/>
    <row r="193" s="119" customFormat="1"/>
    <row r="194" s="119" customFormat="1"/>
    <row r="195" s="119" customFormat="1"/>
    <row r="196" s="119" customFormat="1"/>
    <row r="197" s="119" customFormat="1"/>
    <row r="198" s="119" customFormat="1"/>
    <row r="199" s="119" customFormat="1"/>
    <row r="200" s="119" customFormat="1"/>
    <row r="201" s="119" customFormat="1"/>
    <row r="202" s="119" customFormat="1"/>
    <row r="203" s="119" customFormat="1"/>
    <row r="204" s="119" customFormat="1"/>
    <row r="205" s="119" customFormat="1"/>
    <row r="206" s="119" customFormat="1"/>
    <row r="207" s="119" customFormat="1"/>
    <row r="208" s="119" customFormat="1"/>
    <row r="209" s="119" customFormat="1"/>
    <row r="210" s="119" customFormat="1"/>
    <row r="211" s="119" customFormat="1"/>
    <row r="212" s="119" customFormat="1"/>
    <row r="213" s="119" customFormat="1"/>
    <row r="214" s="119" customFormat="1"/>
    <row r="215" s="119" customFormat="1"/>
    <row r="216" s="119" customFormat="1"/>
    <row r="217" s="119" customFormat="1"/>
    <row r="218" s="119" customFormat="1"/>
    <row r="219" s="119" customFormat="1"/>
    <row r="220" s="119" customFormat="1"/>
    <row r="221" s="119" customFormat="1"/>
    <row r="222" s="119" customFormat="1"/>
    <row r="223" s="119" customFormat="1"/>
    <row r="224" s="119" customFormat="1"/>
    <row r="225" s="119" customFormat="1"/>
    <row r="226" s="119" customFormat="1"/>
    <row r="227" s="119" customFormat="1"/>
    <row r="228" s="119" customFormat="1"/>
    <row r="229" s="119" customFormat="1"/>
    <row r="230" s="119" customFormat="1"/>
    <row r="231" s="119" customFormat="1"/>
    <row r="232" s="119" customFormat="1"/>
    <row r="233" s="119" customFormat="1"/>
    <row r="234" s="119" customFormat="1"/>
    <row r="235" s="119" customFormat="1"/>
    <row r="236" s="119" customFormat="1"/>
    <row r="237" s="119" customFormat="1"/>
    <row r="238" s="119" customFormat="1"/>
    <row r="239" s="119" customFormat="1"/>
    <row r="240" s="119" customFormat="1"/>
    <row r="241" s="119" customFormat="1"/>
    <row r="242" s="119" customFormat="1"/>
    <row r="243" s="119" customFormat="1"/>
    <row r="244" s="119" customFormat="1"/>
    <row r="245" s="119" customFormat="1"/>
    <row r="246" s="119" customFormat="1"/>
    <row r="247" s="119" customFormat="1"/>
    <row r="248" s="119" customFormat="1"/>
    <row r="249" s="119" customFormat="1"/>
    <row r="250" s="119" customFormat="1"/>
    <row r="251" s="119" customFormat="1"/>
    <row r="252" s="119" customFormat="1"/>
    <row r="253" s="119" customFormat="1"/>
    <row r="254" s="119" customFormat="1"/>
    <row r="255" s="119" customFormat="1"/>
    <row r="256" s="119" customFormat="1"/>
    <row r="257" s="119" customFormat="1"/>
    <row r="258" s="119" customFormat="1"/>
    <row r="259" s="119" customFormat="1"/>
    <row r="260" s="119" customFormat="1"/>
    <row r="261" s="119" customFormat="1"/>
    <row r="262" s="119" customFormat="1"/>
    <row r="263" s="119" customFormat="1"/>
    <row r="264" s="119" customFormat="1"/>
    <row r="265" s="119" customFormat="1"/>
    <row r="266" s="119" customFormat="1"/>
    <row r="267" s="119" customFormat="1"/>
    <row r="268" s="119" customFormat="1"/>
    <row r="269" s="119" customFormat="1"/>
    <row r="270" s="119" customFormat="1"/>
    <row r="271" s="119" customFormat="1"/>
    <row r="272" s="119" customFormat="1"/>
    <row r="273" s="119" customFormat="1"/>
    <row r="274" s="119" customFormat="1"/>
    <row r="275" s="119" customFormat="1"/>
    <row r="276" s="119" customFormat="1"/>
    <row r="277" s="119" customFormat="1"/>
    <row r="278" s="119" customFormat="1"/>
    <row r="279" s="119" customFormat="1"/>
    <row r="280" s="119" customFormat="1"/>
    <row r="281" s="119" customFormat="1"/>
    <row r="282" s="119" customFormat="1"/>
    <row r="283" s="119" customFormat="1"/>
    <row r="284" s="119" customFormat="1"/>
    <row r="285" s="119" customFormat="1"/>
    <row r="286" s="119" customFormat="1"/>
    <row r="287" s="119" customFormat="1"/>
    <row r="288" s="119" customFormat="1"/>
    <row r="289" s="119" customFormat="1"/>
    <row r="290" s="119" customFormat="1"/>
    <row r="291" s="119" customFormat="1"/>
    <row r="292" s="119" customFormat="1"/>
    <row r="293" s="119" customFormat="1"/>
    <row r="294" s="119" customFormat="1"/>
    <row r="295" s="119" customFormat="1"/>
    <row r="296" s="119" customFormat="1"/>
    <row r="297" s="119" customFormat="1"/>
    <row r="298" s="119" customFormat="1"/>
    <row r="299" s="119" customFormat="1"/>
    <row r="300" s="119" customFormat="1"/>
    <row r="301" s="119" customFormat="1"/>
    <row r="302" s="119" customFormat="1"/>
    <row r="303" s="119" customFormat="1"/>
    <row r="304" s="119" customFormat="1"/>
    <row r="305" s="119" customFormat="1"/>
    <row r="306" s="119" customFormat="1"/>
    <row r="307" s="119" customFormat="1"/>
    <row r="308" s="119" customFormat="1"/>
    <row r="309" s="119" customFormat="1"/>
    <row r="310" s="119" customFormat="1"/>
    <row r="311" s="119" customFormat="1"/>
    <row r="312" s="119" customFormat="1"/>
    <row r="313" s="119" customFormat="1"/>
    <row r="314" s="119" customFormat="1"/>
    <row r="315" s="119" customFormat="1"/>
    <row r="316" s="119" customFormat="1"/>
    <row r="317" s="119" customFormat="1"/>
    <row r="318" s="119" customFormat="1"/>
    <row r="319" s="119" customFormat="1"/>
    <row r="320" s="119" customFormat="1"/>
    <row r="321" s="119" customFormat="1"/>
    <row r="322" s="119" customFormat="1"/>
    <row r="323" s="119" customFormat="1"/>
    <row r="324" s="119" customFormat="1"/>
    <row r="325" s="119" customFormat="1"/>
    <row r="326" s="119" customFormat="1"/>
    <row r="327" s="119" customFormat="1"/>
    <row r="328" s="119" customFormat="1"/>
    <row r="329" s="119" customFormat="1"/>
    <row r="330" s="119" customFormat="1"/>
    <row r="331" s="119" customFormat="1"/>
    <row r="332" s="119" customFormat="1"/>
    <row r="333" s="119" customFormat="1"/>
    <row r="334" s="119" customFormat="1"/>
    <row r="335" s="119" customFormat="1"/>
    <row r="336" s="119" customFormat="1"/>
    <row r="337" s="119" customFormat="1"/>
    <row r="338" s="119" customFormat="1"/>
    <row r="339" s="119" customFormat="1"/>
    <row r="340" s="119" customFormat="1"/>
    <row r="341" s="119" customFormat="1"/>
    <row r="342" s="119" customFormat="1"/>
    <row r="343" s="119" customFormat="1"/>
    <row r="344" s="119" customFormat="1"/>
    <row r="345" s="119" customFormat="1"/>
    <row r="346" s="119" customFormat="1"/>
    <row r="347" s="119" customFormat="1"/>
    <row r="348" s="119" customFormat="1"/>
    <row r="349" s="119" customFormat="1"/>
    <row r="350" s="119" customFormat="1"/>
    <row r="351" s="119" customFormat="1"/>
    <row r="352" s="119" customFormat="1"/>
    <row r="353" s="119" customFormat="1"/>
    <row r="354" s="119" customFormat="1"/>
    <row r="355" s="119" customFormat="1"/>
    <row r="356" s="119" customFormat="1"/>
    <row r="357" s="119" customFormat="1"/>
    <row r="358" s="119" customFormat="1"/>
    <row r="359" s="119" customFormat="1"/>
    <row r="360" s="119" customFormat="1"/>
    <row r="361" s="119" customFormat="1"/>
    <row r="362" s="119" customFormat="1"/>
    <row r="363" s="119" customFormat="1"/>
    <row r="364" s="119" customFormat="1"/>
    <row r="365" s="119" customFormat="1"/>
    <row r="366" s="119" customFormat="1"/>
    <row r="367" s="119" customFormat="1"/>
    <row r="368" s="119" customFormat="1"/>
    <row r="369" s="119" customFormat="1"/>
    <row r="370" s="119" customFormat="1"/>
    <row r="371" s="119" customFormat="1"/>
    <row r="372" s="119" customFormat="1"/>
    <row r="373" s="119" customFormat="1"/>
    <row r="374" s="119" customFormat="1"/>
    <row r="375" s="119" customFormat="1"/>
    <row r="376" s="119" customFormat="1"/>
    <row r="377" s="119" customFormat="1"/>
    <row r="378" s="119" customFormat="1"/>
    <row r="379" s="119" customFormat="1"/>
    <row r="380" s="119" customFormat="1"/>
    <row r="381" s="119" customFormat="1"/>
    <row r="382" s="119" customFormat="1"/>
    <row r="383" s="119" customFormat="1"/>
    <row r="384" s="119" customFormat="1"/>
    <row r="385" s="119" customFormat="1"/>
    <row r="386" s="119" customFormat="1"/>
    <row r="387" s="119" customFormat="1"/>
    <row r="388" s="119" customFormat="1"/>
    <row r="389" s="119" customFormat="1"/>
    <row r="390" s="119" customFormat="1"/>
    <row r="391" s="119" customFormat="1"/>
    <row r="392" s="119" customFormat="1"/>
    <row r="393" s="119" customFormat="1"/>
    <row r="394" s="119" customFormat="1"/>
    <row r="395" s="119" customFormat="1"/>
    <row r="396" s="119" customFormat="1"/>
    <row r="397" s="119" customFormat="1"/>
    <row r="398" s="119" customFormat="1"/>
    <row r="399" s="119" customFormat="1"/>
    <row r="400" s="119" customFormat="1"/>
    <row r="401" s="119" customFormat="1"/>
    <row r="402" s="119" customFormat="1"/>
    <row r="403" s="119" customFormat="1"/>
    <row r="404" s="119" customFormat="1"/>
    <row r="405" s="119" customFormat="1"/>
    <row r="406" s="119" customFormat="1"/>
    <row r="407" s="119" customFormat="1"/>
    <row r="408" s="119" customFormat="1"/>
    <row r="409" s="119" customFormat="1"/>
    <row r="410" s="119" customFormat="1"/>
    <row r="411" s="119" customFormat="1"/>
    <row r="412" s="119" customFormat="1"/>
    <row r="413" s="119" customFormat="1"/>
    <row r="414" s="119" customFormat="1"/>
    <row r="415" s="119" customFormat="1"/>
    <row r="416" s="119" customFormat="1"/>
    <row r="417" s="119" customFormat="1"/>
    <row r="418" s="119" customFormat="1"/>
    <row r="419" s="119" customFormat="1"/>
    <row r="420" s="119" customFormat="1"/>
    <row r="421" s="119" customFormat="1"/>
    <row r="422" s="119" customFormat="1"/>
    <row r="423" s="119" customFormat="1"/>
    <row r="424" s="119" customFormat="1"/>
    <row r="425" s="119" customFormat="1"/>
    <row r="426" s="119" customFormat="1"/>
    <row r="427" s="119" customFormat="1"/>
    <row r="428" s="119" customFormat="1"/>
    <row r="429" s="119" customFormat="1"/>
    <row r="430" s="119" customFormat="1"/>
    <row r="431" s="119" customFormat="1"/>
    <row r="432" s="119" customFormat="1"/>
    <row r="433" s="119" customFormat="1"/>
    <row r="434" s="119" customFormat="1"/>
    <row r="435" s="119" customFormat="1"/>
    <row r="436" s="119" customFormat="1"/>
    <row r="437" s="119" customFormat="1"/>
    <row r="438" s="119" customFormat="1"/>
    <row r="439" s="119" customFormat="1"/>
    <row r="440" s="119" customFormat="1"/>
    <row r="441" s="119" customFormat="1"/>
    <row r="442" s="119" customFormat="1"/>
    <row r="443" s="119" customFormat="1"/>
    <row r="444" s="119" customFormat="1"/>
    <row r="445" s="119" customFormat="1"/>
    <row r="446" s="119" customFormat="1"/>
    <row r="447" s="119" customFormat="1"/>
    <row r="448" s="119" customFormat="1"/>
    <row r="449" s="119" customFormat="1"/>
    <row r="450" s="119" customFormat="1"/>
    <row r="451" s="119" customFormat="1"/>
    <row r="452" s="119" customFormat="1"/>
    <row r="453" s="119" customFormat="1"/>
    <row r="454" s="119" customFormat="1"/>
    <row r="455" s="119" customFormat="1"/>
    <row r="456" s="119" customFormat="1"/>
    <row r="457" s="119" customFormat="1"/>
    <row r="458" s="119" customFormat="1"/>
    <row r="459" s="119" customFormat="1"/>
    <row r="460" s="119" customFormat="1"/>
    <row r="461" s="119" customFormat="1"/>
    <row r="462" s="119" customFormat="1"/>
    <row r="463" s="119" customFormat="1"/>
    <row r="464" s="119" customFormat="1"/>
    <row r="465" s="119" customFormat="1"/>
    <row r="466" s="119" customFormat="1"/>
    <row r="467" s="119" customFormat="1"/>
    <row r="468" s="119" customFormat="1"/>
    <row r="469" s="119" customFormat="1"/>
    <row r="470" s="119" customFormat="1"/>
    <row r="471" s="119" customFormat="1"/>
    <row r="472" s="119" customFormat="1"/>
    <row r="473" s="119" customFormat="1"/>
    <row r="474" s="119" customFormat="1"/>
    <row r="475" s="119" customFormat="1"/>
    <row r="476" s="119" customFormat="1"/>
    <row r="477" s="119" customFormat="1"/>
    <row r="478" s="119" customFormat="1"/>
    <row r="479" s="119" customFormat="1"/>
    <row r="480" s="119" customFormat="1"/>
    <row r="481" s="119" customFormat="1"/>
    <row r="482" s="119" customFormat="1"/>
    <row r="483" s="119" customFormat="1"/>
    <row r="484" s="119" customFormat="1"/>
    <row r="485" s="119" customFormat="1"/>
    <row r="486" s="119" customFormat="1"/>
    <row r="487" s="119" customFormat="1"/>
    <row r="488" s="119" customFormat="1"/>
    <row r="489" s="119" customFormat="1"/>
    <row r="490" s="119" customFormat="1"/>
    <row r="491" s="119" customFormat="1"/>
    <row r="492" s="119" customFormat="1"/>
    <row r="493" s="119" customFormat="1"/>
    <row r="494" s="119" customFormat="1"/>
    <row r="495" s="119" customFormat="1"/>
    <row r="496" s="119" customFormat="1"/>
    <row r="497" s="119" customFormat="1"/>
    <row r="498" s="119" customFormat="1"/>
    <row r="499" s="119" customFormat="1"/>
    <row r="500" s="119" customFormat="1"/>
    <row r="501" s="119" customFormat="1"/>
    <row r="502" s="119" customFormat="1"/>
    <row r="503" s="119" customFormat="1"/>
    <row r="504" s="119" customFormat="1"/>
    <row r="505" s="119" customFormat="1"/>
    <row r="506" s="119" customFormat="1"/>
    <row r="507" s="119" customFormat="1"/>
    <row r="508" s="119" customFormat="1"/>
    <row r="509" s="119" customFormat="1"/>
    <row r="510" s="119" customFormat="1"/>
    <row r="511" s="119" customFormat="1"/>
    <row r="512" s="119" customFormat="1"/>
    <row r="513" s="119" customFormat="1"/>
    <row r="514" s="119" customFormat="1"/>
    <row r="515" s="119" customFormat="1"/>
    <row r="516" s="119" customFormat="1"/>
    <row r="517" s="119" customFormat="1"/>
    <row r="518" s="119" customFormat="1"/>
    <row r="519" s="119" customFormat="1"/>
    <row r="520" s="119" customFormat="1"/>
    <row r="521" s="119" customFormat="1"/>
    <row r="522" s="119" customFormat="1"/>
    <row r="523" s="119" customFormat="1"/>
    <row r="524" s="119" customFormat="1"/>
    <row r="525" s="119" customFormat="1"/>
    <row r="526" s="119" customFormat="1"/>
    <row r="527" s="119" customFormat="1"/>
    <row r="528" s="119" customFormat="1"/>
  </sheetData>
  <mergeCells count="3">
    <mergeCell ref="B6:C6"/>
    <mergeCell ref="C5:E5"/>
    <mergeCell ref="J2:K2"/>
  </mergeCells>
  <phoneticPr fontId="2"/>
  <dataValidations count="1">
    <dataValidation type="list" allowBlank="1" showInputMessage="1" showErrorMessage="1" sqref="H6">
      <formula1>$M$6:$M$24</formula1>
    </dataValidation>
  </dataValidations>
  <hyperlinks>
    <hyperlink ref="J2:K2" location="入力の説明!A1" display="入力の説明シートへ"/>
  </hyperlinks>
  <pageMargins left="0.78740157480314965" right="0.78740157480314965" top="0.78740157480314965" bottom="0.78740157480314965" header="0.51181102362204722" footer="0.51181102362204722"/>
  <pageSetup paperSize="9" scale="50" orientation="portrait" r:id="rId1"/>
  <headerFooter alignWithMargins="0">
    <oddFooter>&amp;R&amp;F  &amp;A</oddFooter>
  </headerFooter>
  <ignoredErrors>
    <ignoredError sqref="B111" numberStoredAsText="1"/>
    <ignoredError sqref="J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6699"/>
    <pageSetUpPr fitToPage="1"/>
  </sheetPr>
  <dimension ref="B1:X114"/>
  <sheetViews>
    <sheetView zoomScaleNormal="100" workbookViewId="0">
      <pane xSplit="4" ySplit="6" topLeftCell="E7" activePane="bottomRight" state="frozen"/>
      <selection activeCell="A17" sqref="A17:IV18"/>
      <selection pane="topRight" activeCell="A17" sqref="A17:IV18"/>
      <selection pane="bottomLeft" activeCell="A17" sqref="A17:IV18"/>
      <selection pane="bottomRight"/>
    </sheetView>
  </sheetViews>
  <sheetFormatPr defaultRowHeight="12"/>
  <cols>
    <col min="1" max="1" width="1.75" style="119" customWidth="1"/>
    <col min="2" max="2" width="3.625" style="119" customWidth="1"/>
    <col min="3" max="3" width="28.5" style="119" customWidth="1"/>
    <col min="4" max="4" width="0.875" style="119" customWidth="1"/>
    <col min="5" max="5" width="13.625" style="119" customWidth="1"/>
    <col min="6" max="9" width="11.75" style="119" customWidth="1"/>
    <col min="10" max="17" width="10.875" style="119" customWidth="1"/>
    <col min="18" max="21" width="12.125" style="119" customWidth="1"/>
    <col min="22" max="22" width="9" style="119"/>
    <col min="23" max="23" width="0" style="119" hidden="1" customWidth="1"/>
    <col min="24" max="24" width="9.75" style="119" hidden="1" customWidth="1"/>
    <col min="25" max="16384" width="9" style="119"/>
  </cols>
  <sheetData>
    <row r="1" spans="2:24" ht="12.75" thickBot="1"/>
    <row r="2" spans="2:24" ht="20.25" customHeight="1" thickTop="1" thickBot="1">
      <c r="B2" s="159" t="s">
        <v>149</v>
      </c>
      <c r="Q2" s="171" t="s">
        <v>525</v>
      </c>
      <c r="R2" s="709" t="s">
        <v>156</v>
      </c>
      <c r="S2" s="711"/>
      <c r="T2" s="192"/>
      <c r="U2" s="238" t="s">
        <v>439</v>
      </c>
    </row>
    <row r="3" spans="2:24" ht="20.25" customHeight="1" thickTop="1" thickBot="1">
      <c r="B3" s="755" t="s">
        <v>42</v>
      </c>
      <c r="C3" s="756"/>
      <c r="D3" s="179"/>
      <c r="E3" s="765" t="s">
        <v>102</v>
      </c>
      <c r="F3" s="760"/>
      <c r="G3" s="761"/>
      <c r="H3" s="761"/>
      <c r="I3" s="761"/>
      <c r="J3" s="762"/>
      <c r="K3" s="763"/>
      <c r="L3" s="763"/>
      <c r="M3" s="764"/>
      <c r="N3" s="752"/>
      <c r="O3" s="753"/>
      <c r="P3" s="753"/>
      <c r="Q3" s="754"/>
      <c r="R3" s="749" t="s">
        <v>103</v>
      </c>
      <c r="S3" s="749" t="s">
        <v>53</v>
      </c>
      <c r="T3" s="220"/>
      <c r="U3" s="221"/>
    </row>
    <row r="4" spans="2:24" ht="20.25" customHeight="1" thickTop="1" thickBot="1">
      <c r="B4" s="736"/>
      <c r="C4" s="757"/>
      <c r="D4" s="191"/>
      <c r="E4" s="766"/>
      <c r="F4" s="768" t="s">
        <v>47</v>
      </c>
      <c r="G4" s="769"/>
      <c r="H4" s="769"/>
      <c r="I4" s="770"/>
      <c r="J4" s="771" t="s">
        <v>43</v>
      </c>
      <c r="K4" s="772"/>
      <c r="L4" s="772"/>
      <c r="M4" s="773"/>
      <c r="N4" s="203"/>
      <c r="O4" s="204"/>
      <c r="P4" s="204"/>
      <c r="Q4" s="205"/>
      <c r="R4" s="750"/>
      <c r="S4" s="750"/>
      <c r="T4" s="222" t="s">
        <v>437</v>
      </c>
      <c r="U4" s="223" t="s">
        <v>438</v>
      </c>
    </row>
    <row r="5" spans="2:24" ht="20.25" customHeight="1" thickTop="1">
      <c r="B5" s="736"/>
      <c r="C5" s="757"/>
      <c r="D5" s="191"/>
      <c r="E5" s="766"/>
      <c r="F5" s="194"/>
      <c r="G5" s="195"/>
      <c r="H5" s="195"/>
      <c r="I5" s="196"/>
      <c r="J5" s="774"/>
      <c r="K5" s="775"/>
      <c r="L5" s="775"/>
      <c r="M5" s="776"/>
      <c r="N5" s="746" t="s">
        <v>52</v>
      </c>
      <c r="O5" s="747"/>
      <c r="P5" s="747"/>
      <c r="Q5" s="748"/>
      <c r="R5" s="750"/>
      <c r="S5" s="750"/>
      <c r="T5" s="222"/>
      <c r="U5" s="223"/>
    </row>
    <row r="6" spans="2:24" ht="36.75" customHeight="1">
      <c r="B6" s="758"/>
      <c r="C6" s="759"/>
      <c r="D6" s="180"/>
      <c r="E6" s="767"/>
      <c r="F6" s="197" t="s">
        <v>56</v>
      </c>
      <c r="G6" s="198" t="s">
        <v>170</v>
      </c>
      <c r="H6" s="198" t="s">
        <v>171</v>
      </c>
      <c r="I6" s="199" t="s">
        <v>57</v>
      </c>
      <c r="J6" s="200" t="s">
        <v>50</v>
      </c>
      <c r="K6" s="201" t="s">
        <v>169</v>
      </c>
      <c r="L6" s="201" t="s">
        <v>168</v>
      </c>
      <c r="M6" s="202" t="s">
        <v>51</v>
      </c>
      <c r="N6" s="206" t="s">
        <v>48</v>
      </c>
      <c r="O6" s="207" t="s">
        <v>169</v>
      </c>
      <c r="P6" s="207" t="s">
        <v>168</v>
      </c>
      <c r="Q6" s="208" t="s">
        <v>49</v>
      </c>
      <c r="R6" s="751"/>
      <c r="S6" s="751"/>
      <c r="T6" s="549"/>
      <c r="U6" s="550"/>
      <c r="W6" s="181" t="s">
        <v>172</v>
      </c>
    </row>
    <row r="7" spans="2:24">
      <c r="B7" s="578" t="s">
        <v>205</v>
      </c>
      <c r="C7" s="581" t="s">
        <v>312</v>
      </c>
      <c r="D7" s="120"/>
      <c r="E7" s="224">
        <f>最終需要額入力!X8</f>
        <v>0</v>
      </c>
      <c r="F7" s="209">
        <f>計算シート!F7</f>
        <v>0</v>
      </c>
      <c r="G7" s="210">
        <f>計算シート!L7</f>
        <v>8.9780203638969045</v>
      </c>
      <c r="H7" s="210">
        <f>計算シート!V7</f>
        <v>12.161843155435031</v>
      </c>
      <c r="I7" s="211">
        <f t="shared" ref="I7:I40" si="0">F7+G7+H7</f>
        <v>21.139863519331936</v>
      </c>
      <c r="J7" s="209">
        <f>計算シート!G7</f>
        <v>0</v>
      </c>
      <c r="K7" s="210">
        <f>計算シート!M7</f>
        <v>4.337344802362983</v>
      </c>
      <c r="L7" s="210">
        <f>計算シート!W7</f>
        <v>5.8754719926346661</v>
      </c>
      <c r="M7" s="211">
        <f>J7+K7+L7</f>
        <v>10.21281679499765</v>
      </c>
      <c r="N7" s="209">
        <f>計算シート!H7</f>
        <v>0</v>
      </c>
      <c r="O7" s="210">
        <f>計算シート!N7</f>
        <v>0.66937335025449529</v>
      </c>
      <c r="P7" s="210">
        <f>計算シート!X7</f>
        <v>0.90674930199086046</v>
      </c>
      <c r="Q7" s="211">
        <f>N7+O7+P7</f>
        <v>1.5761226522453557</v>
      </c>
      <c r="R7" s="218"/>
      <c r="S7" s="218"/>
      <c r="T7" s="422">
        <f>'計算シート（雇用誘発数）'!G9</f>
        <v>7</v>
      </c>
      <c r="U7" s="423">
        <f>'計算シート（雇用誘発数）'!O9</f>
        <v>2</v>
      </c>
      <c r="W7" s="184">
        <f>K7+L7</f>
        <v>10.21281679499765</v>
      </c>
      <c r="X7" s="184">
        <f>O7+P7</f>
        <v>1.5761226522453557</v>
      </c>
    </row>
    <row r="8" spans="2:24">
      <c r="B8" s="578" t="s">
        <v>206</v>
      </c>
      <c r="C8" s="581" t="s">
        <v>313</v>
      </c>
      <c r="D8" s="120"/>
      <c r="E8" s="225">
        <f>最終需要額入力!X9</f>
        <v>0</v>
      </c>
      <c r="F8" s="209">
        <f>計算シート!F8</f>
        <v>0</v>
      </c>
      <c r="G8" s="210">
        <f>計算シート!L8</f>
        <v>4.2801480827596432E-2</v>
      </c>
      <c r="H8" s="210">
        <f>計算シート!V8</f>
        <v>2.7864201403778757</v>
      </c>
      <c r="I8" s="211">
        <f t="shared" si="0"/>
        <v>2.8292216212054719</v>
      </c>
      <c r="J8" s="209">
        <f>計算シート!G8</f>
        <v>0</v>
      </c>
      <c r="K8" s="210">
        <f>計算シート!M8</f>
        <v>9.1663198932695183E-3</v>
      </c>
      <c r="L8" s="210">
        <f>計算シート!W8</f>
        <v>0.59673679204306307</v>
      </c>
      <c r="M8" s="211">
        <f t="shared" ref="M8:M38" si="1">J8+K8+L8</f>
        <v>0.60590311193633262</v>
      </c>
      <c r="N8" s="209">
        <f>計算シート!H8</f>
        <v>0</v>
      </c>
      <c r="O8" s="210">
        <f>計算シート!N8</f>
        <v>3.5787473616448206E-3</v>
      </c>
      <c r="P8" s="210">
        <f>計算シート!X8</f>
        <v>0.23298011033725483</v>
      </c>
      <c r="Q8" s="211">
        <f t="shared" ref="Q8:Q38" si="2">N8+O8+P8</f>
        <v>0.23655885769889964</v>
      </c>
      <c r="R8" s="219"/>
      <c r="S8" s="219"/>
      <c r="T8" s="422">
        <f>'計算シート（雇用誘発数）'!G10</f>
        <v>0</v>
      </c>
      <c r="U8" s="423">
        <f>'計算シート（雇用誘発数）'!O10</f>
        <v>0</v>
      </c>
      <c r="W8" s="184">
        <f t="shared" ref="W8:W38" si="3">K8+L8</f>
        <v>0.60590311193633262</v>
      </c>
      <c r="X8" s="184">
        <f t="shared" ref="X8:X38" si="4">O8+P8</f>
        <v>0.23655885769889964</v>
      </c>
    </row>
    <row r="9" spans="2:24">
      <c r="B9" s="578" t="s">
        <v>207</v>
      </c>
      <c r="C9" s="581" t="s">
        <v>314</v>
      </c>
      <c r="D9" s="120"/>
      <c r="E9" s="225">
        <f>最終需要額入力!X10</f>
        <v>0</v>
      </c>
      <c r="F9" s="209">
        <f>計算シート!F9</f>
        <v>0</v>
      </c>
      <c r="G9" s="210">
        <f>計算シート!L9</f>
        <v>0.86046655659107496</v>
      </c>
      <c r="H9" s="210">
        <f>計算シート!V9</f>
        <v>6.0163667811151509</v>
      </c>
      <c r="I9" s="211">
        <f t="shared" si="0"/>
        <v>6.8768333377062261</v>
      </c>
      <c r="J9" s="209">
        <f>計算シート!G9</f>
        <v>0</v>
      </c>
      <c r="K9" s="210">
        <f>計算シート!M9</f>
        <v>0.50221646995655977</v>
      </c>
      <c r="L9" s="210">
        <f>計算シート!W9</f>
        <v>3.511488579807172</v>
      </c>
      <c r="M9" s="211">
        <f t="shared" si="1"/>
        <v>4.0137050497637317</v>
      </c>
      <c r="N9" s="209">
        <f>計算シート!H9</f>
        <v>0</v>
      </c>
      <c r="O9" s="210">
        <f>計算シート!N9</f>
        <v>0.32116252259966455</v>
      </c>
      <c r="P9" s="210">
        <f>計算シート!X9</f>
        <v>2.2455626165910738</v>
      </c>
      <c r="Q9" s="211">
        <f t="shared" si="2"/>
        <v>2.5667251391907384</v>
      </c>
      <c r="R9" s="219"/>
      <c r="S9" s="219"/>
      <c r="T9" s="422">
        <f>'計算シート（雇用誘発数）'!G11</f>
        <v>3</v>
      </c>
      <c r="U9" s="423">
        <f>'計算シート（雇用誘発数）'!O11</f>
        <v>2</v>
      </c>
      <c r="W9" s="184">
        <f t="shared" si="3"/>
        <v>4.0137050497637317</v>
      </c>
      <c r="X9" s="184">
        <f t="shared" si="4"/>
        <v>2.5667251391907384</v>
      </c>
    </row>
    <row r="10" spans="2:24">
      <c r="B10" s="578" t="s">
        <v>208</v>
      </c>
      <c r="C10" s="581" t="s">
        <v>315</v>
      </c>
      <c r="D10" s="120"/>
      <c r="E10" s="225">
        <f>最終需要額入力!X11</f>
        <v>0</v>
      </c>
      <c r="F10" s="209">
        <f>計算シート!F10</f>
        <v>0</v>
      </c>
      <c r="G10" s="210">
        <f>計算シート!L10</f>
        <v>1.4234612451137998</v>
      </c>
      <c r="H10" s="210">
        <f>計算シート!V10</f>
        <v>1.2995764158729117</v>
      </c>
      <c r="I10" s="211">
        <f t="shared" si="0"/>
        <v>2.7230376609867113</v>
      </c>
      <c r="J10" s="209">
        <f>計算シート!G10</f>
        <v>0</v>
      </c>
      <c r="K10" s="210">
        <f>計算シート!M10</f>
        <v>1.0574206522593139</v>
      </c>
      <c r="L10" s="210">
        <f>計算シート!W10</f>
        <v>0.9653925922115949</v>
      </c>
      <c r="M10" s="211">
        <f t="shared" si="1"/>
        <v>2.0228132444709086</v>
      </c>
      <c r="N10" s="209">
        <f>計算シート!H10</f>
        <v>0</v>
      </c>
      <c r="O10" s="210">
        <f>計算シート!N10</f>
        <v>0.30674093863652796</v>
      </c>
      <c r="P10" s="210">
        <f>計算シート!X10</f>
        <v>0.28004505988702394</v>
      </c>
      <c r="Q10" s="211">
        <f t="shared" si="2"/>
        <v>0.58678599852355195</v>
      </c>
      <c r="R10" s="219"/>
      <c r="S10" s="219"/>
      <c r="T10" s="422">
        <f>'計算シート（雇用誘発数）'!G12</f>
        <v>1</v>
      </c>
      <c r="U10" s="423">
        <f>'計算シート（雇用誘発数）'!O12</f>
        <v>1</v>
      </c>
      <c r="W10" s="184">
        <f t="shared" si="3"/>
        <v>2.0228132444709086</v>
      </c>
      <c r="X10" s="184">
        <f t="shared" si="4"/>
        <v>0.58678599852355195</v>
      </c>
    </row>
    <row r="11" spans="2:24" ht="13.5" customHeight="1">
      <c r="B11" s="578" t="s">
        <v>209</v>
      </c>
      <c r="C11" s="581" t="s">
        <v>316</v>
      </c>
      <c r="D11" s="120"/>
      <c r="E11" s="225">
        <f>最終需要額入力!X12</f>
        <v>0</v>
      </c>
      <c r="F11" s="209">
        <f>計算シート!F11</f>
        <v>0</v>
      </c>
      <c r="G11" s="210">
        <f>計算シート!L11</f>
        <v>0.30035582101370756</v>
      </c>
      <c r="H11" s="210">
        <f>計算シート!V11</f>
        <v>3.4669422579197375</v>
      </c>
      <c r="I11" s="211">
        <f t="shared" si="0"/>
        <v>3.7672980789334449</v>
      </c>
      <c r="J11" s="209">
        <f>計算シート!G11</f>
        <v>0</v>
      </c>
      <c r="K11" s="210">
        <f>計算シート!M11</f>
        <v>0.17463382674464545</v>
      </c>
      <c r="L11" s="210">
        <f>計算シート!W11</f>
        <v>2.0157604788875201</v>
      </c>
      <c r="M11" s="211">
        <f t="shared" si="1"/>
        <v>2.1903943056321653</v>
      </c>
      <c r="N11" s="209">
        <f>計算シート!H11</f>
        <v>0</v>
      </c>
      <c r="O11" s="210">
        <f>計算シート!N11</f>
        <v>7.0474432198195908E-2</v>
      </c>
      <c r="P11" s="210">
        <f>計算シート!X11</f>
        <v>0.81347112323710902</v>
      </c>
      <c r="Q11" s="211">
        <f t="shared" si="2"/>
        <v>0.88394555543530495</v>
      </c>
      <c r="R11" s="219"/>
      <c r="S11" s="219"/>
      <c r="T11" s="422">
        <f>'計算シート（雇用誘発数）'!G13</f>
        <v>0</v>
      </c>
      <c r="U11" s="423">
        <f>'計算シート（雇用誘発数）'!O13</f>
        <v>0</v>
      </c>
      <c r="W11" s="184">
        <f t="shared" si="3"/>
        <v>2.1903943056321653</v>
      </c>
      <c r="X11" s="184">
        <f t="shared" si="4"/>
        <v>0.88394555543530495</v>
      </c>
    </row>
    <row r="12" spans="2:24">
      <c r="B12" s="579" t="s">
        <v>210</v>
      </c>
      <c r="C12" s="582" t="s">
        <v>317</v>
      </c>
      <c r="D12" s="186"/>
      <c r="E12" s="226">
        <f>最終需要額入力!X13</f>
        <v>0</v>
      </c>
      <c r="F12" s="212">
        <f>計算シート!F12</f>
        <v>0</v>
      </c>
      <c r="G12" s="213">
        <f>計算シート!L12</f>
        <v>0</v>
      </c>
      <c r="H12" s="213">
        <f>計算シート!V12</f>
        <v>0</v>
      </c>
      <c r="I12" s="214">
        <f t="shared" si="0"/>
        <v>0</v>
      </c>
      <c r="J12" s="212">
        <f>計算シート!G12</f>
        <v>0</v>
      </c>
      <c r="K12" s="213">
        <f>計算シート!M12</f>
        <v>0</v>
      </c>
      <c r="L12" s="213">
        <f>計算シート!W12</f>
        <v>0</v>
      </c>
      <c r="M12" s="214">
        <f t="shared" si="1"/>
        <v>0</v>
      </c>
      <c r="N12" s="212">
        <f>計算シート!H12</f>
        <v>0</v>
      </c>
      <c r="O12" s="213">
        <f>計算シート!N12</f>
        <v>0</v>
      </c>
      <c r="P12" s="213">
        <f>計算シート!X12</f>
        <v>0</v>
      </c>
      <c r="Q12" s="214">
        <f t="shared" si="2"/>
        <v>0</v>
      </c>
      <c r="R12" s="219"/>
      <c r="S12" s="219"/>
      <c r="T12" s="424">
        <f>'計算シート（雇用誘発数）'!G14</f>
        <v>0</v>
      </c>
      <c r="U12" s="425">
        <f>'計算シート（雇用誘発数）'!O14</f>
        <v>0</v>
      </c>
      <c r="W12" s="184">
        <f t="shared" si="3"/>
        <v>0</v>
      </c>
      <c r="X12" s="184">
        <f t="shared" si="4"/>
        <v>0</v>
      </c>
    </row>
    <row r="13" spans="2:24" ht="13.5" customHeight="1">
      <c r="B13" s="578" t="s">
        <v>211</v>
      </c>
      <c r="C13" s="581" t="s">
        <v>535</v>
      </c>
      <c r="D13" s="120"/>
      <c r="E13" s="225">
        <f>最終需要額入力!X14</f>
        <v>0</v>
      </c>
      <c r="F13" s="209">
        <f>計算シート!F13</f>
        <v>0</v>
      </c>
      <c r="G13" s="210">
        <f>計算シート!L13</f>
        <v>115.04661373625007</v>
      </c>
      <c r="H13" s="210">
        <f>計算シート!V13</f>
        <v>5.1879224204801247E-2</v>
      </c>
      <c r="I13" s="211">
        <f t="shared" si="0"/>
        <v>115.09849296045486</v>
      </c>
      <c r="J13" s="209">
        <f>計算シート!G13</f>
        <v>0</v>
      </c>
      <c r="K13" s="210">
        <f>計算シート!M13</f>
        <v>47.813541884606813</v>
      </c>
      <c r="L13" s="210">
        <f>計算シート!W13</f>
        <v>2.1561081885851121E-2</v>
      </c>
      <c r="M13" s="211">
        <f t="shared" si="1"/>
        <v>47.835102966492663</v>
      </c>
      <c r="N13" s="209">
        <f>計算シート!H13</f>
        <v>0</v>
      </c>
      <c r="O13" s="210">
        <f>計算シート!N13</f>
        <v>24.788103344853038</v>
      </c>
      <c r="P13" s="210">
        <f>計算シート!X13</f>
        <v>1.1177969774821911E-2</v>
      </c>
      <c r="Q13" s="211">
        <f t="shared" si="2"/>
        <v>24.799281314627859</v>
      </c>
      <c r="R13" s="219"/>
      <c r="S13" s="219"/>
      <c r="T13" s="422">
        <f>'計算シート（雇用誘発数）'!G15</f>
        <v>6</v>
      </c>
      <c r="U13" s="423">
        <f>'計算シート（雇用誘発数）'!O15</f>
        <v>6</v>
      </c>
      <c r="W13" s="184">
        <f t="shared" si="3"/>
        <v>47.835102966492663</v>
      </c>
      <c r="X13" s="184">
        <f t="shared" si="4"/>
        <v>24.799281314627859</v>
      </c>
    </row>
    <row r="14" spans="2:24" ht="13.5" customHeight="1">
      <c r="B14" s="578" t="s">
        <v>212</v>
      </c>
      <c r="C14" s="581" t="s">
        <v>318</v>
      </c>
      <c r="D14" s="120"/>
      <c r="E14" s="225">
        <f>最終需要額入力!X15</f>
        <v>8.0000000000000002E-3</v>
      </c>
      <c r="F14" s="209">
        <f>計算シート!F14</f>
        <v>1.4603903559127442E-3</v>
      </c>
      <c r="G14" s="210">
        <f>計算シート!L14</f>
        <v>4.2866377480826889E-2</v>
      </c>
      <c r="H14" s="210">
        <f>計算シート!V14</f>
        <v>44.888072192144222</v>
      </c>
      <c r="I14" s="211">
        <f t="shared" si="0"/>
        <v>44.932398959980958</v>
      </c>
      <c r="J14" s="209">
        <f>計算シート!G14</f>
        <v>5.0702102834604228E-4</v>
      </c>
      <c r="K14" s="210">
        <f>計算シート!M14</f>
        <v>1.4882428320484647E-2</v>
      </c>
      <c r="L14" s="210">
        <f>計算シート!W14</f>
        <v>15.584324034451628</v>
      </c>
      <c r="M14" s="211">
        <f t="shared" si="1"/>
        <v>15.599713483800459</v>
      </c>
      <c r="N14" s="209">
        <f>計算シート!H14</f>
        <v>2.8208350772878054E-4</v>
      </c>
      <c r="O14" s="210">
        <f>計算シート!N14</f>
        <v>8.2799082275918055E-3</v>
      </c>
      <c r="P14" s="210">
        <f>計算シート!X14</f>
        <v>8.6704111732023215</v>
      </c>
      <c r="Q14" s="211">
        <f t="shared" si="2"/>
        <v>8.6789731649376414</v>
      </c>
      <c r="R14" s="219"/>
      <c r="S14" s="219"/>
      <c r="T14" s="422">
        <f>'計算シート（雇用誘発数）'!G16</f>
        <v>3</v>
      </c>
      <c r="U14" s="423">
        <f>'計算シート（雇用誘発数）'!O16</f>
        <v>2</v>
      </c>
      <c r="W14" s="184">
        <f t="shared" si="3"/>
        <v>15.599206462772113</v>
      </c>
      <c r="X14" s="184">
        <f t="shared" si="4"/>
        <v>8.6786910814299141</v>
      </c>
    </row>
    <row r="15" spans="2:24">
      <c r="B15" s="578" t="s">
        <v>213</v>
      </c>
      <c r="C15" s="581" t="s">
        <v>319</v>
      </c>
      <c r="D15" s="120"/>
      <c r="E15" s="225">
        <f>最終需要額入力!X16</f>
        <v>0</v>
      </c>
      <c r="F15" s="209">
        <f>計算シート!F15</f>
        <v>0</v>
      </c>
      <c r="G15" s="210">
        <f>計算シート!L15</f>
        <v>3.7894323398160699E-2</v>
      </c>
      <c r="H15" s="210">
        <f>計算シート!V15</f>
        <v>9.9482701519173879</v>
      </c>
      <c r="I15" s="211">
        <f t="shared" si="0"/>
        <v>9.9861644753155492</v>
      </c>
      <c r="J15" s="209">
        <f>計算シート!G15</f>
        <v>0</v>
      </c>
      <c r="K15" s="210">
        <f>計算シート!M15</f>
        <v>1.2749509499391059E-2</v>
      </c>
      <c r="L15" s="210">
        <f>計算シート!W15</f>
        <v>3.3470861445842726</v>
      </c>
      <c r="M15" s="211">
        <f t="shared" si="1"/>
        <v>3.3598356540836636</v>
      </c>
      <c r="N15" s="209">
        <f>計算シート!H15</f>
        <v>0</v>
      </c>
      <c r="O15" s="210">
        <f>計算シート!N15</f>
        <v>3.6120174396334515E-3</v>
      </c>
      <c r="P15" s="210">
        <f>計算シート!X15</f>
        <v>0.94825087402549191</v>
      </c>
      <c r="Q15" s="211">
        <f t="shared" si="2"/>
        <v>0.95186289146512537</v>
      </c>
      <c r="R15" s="219"/>
      <c r="S15" s="219"/>
      <c r="T15" s="422">
        <f>'計算シート（雇用誘発数）'!G17</f>
        <v>0</v>
      </c>
      <c r="U15" s="423">
        <f>'計算シート（雇用誘発数）'!O17</f>
        <v>0</v>
      </c>
      <c r="W15" s="184">
        <f t="shared" si="3"/>
        <v>3.3598356540836636</v>
      </c>
      <c r="X15" s="184">
        <f t="shared" si="4"/>
        <v>0.95186289146512537</v>
      </c>
    </row>
    <row r="16" spans="2:24">
      <c r="B16" s="580" t="s">
        <v>214</v>
      </c>
      <c r="C16" s="583" t="s">
        <v>320</v>
      </c>
      <c r="D16" s="187"/>
      <c r="E16" s="227">
        <f>最終需要額入力!X17</f>
        <v>0</v>
      </c>
      <c r="F16" s="215">
        <f>計算シート!F16</f>
        <v>0</v>
      </c>
      <c r="G16" s="216">
        <f>計算シート!L16</f>
        <v>0.14747959565583182</v>
      </c>
      <c r="H16" s="216">
        <f>計算シート!V16</f>
        <v>0.16092756158777496</v>
      </c>
      <c r="I16" s="217">
        <f t="shared" si="0"/>
        <v>0.30840715724360679</v>
      </c>
      <c r="J16" s="215">
        <f>計算シート!G16</f>
        <v>0</v>
      </c>
      <c r="K16" s="216">
        <f>計算シート!M16</f>
        <v>9.3420522026356256E-2</v>
      </c>
      <c r="L16" s="216">
        <f>計算シート!W16</f>
        <v>0.10193909703307519</v>
      </c>
      <c r="M16" s="217">
        <f t="shared" si="1"/>
        <v>0.19535961905943144</v>
      </c>
      <c r="N16" s="215">
        <f>計算シート!H16</f>
        <v>0</v>
      </c>
      <c r="O16" s="216">
        <f>計算シート!N16</f>
        <v>6.7750012202303631E-2</v>
      </c>
      <c r="P16" s="216">
        <f>計算シート!X16</f>
        <v>7.3927814981960785E-2</v>
      </c>
      <c r="Q16" s="217">
        <f t="shared" si="2"/>
        <v>0.14167782718426442</v>
      </c>
      <c r="R16" s="219"/>
      <c r="S16" s="219"/>
      <c r="T16" s="426">
        <f>'計算シート（雇用誘発数）'!G18</f>
        <v>0</v>
      </c>
      <c r="U16" s="427">
        <f>'計算シート（雇用誘発数）'!O18</f>
        <v>0</v>
      </c>
      <c r="W16" s="184">
        <f t="shared" si="3"/>
        <v>0.19535961905943144</v>
      </c>
      <c r="X16" s="184">
        <f t="shared" si="4"/>
        <v>0.14167782718426442</v>
      </c>
    </row>
    <row r="17" spans="2:24">
      <c r="B17" s="578" t="s">
        <v>215</v>
      </c>
      <c r="C17" s="584" t="s">
        <v>321</v>
      </c>
      <c r="D17" s="120"/>
      <c r="E17" s="225">
        <f>最終需要額入力!X18</f>
        <v>0</v>
      </c>
      <c r="F17" s="209">
        <f>計算シート!F17</f>
        <v>0</v>
      </c>
      <c r="G17" s="210">
        <f>計算シート!L17</f>
        <v>0</v>
      </c>
      <c r="H17" s="210">
        <f>計算シート!V17</f>
        <v>0</v>
      </c>
      <c r="I17" s="211">
        <f t="shared" si="0"/>
        <v>0</v>
      </c>
      <c r="J17" s="209">
        <f>計算シート!G17</f>
        <v>0</v>
      </c>
      <c r="K17" s="210">
        <f>計算シート!M17</f>
        <v>0</v>
      </c>
      <c r="L17" s="210">
        <f>計算シート!W17</f>
        <v>0</v>
      </c>
      <c r="M17" s="211">
        <f t="shared" si="1"/>
        <v>0</v>
      </c>
      <c r="N17" s="209">
        <f>計算シート!H17</f>
        <v>0</v>
      </c>
      <c r="O17" s="210">
        <f>計算シート!N17</f>
        <v>0</v>
      </c>
      <c r="P17" s="210">
        <f>計算シート!X17</f>
        <v>0</v>
      </c>
      <c r="Q17" s="211">
        <f t="shared" si="2"/>
        <v>0</v>
      </c>
      <c r="R17" s="219"/>
      <c r="S17" s="219"/>
      <c r="T17" s="422">
        <f>'計算シート（雇用誘発数）'!G19</f>
        <v>0</v>
      </c>
      <c r="U17" s="423">
        <f>'計算シート（雇用誘発数）'!O19</f>
        <v>0</v>
      </c>
      <c r="W17" s="184">
        <f t="shared" si="3"/>
        <v>0</v>
      </c>
      <c r="X17" s="184">
        <f t="shared" si="4"/>
        <v>0</v>
      </c>
    </row>
    <row r="18" spans="2:24">
      <c r="B18" s="578" t="s">
        <v>216</v>
      </c>
      <c r="C18" s="581" t="s">
        <v>322</v>
      </c>
      <c r="D18" s="120"/>
      <c r="E18" s="225">
        <f>最終需要額入力!X19</f>
        <v>0</v>
      </c>
      <c r="F18" s="209">
        <f>計算シート!F18</f>
        <v>0</v>
      </c>
      <c r="G18" s="210">
        <f>計算シート!L18</f>
        <v>0.33056066853488747</v>
      </c>
      <c r="H18" s="210">
        <f>計算シート!V18</f>
        <v>0.36464246461947997</v>
      </c>
      <c r="I18" s="211">
        <f t="shared" si="0"/>
        <v>0.69520313315436744</v>
      </c>
      <c r="J18" s="209">
        <f>計算シート!G18</f>
        <v>0</v>
      </c>
      <c r="K18" s="210">
        <f>計算シート!M18</f>
        <v>0.15904778570299821</v>
      </c>
      <c r="L18" s="210">
        <f>計算シート!W18</f>
        <v>0.17544608930052211</v>
      </c>
      <c r="M18" s="211">
        <f t="shared" si="1"/>
        <v>0.33449387500352035</v>
      </c>
      <c r="N18" s="209">
        <f>計算シート!H18</f>
        <v>0</v>
      </c>
      <c r="O18" s="210">
        <f>計算シート!N18</f>
        <v>8.69415537432046E-2</v>
      </c>
      <c r="P18" s="210">
        <f>計算シート!X18</f>
        <v>9.5905488621140053E-2</v>
      </c>
      <c r="Q18" s="211">
        <f t="shared" si="2"/>
        <v>0.18284704236434465</v>
      </c>
      <c r="R18" s="219"/>
      <c r="S18" s="219"/>
      <c r="T18" s="422">
        <f>'計算シート（雇用誘発数）'!G20</f>
        <v>0</v>
      </c>
      <c r="U18" s="423">
        <f>'計算シート（雇用誘発数）'!O20</f>
        <v>0</v>
      </c>
      <c r="W18" s="184">
        <f t="shared" si="3"/>
        <v>0.33449387500352035</v>
      </c>
      <c r="X18" s="184">
        <f t="shared" si="4"/>
        <v>0.18284704236434465</v>
      </c>
    </row>
    <row r="19" spans="2:24">
      <c r="B19" s="578" t="s">
        <v>217</v>
      </c>
      <c r="C19" s="581" t="s">
        <v>323</v>
      </c>
      <c r="D19" s="120"/>
      <c r="E19" s="225">
        <f>最終需要額入力!X20</f>
        <v>0</v>
      </c>
      <c r="F19" s="209">
        <f>計算シート!F19</f>
        <v>0</v>
      </c>
      <c r="G19" s="210">
        <f>計算シート!L19</f>
        <v>2.5807550946185298</v>
      </c>
      <c r="H19" s="210">
        <f>計算シート!V19</f>
        <v>7.7364265689294456</v>
      </c>
      <c r="I19" s="211">
        <f t="shared" si="0"/>
        <v>10.317181663547975</v>
      </c>
      <c r="J19" s="209">
        <f>計算シート!G19</f>
        <v>0</v>
      </c>
      <c r="K19" s="210">
        <f>計算シート!M19</f>
        <v>1.0192371284922725</v>
      </c>
      <c r="L19" s="210">
        <f>計算シート!W19</f>
        <v>3.0554054576311969</v>
      </c>
      <c r="M19" s="211">
        <f t="shared" si="1"/>
        <v>4.0746425861234696</v>
      </c>
      <c r="N19" s="209">
        <f>計算シート!H19</f>
        <v>0</v>
      </c>
      <c r="O19" s="210">
        <f>計算シート!N19</f>
        <v>0.87752641168686085</v>
      </c>
      <c r="P19" s="210">
        <f>計算シート!X19</f>
        <v>2.6305939143423611</v>
      </c>
      <c r="Q19" s="211">
        <f t="shared" si="2"/>
        <v>3.5081203260292222</v>
      </c>
      <c r="R19" s="219"/>
      <c r="S19" s="219"/>
      <c r="T19" s="422">
        <f>'計算シート（雇用誘発数）'!G21</f>
        <v>1</v>
      </c>
      <c r="U19" s="423">
        <f>'計算シート（雇用誘発数）'!O21</f>
        <v>1</v>
      </c>
      <c r="W19" s="184">
        <f t="shared" si="3"/>
        <v>4.0746425861234696</v>
      </c>
      <c r="X19" s="184">
        <f t="shared" si="4"/>
        <v>3.5081203260292222</v>
      </c>
    </row>
    <row r="20" spans="2:24">
      <c r="B20" s="578" t="s">
        <v>218</v>
      </c>
      <c r="C20" s="581" t="s">
        <v>324</v>
      </c>
      <c r="D20" s="120"/>
      <c r="E20" s="225">
        <f>最終需要額入力!X21</f>
        <v>0</v>
      </c>
      <c r="F20" s="209">
        <f>計算シート!F20</f>
        <v>0</v>
      </c>
      <c r="G20" s="210">
        <f>計算シート!L20</f>
        <v>5.1340208532668266</v>
      </c>
      <c r="H20" s="210">
        <f>計算シート!V20</f>
        <v>0.46760266929676086</v>
      </c>
      <c r="I20" s="211">
        <f t="shared" si="0"/>
        <v>5.6016235225635871</v>
      </c>
      <c r="J20" s="209">
        <f>計算シート!G20</f>
        <v>0</v>
      </c>
      <c r="K20" s="210">
        <f>計算シート!M20</f>
        <v>2.2698588409046723</v>
      </c>
      <c r="L20" s="210">
        <f>計算シート!W20</f>
        <v>0.20673699684303046</v>
      </c>
      <c r="M20" s="211">
        <f t="shared" si="1"/>
        <v>2.4765958377477029</v>
      </c>
      <c r="N20" s="209">
        <f>計算シート!H20</f>
        <v>0</v>
      </c>
      <c r="O20" s="210">
        <f>計算シート!N20</f>
        <v>1.0511998497845836</v>
      </c>
      <c r="P20" s="210">
        <f>計算シート!X20</f>
        <v>9.5742473545048293E-2</v>
      </c>
      <c r="Q20" s="211">
        <f t="shared" si="2"/>
        <v>1.1469423233296319</v>
      </c>
      <c r="R20" s="219"/>
      <c r="S20" s="219"/>
      <c r="T20" s="422">
        <f>'計算シート（雇用誘発数）'!G22</f>
        <v>0</v>
      </c>
      <c r="U20" s="423">
        <f>'計算シート（雇用誘発数）'!O22</f>
        <v>0</v>
      </c>
      <c r="W20" s="184">
        <f>K20+L20</f>
        <v>2.4765958377477029</v>
      </c>
      <c r="X20" s="184">
        <f>O20+P20</f>
        <v>1.1469423233296319</v>
      </c>
    </row>
    <row r="21" spans="2:24">
      <c r="B21" s="578" t="s">
        <v>219</v>
      </c>
      <c r="C21" s="581" t="s">
        <v>325</v>
      </c>
      <c r="D21" s="120"/>
      <c r="E21" s="225">
        <f>最終需要額入力!X22</f>
        <v>0</v>
      </c>
      <c r="F21" s="209">
        <f>計算シート!F21</f>
        <v>0</v>
      </c>
      <c r="G21" s="210">
        <f>計算シート!L21</f>
        <v>1.5602963502957197</v>
      </c>
      <c r="H21" s="210">
        <f>計算シート!V21</f>
        <v>1.5950507325727656</v>
      </c>
      <c r="I21" s="211">
        <f t="shared" si="0"/>
        <v>3.1553470828684853</v>
      </c>
      <c r="J21" s="209">
        <f>計算シート!G21</f>
        <v>0</v>
      </c>
      <c r="K21" s="210">
        <f>計算シート!M21</f>
        <v>0.558492296815296</v>
      </c>
      <c r="L21" s="210">
        <f>計算シート!W21</f>
        <v>0.57093227642469868</v>
      </c>
      <c r="M21" s="211">
        <f t="shared" si="1"/>
        <v>1.1294245732399948</v>
      </c>
      <c r="N21" s="209">
        <f>計算シート!H21</f>
        <v>0</v>
      </c>
      <c r="O21" s="210">
        <f>計算シート!N21</f>
        <v>0.36462509623571182</v>
      </c>
      <c r="P21" s="210">
        <f>計算シート!X21</f>
        <v>0.37274683540402997</v>
      </c>
      <c r="Q21" s="211">
        <f t="shared" si="2"/>
        <v>0.7373719316397418</v>
      </c>
      <c r="R21" s="219"/>
      <c r="S21" s="219"/>
      <c r="T21" s="422">
        <f>'計算シート（雇用誘発数）'!G23</f>
        <v>0</v>
      </c>
      <c r="U21" s="423">
        <f>'計算シート（雇用誘発数）'!O23</f>
        <v>0</v>
      </c>
      <c r="W21" s="184">
        <f>K21+L21</f>
        <v>1.1294245732399948</v>
      </c>
      <c r="X21" s="184">
        <f>O21+P21</f>
        <v>0.7373719316397418</v>
      </c>
    </row>
    <row r="22" spans="2:24">
      <c r="B22" s="579" t="s">
        <v>220</v>
      </c>
      <c r="C22" s="582" t="s">
        <v>326</v>
      </c>
      <c r="D22" s="186"/>
      <c r="E22" s="226">
        <f>最終需要額入力!X23</f>
        <v>0</v>
      </c>
      <c r="F22" s="212">
        <f>計算シート!F22</f>
        <v>0</v>
      </c>
      <c r="G22" s="213">
        <f>計算シート!L22</f>
        <v>1.3536964112589258</v>
      </c>
      <c r="H22" s="213">
        <f>計算シート!V22</f>
        <v>0.4620707262044611</v>
      </c>
      <c r="I22" s="214">
        <f t="shared" si="0"/>
        <v>1.815767137463387</v>
      </c>
      <c r="J22" s="212">
        <f>計算シート!G22</f>
        <v>0</v>
      </c>
      <c r="K22" s="213">
        <f>計算シート!M22</f>
        <v>0.37906382403920252</v>
      </c>
      <c r="L22" s="213">
        <f>計算シート!W22</f>
        <v>0.12938964378929127</v>
      </c>
      <c r="M22" s="214">
        <f t="shared" si="1"/>
        <v>0.50845346782849377</v>
      </c>
      <c r="N22" s="212">
        <f>計算シート!H22</f>
        <v>0</v>
      </c>
      <c r="O22" s="213">
        <f>計算シート!N22</f>
        <v>0.10239660195906397</v>
      </c>
      <c r="P22" s="213">
        <f>計算シート!X22</f>
        <v>3.4952055597230837E-2</v>
      </c>
      <c r="Q22" s="214">
        <f t="shared" si="2"/>
        <v>0.1373486575562948</v>
      </c>
      <c r="R22" s="219"/>
      <c r="S22" s="219"/>
      <c r="T22" s="424">
        <f>'計算シート（雇用誘発数）'!G24</f>
        <v>0</v>
      </c>
      <c r="U22" s="425">
        <f>'計算シート（雇用誘発数）'!O24</f>
        <v>0</v>
      </c>
      <c r="W22" s="184">
        <f t="shared" si="3"/>
        <v>0.50845346782849377</v>
      </c>
      <c r="X22" s="184">
        <f t="shared" si="4"/>
        <v>0.1373486575562948</v>
      </c>
    </row>
    <row r="23" spans="2:24">
      <c r="B23" s="578" t="s">
        <v>221</v>
      </c>
      <c r="C23" s="581" t="s">
        <v>327</v>
      </c>
      <c r="D23" s="120"/>
      <c r="E23" s="225">
        <f>最終需要額入力!X24</f>
        <v>0</v>
      </c>
      <c r="F23" s="209">
        <f>計算シート!F23</f>
        <v>0</v>
      </c>
      <c r="G23" s="210">
        <f>計算シート!L23</f>
        <v>9.2930259376593014</v>
      </c>
      <c r="H23" s="210">
        <f>計算シート!V23</f>
        <v>6.6386581469301102</v>
      </c>
      <c r="I23" s="211">
        <f t="shared" si="0"/>
        <v>15.931684084589412</v>
      </c>
      <c r="J23" s="209">
        <f>計算シート!G23</f>
        <v>0</v>
      </c>
      <c r="K23" s="210">
        <f>計算シート!M23</f>
        <v>4.1698819141677896</v>
      </c>
      <c r="L23" s="210">
        <f>計算シート!W23</f>
        <v>2.9788381875752177</v>
      </c>
      <c r="M23" s="211">
        <f t="shared" si="1"/>
        <v>7.1487201017430078</v>
      </c>
      <c r="N23" s="209">
        <f>計算シート!H23</f>
        <v>0</v>
      </c>
      <c r="O23" s="210">
        <f>計算シート!N23</f>
        <v>2.3151521721839345</v>
      </c>
      <c r="P23" s="210">
        <f>計算シート!X23</f>
        <v>1.6538750598949736</v>
      </c>
      <c r="Q23" s="211">
        <f t="shared" si="2"/>
        <v>3.9690272320789082</v>
      </c>
      <c r="R23" s="219"/>
      <c r="S23" s="219"/>
      <c r="T23" s="422">
        <f>'計算シート（雇用誘発数）'!G25</f>
        <v>1</v>
      </c>
      <c r="U23" s="423">
        <f>'計算シート（雇用誘発数）'!O25</f>
        <v>1</v>
      </c>
      <c r="W23" s="184">
        <f t="shared" si="3"/>
        <v>7.1487201017430078</v>
      </c>
      <c r="X23" s="184">
        <f t="shared" si="4"/>
        <v>3.9690272320789082</v>
      </c>
    </row>
    <row r="24" spans="2:24" ht="13.5" customHeight="1">
      <c r="B24" s="578" t="s">
        <v>222</v>
      </c>
      <c r="C24" s="581" t="s">
        <v>328</v>
      </c>
      <c r="D24" s="120"/>
      <c r="E24" s="225">
        <f>最終需要額入力!X25</f>
        <v>0</v>
      </c>
      <c r="F24" s="209">
        <f>計算シート!F24</f>
        <v>0</v>
      </c>
      <c r="G24" s="210">
        <f>計算シート!L24</f>
        <v>9.1839516244553963</v>
      </c>
      <c r="H24" s="210">
        <f>計算シート!V24</f>
        <v>6.3589024773796972</v>
      </c>
      <c r="I24" s="211">
        <f t="shared" si="0"/>
        <v>15.542854101835093</v>
      </c>
      <c r="J24" s="209">
        <f>計算シート!G24</f>
        <v>0</v>
      </c>
      <c r="K24" s="210">
        <f>計算シート!M24</f>
        <v>5.5014418864284842</v>
      </c>
      <c r="L24" s="210">
        <f>計算シート!W24</f>
        <v>3.8091590495333216</v>
      </c>
      <c r="M24" s="211">
        <f t="shared" si="1"/>
        <v>9.3106009359618049</v>
      </c>
      <c r="N24" s="209">
        <f>計算シート!H24</f>
        <v>0</v>
      </c>
      <c r="O24" s="210">
        <f>計算シート!N24</f>
        <v>2.4933444095368089</v>
      </c>
      <c r="P24" s="210">
        <f>計算シート!X24</f>
        <v>1.7263738520295855</v>
      </c>
      <c r="Q24" s="211">
        <f t="shared" si="2"/>
        <v>4.2197182615663946</v>
      </c>
      <c r="R24" s="219"/>
      <c r="S24" s="219"/>
      <c r="T24" s="422">
        <f>'計算シート（雇用誘発数）'!G26</f>
        <v>2</v>
      </c>
      <c r="U24" s="423">
        <f>'計算シート（雇用誘発数）'!O26</f>
        <v>2</v>
      </c>
      <c r="W24" s="184">
        <f t="shared" si="3"/>
        <v>9.3106009359618049</v>
      </c>
      <c r="X24" s="184">
        <f t="shared" si="4"/>
        <v>4.2197182615663946</v>
      </c>
    </row>
    <row r="25" spans="2:24">
      <c r="B25" s="578" t="s">
        <v>223</v>
      </c>
      <c r="C25" s="581" t="s">
        <v>329</v>
      </c>
      <c r="D25" s="120"/>
      <c r="E25" s="225">
        <f>最終需要額入力!X26</f>
        <v>0</v>
      </c>
      <c r="F25" s="209">
        <f>計算シート!F25</f>
        <v>0</v>
      </c>
      <c r="G25" s="210">
        <f>計算シート!L25</f>
        <v>3.9108726827012608</v>
      </c>
      <c r="H25" s="210">
        <f>計算シート!V25</f>
        <v>0.59795787251936661</v>
      </c>
      <c r="I25" s="211">
        <f t="shared" si="0"/>
        <v>4.5088305552206274</v>
      </c>
      <c r="J25" s="209">
        <f>計算シート!G25</f>
        <v>0</v>
      </c>
      <c r="K25" s="210">
        <f>計算シート!M25</f>
        <v>1.5213859898461175</v>
      </c>
      <c r="L25" s="210">
        <f>計算シート!W25</f>
        <v>0.23261425353811399</v>
      </c>
      <c r="M25" s="211">
        <f t="shared" si="1"/>
        <v>1.7540002433842314</v>
      </c>
      <c r="N25" s="209">
        <f>計算シート!H25</f>
        <v>0</v>
      </c>
      <c r="O25" s="210">
        <f>計算シート!N25</f>
        <v>0.279635030528054</v>
      </c>
      <c r="P25" s="210">
        <f>計算シート!X25</f>
        <v>4.2755155051723774E-2</v>
      </c>
      <c r="Q25" s="211">
        <f t="shared" si="2"/>
        <v>0.32239018557977778</v>
      </c>
      <c r="R25" s="219"/>
      <c r="S25" s="219"/>
      <c r="T25" s="422">
        <f>'計算シート（雇用誘発数）'!G27</f>
        <v>0</v>
      </c>
      <c r="U25" s="423">
        <f>'計算シート（雇用誘発数）'!O27</f>
        <v>0</v>
      </c>
      <c r="W25" s="184">
        <f t="shared" si="3"/>
        <v>1.7540002433842314</v>
      </c>
      <c r="X25" s="184">
        <f t="shared" si="4"/>
        <v>0.32239018557977778</v>
      </c>
    </row>
    <row r="26" spans="2:24" ht="13.5" customHeight="1">
      <c r="B26" s="578" t="s">
        <v>224</v>
      </c>
      <c r="C26" s="581" t="s">
        <v>330</v>
      </c>
      <c r="D26" s="120"/>
      <c r="E26" s="225">
        <f>最終需要額入力!X27</f>
        <v>0</v>
      </c>
      <c r="F26" s="209">
        <f>計算シート!F26</f>
        <v>0</v>
      </c>
      <c r="G26" s="210">
        <f>計算シート!L26</f>
        <v>1.3676608143985864</v>
      </c>
      <c r="H26" s="210">
        <f>計算シート!V26</f>
        <v>0.16847598682464007</v>
      </c>
      <c r="I26" s="211">
        <f t="shared" si="0"/>
        <v>1.5361368012232266</v>
      </c>
      <c r="J26" s="209">
        <f>計算シート!G26</f>
        <v>0</v>
      </c>
      <c r="K26" s="210">
        <f>計算シート!M26</f>
        <v>0.58642351913972612</v>
      </c>
      <c r="L26" s="210">
        <f>計算シート!W26</f>
        <v>7.2238876806373226E-2</v>
      </c>
      <c r="M26" s="211">
        <f t="shared" si="1"/>
        <v>0.65866239594609932</v>
      </c>
      <c r="N26" s="209">
        <f>計算シート!H26</f>
        <v>0</v>
      </c>
      <c r="O26" s="210">
        <f>計算シート!N26</f>
        <v>0.24147149761075046</v>
      </c>
      <c r="P26" s="210">
        <f>計算シート!X26</f>
        <v>2.9745788152806308E-2</v>
      </c>
      <c r="Q26" s="211">
        <f t="shared" si="2"/>
        <v>0.27121728576355675</v>
      </c>
      <c r="R26" s="219"/>
      <c r="S26" s="219"/>
      <c r="T26" s="426">
        <f>'計算シート（雇用誘発数）'!G28</f>
        <v>0</v>
      </c>
      <c r="U26" s="427">
        <f>'計算シート（雇用誘発数）'!O28</f>
        <v>0</v>
      </c>
      <c r="W26" s="184">
        <f t="shared" si="3"/>
        <v>0.65866239594609932</v>
      </c>
      <c r="X26" s="184">
        <f t="shared" si="4"/>
        <v>0.27121728576355675</v>
      </c>
    </row>
    <row r="27" spans="2:24" ht="13.5" customHeight="1">
      <c r="B27" s="579" t="s">
        <v>225</v>
      </c>
      <c r="C27" s="582" t="s">
        <v>536</v>
      </c>
      <c r="D27" s="186"/>
      <c r="E27" s="226">
        <f>最終需要額入力!X28</f>
        <v>0</v>
      </c>
      <c r="F27" s="212">
        <f>計算シート!F27</f>
        <v>0</v>
      </c>
      <c r="G27" s="213">
        <f>計算シート!L27</f>
        <v>0</v>
      </c>
      <c r="H27" s="213">
        <f>計算シート!V27</f>
        <v>0</v>
      </c>
      <c r="I27" s="214">
        <f t="shared" si="0"/>
        <v>0</v>
      </c>
      <c r="J27" s="212">
        <f>計算シート!G27</f>
        <v>0</v>
      </c>
      <c r="K27" s="213">
        <f>計算シート!M27</f>
        <v>0</v>
      </c>
      <c r="L27" s="213">
        <f>計算シート!W27</f>
        <v>0</v>
      </c>
      <c r="M27" s="214">
        <f t="shared" si="1"/>
        <v>0</v>
      </c>
      <c r="N27" s="212">
        <f>計算シート!H27</f>
        <v>0</v>
      </c>
      <c r="O27" s="213">
        <f>計算シート!N27</f>
        <v>0</v>
      </c>
      <c r="P27" s="213">
        <f>計算シート!X27</f>
        <v>0</v>
      </c>
      <c r="Q27" s="214">
        <f t="shared" si="2"/>
        <v>0</v>
      </c>
      <c r="R27" s="219"/>
      <c r="S27" s="219"/>
      <c r="T27" s="422">
        <f>'計算シート（雇用誘発数）'!G29</f>
        <v>0</v>
      </c>
      <c r="U27" s="423">
        <f>'計算シート（雇用誘発数）'!O29</f>
        <v>0</v>
      </c>
      <c r="W27" s="184">
        <f t="shared" si="3"/>
        <v>0</v>
      </c>
      <c r="X27" s="184">
        <f t="shared" si="4"/>
        <v>0</v>
      </c>
    </row>
    <row r="28" spans="2:24">
      <c r="B28" s="578" t="s">
        <v>226</v>
      </c>
      <c r="C28" s="581" t="s">
        <v>537</v>
      </c>
      <c r="D28" s="120"/>
      <c r="E28" s="225">
        <f>最終需要額入力!X29</f>
        <v>0</v>
      </c>
      <c r="F28" s="209">
        <f>計算シート!F28</f>
        <v>0</v>
      </c>
      <c r="G28" s="210">
        <f>計算シート!L28</f>
        <v>2.1727596355335441</v>
      </c>
      <c r="H28" s="210">
        <f>計算シート!V28</f>
        <v>0.36059246999939942</v>
      </c>
      <c r="I28" s="211">
        <f t="shared" si="0"/>
        <v>2.5333521055329435</v>
      </c>
      <c r="J28" s="209">
        <f>計算シート!G28</f>
        <v>0</v>
      </c>
      <c r="K28" s="210">
        <f>計算シート!M28</f>
        <v>0.56350359852378962</v>
      </c>
      <c r="L28" s="210">
        <f>計算シート!W28</f>
        <v>9.3519389407906828E-2</v>
      </c>
      <c r="M28" s="211">
        <f t="shared" si="1"/>
        <v>0.65702298793169644</v>
      </c>
      <c r="N28" s="209">
        <f>計算シート!H28</f>
        <v>0</v>
      </c>
      <c r="O28" s="210">
        <f>計算シート!N28</f>
        <v>0.28140861802040651</v>
      </c>
      <c r="P28" s="210">
        <f>計算シート!X28</f>
        <v>4.6702740142803657E-2</v>
      </c>
      <c r="Q28" s="211">
        <f t="shared" si="2"/>
        <v>0.32811135816321019</v>
      </c>
      <c r="R28" s="219"/>
      <c r="S28" s="219"/>
      <c r="T28" s="422">
        <f>'計算シート（雇用誘発数）'!G30</f>
        <v>0</v>
      </c>
      <c r="U28" s="423">
        <f>'計算シート（雇用誘発数）'!O30</f>
        <v>0</v>
      </c>
      <c r="W28" s="184">
        <f t="shared" si="3"/>
        <v>0.65702298793169644</v>
      </c>
      <c r="X28" s="184">
        <f t="shared" si="4"/>
        <v>0.32811135816321019</v>
      </c>
    </row>
    <row r="29" spans="2:24">
      <c r="B29" s="578" t="s">
        <v>227</v>
      </c>
      <c r="C29" s="585" t="s">
        <v>331</v>
      </c>
      <c r="D29" s="120"/>
      <c r="E29" s="225">
        <f>最終需要額入力!X30</f>
        <v>0</v>
      </c>
      <c r="F29" s="209">
        <f>計算シート!F29</f>
        <v>0</v>
      </c>
      <c r="G29" s="210">
        <f>計算シート!L29</f>
        <v>0.1055386222124782</v>
      </c>
      <c r="H29" s="210">
        <f>計算シート!V29</f>
        <v>1.5603559849558812E-2</v>
      </c>
      <c r="I29" s="211">
        <f t="shared" si="0"/>
        <v>0.12114218206203702</v>
      </c>
      <c r="J29" s="209">
        <f>計算シート!G29</f>
        <v>0</v>
      </c>
      <c r="K29" s="210">
        <f>計算シート!M29</f>
        <v>2.0229980556340874E-2</v>
      </c>
      <c r="L29" s="210">
        <f>計算シート!W29</f>
        <v>2.990940243001906E-3</v>
      </c>
      <c r="M29" s="211">
        <f t="shared" si="1"/>
        <v>2.3220920799342779E-2</v>
      </c>
      <c r="N29" s="209">
        <f>計算シート!H29</f>
        <v>0</v>
      </c>
      <c r="O29" s="210">
        <f>計算シート!N29</f>
        <v>1.0564717711005919E-2</v>
      </c>
      <c r="P29" s="210">
        <f>計算シート!X29</f>
        <v>1.5619609356420454E-3</v>
      </c>
      <c r="Q29" s="211">
        <f t="shared" si="2"/>
        <v>1.2126678646647964E-2</v>
      </c>
      <c r="R29" s="219"/>
      <c r="S29" s="219"/>
      <c r="T29" s="422">
        <f>'計算シート（雇用誘発数）'!G31</f>
        <v>0</v>
      </c>
      <c r="U29" s="423">
        <f>'計算シート（雇用誘発数）'!O31</f>
        <v>0</v>
      </c>
      <c r="W29" s="184">
        <f t="shared" si="3"/>
        <v>2.3220920799342779E-2</v>
      </c>
      <c r="X29" s="184">
        <f t="shared" si="4"/>
        <v>1.2126678646647964E-2</v>
      </c>
    </row>
    <row r="30" spans="2:24">
      <c r="B30" s="578" t="s">
        <v>228</v>
      </c>
      <c r="C30" s="581" t="s">
        <v>332</v>
      </c>
      <c r="D30" s="120"/>
      <c r="E30" s="225">
        <f>最終需要額入力!X31</f>
        <v>0</v>
      </c>
      <c r="F30" s="209">
        <f>計算シート!F30</f>
        <v>0</v>
      </c>
      <c r="G30" s="210">
        <f>計算シート!L30</f>
        <v>0.16574147290294117</v>
      </c>
      <c r="H30" s="210">
        <f>計算シート!V30</f>
        <v>0.17004856721860084</v>
      </c>
      <c r="I30" s="211">
        <f t="shared" si="0"/>
        <v>0.33579004012154201</v>
      </c>
      <c r="J30" s="209">
        <f>計算シート!G30</f>
        <v>0</v>
      </c>
      <c r="K30" s="210">
        <f>計算シート!M30</f>
        <v>2.5969200255079955E-2</v>
      </c>
      <c r="L30" s="210">
        <f>計算シート!W30</f>
        <v>2.6644057264866416E-2</v>
      </c>
      <c r="M30" s="211">
        <f t="shared" si="1"/>
        <v>5.2613257519946374E-2</v>
      </c>
      <c r="N30" s="209">
        <f>計算シート!H30</f>
        <v>0</v>
      </c>
      <c r="O30" s="210">
        <f>計算シート!N30</f>
        <v>7.9981945486075744E-3</v>
      </c>
      <c r="P30" s="210">
        <f>計算シート!X30</f>
        <v>8.2060422144481053E-3</v>
      </c>
      <c r="Q30" s="211">
        <f t="shared" si="2"/>
        <v>1.6204236763055678E-2</v>
      </c>
      <c r="R30" s="219"/>
      <c r="S30" s="219"/>
      <c r="T30" s="422">
        <f>'計算シート（雇用誘発数）'!G32</f>
        <v>0</v>
      </c>
      <c r="U30" s="423">
        <f>'計算シート（雇用誘発数）'!O32</f>
        <v>0</v>
      </c>
      <c r="W30" s="184">
        <f t="shared" si="3"/>
        <v>5.2613257519946374E-2</v>
      </c>
      <c r="X30" s="184">
        <f t="shared" si="4"/>
        <v>1.6204236763055678E-2</v>
      </c>
    </row>
    <row r="31" spans="2:24">
      <c r="B31" s="578" t="s">
        <v>229</v>
      </c>
      <c r="C31" s="581" t="s">
        <v>333</v>
      </c>
      <c r="D31" s="120"/>
      <c r="E31" s="225">
        <f>最終需要額入力!X32</f>
        <v>0</v>
      </c>
      <c r="F31" s="209">
        <f>計算シート!F31</f>
        <v>0</v>
      </c>
      <c r="G31" s="210">
        <f>計算シート!L31</f>
        <v>3.0065077836305035E-2</v>
      </c>
      <c r="H31" s="210">
        <f>計算シート!V31</f>
        <v>0.90330868301127376</v>
      </c>
      <c r="I31" s="211">
        <f t="shared" si="0"/>
        <v>0.93337376084757884</v>
      </c>
      <c r="J31" s="209">
        <f>計算シート!G31</f>
        <v>0</v>
      </c>
      <c r="K31" s="210">
        <f>計算シート!M31</f>
        <v>1.5676620082096186E-2</v>
      </c>
      <c r="L31" s="210">
        <f>計算シート!W31</f>
        <v>0.47100583333020707</v>
      </c>
      <c r="M31" s="211">
        <f t="shared" si="1"/>
        <v>0.48668245341230326</v>
      </c>
      <c r="N31" s="209">
        <f>計算シート!H31</f>
        <v>0</v>
      </c>
      <c r="O31" s="210">
        <f>計算シート!N31</f>
        <v>5.1308757943172049E-3</v>
      </c>
      <c r="P31" s="210">
        <f>計算シート!X31</f>
        <v>0.15415774679493413</v>
      </c>
      <c r="Q31" s="211">
        <f t="shared" si="2"/>
        <v>0.15928862258925133</v>
      </c>
      <c r="R31" s="219"/>
      <c r="S31" s="219"/>
      <c r="T31" s="422">
        <f>'計算シート（雇用誘発数）'!G33</f>
        <v>0</v>
      </c>
      <c r="U31" s="423">
        <f>'計算シート（雇用誘発数）'!O33</f>
        <v>0</v>
      </c>
      <c r="W31" s="184">
        <f t="shared" si="3"/>
        <v>0.48668245341230326</v>
      </c>
      <c r="X31" s="184">
        <f t="shared" si="4"/>
        <v>0.15928862258925133</v>
      </c>
    </row>
    <row r="32" spans="2:24">
      <c r="B32" s="579" t="s">
        <v>230</v>
      </c>
      <c r="C32" s="582" t="s">
        <v>334</v>
      </c>
      <c r="D32" s="186"/>
      <c r="E32" s="226">
        <f>最終需要額入力!X33</f>
        <v>0</v>
      </c>
      <c r="F32" s="212">
        <f>計算シート!F32</f>
        <v>0</v>
      </c>
      <c r="G32" s="213">
        <f>計算シート!L32</f>
        <v>2.9792944721715364</v>
      </c>
      <c r="H32" s="213">
        <f>計算シート!V32</f>
        <v>1.1407765031923933</v>
      </c>
      <c r="I32" s="214">
        <f t="shared" si="0"/>
        <v>4.1200709753639302</v>
      </c>
      <c r="J32" s="212">
        <f>計算シート!G32</f>
        <v>0</v>
      </c>
      <c r="K32" s="213">
        <f>計算シート!M32</f>
        <v>1.2899462186482353</v>
      </c>
      <c r="L32" s="213">
        <f>計算シート!W32</f>
        <v>0.49392242034511408</v>
      </c>
      <c r="M32" s="214">
        <f t="shared" si="1"/>
        <v>1.7838686389933494</v>
      </c>
      <c r="N32" s="212">
        <f>計算シート!H32</f>
        <v>0</v>
      </c>
      <c r="O32" s="213">
        <f>計算シート!N32</f>
        <v>0.43199592153958732</v>
      </c>
      <c r="P32" s="213">
        <f>計算シート!X32</f>
        <v>0.16541191257543197</v>
      </c>
      <c r="Q32" s="214">
        <f t="shared" si="2"/>
        <v>0.5974078341150193</v>
      </c>
      <c r="R32" s="219"/>
      <c r="S32" s="219"/>
      <c r="T32" s="424">
        <f>'計算シート（雇用誘発数）'!G34</f>
        <v>0</v>
      </c>
      <c r="U32" s="425">
        <f>'計算シート（雇用誘発数）'!O34</f>
        <v>0</v>
      </c>
      <c r="W32" s="184">
        <f t="shared" si="3"/>
        <v>1.7838686389933494</v>
      </c>
      <c r="X32" s="184">
        <f t="shared" si="4"/>
        <v>0.5974078341150193</v>
      </c>
    </row>
    <row r="33" spans="2:24">
      <c r="B33" s="578" t="s">
        <v>231</v>
      </c>
      <c r="C33" s="581" t="s">
        <v>335</v>
      </c>
      <c r="D33" s="120"/>
      <c r="E33" s="225">
        <f>最終需要額入力!X34</f>
        <v>0</v>
      </c>
      <c r="F33" s="209">
        <f>計算シート!F33</f>
        <v>0</v>
      </c>
      <c r="G33" s="210">
        <f>計算シート!L33</f>
        <v>0.95432912885661925</v>
      </c>
      <c r="H33" s="210">
        <f>計算シート!V33</f>
        <v>0.21729431124982526</v>
      </c>
      <c r="I33" s="211">
        <f t="shared" si="0"/>
        <v>1.1716234401064445</v>
      </c>
      <c r="J33" s="209">
        <f>計算シート!G33</f>
        <v>0</v>
      </c>
      <c r="K33" s="210">
        <f>計算シート!M33</f>
        <v>0.29179988401129708</v>
      </c>
      <c r="L33" s="210">
        <f>計算シート!W33</f>
        <v>6.6440867098944062E-2</v>
      </c>
      <c r="M33" s="211">
        <f t="shared" si="1"/>
        <v>0.35824075111024112</v>
      </c>
      <c r="N33" s="209">
        <f>計算シート!H33</f>
        <v>0</v>
      </c>
      <c r="O33" s="210">
        <f>計算シート!N33</f>
        <v>0.20569500020468484</v>
      </c>
      <c r="P33" s="210">
        <f>計算シート!X33</f>
        <v>4.6835365332042536E-2</v>
      </c>
      <c r="Q33" s="211">
        <f t="shared" si="2"/>
        <v>0.25253036553672736</v>
      </c>
      <c r="R33" s="219"/>
      <c r="S33" s="219"/>
      <c r="T33" s="422">
        <f>'計算シート（雇用誘発数）'!G35</f>
        <v>0</v>
      </c>
      <c r="U33" s="423">
        <f>'計算シート（雇用誘発数）'!O35</f>
        <v>0</v>
      </c>
      <c r="W33" s="184">
        <f t="shared" si="3"/>
        <v>0.35824075111024112</v>
      </c>
      <c r="X33" s="184">
        <f t="shared" si="4"/>
        <v>0.25253036553672736</v>
      </c>
    </row>
    <row r="34" spans="2:24">
      <c r="B34" s="578" t="s">
        <v>232</v>
      </c>
      <c r="C34" s="581" t="s">
        <v>336</v>
      </c>
      <c r="D34" s="120"/>
      <c r="E34" s="225">
        <f>最終需要額入力!X35</f>
        <v>0</v>
      </c>
      <c r="F34" s="209">
        <f>計算シート!F34</f>
        <v>0</v>
      </c>
      <c r="G34" s="210">
        <f>計算シート!L34</f>
        <v>154.70410854383155</v>
      </c>
      <c r="H34" s="210">
        <f>計算シート!V34</f>
        <v>0.6833699461476852</v>
      </c>
      <c r="I34" s="211">
        <f t="shared" si="0"/>
        <v>155.38747848997923</v>
      </c>
      <c r="J34" s="209">
        <f>計算シート!G34</f>
        <v>0</v>
      </c>
      <c r="K34" s="210">
        <f>計算シート!M34</f>
        <v>38.484371897424893</v>
      </c>
      <c r="L34" s="210">
        <f>計算シート!W34</f>
        <v>0.16999589344209018</v>
      </c>
      <c r="M34" s="211">
        <f t="shared" si="1"/>
        <v>38.654367790866985</v>
      </c>
      <c r="N34" s="209">
        <f>計算シート!H34</f>
        <v>0</v>
      </c>
      <c r="O34" s="210">
        <f>計算シート!N34</f>
        <v>14.974662637377813</v>
      </c>
      <c r="P34" s="210">
        <f>計算シート!X34</f>
        <v>6.6147140476138677E-2</v>
      </c>
      <c r="Q34" s="211">
        <f t="shared" si="2"/>
        <v>15.040809777853951</v>
      </c>
      <c r="R34" s="219"/>
      <c r="S34" s="219"/>
      <c r="T34" s="422">
        <f>'計算シート（雇用誘発数）'!G36</f>
        <v>3</v>
      </c>
      <c r="U34" s="423">
        <f>'計算シート（雇用誘発数）'!O36</f>
        <v>3</v>
      </c>
      <c r="W34" s="184">
        <f t="shared" si="3"/>
        <v>38.654367790866985</v>
      </c>
      <c r="X34" s="184">
        <f t="shared" si="4"/>
        <v>15.040809777853951</v>
      </c>
    </row>
    <row r="35" spans="2:24" ht="13.5" customHeight="1">
      <c r="B35" s="578" t="s">
        <v>233</v>
      </c>
      <c r="C35" s="581" t="s">
        <v>337</v>
      </c>
      <c r="D35" s="120"/>
      <c r="E35" s="225">
        <f>最終需要額入力!X36</f>
        <v>0</v>
      </c>
      <c r="F35" s="209">
        <f>計算シート!F35</f>
        <v>0</v>
      </c>
      <c r="G35" s="210">
        <f>計算シート!L35</f>
        <v>13.556905669950686</v>
      </c>
      <c r="H35" s="210">
        <f>計算シート!V35</f>
        <v>1.5655551978993754</v>
      </c>
      <c r="I35" s="211">
        <f t="shared" si="0"/>
        <v>15.12246086785006</v>
      </c>
      <c r="J35" s="209">
        <f>計算シート!G35</f>
        <v>0</v>
      </c>
      <c r="K35" s="210">
        <f>計算シート!M35</f>
        <v>4.7354140639402695</v>
      </c>
      <c r="L35" s="210">
        <f>計算シート!W35</f>
        <v>0.54684691938514185</v>
      </c>
      <c r="M35" s="211">
        <f t="shared" si="1"/>
        <v>5.2822609833254113</v>
      </c>
      <c r="N35" s="209">
        <f>計算シート!H35</f>
        <v>0</v>
      </c>
      <c r="O35" s="210">
        <f>計算シート!N35</f>
        <v>3.1871333511670277</v>
      </c>
      <c r="P35" s="210">
        <f>計算シート!X35</f>
        <v>0.36805103655605403</v>
      </c>
      <c r="Q35" s="211">
        <f t="shared" si="2"/>
        <v>3.5551843877230818</v>
      </c>
      <c r="R35" s="219"/>
      <c r="S35" s="219"/>
      <c r="T35" s="422">
        <f>'計算シート（雇用誘発数）'!G37</f>
        <v>1</v>
      </c>
      <c r="U35" s="423">
        <f>'計算シート（雇用誘発数）'!O37</f>
        <v>1</v>
      </c>
      <c r="W35" s="184">
        <f t="shared" si="3"/>
        <v>5.2822609833254113</v>
      </c>
      <c r="X35" s="184">
        <f t="shared" si="4"/>
        <v>3.5551843877230818</v>
      </c>
    </row>
    <row r="36" spans="2:24" ht="13.5" customHeight="1">
      <c r="B36" s="578" t="s">
        <v>234</v>
      </c>
      <c r="C36" s="581" t="s">
        <v>338</v>
      </c>
      <c r="D36" s="120"/>
      <c r="E36" s="225">
        <f>最終需要額入力!X37</f>
        <v>0</v>
      </c>
      <c r="F36" s="209">
        <f>計算シート!F36</f>
        <v>0</v>
      </c>
      <c r="G36" s="210">
        <f>計算シート!L36</f>
        <v>1.9208548350447161</v>
      </c>
      <c r="H36" s="210">
        <f>計算シート!V36</f>
        <v>0.38867889730693966</v>
      </c>
      <c r="I36" s="211">
        <f t="shared" si="0"/>
        <v>2.3095337323516558</v>
      </c>
      <c r="J36" s="209">
        <f>計算シート!G36</f>
        <v>0</v>
      </c>
      <c r="K36" s="210">
        <f>計算シート!M36</f>
        <v>0.47692662052448148</v>
      </c>
      <c r="L36" s="210">
        <f>計算シート!W36</f>
        <v>9.6504592424062813E-2</v>
      </c>
      <c r="M36" s="211">
        <f t="shared" si="1"/>
        <v>0.57343121294854427</v>
      </c>
      <c r="N36" s="209">
        <f>計算シート!H36</f>
        <v>0</v>
      </c>
      <c r="O36" s="210">
        <f>計算シート!N36</f>
        <v>0.81714025302267834</v>
      </c>
      <c r="P36" s="210">
        <f>計算シート!X36</f>
        <v>0.16534574435062641</v>
      </c>
      <c r="Q36" s="211">
        <f t="shared" si="2"/>
        <v>0.98248599737330478</v>
      </c>
      <c r="R36" s="219"/>
      <c r="S36" s="219"/>
      <c r="T36" s="426">
        <f>'計算シート（雇用誘発数）'!G38</f>
        <v>0</v>
      </c>
      <c r="U36" s="427">
        <f>'計算シート（雇用誘発数）'!O38</f>
        <v>0</v>
      </c>
      <c r="W36" s="184">
        <f t="shared" si="3"/>
        <v>0.57343121294854427</v>
      </c>
      <c r="X36" s="184">
        <f t="shared" si="4"/>
        <v>0.98248599737330478</v>
      </c>
    </row>
    <row r="37" spans="2:24" ht="13.5" customHeight="1">
      <c r="B37" s="579" t="s">
        <v>235</v>
      </c>
      <c r="C37" s="582" t="s">
        <v>538</v>
      </c>
      <c r="D37" s="186"/>
      <c r="E37" s="226">
        <f>最終需要額入力!X38</f>
        <v>0</v>
      </c>
      <c r="F37" s="212">
        <f>計算シート!F37</f>
        <v>0</v>
      </c>
      <c r="G37" s="213">
        <f>計算シート!L37</f>
        <v>1.9144906880193772E-2</v>
      </c>
      <c r="H37" s="213">
        <f>計算シート!V37</f>
        <v>0.11955681264918432</v>
      </c>
      <c r="I37" s="214">
        <f t="shared" si="0"/>
        <v>0.1387017195293781</v>
      </c>
      <c r="J37" s="212">
        <f>計算シート!G37</f>
        <v>0</v>
      </c>
      <c r="K37" s="213">
        <f>計算シート!M37</f>
        <v>1.017612167505795E-2</v>
      </c>
      <c r="L37" s="213">
        <f>計算シート!W37</f>
        <v>6.3548215732449329E-2</v>
      </c>
      <c r="M37" s="214">
        <f t="shared" si="1"/>
        <v>7.3724337407507279E-2</v>
      </c>
      <c r="N37" s="212">
        <f>計算シート!H37</f>
        <v>0</v>
      </c>
      <c r="O37" s="213">
        <f>計算シート!N37</f>
        <v>3.50343172075618E-3</v>
      </c>
      <c r="P37" s="213">
        <f>計算シート!X37</f>
        <v>2.1878358170599608E-2</v>
      </c>
      <c r="Q37" s="214">
        <f t="shared" si="2"/>
        <v>2.538178989135579E-2</v>
      </c>
      <c r="R37" s="219"/>
      <c r="S37" s="219"/>
      <c r="T37" s="422">
        <f>'計算シート（雇用誘発数）'!G39</f>
        <v>0</v>
      </c>
      <c r="U37" s="423">
        <f>'計算シート（雇用誘発数）'!O39</f>
        <v>0</v>
      </c>
      <c r="W37" s="184">
        <f t="shared" si="3"/>
        <v>7.3724337407507279E-2</v>
      </c>
      <c r="X37" s="184">
        <f t="shared" si="4"/>
        <v>2.538178989135579E-2</v>
      </c>
    </row>
    <row r="38" spans="2:24" ht="13.5" customHeight="1">
      <c r="B38" s="578" t="s">
        <v>236</v>
      </c>
      <c r="C38" s="581" t="s">
        <v>339</v>
      </c>
      <c r="D38" s="120"/>
      <c r="E38" s="225">
        <f>最終需要額入力!X39</f>
        <v>0</v>
      </c>
      <c r="F38" s="209">
        <f>計算シート!F38</f>
        <v>0</v>
      </c>
      <c r="G38" s="210">
        <f>計算シート!L38</f>
        <v>0.25466482278372859</v>
      </c>
      <c r="H38" s="210">
        <f>計算シート!V38</f>
        <v>0.22937538790640816</v>
      </c>
      <c r="I38" s="211">
        <f t="shared" si="0"/>
        <v>0.48404021069013675</v>
      </c>
      <c r="J38" s="209">
        <f>計算シート!G38</f>
        <v>0</v>
      </c>
      <c r="K38" s="210">
        <f>計算シート!M38</f>
        <v>0.13093528328003115</v>
      </c>
      <c r="L38" s="210">
        <f>計算シート!W38</f>
        <v>0.11793278343156986</v>
      </c>
      <c r="M38" s="211">
        <f t="shared" si="1"/>
        <v>0.248868066711601</v>
      </c>
      <c r="N38" s="209">
        <f>計算シート!H38</f>
        <v>0</v>
      </c>
      <c r="O38" s="210">
        <f>計算シート!N38</f>
        <v>6.7416736268040275E-2</v>
      </c>
      <c r="P38" s="210">
        <f>計算シート!X38</f>
        <v>6.0721931925392651E-2</v>
      </c>
      <c r="Q38" s="211">
        <f t="shared" si="2"/>
        <v>0.12813866819343292</v>
      </c>
      <c r="R38" s="219"/>
      <c r="S38" s="219"/>
      <c r="T38" s="422">
        <f>'計算シート（雇用誘発数）'!G40</f>
        <v>0</v>
      </c>
      <c r="U38" s="423">
        <f>'計算シート（雇用誘発数）'!O40</f>
        <v>0</v>
      </c>
      <c r="W38" s="184">
        <f t="shared" si="3"/>
        <v>0.248868066711601</v>
      </c>
      <c r="X38" s="184">
        <f t="shared" si="4"/>
        <v>0.12813866819343292</v>
      </c>
    </row>
    <row r="39" spans="2:24" ht="13.5" customHeight="1">
      <c r="B39" s="578" t="s">
        <v>237</v>
      </c>
      <c r="C39" s="581" t="s">
        <v>340</v>
      </c>
      <c r="D39" s="120"/>
      <c r="E39" s="225">
        <f>最終需要額入力!X40</f>
        <v>0</v>
      </c>
      <c r="F39" s="209">
        <f>計算シート!F39</f>
        <v>0</v>
      </c>
      <c r="G39" s="210">
        <f>計算シート!L39</f>
        <v>519.64156790054483</v>
      </c>
      <c r="H39" s="210">
        <f>計算シート!V39</f>
        <v>0.6621831915224079</v>
      </c>
      <c r="I39" s="211">
        <f t="shared" si="0"/>
        <v>520.30375109206727</v>
      </c>
      <c r="J39" s="209">
        <f>計算シート!G39</f>
        <v>0</v>
      </c>
      <c r="K39" s="210">
        <f>計算シート!M39</f>
        <v>238.07338629295722</v>
      </c>
      <c r="L39" s="210">
        <f>計算シート!W39</f>
        <v>0.30337872196973681</v>
      </c>
      <c r="M39" s="211">
        <f>J39+K39+L39</f>
        <v>238.37676501492697</v>
      </c>
      <c r="N39" s="209">
        <f>計算シート!H39</f>
        <v>0</v>
      </c>
      <c r="O39" s="210">
        <f>計算シート!N39</f>
        <v>109.58456816567215</v>
      </c>
      <c r="P39" s="210">
        <f>計算シート!X39</f>
        <v>0.13964444642626822</v>
      </c>
      <c r="Q39" s="211">
        <f>N39+O39+P39</f>
        <v>109.72421261209843</v>
      </c>
      <c r="R39" s="219"/>
      <c r="S39" s="219"/>
      <c r="T39" s="422">
        <f>'計算シート（雇用誘発数）'!G41</f>
        <v>18</v>
      </c>
      <c r="U39" s="423">
        <f>'計算シート（雇用誘発数）'!O41</f>
        <v>18</v>
      </c>
      <c r="W39" s="184">
        <f>K39+L39</f>
        <v>238.37676501492697</v>
      </c>
      <c r="X39" s="184">
        <f>O39+P39</f>
        <v>109.72421261209843</v>
      </c>
    </row>
    <row r="40" spans="2:24" ht="13.5" customHeight="1">
      <c r="B40" s="578" t="s">
        <v>238</v>
      </c>
      <c r="C40" s="581" t="s">
        <v>341</v>
      </c>
      <c r="D40" s="120"/>
      <c r="E40" s="225">
        <f>最終需要額入力!X41</f>
        <v>0</v>
      </c>
      <c r="F40" s="209">
        <f>計算シート!F40</f>
        <v>0</v>
      </c>
      <c r="G40" s="210">
        <f>計算シート!L40</f>
        <v>0.10721281758255173</v>
      </c>
      <c r="H40" s="210">
        <f>計算シート!V40</f>
        <v>2.3600636423172529E-2</v>
      </c>
      <c r="I40" s="211">
        <f t="shared" si="0"/>
        <v>0.13081345400572425</v>
      </c>
      <c r="J40" s="209">
        <f>計算シート!G40</f>
        <v>0</v>
      </c>
      <c r="K40" s="210">
        <f>計算シート!M40</f>
        <v>3.9447769522740407E-2</v>
      </c>
      <c r="L40" s="210">
        <f>計算シート!W40</f>
        <v>8.683592943487908E-3</v>
      </c>
      <c r="M40" s="211">
        <f>J40+K40+L40</f>
        <v>4.8131362466228317E-2</v>
      </c>
      <c r="N40" s="209">
        <f>計算シート!H40</f>
        <v>0</v>
      </c>
      <c r="O40" s="210">
        <f>計算シート!N40</f>
        <v>2.8371839767392822E-2</v>
      </c>
      <c r="P40" s="210">
        <f>計算シート!X40</f>
        <v>6.2454610381932393E-3</v>
      </c>
      <c r="Q40" s="211">
        <f>N40+O40+P40</f>
        <v>3.461730080558606E-2</v>
      </c>
      <c r="R40" s="219"/>
      <c r="S40" s="219"/>
      <c r="T40" s="422">
        <f>'計算シート（雇用誘発数）'!G42</f>
        <v>0</v>
      </c>
      <c r="U40" s="423">
        <f>'計算シート（雇用誘発数）'!O42</f>
        <v>0</v>
      </c>
      <c r="W40" s="184">
        <f>K40+L40</f>
        <v>4.8131362466228317E-2</v>
      </c>
      <c r="X40" s="184">
        <f>O40+P40</f>
        <v>3.461730080558606E-2</v>
      </c>
    </row>
    <row r="41" spans="2:24" ht="13.5" customHeight="1">
      <c r="B41" s="580" t="s">
        <v>239</v>
      </c>
      <c r="C41" s="583" t="s">
        <v>342</v>
      </c>
      <c r="D41" s="187"/>
      <c r="E41" s="227">
        <f>最終需要額入力!X42</f>
        <v>0</v>
      </c>
      <c r="F41" s="215">
        <f>計算シート!F41</f>
        <v>0</v>
      </c>
      <c r="G41" s="216">
        <f>計算シート!L41</f>
        <v>16.193420354623253</v>
      </c>
      <c r="H41" s="216">
        <f>計算シート!V41</f>
        <v>0.42939618402624086</v>
      </c>
      <c r="I41" s="217">
        <f t="shared" ref="I41:I104" si="5">F41+G41+H41</f>
        <v>16.622816538649495</v>
      </c>
      <c r="J41" s="215">
        <f>計算シート!G41</f>
        <v>0</v>
      </c>
      <c r="K41" s="216">
        <f>計算シート!M41</f>
        <v>7.365038927953405</v>
      </c>
      <c r="L41" s="216">
        <f>計算シート!W41</f>
        <v>0.19529657982138421</v>
      </c>
      <c r="M41" s="217">
        <f t="shared" ref="M41:M104" si="6">J41+K41+L41</f>
        <v>7.5603355077747896</v>
      </c>
      <c r="N41" s="215">
        <f>計算シート!H41</f>
        <v>0</v>
      </c>
      <c r="O41" s="216">
        <f>計算シート!N41</f>
        <v>3.1317336068209305</v>
      </c>
      <c r="P41" s="216">
        <f>計算シート!X41</f>
        <v>8.3043262677468463E-2</v>
      </c>
      <c r="Q41" s="217">
        <f t="shared" ref="Q41:Q104" si="7">N41+O41+P41</f>
        <v>3.2147768694983991</v>
      </c>
      <c r="R41" s="219"/>
      <c r="S41" s="219"/>
      <c r="T41" s="422">
        <f>'計算シート（雇用誘発数）'!G43</f>
        <v>1</v>
      </c>
      <c r="U41" s="423">
        <f>'計算シート（雇用誘発数）'!O43</f>
        <v>1</v>
      </c>
      <c r="W41" s="184">
        <f t="shared" ref="W41:W104" si="8">K41+L41</f>
        <v>7.5603355077747896</v>
      </c>
      <c r="X41" s="184">
        <f t="shared" ref="X41:X104" si="9">O41+P41</f>
        <v>3.2147768694983991</v>
      </c>
    </row>
    <row r="42" spans="2:24" ht="13.5" customHeight="1">
      <c r="B42" s="578" t="s">
        <v>240</v>
      </c>
      <c r="C42" s="581" t="s">
        <v>343</v>
      </c>
      <c r="D42" s="120"/>
      <c r="E42" s="225">
        <f>最終需要額入力!X43</f>
        <v>0</v>
      </c>
      <c r="F42" s="209">
        <f>計算シート!F42</f>
        <v>0</v>
      </c>
      <c r="G42" s="210">
        <f>計算シート!L42</f>
        <v>4.478010070941604</v>
      </c>
      <c r="H42" s="210">
        <f>計算シート!V42</f>
        <v>-0.1605995534420375</v>
      </c>
      <c r="I42" s="211">
        <f t="shared" si="5"/>
        <v>4.3174105174995665</v>
      </c>
      <c r="J42" s="209">
        <f>計算シート!G42</f>
        <v>0</v>
      </c>
      <c r="K42" s="210">
        <f>計算シート!M42</f>
        <v>1.6095611917707613</v>
      </c>
      <c r="L42" s="210">
        <f>計算シート!W42</f>
        <v>-5.7725374561666293E-2</v>
      </c>
      <c r="M42" s="211">
        <f t="shared" si="6"/>
        <v>1.5518358172090949</v>
      </c>
      <c r="N42" s="209">
        <f>計算シート!H42</f>
        <v>0</v>
      </c>
      <c r="O42" s="210">
        <f>計算シート!N42</f>
        <v>0.27122201666455537</v>
      </c>
      <c r="P42" s="210">
        <f>計算シート!X42</f>
        <v>-9.7271185347775121E-3</v>
      </c>
      <c r="Q42" s="211">
        <f t="shared" si="7"/>
        <v>0.26149489812977783</v>
      </c>
      <c r="R42" s="219"/>
      <c r="S42" s="219"/>
      <c r="T42" s="424">
        <f>'計算シート（雇用誘発数）'!G44</f>
        <v>0</v>
      </c>
      <c r="U42" s="425">
        <f>'計算シート（雇用誘発数）'!O44</f>
        <v>0</v>
      </c>
      <c r="W42" s="184">
        <f t="shared" si="8"/>
        <v>1.5518358172090949</v>
      </c>
      <c r="X42" s="184">
        <f t="shared" si="9"/>
        <v>0.26149489812977783</v>
      </c>
    </row>
    <row r="43" spans="2:24" ht="13.5" customHeight="1">
      <c r="B43" s="578" t="s">
        <v>241</v>
      </c>
      <c r="C43" s="581" t="s">
        <v>344</v>
      </c>
      <c r="D43" s="120"/>
      <c r="E43" s="225">
        <f>最終需要額入力!X44</f>
        <v>0</v>
      </c>
      <c r="F43" s="209">
        <f>計算シート!F43</f>
        <v>0</v>
      </c>
      <c r="G43" s="210">
        <f>計算シート!L43</f>
        <v>12.602640196038596</v>
      </c>
      <c r="H43" s="210">
        <f>計算シート!V43</f>
        <v>4.7835673475257384E-2</v>
      </c>
      <c r="I43" s="211">
        <f t="shared" si="5"/>
        <v>12.650475869513853</v>
      </c>
      <c r="J43" s="209">
        <f>計算シート!G43</f>
        <v>0</v>
      </c>
      <c r="K43" s="210">
        <f>計算シート!M43</f>
        <v>3.3324113843718521</v>
      </c>
      <c r="L43" s="210">
        <f>計算シート!W43</f>
        <v>1.264878949080442E-2</v>
      </c>
      <c r="M43" s="211">
        <f t="shared" si="6"/>
        <v>3.3450601738626564</v>
      </c>
      <c r="N43" s="209">
        <f>計算シート!H43</f>
        <v>0</v>
      </c>
      <c r="O43" s="210">
        <f>計算シート!N43</f>
        <v>1.7006825024013763</v>
      </c>
      <c r="P43" s="210">
        <f>計算シート!X43</f>
        <v>6.4552579145699769E-3</v>
      </c>
      <c r="Q43" s="211">
        <f t="shared" si="7"/>
        <v>1.7071377603159463</v>
      </c>
      <c r="R43" s="219"/>
      <c r="S43" s="219"/>
      <c r="T43" s="422">
        <f>'計算シート（雇用誘発数）'!G45</f>
        <v>0</v>
      </c>
      <c r="U43" s="423">
        <f>'計算シート（雇用誘発数）'!O45</f>
        <v>0</v>
      </c>
      <c r="W43" s="184">
        <f t="shared" si="8"/>
        <v>3.3450601738626564</v>
      </c>
      <c r="X43" s="184">
        <f t="shared" si="9"/>
        <v>1.7071377603159463</v>
      </c>
    </row>
    <row r="44" spans="2:24" ht="13.5" customHeight="1">
      <c r="B44" s="578" t="s">
        <v>242</v>
      </c>
      <c r="C44" s="581" t="s">
        <v>539</v>
      </c>
      <c r="D44" s="120"/>
      <c r="E44" s="225">
        <f>最終需要額入力!X45</f>
        <v>0</v>
      </c>
      <c r="F44" s="209">
        <f>計算シート!F44</f>
        <v>0</v>
      </c>
      <c r="G44" s="210">
        <f>計算シート!L44</f>
        <v>6.0551492131811138</v>
      </c>
      <c r="H44" s="210">
        <f>計算シート!V44</f>
        <v>3.8541307779710279E-2</v>
      </c>
      <c r="I44" s="211">
        <f t="shared" si="5"/>
        <v>6.0936905209608243</v>
      </c>
      <c r="J44" s="209">
        <f>計算シート!G44</f>
        <v>0</v>
      </c>
      <c r="K44" s="210">
        <f>計算シート!M44</f>
        <v>2.859938913012714</v>
      </c>
      <c r="L44" s="210">
        <f>計算シート!W44</f>
        <v>1.8203644864382328E-2</v>
      </c>
      <c r="M44" s="211">
        <f t="shared" si="6"/>
        <v>2.8781425578770965</v>
      </c>
      <c r="N44" s="209">
        <f>計算シート!H44</f>
        <v>0</v>
      </c>
      <c r="O44" s="210">
        <f>計算シート!N44</f>
        <v>1.1182860786804607</v>
      </c>
      <c r="P44" s="210">
        <f>計算シート!X44</f>
        <v>7.117943163211655E-3</v>
      </c>
      <c r="Q44" s="211">
        <f t="shared" si="7"/>
        <v>1.1254040218436723</v>
      </c>
      <c r="R44" s="219"/>
      <c r="S44" s="219"/>
      <c r="T44" s="422">
        <f>'計算シート（雇用誘発数）'!G46</f>
        <v>0</v>
      </c>
      <c r="U44" s="423">
        <f>'計算シート（雇用誘発数）'!O46</f>
        <v>0</v>
      </c>
      <c r="W44" s="184">
        <f t="shared" si="8"/>
        <v>2.8781425578770965</v>
      </c>
      <c r="X44" s="184">
        <f t="shared" si="9"/>
        <v>1.1254040218436723</v>
      </c>
    </row>
    <row r="45" spans="2:24" ht="13.5" customHeight="1">
      <c r="B45" s="578" t="s">
        <v>243</v>
      </c>
      <c r="C45" s="581" t="s">
        <v>345</v>
      </c>
      <c r="D45" s="120"/>
      <c r="E45" s="225">
        <f>最終需要額入力!X46</f>
        <v>0</v>
      </c>
      <c r="F45" s="209">
        <f>計算シート!F45</f>
        <v>0</v>
      </c>
      <c r="G45" s="210">
        <f>計算シート!L45</f>
        <v>13.179589130028825</v>
      </c>
      <c r="H45" s="210">
        <f>計算シート!V45</f>
        <v>0.16956031913273151</v>
      </c>
      <c r="I45" s="211">
        <f t="shared" si="5"/>
        <v>13.349149449161557</v>
      </c>
      <c r="J45" s="209">
        <f>計算シート!G45</f>
        <v>0</v>
      </c>
      <c r="K45" s="210">
        <f>計算シート!M45</f>
        <v>3.2333339862917954</v>
      </c>
      <c r="L45" s="210">
        <f>計算シート!W45</f>
        <v>4.1598045065699606E-2</v>
      </c>
      <c r="M45" s="211">
        <f t="shared" si="6"/>
        <v>3.274932031357495</v>
      </c>
      <c r="N45" s="209">
        <f>計算シート!H45</f>
        <v>0</v>
      </c>
      <c r="O45" s="210">
        <f>計算シート!N45</f>
        <v>1.2217718256147563</v>
      </c>
      <c r="P45" s="210">
        <f>計算シート!X45</f>
        <v>1.5718549236607725E-2</v>
      </c>
      <c r="Q45" s="211">
        <f t="shared" si="7"/>
        <v>1.2374903748513639</v>
      </c>
      <c r="R45" s="219"/>
      <c r="S45" s="219"/>
      <c r="T45" s="422">
        <f>'計算シート（雇用誘発数）'!G47</f>
        <v>0</v>
      </c>
      <c r="U45" s="423">
        <f>'計算シート（雇用誘発数）'!O47</f>
        <v>0</v>
      </c>
      <c r="W45" s="184">
        <f t="shared" si="8"/>
        <v>3.274932031357495</v>
      </c>
      <c r="X45" s="184">
        <f t="shared" si="9"/>
        <v>1.2374903748513639</v>
      </c>
    </row>
    <row r="46" spans="2:24" ht="13.5" customHeight="1">
      <c r="B46" s="580" t="s">
        <v>244</v>
      </c>
      <c r="C46" s="583" t="s">
        <v>346</v>
      </c>
      <c r="D46" s="187"/>
      <c r="E46" s="227">
        <f>最終需要額入力!X47</f>
        <v>0</v>
      </c>
      <c r="F46" s="215">
        <f>計算シート!F46</f>
        <v>0</v>
      </c>
      <c r="G46" s="216">
        <f>計算シート!L46</f>
        <v>5.2875849363915934</v>
      </c>
      <c r="H46" s="216">
        <f>計算シート!V46</f>
        <v>0.14101317712291839</v>
      </c>
      <c r="I46" s="217">
        <f t="shared" si="5"/>
        <v>5.4285981135145116</v>
      </c>
      <c r="J46" s="215">
        <f>計算シート!G46</f>
        <v>0</v>
      </c>
      <c r="K46" s="216">
        <f>計算シート!M46</f>
        <v>1.2658452829504188</v>
      </c>
      <c r="L46" s="216">
        <f>計算シート!W46</f>
        <v>3.3758486576049684E-2</v>
      </c>
      <c r="M46" s="217">
        <f t="shared" si="6"/>
        <v>1.2996037695264684</v>
      </c>
      <c r="N46" s="215">
        <f>計算シート!H46</f>
        <v>0</v>
      </c>
      <c r="O46" s="216">
        <f>計算シート!N46</f>
        <v>0.39227274942285612</v>
      </c>
      <c r="P46" s="216">
        <f>計算シート!X46</f>
        <v>1.0461416196674551E-2</v>
      </c>
      <c r="Q46" s="217">
        <f t="shared" si="7"/>
        <v>0.40273416561953068</v>
      </c>
      <c r="R46" s="219"/>
      <c r="S46" s="219"/>
      <c r="T46" s="426">
        <f>'計算シート（雇用誘発数）'!G48</f>
        <v>0</v>
      </c>
      <c r="U46" s="427">
        <f>'計算シート（雇用誘発数）'!O48</f>
        <v>0</v>
      </c>
      <c r="W46" s="184">
        <f t="shared" si="8"/>
        <v>1.2996037695264684</v>
      </c>
      <c r="X46" s="184">
        <f t="shared" si="9"/>
        <v>0.40273416561953068</v>
      </c>
    </row>
    <row r="47" spans="2:24" ht="13.5" customHeight="1">
      <c r="B47" s="578" t="s">
        <v>245</v>
      </c>
      <c r="C47" s="581" t="s">
        <v>347</v>
      </c>
      <c r="D47" s="120"/>
      <c r="E47" s="225">
        <f>最終需要額入力!X48</f>
        <v>0</v>
      </c>
      <c r="F47" s="209">
        <f>計算シート!F47</f>
        <v>0</v>
      </c>
      <c r="G47" s="210">
        <f>計算シート!L47</f>
        <v>31.901103114836989</v>
      </c>
      <c r="H47" s="210">
        <f>計算シート!V47</f>
        <v>0.60273962560268179</v>
      </c>
      <c r="I47" s="211">
        <f t="shared" si="5"/>
        <v>32.503842740439673</v>
      </c>
      <c r="J47" s="209">
        <f>計算シート!G47</f>
        <v>0</v>
      </c>
      <c r="K47" s="210">
        <f>計算シート!M47</f>
        <v>6.4846592276952659</v>
      </c>
      <c r="L47" s="210">
        <f>計算シート!W47</f>
        <v>0.12252118871852348</v>
      </c>
      <c r="M47" s="211">
        <f t="shared" si="6"/>
        <v>6.6071804164137893</v>
      </c>
      <c r="N47" s="209">
        <f>計算シート!H47</f>
        <v>0</v>
      </c>
      <c r="O47" s="210">
        <f>計算シート!N47</f>
        <v>4.9532611369197221</v>
      </c>
      <c r="P47" s="210">
        <f>計算シート!X47</f>
        <v>9.3586944389730489E-2</v>
      </c>
      <c r="Q47" s="211">
        <f t="shared" si="7"/>
        <v>5.0468480813094523</v>
      </c>
      <c r="R47" s="219"/>
      <c r="S47" s="219"/>
      <c r="T47" s="422">
        <f>'計算シート（雇用誘発数）'!G49</f>
        <v>1</v>
      </c>
      <c r="U47" s="423">
        <f>'計算シート（雇用誘発数）'!O49</f>
        <v>1</v>
      </c>
      <c r="W47" s="184">
        <f t="shared" si="8"/>
        <v>6.6071804164137893</v>
      </c>
      <c r="X47" s="184">
        <f t="shared" si="9"/>
        <v>5.0468480813094523</v>
      </c>
    </row>
    <row r="48" spans="2:24" ht="13.5" customHeight="1">
      <c r="B48" s="578" t="s">
        <v>246</v>
      </c>
      <c r="C48" s="581" t="s">
        <v>540</v>
      </c>
      <c r="D48" s="120"/>
      <c r="E48" s="225">
        <f>最終需要額入力!X49</f>
        <v>0</v>
      </c>
      <c r="F48" s="209">
        <f>計算シート!F48</f>
        <v>0</v>
      </c>
      <c r="G48" s="210">
        <f>計算シート!L48</f>
        <v>201.32671191935842</v>
      </c>
      <c r="H48" s="210">
        <f>計算シート!V48</f>
        <v>1.4304254288781604</v>
      </c>
      <c r="I48" s="211">
        <f t="shared" si="5"/>
        <v>202.75713734823657</v>
      </c>
      <c r="J48" s="209">
        <f>計算シート!G48</f>
        <v>0</v>
      </c>
      <c r="K48" s="210">
        <f>計算シート!M48</f>
        <v>87.936888663361756</v>
      </c>
      <c r="L48" s="210">
        <f>計算シート!W48</f>
        <v>0.62479121861824494</v>
      </c>
      <c r="M48" s="211">
        <f t="shared" si="6"/>
        <v>88.561679881979998</v>
      </c>
      <c r="N48" s="209">
        <f>計算シート!H48</f>
        <v>0</v>
      </c>
      <c r="O48" s="210">
        <f>計算シート!N48</f>
        <v>53.183276883172447</v>
      </c>
      <c r="P48" s="210">
        <f>計算シート!X48</f>
        <v>0.37786695525643754</v>
      </c>
      <c r="Q48" s="211">
        <f t="shared" si="7"/>
        <v>53.561143838428883</v>
      </c>
      <c r="R48" s="219"/>
      <c r="S48" s="219"/>
      <c r="T48" s="422">
        <f>'計算シート（雇用誘発数）'!G50</f>
        <v>13</v>
      </c>
      <c r="U48" s="423">
        <f>'計算シート（雇用誘発数）'!O50</f>
        <v>13</v>
      </c>
      <c r="W48" s="184">
        <f t="shared" si="8"/>
        <v>88.561679881979998</v>
      </c>
      <c r="X48" s="184">
        <f t="shared" si="9"/>
        <v>53.561143838428883</v>
      </c>
    </row>
    <row r="49" spans="2:24" ht="13.5" customHeight="1">
      <c r="B49" s="578" t="s">
        <v>247</v>
      </c>
      <c r="C49" s="581" t="s">
        <v>348</v>
      </c>
      <c r="D49" s="120"/>
      <c r="E49" s="225">
        <f>最終需要額入力!X50</f>
        <v>0</v>
      </c>
      <c r="F49" s="209">
        <f>計算シート!F49</f>
        <v>0</v>
      </c>
      <c r="G49" s="210">
        <f>計算シート!L49</f>
        <v>15.616404393637472</v>
      </c>
      <c r="H49" s="210">
        <f>計算シート!V49</f>
        <v>1.2418183458646825</v>
      </c>
      <c r="I49" s="211">
        <f t="shared" si="5"/>
        <v>16.858222739502153</v>
      </c>
      <c r="J49" s="209">
        <f>計算シート!G49</f>
        <v>0</v>
      </c>
      <c r="K49" s="210">
        <f>計算シート!M49</f>
        <v>8.3567272279372293</v>
      </c>
      <c r="L49" s="210">
        <f>計算シート!W49</f>
        <v>0.66452794903719592</v>
      </c>
      <c r="M49" s="211">
        <f t="shared" si="6"/>
        <v>9.0212551769744245</v>
      </c>
      <c r="N49" s="209">
        <f>計算シート!H49</f>
        <v>0</v>
      </c>
      <c r="O49" s="210">
        <f>計算シート!N49</f>
        <v>5.9985120611535443</v>
      </c>
      <c r="P49" s="210">
        <f>計算シート!X49</f>
        <v>0.47700239681715612</v>
      </c>
      <c r="Q49" s="211">
        <f t="shared" si="7"/>
        <v>6.4755144579707</v>
      </c>
      <c r="R49" s="219"/>
      <c r="S49" s="219"/>
      <c r="T49" s="422">
        <f>'計算シート（雇用誘発数）'!G51</f>
        <v>2</v>
      </c>
      <c r="U49" s="423">
        <f>'計算シート（雇用誘発数）'!O51</f>
        <v>2</v>
      </c>
      <c r="W49" s="184">
        <f t="shared" si="8"/>
        <v>9.0212551769744245</v>
      </c>
      <c r="X49" s="184">
        <f t="shared" si="9"/>
        <v>6.4755144579707</v>
      </c>
    </row>
    <row r="50" spans="2:24" ht="13.5" customHeight="1">
      <c r="B50" s="578" t="s">
        <v>248</v>
      </c>
      <c r="C50" s="581" t="s">
        <v>187</v>
      </c>
      <c r="D50" s="120"/>
      <c r="E50" s="225">
        <f>最終需要額入力!X51</f>
        <v>0</v>
      </c>
      <c r="F50" s="209">
        <f>計算シート!F50</f>
        <v>0</v>
      </c>
      <c r="G50" s="210">
        <f>計算シート!L50</f>
        <v>16.542063562760191</v>
      </c>
      <c r="H50" s="210">
        <f>計算シート!V50</f>
        <v>0.62837594737934488</v>
      </c>
      <c r="I50" s="211">
        <f t="shared" si="5"/>
        <v>17.170439510139538</v>
      </c>
      <c r="J50" s="209">
        <f>計算シート!G50</f>
        <v>0</v>
      </c>
      <c r="K50" s="210">
        <f>計算シート!M50</f>
        <v>7.4095477444493483</v>
      </c>
      <c r="L50" s="210">
        <f>計算シート!W50</f>
        <v>0.28146316606184985</v>
      </c>
      <c r="M50" s="211">
        <f t="shared" si="6"/>
        <v>7.6910109105111983</v>
      </c>
      <c r="N50" s="209">
        <f>計算シート!H50</f>
        <v>0</v>
      </c>
      <c r="O50" s="210">
        <f>計算シート!N50</f>
        <v>3.7265556029922231</v>
      </c>
      <c r="P50" s="210">
        <f>計算シート!X50</f>
        <v>0.14155899586576817</v>
      </c>
      <c r="Q50" s="211">
        <f t="shared" si="7"/>
        <v>3.8681145988579915</v>
      </c>
      <c r="R50" s="219"/>
      <c r="S50" s="219"/>
      <c r="T50" s="422">
        <f>'計算シート（雇用誘発数）'!G52</f>
        <v>1</v>
      </c>
      <c r="U50" s="423">
        <f>'計算シート（雇用誘発数）'!O52</f>
        <v>1</v>
      </c>
      <c r="W50" s="184">
        <f t="shared" si="8"/>
        <v>7.6910109105111983</v>
      </c>
      <c r="X50" s="184">
        <f t="shared" si="9"/>
        <v>3.8681145988579915</v>
      </c>
    </row>
    <row r="51" spans="2:24" ht="13.5" customHeight="1">
      <c r="B51" s="580" t="s">
        <v>249</v>
      </c>
      <c r="C51" s="583" t="s">
        <v>188</v>
      </c>
      <c r="D51" s="187"/>
      <c r="E51" s="227">
        <f>最終需要額入力!X52</f>
        <v>0</v>
      </c>
      <c r="F51" s="215">
        <f>計算シート!F51</f>
        <v>0</v>
      </c>
      <c r="G51" s="216">
        <f>計算シート!L51</f>
        <v>3.4270954703576777</v>
      </c>
      <c r="H51" s="216">
        <f>計算シート!V51</f>
        <v>0.75289660678725978</v>
      </c>
      <c r="I51" s="217">
        <f t="shared" si="5"/>
        <v>4.1799920771449379</v>
      </c>
      <c r="J51" s="215">
        <f>計算シート!G51</f>
        <v>0</v>
      </c>
      <c r="K51" s="216">
        <f>計算シート!M51</f>
        <v>1.5996363081968634</v>
      </c>
      <c r="L51" s="216">
        <f>計算シート!W51</f>
        <v>0.35142316838037246</v>
      </c>
      <c r="M51" s="217">
        <f t="shared" si="6"/>
        <v>1.9510594765772358</v>
      </c>
      <c r="N51" s="215">
        <f>計算シート!H51</f>
        <v>0</v>
      </c>
      <c r="O51" s="216">
        <f>計算シート!N51</f>
        <v>0.77470201001110495</v>
      </c>
      <c r="P51" s="216">
        <f>計算シート!X51</f>
        <v>0.17019383313174993</v>
      </c>
      <c r="Q51" s="217">
        <f t="shared" si="7"/>
        <v>0.94489584314285491</v>
      </c>
      <c r="R51" s="219"/>
      <c r="S51" s="219"/>
      <c r="T51" s="422">
        <f>'計算シート（雇用誘発数）'!G53</f>
        <v>0</v>
      </c>
      <c r="U51" s="423">
        <f>'計算シート（雇用誘発数）'!O53</f>
        <v>0</v>
      </c>
      <c r="W51" s="184">
        <f t="shared" si="8"/>
        <v>1.9510594765772358</v>
      </c>
      <c r="X51" s="184">
        <f t="shared" si="9"/>
        <v>0.94489584314285491</v>
      </c>
    </row>
    <row r="52" spans="2:24" ht="13.5" customHeight="1">
      <c r="B52" s="578" t="s">
        <v>250</v>
      </c>
      <c r="C52" s="581" t="s">
        <v>189</v>
      </c>
      <c r="D52" s="120"/>
      <c r="E52" s="225">
        <f>最終需要額入力!X53</f>
        <v>0</v>
      </c>
      <c r="F52" s="209">
        <f>計算シート!F52</f>
        <v>0</v>
      </c>
      <c r="G52" s="210">
        <f>計算シート!L52</f>
        <v>0.22956107770227127</v>
      </c>
      <c r="H52" s="210">
        <f>計算シート!V52</f>
        <v>0.18539014651226896</v>
      </c>
      <c r="I52" s="211">
        <f t="shared" si="5"/>
        <v>0.41495122421454023</v>
      </c>
      <c r="J52" s="209">
        <f>計算シート!G52</f>
        <v>0</v>
      </c>
      <c r="K52" s="210">
        <f>計算シート!M52</f>
        <v>7.5190477751434462E-2</v>
      </c>
      <c r="L52" s="210">
        <f>計算シート!W52</f>
        <v>6.0722722798613245E-2</v>
      </c>
      <c r="M52" s="211">
        <f t="shared" si="6"/>
        <v>0.13591320055004771</v>
      </c>
      <c r="N52" s="209">
        <f>計算シート!H52</f>
        <v>0</v>
      </c>
      <c r="O52" s="210">
        <f>計算シート!N52</f>
        <v>3.0398559700376204E-2</v>
      </c>
      <c r="P52" s="210">
        <f>計算シート!X52</f>
        <v>2.4549429254395509E-2</v>
      </c>
      <c r="Q52" s="211">
        <f t="shared" si="7"/>
        <v>5.4947988954771709E-2</v>
      </c>
      <c r="R52" s="219"/>
      <c r="S52" s="219"/>
      <c r="T52" s="424">
        <f>'計算シート（雇用誘発数）'!G54</f>
        <v>0</v>
      </c>
      <c r="U52" s="425">
        <f>'計算シート（雇用誘発数）'!O54</f>
        <v>0</v>
      </c>
      <c r="W52" s="184">
        <f t="shared" si="8"/>
        <v>0.13591320055004771</v>
      </c>
      <c r="X52" s="184">
        <f t="shared" si="9"/>
        <v>5.4947988954771709E-2</v>
      </c>
    </row>
    <row r="53" spans="2:24" ht="13.5" customHeight="1">
      <c r="B53" s="578" t="s">
        <v>251</v>
      </c>
      <c r="C53" s="581" t="s">
        <v>349</v>
      </c>
      <c r="D53" s="120"/>
      <c r="E53" s="225">
        <f>最終需要額入力!X54</f>
        <v>0</v>
      </c>
      <c r="F53" s="209">
        <f>計算シート!F53</f>
        <v>0</v>
      </c>
      <c r="G53" s="210">
        <f>計算シート!L53</f>
        <v>2.2092299584350212</v>
      </c>
      <c r="H53" s="210">
        <f>計算シート!V53</f>
        <v>0.61213585429383988</v>
      </c>
      <c r="I53" s="211">
        <f t="shared" si="5"/>
        <v>2.8213658127288612</v>
      </c>
      <c r="J53" s="209">
        <f>計算シート!G53</f>
        <v>0</v>
      </c>
      <c r="K53" s="210">
        <f>計算シート!M53</f>
        <v>0.79375744784826208</v>
      </c>
      <c r="L53" s="210">
        <f>計算シート!W53</f>
        <v>0.21993518220479313</v>
      </c>
      <c r="M53" s="211">
        <f t="shared" si="6"/>
        <v>1.0136926300530553</v>
      </c>
      <c r="N53" s="209">
        <f>計算シート!H53</f>
        <v>0</v>
      </c>
      <c r="O53" s="210">
        <f>計算シート!N53</f>
        <v>0.35602298289993883</v>
      </c>
      <c r="P53" s="210">
        <f>計算シート!X53</f>
        <v>9.8647237673744032E-2</v>
      </c>
      <c r="Q53" s="211">
        <f t="shared" si="7"/>
        <v>0.45467022057368289</v>
      </c>
      <c r="R53" s="219"/>
      <c r="S53" s="219"/>
      <c r="T53" s="422">
        <f>'計算シート（雇用誘発数）'!G55</f>
        <v>0</v>
      </c>
      <c r="U53" s="423">
        <f>'計算シート（雇用誘発数）'!O55</f>
        <v>0</v>
      </c>
      <c r="W53" s="184">
        <f t="shared" si="8"/>
        <v>1.0136926300530553</v>
      </c>
      <c r="X53" s="184">
        <f t="shared" si="9"/>
        <v>0.45467022057368289</v>
      </c>
    </row>
    <row r="54" spans="2:24" ht="13.5" customHeight="1">
      <c r="B54" s="578" t="s">
        <v>252</v>
      </c>
      <c r="C54" s="581" t="s">
        <v>350</v>
      </c>
      <c r="D54" s="120"/>
      <c r="E54" s="225">
        <f>最終需要額入力!X55</f>
        <v>0</v>
      </c>
      <c r="F54" s="209">
        <f>計算シート!F54</f>
        <v>0</v>
      </c>
      <c r="G54" s="210">
        <f>計算シート!L54</f>
        <v>0.71403711996115571</v>
      </c>
      <c r="H54" s="210">
        <f>計算シート!V54</f>
        <v>0.30475022289259307</v>
      </c>
      <c r="I54" s="211">
        <f t="shared" si="5"/>
        <v>1.0187873428537488</v>
      </c>
      <c r="J54" s="209">
        <f>計算シート!G54</f>
        <v>0</v>
      </c>
      <c r="K54" s="210">
        <f>計算シート!M54</f>
        <v>0.35045816031011573</v>
      </c>
      <c r="L54" s="210">
        <f>計算シート!W54</f>
        <v>0.14957514040004816</v>
      </c>
      <c r="M54" s="211">
        <f t="shared" si="6"/>
        <v>0.50003330071016383</v>
      </c>
      <c r="N54" s="209">
        <f>計算シート!H54</f>
        <v>0</v>
      </c>
      <c r="O54" s="210">
        <f>計算シート!N54</f>
        <v>0.22906259291104927</v>
      </c>
      <c r="P54" s="210">
        <f>計算シート!X54</f>
        <v>9.7763651628916912E-2</v>
      </c>
      <c r="Q54" s="211">
        <f t="shared" si="7"/>
        <v>0.32682624453996617</v>
      </c>
      <c r="R54" s="219"/>
      <c r="S54" s="219"/>
      <c r="T54" s="422">
        <f>'計算シート（雇用誘発数）'!G56</f>
        <v>0</v>
      </c>
      <c r="U54" s="423">
        <f>'計算シート（雇用誘発数）'!O56</f>
        <v>0</v>
      </c>
      <c r="W54" s="184">
        <f t="shared" si="8"/>
        <v>0.50003330071016383</v>
      </c>
      <c r="X54" s="184">
        <f t="shared" si="9"/>
        <v>0.32682624453996617</v>
      </c>
    </row>
    <row r="55" spans="2:24" ht="13.5" customHeight="1">
      <c r="B55" s="578" t="s">
        <v>253</v>
      </c>
      <c r="C55" s="581" t="s">
        <v>351</v>
      </c>
      <c r="D55" s="120"/>
      <c r="E55" s="225">
        <f>最終需要額入力!X56</f>
        <v>0</v>
      </c>
      <c r="F55" s="209">
        <f>計算シート!F55</f>
        <v>0</v>
      </c>
      <c r="G55" s="210">
        <f>計算シート!L55</f>
        <v>3.6346350495696824</v>
      </c>
      <c r="H55" s="210">
        <f>計算シート!V55</f>
        <v>0.18695119537442112</v>
      </c>
      <c r="I55" s="211">
        <f t="shared" si="5"/>
        <v>3.8215862449441036</v>
      </c>
      <c r="J55" s="209">
        <f>計算シート!G55</f>
        <v>0</v>
      </c>
      <c r="K55" s="210">
        <f>計算シート!M55</f>
        <v>1.7633469797730486</v>
      </c>
      <c r="L55" s="210">
        <f>計算シート!W55</f>
        <v>9.0699567145668791E-2</v>
      </c>
      <c r="M55" s="211">
        <f t="shared" si="6"/>
        <v>1.8540465469187173</v>
      </c>
      <c r="N55" s="209">
        <f>計算シート!H55</f>
        <v>0</v>
      </c>
      <c r="O55" s="210">
        <f>計算シート!N55</f>
        <v>1.1008599890160495</v>
      </c>
      <c r="P55" s="210">
        <f>計算シート!X55</f>
        <v>5.6623866792565265E-2</v>
      </c>
      <c r="Q55" s="211">
        <f t="shared" si="7"/>
        <v>1.1574838558086149</v>
      </c>
      <c r="R55" s="219"/>
      <c r="S55" s="219"/>
      <c r="T55" s="422">
        <f>'計算シート（雇用誘発数）'!G57</f>
        <v>0</v>
      </c>
      <c r="U55" s="423">
        <f>'計算シート（雇用誘発数）'!O57</f>
        <v>0</v>
      </c>
      <c r="W55" s="184">
        <f t="shared" si="8"/>
        <v>1.8540465469187173</v>
      </c>
      <c r="X55" s="184">
        <f t="shared" si="9"/>
        <v>1.1574838558086149</v>
      </c>
    </row>
    <row r="56" spans="2:24" ht="13.5" customHeight="1">
      <c r="B56" s="580" t="s">
        <v>254</v>
      </c>
      <c r="C56" s="583" t="s">
        <v>352</v>
      </c>
      <c r="D56" s="187"/>
      <c r="E56" s="227">
        <f>最終需要額入力!X57</f>
        <v>6.3000000000000007</v>
      </c>
      <c r="F56" s="215">
        <f>計算シート!F56</f>
        <v>6.5671117357695138E-2</v>
      </c>
      <c r="G56" s="216">
        <f>計算シート!L56</f>
        <v>1.0428187303659395E-2</v>
      </c>
      <c r="H56" s="216">
        <f>計算シート!V56</f>
        <v>0.21917403754171</v>
      </c>
      <c r="I56" s="217">
        <f t="shared" si="5"/>
        <v>0.29527334220306456</v>
      </c>
      <c r="J56" s="215">
        <f>計算シート!G56</f>
        <v>2.6354856308022392E-2</v>
      </c>
      <c r="K56" s="216">
        <f>計算シート!M56</f>
        <v>4.1849962205475202E-3</v>
      </c>
      <c r="L56" s="216">
        <f>計算シート!W56</f>
        <v>8.7958001908186256E-2</v>
      </c>
      <c r="M56" s="217">
        <f t="shared" si="6"/>
        <v>0.11849785443675617</v>
      </c>
      <c r="N56" s="215">
        <f>計算シート!H56</f>
        <v>2.0306200761918893E-2</v>
      </c>
      <c r="O56" s="216">
        <f>計算シート!N56</f>
        <v>3.2245052846841551E-3</v>
      </c>
      <c r="P56" s="216">
        <f>計算シート!X56</f>
        <v>6.7770919503028756E-2</v>
      </c>
      <c r="Q56" s="217">
        <f t="shared" si="7"/>
        <v>9.130162554963181E-2</v>
      </c>
      <c r="R56" s="219"/>
      <c r="S56" s="219"/>
      <c r="T56" s="426">
        <f>'計算シート（雇用誘発数）'!G58</f>
        <v>0</v>
      </c>
      <c r="U56" s="427">
        <f>'計算シート（雇用誘発数）'!O58</f>
        <v>0</v>
      </c>
      <c r="W56" s="184">
        <f t="shared" si="8"/>
        <v>9.2142998128733777E-2</v>
      </c>
      <c r="X56" s="184">
        <f t="shared" si="9"/>
        <v>7.099542478771291E-2</v>
      </c>
    </row>
    <row r="57" spans="2:24" ht="13.5" customHeight="1">
      <c r="B57" s="578" t="s">
        <v>255</v>
      </c>
      <c r="C57" s="581" t="s">
        <v>353</v>
      </c>
      <c r="D57" s="120"/>
      <c r="E57" s="225">
        <f>最終需要額入力!X58</f>
        <v>0</v>
      </c>
      <c r="F57" s="209">
        <f>計算シート!F57</f>
        <v>0</v>
      </c>
      <c r="G57" s="210">
        <f>計算シート!L57</f>
        <v>0.13465075851229652</v>
      </c>
      <c r="H57" s="210">
        <f>計算シート!V57</f>
        <v>3.5909720605337668E-3</v>
      </c>
      <c r="I57" s="211">
        <f t="shared" si="5"/>
        <v>0.13824173057283029</v>
      </c>
      <c r="J57" s="209">
        <f>計算シート!G57</f>
        <v>0</v>
      </c>
      <c r="K57" s="210">
        <f>計算シート!M57</f>
        <v>6.2851985397499685E-2</v>
      </c>
      <c r="L57" s="210">
        <f>計算シート!W57</f>
        <v>1.6761860534999244E-3</v>
      </c>
      <c r="M57" s="211">
        <f t="shared" si="6"/>
        <v>6.4528171450999608E-2</v>
      </c>
      <c r="N57" s="209">
        <f>計算シート!H57</f>
        <v>0</v>
      </c>
      <c r="O57" s="210">
        <f>計算シート!N57</f>
        <v>3.3991379857831461E-2</v>
      </c>
      <c r="P57" s="210">
        <f>計算シート!X57</f>
        <v>9.065087840356734E-4</v>
      </c>
      <c r="Q57" s="211">
        <f t="shared" si="7"/>
        <v>3.4897888641867131E-2</v>
      </c>
      <c r="R57" s="219"/>
      <c r="S57" s="219"/>
      <c r="T57" s="422">
        <f>'計算シート（雇用誘発数）'!G59</f>
        <v>0</v>
      </c>
      <c r="U57" s="423">
        <f>'計算シート（雇用誘発数）'!O59</f>
        <v>0</v>
      </c>
      <c r="W57" s="184">
        <f t="shared" si="8"/>
        <v>6.4528171450999608E-2</v>
      </c>
      <c r="X57" s="184">
        <f t="shared" si="9"/>
        <v>3.4897888641867131E-2</v>
      </c>
    </row>
    <row r="58" spans="2:24" ht="13.5" customHeight="1">
      <c r="B58" s="578" t="s">
        <v>256</v>
      </c>
      <c r="C58" s="581" t="s">
        <v>354</v>
      </c>
      <c r="D58" s="120"/>
      <c r="E58" s="225">
        <f>最終需要額入力!X59</f>
        <v>0</v>
      </c>
      <c r="F58" s="209">
        <f>計算シート!F58</f>
        <v>0</v>
      </c>
      <c r="G58" s="210">
        <f>計算シート!L58</f>
        <v>2.7113118591355727E-2</v>
      </c>
      <c r="H58" s="210">
        <f>計算シート!V58</f>
        <v>8.9496168566297191E-3</v>
      </c>
      <c r="I58" s="211">
        <f t="shared" si="5"/>
        <v>3.6062735447985446E-2</v>
      </c>
      <c r="J58" s="209">
        <f>計算シート!G58</f>
        <v>0</v>
      </c>
      <c r="K58" s="210">
        <f>計算シート!M58</f>
        <v>8.8588547481650709E-3</v>
      </c>
      <c r="L58" s="210">
        <f>計算シート!W58</f>
        <v>2.9241695497872261E-3</v>
      </c>
      <c r="M58" s="211">
        <f t="shared" si="6"/>
        <v>1.1783024297952298E-2</v>
      </c>
      <c r="N58" s="209">
        <f>計算シート!H58</f>
        <v>0</v>
      </c>
      <c r="O58" s="210">
        <f>計算シート!N58</f>
        <v>3.2193260811630799E-3</v>
      </c>
      <c r="P58" s="210">
        <f>計算シート!X58</f>
        <v>1.0626492436082444E-3</v>
      </c>
      <c r="Q58" s="211">
        <f t="shared" si="7"/>
        <v>4.2819753247713248E-3</v>
      </c>
      <c r="R58" s="219"/>
      <c r="S58" s="219"/>
      <c r="T58" s="422">
        <f>'計算シート（雇用誘発数）'!G60</f>
        <v>0</v>
      </c>
      <c r="U58" s="423">
        <f>'計算シート（雇用誘発数）'!O60</f>
        <v>0</v>
      </c>
      <c r="W58" s="184">
        <f t="shared" si="8"/>
        <v>1.1783024297952298E-2</v>
      </c>
      <c r="X58" s="184">
        <f t="shared" si="9"/>
        <v>4.2819753247713248E-3</v>
      </c>
    </row>
    <row r="59" spans="2:24" ht="13.5" customHeight="1">
      <c r="B59" s="578" t="s">
        <v>257</v>
      </c>
      <c r="C59" s="581" t="s">
        <v>541</v>
      </c>
      <c r="D59" s="120"/>
      <c r="E59" s="225">
        <f>最終需要額入力!X60</f>
        <v>0</v>
      </c>
      <c r="F59" s="209">
        <f>計算シート!F59</f>
        <v>0</v>
      </c>
      <c r="G59" s="210">
        <f>計算シート!L59</f>
        <v>0.11251824477622319</v>
      </c>
      <c r="H59" s="210">
        <f>計算シート!V59</f>
        <v>4.4934820548063394E-2</v>
      </c>
      <c r="I59" s="211">
        <f t="shared" si="5"/>
        <v>0.15745306532428657</v>
      </c>
      <c r="J59" s="209">
        <f>計算シート!G59</f>
        <v>0</v>
      </c>
      <c r="K59" s="210">
        <f>計算シート!M59</f>
        <v>6.7704443417369711E-2</v>
      </c>
      <c r="L59" s="210">
        <f>計算シート!W59</f>
        <v>2.7038166310863938E-2</v>
      </c>
      <c r="M59" s="211">
        <f t="shared" si="6"/>
        <v>9.4742609728233645E-2</v>
      </c>
      <c r="N59" s="209">
        <f>計算シート!H59</f>
        <v>0</v>
      </c>
      <c r="O59" s="210">
        <f>計算シート!N59</f>
        <v>3.7422233086365546E-2</v>
      </c>
      <c r="P59" s="210">
        <f>計算シート!X59</f>
        <v>1.4944788123809906E-2</v>
      </c>
      <c r="Q59" s="211">
        <f t="shared" si="7"/>
        <v>5.2367021210175453E-2</v>
      </c>
      <c r="R59" s="219"/>
      <c r="S59" s="219"/>
      <c r="T59" s="422">
        <f>'計算シート（雇用誘発数）'!G61</f>
        <v>0</v>
      </c>
      <c r="U59" s="423">
        <f>'計算シート（雇用誘発数）'!O61</f>
        <v>0</v>
      </c>
      <c r="W59" s="184">
        <f t="shared" si="8"/>
        <v>9.4742609728233645E-2</v>
      </c>
      <c r="X59" s="184">
        <f t="shared" si="9"/>
        <v>5.2367021210175453E-2</v>
      </c>
    </row>
    <row r="60" spans="2:24" ht="13.5" customHeight="1">
      <c r="B60" s="578" t="s">
        <v>258</v>
      </c>
      <c r="C60" s="581" t="s">
        <v>355</v>
      </c>
      <c r="D60" s="120"/>
      <c r="E60" s="225">
        <f>最終需要額入力!X61</f>
        <v>0</v>
      </c>
      <c r="F60" s="209">
        <f>計算シート!F60</f>
        <v>0</v>
      </c>
      <c r="G60" s="210">
        <f>計算シート!L60</f>
        <v>5.0598631360575274E-4</v>
      </c>
      <c r="H60" s="210">
        <f>計算シート!V60</f>
        <v>6.8889538814376492E-3</v>
      </c>
      <c r="I60" s="211">
        <f t="shared" si="5"/>
        <v>7.3949401950434016E-3</v>
      </c>
      <c r="J60" s="209">
        <f>計算シート!G60</f>
        <v>0</v>
      </c>
      <c r="K60" s="210">
        <f>計算シート!M60</f>
        <v>4.1074183104466988E-4</v>
      </c>
      <c r="L60" s="210">
        <f>計算シート!W60</f>
        <v>5.5922096214023271E-3</v>
      </c>
      <c r="M60" s="211">
        <f t="shared" si="6"/>
        <v>6.0029514524469968E-3</v>
      </c>
      <c r="N60" s="209">
        <f>計算シート!H60</f>
        <v>0</v>
      </c>
      <c r="O60" s="210">
        <f>計算シート!N60</f>
        <v>2.5398528682955433E-4</v>
      </c>
      <c r="P60" s="210">
        <f>計算シート!X60</f>
        <v>3.4579846934275258E-3</v>
      </c>
      <c r="Q60" s="211">
        <f t="shared" si="7"/>
        <v>3.7119699802570802E-3</v>
      </c>
      <c r="R60" s="219"/>
      <c r="S60" s="219"/>
      <c r="T60" s="422">
        <f>'計算シート（雇用誘発数）'!G62</f>
        <v>0</v>
      </c>
      <c r="U60" s="423">
        <f>'計算シート（雇用誘発数）'!O62</f>
        <v>0</v>
      </c>
      <c r="W60" s="184">
        <f t="shared" si="8"/>
        <v>6.0029514524469968E-3</v>
      </c>
      <c r="X60" s="184">
        <f t="shared" si="9"/>
        <v>3.7119699802570802E-3</v>
      </c>
    </row>
    <row r="61" spans="2:24" ht="13.5" customHeight="1">
      <c r="B61" s="580" t="s">
        <v>259</v>
      </c>
      <c r="C61" s="583" t="s">
        <v>356</v>
      </c>
      <c r="D61" s="187"/>
      <c r="E61" s="227">
        <f>最終需要額入力!X62</f>
        <v>0</v>
      </c>
      <c r="F61" s="215">
        <f>計算シート!F61</f>
        <v>0</v>
      </c>
      <c r="G61" s="216">
        <f>計算シート!L61</f>
        <v>0</v>
      </c>
      <c r="H61" s="216">
        <f>計算シート!V61</f>
        <v>0.33065602500002322</v>
      </c>
      <c r="I61" s="217">
        <f t="shared" si="5"/>
        <v>0.33065602500002322</v>
      </c>
      <c r="J61" s="215">
        <f>計算シート!G61</f>
        <v>0</v>
      </c>
      <c r="K61" s="216">
        <f>計算シート!M61</f>
        <v>0</v>
      </c>
      <c r="L61" s="216">
        <f>計算シート!W61</f>
        <v>8.9570113101272109E-2</v>
      </c>
      <c r="M61" s="217">
        <f t="shared" si="6"/>
        <v>8.9570113101272109E-2</v>
      </c>
      <c r="N61" s="215">
        <f>計算シート!H61</f>
        <v>0</v>
      </c>
      <c r="O61" s="216">
        <f>計算シート!N61</f>
        <v>0</v>
      </c>
      <c r="P61" s="216">
        <f>計算シート!X61</f>
        <v>1.9253388797469705E-2</v>
      </c>
      <c r="Q61" s="217">
        <f t="shared" si="7"/>
        <v>1.9253388797469705E-2</v>
      </c>
      <c r="R61" s="219"/>
      <c r="S61" s="219"/>
      <c r="T61" s="422">
        <f>'計算シート（雇用誘発数）'!G63</f>
        <v>0</v>
      </c>
      <c r="U61" s="423">
        <f>'計算シート（雇用誘発数）'!O63</f>
        <v>0</v>
      </c>
      <c r="W61" s="184">
        <f t="shared" si="8"/>
        <v>8.9570113101272109E-2</v>
      </c>
      <c r="X61" s="184">
        <f t="shared" si="9"/>
        <v>1.9253388797469705E-2</v>
      </c>
    </row>
    <row r="62" spans="2:24" ht="13.5" customHeight="1">
      <c r="B62" s="578" t="s">
        <v>260</v>
      </c>
      <c r="C62" s="581" t="s">
        <v>357</v>
      </c>
      <c r="D62" s="120"/>
      <c r="E62" s="225">
        <f>最終需要額入力!X63</f>
        <v>0</v>
      </c>
      <c r="F62" s="209">
        <f>計算シート!F62</f>
        <v>0</v>
      </c>
      <c r="G62" s="210">
        <f>計算シート!L62</f>
        <v>5.201898039528266E-3</v>
      </c>
      <c r="H62" s="210">
        <f>計算シート!V62</f>
        <v>3.341137510117969E-2</v>
      </c>
      <c r="I62" s="211">
        <f t="shared" si="5"/>
        <v>3.8613273140707956E-2</v>
      </c>
      <c r="J62" s="209">
        <f>計算シート!G62</f>
        <v>0</v>
      </c>
      <c r="K62" s="210">
        <f>計算シート!M62</f>
        <v>1.7364370559473088E-3</v>
      </c>
      <c r="L62" s="210">
        <f>計算シート!W62</f>
        <v>1.115299634383163E-2</v>
      </c>
      <c r="M62" s="211">
        <f t="shared" si="6"/>
        <v>1.2889433399778938E-2</v>
      </c>
      <c r="N62" s="209">
        <f>計算シート!H62</f>
        <v>0</v>
      </c>
      <c r="O62" s="210">
        <f>計算シート!N62</f>
        <v>8.152676114475116E-4</v>
      </c>
      <c r="P62" s="210">
        <f>計算シート!X62</f>
        <v>5.2363986696643931E-3</v>
      </c>
      <c r="Q62" s="211">
        <f t="shared" si="7"/>
        <v>6.0516662811119044E-3</v>
      </c>
      <c r="R62" s="219"/>
      <c r="S62" s="219"/>
      <c r="T62" s="424">
        <f>'計算シート（雇用誘発数）'!G64</f>
        <v>0</v>
      </c>
      <c r="U62" s="425">
        <f>'計算シート（雇用誘発数）'!O64</f>
        <v>0</v>
      </c>
      <c r="W62" s="184">
        <f t="shared" si="8"/>
        <v>1.2889433399778938E-2</v>
      </c>
      <c r="X62" s="184">
        <f t="shared" si="9"/>
        <v>6.0516662811119044E-3</v>
      </c>
    </row>
    <row r="63" spans="2:24" ht="13.5" customHeight="1">
      <c r="B63" s="578" t="s">
        <v>261</v>
      </c>
      <c r="C63" s="581" t="s">
        <v>358</v>
      </c>
      <c r="D63" s="120"/>
      <c r="E63" s="225">
        <f>最終需要額入力!X64</f>
        <v>0</v>
      </c>
      <c r="F63" s="209">
        <f>計算シート!F63</f>
        <v>0</v>
      </c>
      <c r="G63" s="210">
        <f>計算シート!L63</f>
        <v>5.6097263573214136</v>
      </c>
      <c r="H63" s="210">
        <f>計算シート!V63</f>
        <v>1.6065879241816203</v>
      </c>
      <c r="I63" s="211">
        <f t="shared" si="5"/>
        <v>7.2163142815030339</v>
      </c>
      <c r="J63" s="209">
        <f>計算シート!G63</f>
        <v>0</v>
      </c>
      <c r="K63" s="210">
        <f>計算シート!M63</f>
        <v>2.2049602925089884</v>
      </c>
      <c r="L63" s="210">
        <f>計算シート!W63</f>
        <v>0.63148580761368966</v>
      </c>
      <c r="M63" s="211">
        <f t="shared" si="6"/>
        <v>2.8364461001226782</v>
      </c>
      <c r="N63" s="209">
        <f>計算シート!H63</f>
        <v>0</v>
      </c>
      <c r="O63" s="210">
        <f>計算シート!N63</f>
        <v>1.4352005554425435</v>
      </c>
      <c r="P63" s="210">
        <f>計算シート!X63</f>
        <v>0.41103179269046003</v>
      </c>
      <c r="Q63" s="211">
        <f t="shared" si="7"/>
        <v>1.8462323481330036</v>
      </c>
      <c r="R63" s="219"/>
      <c r="S63" s="219"/>
      <c r="T63" s="422">
        <f>'計算シート（雇用誘発数）'!G65</f>
        <v>0</v>
      </c>
      <c r="U63" s="423">
        <f>'計算シート（雇用誘発数）'!O65</f>
        <v>0</v>
      </c>
      <c r="W63" s="184">
        <f t="shared" si="8"/>
        <v>2.8364461001226782</v>
      </c>
      <c r="X63" s="184">
        <f t="shared" si="9"/>
        <v>1.8462323481330036</v>
      </c>
    </row>
    <row r="64" spans="2:24" ht="13.5" customHeight="1">
      <c r="B64" s="578" t="s">
        <v>262</v>
      </c>
      <c r="C64" s="581" t="s">
        <v>359</v>
      </c>
      <c r="D64" s="120"/>
      <c r="E64" s="225">
        <f>最終需要額入力!X65</f>
        <v>0</v>
      </c>
      <c r="F64" s="209">
        <f>計算シート!F64</f>
        <v>0</v>
      </c>
      <c r="G64" s="210">
        <f>計算シート!L64</f>
        <v>2.3727978389022408E-2</v>
      </c>
      <c r="H64" s="210">
        <f>計算シート!V64</f>
        <v>9.8496984438290733E-2</v>
      </c>
      <c r="I64" s="211">
        <f t="shared" si="5"/>
        <v>0.12222496282731314</v>
      </c>
      <c r="J64" s="209">
        <f>計算シート!G64</f>
        <v>0</v>
      </c>
      <c r="K64" s="210">
        <f>計算シート!M64</f>
        <v>7.2808489409593993E-3</v>
      </c>
      <c r="L64" s="210">
        <f>計算シート!W64</f>
        <v>3.02234624913096E-2</v>
      </c>
      <c r="M64" s="211">
        <f t="shared" si="6"/>
        <v>3.7504311432268997E-2</v>
      </c>
      <c r="N64" s="209">
        <f>計算シート!H64</f>
        <v>0</v>
      </c>
      <c r="O64" s="210">
        <f>計算シート!N64</f>
        <v>3.5188793537943024E-3</v>
      </c>
      <c r="P64" s="210">
        <f>計算シート!X64</f>
        <v>1.460718647279499E-2</v>
      </c>
      <c r="Q64" s="211">
        <f t="shared" si="7"/>
        <v>1.8126065826589294E-2</v>
      </c>
      <c r="R64" s="219"/>
      <c r="S64" s="219"/>
      <c r="T64" s="422">
        <f>'計算シート（雇用誘発数）'!G66</f>
        <v>0</v>
      </c>
      <c r="U64" s="423">
        <f>'計算シート（雇用誘発数）'!O66</f>
        <v>0</v>
      </c>
      <c r="W64" s="184">
        <f t="shared" si="8"/>
        <v>3.7504311432268997E-2</v>
      </c>
      <c r="X64" s="184">
        <f t="shared" si="9"/>
        <v>1.8126065826589294E-2</v>
      </c>
    </row>
    <row r="65" spans="2:24" ht="13.5" customHeight="1">
      <c r="B65" s="578" t="s">
        <v>263</v>
      </c>
      <c r="C65" s="581" t="s">
        <v>360</v>
      </c>
      <c r="D65" s="120"/>
      <c r="E65" s="225">
        <f>最終需要額入力!X66</f>
        <v>0</v>
      </c>
      <c r="F65" s="209">
        <f>計算シート!F65</f>
        <v>0</v>
      </c>
      <c r="G65" s="210">
        <f>計算シート!L65</f>
        <v>0.35448313723550662</v>
      </c>
      <c r="H65" s="210">
        <f>計算シート!V65</f>
        <v>0.37330228553290251</v>
      </c>
      <c r="I65" s="211">
        <f t="shared" si="5"/>
        <v>0.72778542276840907</v>
      </c>
      <c r="J65" s="209">
        <f>計算シート!G65</f>
        <v>0</v>
      </c>
      <c r="K65" s="210">
        <f>計算シート!M65</f>
        <v>0.15081122915675679</v>
      </c>
      <c r="L65" s="210">
        <f>計算シート!W65</f>
        <v>0.15881764353388977</v>
      </c>
      <c r="M65" s="211">
        <f t="shared" si="6"/>
        <v>0.30962887269064654</v>
      </c>
      <c r="N65" s="209">
        <f>計算シート!H65</f>
        <v>0</v>
      </c>
      <c r="O65" s="210">
        <f>計算シート!N65</f>
        <v>0.10802381935782961</v>
      </c>
      <c r="P65" s="210">
        <f>計算シート!X65</f>
        <v>0.11375869377809153</v>
      </c>
      <c r="Q65" s="211">
        <f t="shared" si="7"/>
        <v>0.22178251313592112</v>
      </c>
      <c r="R65" s="219"/>
      <c r="S65" s="219"/>
      <c r="T65" s="422">
        <f>'計算シート（雇用誘発数）'!G67</f>
        <v>0</v>
      </c>
      <c r="U65" s="423">
        <f>'計算シート（雇用誘発数）'!O67</f>
        <v>0</v>
      </c>
      <c r="W65" s="184">
        <f t="shared" si="8"/>
        <v>0.30962887269064654</v>
      </c>
      <c r="X65" s="184">
        <f t="shared" si="9"/>
        <v>0.22178251313592112</v>
      </c>
    </row>
    <row r="66" spans="2:24" ht="13.5" customHeight="1">
      <c r="B66" s="580" t="s">
        <v>264</v>
      </c>
      <c r="C66" s="583" t="s">
        <v>78</v>
      </c>
      <c r="D66" s="187"/>
      <c r="E66" s="227">
        <f>最終需要額入力!X67</f>
        <v>0</v>
      </c>
      <c r="F66" s="215">
        <f>計算シート!F66</f>
        <v>0</v>
      </c>
      <c r="G66" s="216">
        <f>計算シート!L66</f>
        <v>5.4955207331250611</v>
      </c>
      <c r="H66" s="216">
        <f>計算シート!V66</f>
        <v>4.3718567112472977</v>
      </c>
      <c r="I66" s="217">
        <f t="shared" si="5"/>
        <v>9.8673774443723588</v>
      </c>
      <c r="J66" s="215">
        <f>計算シート!G66</f>
        <v>0</v>
      </c>
      <c r="K66" s="216">
        <f>計算シート!M66</f>
        <v>3.0782408120175093</v>
      </c>
      <c r="L66" s="216">
        <f>計算シート!W66</f>
        <v>2.4488357712375177</v>
      </c>
      <c r="M66" s="217">
        <f t="shared" si="6"/>
        <v>5.5270765832550275</v>
      </c>
      <c r="N66" s="215">
        <f>計算シート!H66</f>
        <v>0</v>
      </c>
      <c r="O66" s="216">
        <f>計算シート!N66</f>
        <v>1.1232205230547638</v>
      </c>
      <c r="P66" s="216">
        <f>計算シート!X66</f>
        <v>0.89355666558194391</v>
      </c>
      <c r="Q66" s="217">
        <f t="shared" si="7"/>
        <v>2.0167771886367079</v>
      </c>
      <c r="R66" s="219"/>
      <c r="S66" s="219"/>
      <c r="T66" s="426">
        <f>'計算シート（雇用誘発数）'!G68</f>
        <v>1</v>
      </c>
      <c r="U66" s="427">
        <f>'計算シート（雇用誘発数）'!O68</f>
        <v>1</v>
      </c>
      <c r="W66" s="184">
        <f t="shared" si="8"/>
        <v>5.5270765832550275</v>
      </c>
      <c r="X66" s="184">
        <f t="shared" si="9"/>
        <v>2.0167771886367079</v>
      </c>
    </row>
    <row r="67" spans="2:24" ht="13.5" customHeight="1">
      <c r="B67" s="578" t="s">
        <v>265</v>
      </c>
      <c r="C67" s="581" t="s">
        <v>361</v>
      </c>
      <c r="D67" s="120"/>
      <c r="E67" s="225">
        <f>最終需要額入力!X68</f>
        <v>0</v>
      </c>
      <c r="F67" s="209">
        <f>計算シート!F67</f>
        <v>0</v>
      </c>
      <c r="G67" s="210">
        <f>計算シート!L67</f>
        <v>5.4030696789504917</v>
      </c>
      <c r="H67" s="210">
        <f>計算シート!V67</f>
        <v>0.53366720243267285</v>
      </c>
      <c r="I67" s="211">
        <f t="shared" si="5"/>
        <v>5.9367368813831645</v>
      </c>
      <c r="J67" s="209">
        <f>計算シート!G67</f>
        <v>0</v>
      </c>
      <c r="K67" s="210">
        <f>計算シート!M67</f>
        <v>4.4595755804977655</v>
      </c>
      <c r="L67" s="210">
        <f>計算シート!W67</f>
        <v>0.4404772408087082</v>
      </c>
      <c r="M67" s="211">
        <f t="shared" si="6"/>
        <v>4.900052821306474</v>
      </c>
      <c r="N67" s="209">
        <f>計算シート!H67</f>
        <v>0</v>
      </c>
      <c r="O67" s="210">
        <f>計算シート!N67</f>
        <v>0.33301231016446065</v>
      </c>
      <c r="P67" s="210">
        <f>計算シート!X67</f>
        <v>3.2891996309703277E-2</v>
      </c>
      <c r="Q67" s="211">
        <f t="shared" si="7"/>
        <v>0.36590430647416394</v>
      </c>
      <c r="R67" s="219"/>
      <c r="S67" s="219"/>
      <c r="T67" s="422">
        <f>'計算シート（雇用誘発数）'!G69</f>
        <v>0</v>
      </c>
      <c r="U67" s="423">
        <f>'計算シート（雇用誘発数）'!O69</f>
        <v>0</v>
      </c>
      <c r="W67" s="184">
        <f t="shared" si="8"/>
        <v>4.900052821306474</v>
      </c>
      <c r="X67" s="184">
        <f t="shared" si="9"/>
        <v>0.36590430647416394</v>
      </c>
    </row>
    <row r="68" spans="2:24" ht="13.5" customHeight="1">
      <c r="B68" s="578" t="s">
        <v>266</v>
      </c>
      <c r="C68" s="581" t="s">
        <v>362</v>
      </c>
      <c r="D68" s="120"/>
      <c r="E68" s="225">
        <f>最終需要額入力!X69</f>
        <v>0</v>
      </c>
      <c r="F68" s="209">
        <f>計算シート!F68</f>
        <v>0</v>
      </c>
      <c r="G68" s="210">
        <f>計算シート!L68</f>
        <v>0</v>
      </c>
      <c r="H68" s="210">
        <f>計算シート!V68</f>
        <v>0</v>
      </c>
      <c r="I68" s="211">
        <f t="shared" si="5"/>
        <v>0</v>
      </c>
      <c r="J68" s="209">
        <f>計算シート!G68</f>
        <v>0</v>
      </c>
      <c r="K68" s="210">
        <f>計算シート!M68</f>
        <v>0</v>
      </c>
      <c r="L68" s="210">
        <f>計算シート!W68</f>
        <v>0</v>
      </c>
      <c r="M68" s="211">
        <f t="shared" si="6"/>
        <v>0</v>
      </c>
      <c r="N68" s="209">
        <f>計算シート!H68</f>
        <v>0</v>
      </c>
      <c r="O68" s="210">
        <f>計算シート!N68</f>
        <v>0</v>
      </c>
      <c r="P68" s="210">
        <f>計算シート!X68</f>
        <v>0</v>
      </c>
      <c r="Q68" s="211">
        <f t="shared" si="7"/>
        <v>0</v>
      </c>
      <c r="R68" s="219"/>
      <c r="S68" s="219"/>
      <c r="T68" s="422">
        <f>'計算シート（雇用誘発数）'!G70</f>
        <v>0</v>
      </c>
      <c r="U68" s="423">
        <f>'計算シート（雇用誘発数）'!O70</f>
        <v>0</v>
      </c>
      <c r="W68" s="184">
        <f t="shared" si="8"/>
        <v>0</v>
      </c>
      <c r="X68" s="184">
        <f t="shared" si="9"/>
        <v>0</v>
      </c>
    </row>
    <row r="69" spans="2:24" ht="13.5" customHeight="1">
      <c r="B69" s="578" t="s">
        <v>267</v>
      </c>
      <c r="C69" s="581" t="s">
        <v>363</v>
      </c>
      <c r="D69" s="120"/>
      <c r="E69" s="225">
        <f>最終需要額入力!X70</f>
        <v>0</v>
      </c>
      <c r="F69" s="209">
        <f>計算シート!F69</f>
        <v>0</v>
      </c>
      <c r="G69" s="210">
        <f>計算シート!L69</f>
        <v>25.910069597395839</v>
      </c>
      <c r="H69" s="210">
        <f>計算シート!V69</f>
        <v>19.22360707210256</v>
      </c>
      <c r="I69" s="211">
        <f t="shared" si="5"/>
        <v>45.133676669498399</v>
      </c>
      <c r="J69" s="209">
        <f>計算シート!G69</f>
        <v>0</v>
      </c>
      <c r="K69" s="210">
        <f>計算シート!M69</f>
        <v>11.327113082312207</v>
      </c>
      <c r="L69" s="210">
        <f>計算シート!W69</f>
        <v>8.4039902068625754</v>
      </c>
      <c r="M69" s="211">
        <f t="shared" si="6"/>
        <v>19.731103289174783</v>
      </c>
      <c r="N69" s="209">
        <f>計算シート!H69</f>
        <v>0</v>
      </c>
      <c r="O69" s="210">
        <f>計算シート!N69</f>
        <v>8.7398478740037415</v>
      </c>
      <c r="P69" s="210">
        <f>計算シート!X69</f>
        <v>6.484405638828747</v>
      </c>
      <c r="Q69" s="211">
        <f t="shared" si="7"/>
        <v>15.224253512832489</v>
      </c>
      <c r="R69" s="219"/>
      <c r="S69" s="219"/>
      <c r="T69" s="422">
        <f>'計算シート（雇用誘発数）'!G71</f>
        <v>4</v>
      </c>
      <c r="U69" s="423">
        <f>'計算シート（雇用誘発数）'!O71</f>
        <v>3</v>
      </c>
      <c r="W69" s="184">
        <f t="shared" si="8"/>
        <v>19.731103289174783</v>
      </c>
      <c r="X69" s="184">
        <f t="shared" si="9"/>
        <v>15.224253512832489</v>
      </c>
    </row>
    <row r="70" spans="2:24" ht="13.5" customHeight="1">
      <c r="B70" s="578" t="s">
        <v>268</v>
      </c>
      <c r="C70" s="581" t="s">
        <v>364</v>
      </c>
      <c r="D70" s="120"/>
      <c r="E70" s="225">
        <f>最終需要額入力!X71</f>
        <v>10000</v>
      </c>
      <c r="F70" s="209">
        <f>計算シート!F70</f>
        <v>10000</v>
      </c>
      <c r="G70" s="210">
        <f>計算シート!L70</f>
        <v>0</v>
      </c>
      <c r="H70" s="210">
        <f>計算シート!V70</f>
        <v>0</v>
      </c>
      <c r="I70" s="211">
        <f t="shared" si="5"/>
        <v>10000</v>
      </c>
      <c r="J70" s="209">
        <f>計算シート!G70</f>
        <v>4789.1055532005093</v>
      </c>
      <c r="K70" s="210">
        <f>計算シート!M70</f>
        <v>0</v>
      </c>
      <c r="L70" s="210">
        <f>計算シート!W70</f>
        <v>0</v>
      </c>
      <c r="M70" s="211">
        <f t="shared" si="6"/>
        <v>4789.1055532005093</v>
      </c>
      <c r="N70" s="209">
        <f>計算シート!H70</f>
        <v>3465.0982054542883</v>
      </c>
      <c r="O70" s="210">
        <f>計算シート!N70</f>
        <v>0</v>
      </c>
      <c r="P70" s="210">
        <f>計算シート!X70</f>
        <v>0</v>
      </c>
      <c r="Q70" s="211">
        <f t="shared" si="7"/>
        <v>3465.0982054542883</v>
      </c>
      <c r="R70" s="219"/>
      <c r="S70" s="219"/>
      <c r="T70" s="422">
        <f>'計算シート（雇用誘発数）'!G72</f>
        <v>800</v>
      </c>
      <c r="U70" s="423">
        <f>'計算シート（雇用誘発数）'!O72</f>
        <v>631</v>
      </c>
      <c r="W70" s="184">
        <f t="shared" si="8"/>
        <v>0</v>
      </c>
      <c r="X70" s="184">
        <f t="shared" si="9"/>
        <v>0</v>
      </c>
    </row>
    <row r="71" spans="2:24" ht="13.5" customHeight="1">
      <c r="B71" s="580" t="s">
        <v>269</v>
      </c>
      <c r="C71" s="583" t="s">
        <v>365</v>
      </c>
      <c r="D71" s="187"/>
      <c r="E71" s="227">
        <f>最終需要額入力!X72</f>
        <v>0</v>
      </c>
      <c r="F71" s="215">
        <f>計算シート!F71</f>
        <v>0</v>
      </c>
      <c r="G71" s="216">
        <f>計算シート!L71</f>
        <v>0</v>
      </c>
      <c r="H71" s="216">
        <f>計算シート!V71</f>
        <v>0</v>
      </c>
      <c r="I71" s="217">
        <f t="shared" si="5"/>
        <v>0</v>
      </c>
      <c r="J71" s="215">
        <f>計算シート!G71</f>
        <v>0</v>
      </c>
      <c r="K71" s="216">
        <f>計算シート!M71</f>
        <v>0</v>
      </c>
      <c r="L71" s="216">
        <f>計算シート!W71</f>
        <v>0</v>
      </c>
      <c r="M71" s="217">
        <f t="shared" si="6"/>
        <v>0</v>
      </c>
      <c r="N71" s="215">
        <f>計算シート!H71</f>
        <v>0</v>
      </c>
      <c r="O71" s="216">
        <f>計算シート!N71</f>
        <v>0</v>
      </c>
      <c r="P71" s="216">
        <f>計算シート!X71</f>
        <v>0</v>
      </c>
      <c r="Q71" s="211">
        <f t="shared" si="7"/>
        <v>0</v>
      </c>
      <c r="R71" s="219"/>
      <c r="S71" s="219"/>
      <c r="T71" s="422">
        <f>'計算シート（雇用誘発数）'!G73</f>
        <v>0</v>
      </c>
      <c r="U71" s="423">
        <f>'計算シート（雇用誘発数）'!O73</f>
        <v>0</v>
      </c>
      <c r="W71" s="184">
        <f t="shared" si="8"/>
        <v>0</v>
      </c>
      <c r="X71" s="184">
        <f t="shared" si="9"/>
        <v>0</v>
      </c>
    </row>
    <row r="72" spans="2:24" ht="13.5" customHeight="1">
      <c r="B72" s="578" t="s">
        <v>270</v>
      </c>
      <c r="C72" s="581" t="s">
        <v>366</v>
      </c>
      <c r="D72" s="120"/>
      <c r="E72" s="225">
        <f>最終需要額入力!X73</f>
        <v>0</v>
      </c>
      <c r="F72" s="209">
        <f>計算シート!F72</f>
        <v>0</v>
      </c>
      <c r="G72" s="210">
        <f>計算シート!L72</f>
        <v>88.499197362812367</v>
      </c>
      <c r="H72" s="210">
        <f>計算シート!V72</f>
        <v>121.98254742162571</v>
      </c>
      <c r="I72" s="211">
        <f t="shared" si="5"/>
        <v>210.48174478443809</v>
      </c>
      <c r="J72" s="209">
        <f>計算シート!G72</f>
        <v>0</v>
      </c>
      <c r="K72" s="210">
        <f>計算シート!M72</f>
        <v>39.791328239331783</v>
      </c>
      <c r="L72" s="210">
        <f>計算シート!W72</f>
        <v>54.846232831071582</v>
      </c>
      <c r="M72" s="211">
        <f t="shared" si="6"/>
        <v>94.637561070403365</v>
      </c>
      <c r="N72" s="209">
        <f>計算シート!H72</f>
        <v>0</v>
      </c>
      <c r="O72" s="210">
        <f>計算シート!N72</f>
        <v>9.8943674093019247</v>
      </c>
      <c r="P72" s="210">
        <f>計算シート!X72</f>
        <v>13.637865400791984</v>
      </c>
      <c r="Q72" s="214">
        <f t="shared" si="7"/>
        <v>23.532232810093909</v>
      </c>
      <c r="R72" s="219"/>
      <c r="S72" s="219"/>
      <c r="T72" s="424">
        <f>'計算シート（雇用誘発数）'!G74</f>
        <v>1</v>
      </c>
      <c r="U72" s="425">
        <f>'計算シート（雇用誘発数）'!O74</f>
        <v>1</v>
      </c>
      <c r="W72" s="184">
        <f t="shared" si="8"/>
        <v>94.637561070403365</v>
      </c>
      <c r="X72" s="184">
        <f t="shared" si="9"/>
        <v>23.532232810093909</v>
      </c>
    </row>
    <row r="73" spans="2:24" ht="13.5" customHeight="1">
      <c r="B73" s="578" t="s">
        <v>271</v>
      </c>
      <c r="C73" s="581" t="s">
        <v>367</v>
      </c>
      <c r="D73" s="120"/>
      <c r="E73" s="225">
        <f>最終需要額入力!X74</f>
        <v>0</v>
      </c>
      <c r="F73" s="209">
        <f>計算シート!F73</f>
        <v>0</v>
      </c>
      <c r="G73" s="210">
        <f>計算シート!L73</f>
        <v>3.5016782986768265</v>
      </c>
      <c r="H73" s="210">
        <f>計算シート!V73</f>
        <v>11.806190851590902</v>
      </c>
      <c r="I73" s="211">
        <f t="shared" si="5"/>
        <v>15.307869150267727</v>
      </c>
      <c r="J73" s="209">
        <f>計算シート!G73</f>
        <v>0</v>
      </c>
      <c r="K73" s="210">
        <f>計算シート!M73</f>
        <v>0.95970427441670636</v>
      </c>
      <c r="L73" s="210">
        <f>計算シート!W73</f>
        <v>3.235720377035384</v>
      </c>
      <c r="M73" s="211">
        <f t="shared" si="6"/>
        <v>4.1954246514520905</v>
      </c>
      <c r="N73" s="209">
        <f>計算シート!H73</f>
        <v>0</v>
      </c>
      <c r="O73" s="210">
        <f>計算シート!N73</f>
        <v>0.3292607803197708</v>
      </c>
      <c r="P73" s="210">
        <f>計算シート!X73</f>
        <v>1.1101292811129604</v>
      </c>
      <c r="Q73" s="211">
        <f t="shared" si="7"/>
        <v>1.4393900614327313</v>
      </c>
      <c r="R73" s="219"/>
      <c r="S73" s="219"/>
      <c r="T73" s="422">
        <f>'計算シート（雇用誘発数）'!G75</f>
        <v>0</v>
      </c>
      <c r="U73" s="423">
        <f>'計算シート（雇用誘発数）'!O75</f>
        <v>0</v>
      </c>
      <c r="W73" s="184">
        <f t="shared" si="8"/>
        <v>4.1954246514520905</v>
      </c>
      <c r="X73" s="184">
        <f t="shared" si="9"/>
        <v>1.4393900614327313</v>
      </c>
    </row>
    <row r="74" spans="2:24" ht="13.5" customHeight="1">
      <c r="B74" s="578" t="s">
        <v>272</v>
      </c>
      <c r="C74" s="581" t="s">
        <v>190</v>
      </c>
      <c r="D74" s="120"/>
      <c r="E74" s="225">
        <f>最終需要額入力!X75</f>
        <v>0</v>
      </c>
      <c r="F74" s="209">
        <f>計算シート!F74</f>
        <v>0</v>
      </c>
      <c r="G74" s="210">
        <f>計算シート!L74</f>
        <v>14.630741666677761</v>
      </c>
      <c r="H74" s="210">
        <f>計算シート!V74</f>
        <v>29.01776669507597</v>
      </c>
      <c r="I74" s="211">
        <f t="shared" si="5"/>
        <v>43.648508361753727</v>
      </c>
      <c r="J74" s="209">
        <f>計算シート!G74</f>
        <v>0</v>
      </c>
      <c r="K74" s="210">
        <f>計算シート!M74</f>
        <v>6.5357786681783621</v>
      </c>
      <c r="L74" s="210">
        <f>計算シート!W74</f>
        <v>12.962685343272772</v>
      </c>
      <c r="M74" s="211">
        <f t="shared" si="6"/>
        <v>19.498464011451134</v>
      </c>
      <c r="N74" s="209">
        <f>計算シート!H74</f>
        <v>0</v>
      </c>
      <c r="O74" s="210">
        <f>計算シート!N74</f>
        <v>1.9150147791494891</v>
      </c>
      <c r="P74" s="210">
        <f>計算シート!X74</f>
        <v>3.7981295374481592</v>
      </c>
      <c r="Q74" s="211">
        <f t="shared" si="7"/>
        <v>5.7131443165976483</v>
      </c>
      <c r="R74" s="219"/>
      <c r="S74" s="219"/>
      <c r="T74" s="422">
        <f>'計算シート（雇用誘発数）'!G76</f>
        <v>3</v>
      </c>
      <c r="U74" s="423">
        <f>'計算シート（雇用誘発数）'!O76</f>
        <v>3</v>
      </c>
      <c r="W74" s="184">
        <f t="shared" si="8"/>
        <v>19.498464011451134</v>
      </c>
      <c r="X74" s="184">
        <f t="shared" si="9"/>
        <v>5.7131443165976483</v>
      </c>
    </row>
    <row r="75" spans="2:24" ht="13.5" customHeight="1">
      <c r="B75" s="578" t="s">
        <v>273</v>
      </c>
      <c r="C75" s="581" t="s">
        <v>191</v>
      </c>
      <c r="D75" s="120"/>
      <c r="E75" s="225">
        <f>最終需要額入力!X76</f>
        <v>0</v>
      </c>
      <c r="F75" s="209">
        <f>計算シート!F75</f>
        <v>0</v>
      </c>
      <c r="G75" s="210">
        <f>計算シート!L75</f>
        <v>106.19393066395973</v>
      </c>
      <c r="H75" s="210">
        <f>計算シート!V75</f>
        <v>17.212415074845151</v>
      </c>
      <c r="I75" s="211">
        <f t="shared" si="5"/>
        <v>123.40634573880489</v>
      </c>
      <c r="J75" s="209">
        <f>計算シート!G75</f>
        <v>0</v>
      </c>
      <c r="K75" s="210">
        <f>計算シート!M75</f>
        <v>71.140684301728939</v>
      </c>
      <c r="L75" s="210">
        <f>計算シート!W75</f>
        <v>11.53081893902862</v>
      </c>
      <c r="M75" s="211">
        <f t="shared" si="6"/>
        <v>82.671503240757559</v>
      </c>
      <c r="N75" s="209">
        <f>計算シート!H75</f>
        <v>0</v>
      </c>
      <c r="O75" s="210">
        <f>計算シート!N75</f>
        <v>50.873915133523425</v>
      </c>
      <c r="P75" s="210">
        <f>計算シート!X75</f>
        <v>8.2458850358557765</v>
      </c>
      <c r="Q75" s="211">
        <f t="shared" si="7"/>
        <v>59.119800169379204</v>
      </c>
      <c r="R75" s="219"/>
      <c r="S75" s="219"/>
      <c r="T75" s="422">
        <f>'計算シート（雇用誘発数）'!G77</f>
        <v>6</v>
      </c>
      <c r="U75" s="423">
        <f>'計算シート（雇用誘発数）'!O77</f>
        <v>6</v>
      </c>
      <c r="W75" s="184">
        <f t="shared" si="8"/>
        <v>82.671503240757559</v>
      </c>
      <c r="X75" s="184">
        <f t="shared" si="9"/>
        <v>59.119800169379204</v>
      </c>
    </row>
    <row r="76" spans="2:24" ht="13.5" customHeight="1">
      <c r="B76" s="580" t="s">
        <v>274</v>
      </c>
      <c r="C76" s="583" t="s">
        <v>192</v>
      </c>
      <c r="D76" s="187"/>
      <c r="E76" s="227">
        <f>最終需要額入力!X77</f>
        <v>3.6</v>
      </c>
      <c r="F76" s="215">
        <f>計算シート!F76</f>
        <v>2.1898542299162416</v>
      </c>
      <c r="G76" s="216">
        <f>計算シート!L76</f>
        <v>331.24233867367599</v>
      </c>
      <c r="H76" s="210">
        <f>計算シート!V76</f>
        <v>326.28502104686515</v>
      </c>
      <c r="I76" s="217">
        <f t="shared" si="5"/>
        <v>659.71721395045734</v>
      </c>
      <c r="J76" s="215">
        <f>計算シート!G76</f>
        <v>1.5681374526700853</v>
      </c>
      <c r="K76" s="216">
        <f>計算シート!M76</f>
        <v>237.20004285586054</v>
      </c>
      <c r="L76" s="216">
        <f>計算シート!W76</f>
        <v>233.65014655263445</v>
      </c>
      <c r="M76" s="217">
        <f t="shared" si="6"/>
        <v>472.41832686116504</v>
      </c>
      <c r="N76" s="215">
        <f>計算シート!H76</f>
        <v>0.84155626781980486</v>
      </c>
      <c r="O76" s="216">
        <f>計算シート!N76</f>
        <v>127.29571789295979</v>
      </c>
      <c r="P76" s="216">
        <f>計算シート!X76</f>
        <v>125.39063139751035</v>
      </c>
      <c r="Q76" s="211">
        <f t="shared" si="7"/>
        <v>253.52790555828994</v>
      </c>
      <c r="R76" s="219"/>
      <c r="S76" s="219"/>
      <c r="T76" s="426">
        <f>'計算シート（雇用誘発数）'!G78</f>
        <v>94</v>
      </c>
      <c r="U76" s="427">
        <f>'計算シート（雇用誘発数）'!O78</f>
        <v>84</v>
      </c>
      <c r="W76" s="184">
        <f t="shared" si="8"/>
        <v>470.850189408495</v>
      </c>
      <c r="X76" s="184">
        <f t="shared" si="9"/>
        <v>252.68634929047013</v>
      </c>
    </row>
    <row r="77" spans="2:24" ht="13.5" customHeight="1">
      <c r="B77" s="578" t="s">
        <v>275</v>
      </c>
      <c r="C77" s="581" t="s">
        <v>193</v>
      </c>
      <c r="D77" s="120"/>
      <c r="E77" s="225">
        <f>最終需要額入力!X78</f>
        <v>0</v>
      </c>
      <c r="F77" s="209">
        <f>計算シート!F77</f>
        <v>0</v>
      </c>
      <c r="G77" s="210">
        <f>計算シート!L77</f>
        <v>239.48752949239451</v>
      </c>
      <c r="H77" s="213">
        <f>計算シート!V77</f>
        <v>219.11837865165893</v>
      </c>
      <c r="I77" s="211">
        <f t="shared" si="5"/>
        <v>458.60590814405344</v>
      </c>
      <c r="J77" s="209">
        <f>計算シート!G77</f>
        <v>0</v>
      </c>
      <c r="K77" s="210">
        <f>計算シート!M77</f>
        <v>163.3659752583323</v>
      </c>
      <c r="L77" s="210">
        <f>計算シート!W77</f>
        <v>149.4711966895529</v>
      </c>
      <c r="M77" s="211">
        <f t="shared" si="6"/>
        <v>312.83717194788517</v>
      </c>
      <c r="N77" s="209">
        <f>計算シート!H77</f>
        <v>0</v>
      </c>
      <c r="O77" s="210">
        <f>計算シート!N77</f>
        <v>78.575115121562177</v>
      </c>
      <c r="P77" s="210">
        <f>計算シート!X77</f>
        <v>71.892059951083709</v>
      </c>
      <c r="Q77" s="214">
        <f t="shared" si="7"/>
        <v>150.46717507264589</v>
      </c>
      <c r="R77" s="219"/>
      <c r="S77" s="219"/>
      <c r="T77" s="422">
        <f>'計算シート（雇用誘発数）'!G79</f>
        <v>24</v>
      </c>
      <c r="U77" s="423">
        <f>'計算シート（雇用誘発数）'!O79</f>
        <v>23</v>
      </c>
      <c r="W77" s="184">
        <f t="shared" si="8"/>
        <v>312.83717194788517</v>
      </c>
      <c r="X77" s="184">
        <f t="shared" si="9"/>
        <v>150.46717507264589</v>
      </c>
    </row>
    <row r="78" spans="2:24" ht="13.5" customHeight="1">
      <c r="B78" s="578" t="s">
        <v>276</v>
      </c>
      <c r="C78" s="581" t="s">
        <v>368</v>
      </c>
      <c r="D78" s="120"/>
      <c r="E78" s="225">
        <f>最終需要額入力!X79</f>
        <v>0</v>
      </c>
      <c r="F78" s="209">
        <f>計算シート!F78</f>
        <v>0</v>
      </c>
      <c r="G78" s="210">
        <f>計算シート!L78</f>
        <v>45.095533815709523</v>
      </c>
      <c r="H78" s="210">
        <f>計算シート!V78</f>
        <v>28.260762692749566</v>
      </c>
      <c r="I78" s="211">
        <f t="shared" si="5"/>
        <v>73.356296508459081</v>
      </c>
      <c r="J78" s="209">
        <f>計算シート!G78</f>
        <v>0</v>
      </c>
      <c r="K78" s="210">
        <f>計算シート!M78</f>
        <v>33.320762585520932</v>
      </c>
      <c r="L78" s="210">
        <f>計算シート!W78</f>
        <v>20.881672407275381</v>
      </c>
      <c r="M78" s="211">
        <f t="shared" si="6"/>
        <v>54.202434992796313</v>
      </c>
      <c r="N78" s="209">
        <f>計算シート!H78</f>
        <v>0</v>
      </c>
      <c r="O78" s="210">
        <f>計算シート!N78</f>
        <v>6.715383775852632</v>
      </c>
      <c r="P78" s="210">
        <f>計算シート!X78</f>
        <v>4.2084404201907724</v>
      </c>
      <c r="Q78" s="211">
        <f t="shared" si="7"/>
        <v>10.923824196043405</v>
      </c>
      <c r="R78" s="219"/>
      <c r="S78" s="219"/>
      <c r="T78" s="422">
        <f>'計算シート（雇用誘発数）'!G80</f>
        <v>4</v>
      </c>
      <c r="U78" s="423">
        <f>'計算シート（雇用誘発数）'!O80</f>
        <v>3</v>
      </c>
      <c r="W78" s="184">
        <f t="shared" si="8"/>
        <v>54.202434992796313</v>
      </c>
      <c r="X78" s="184">
        <f t="shared" si="9"/>
        <v>10.923824196043405</v>
      </c>
    </row>
    <row r="79" spans="2:24" ht="13.5" customHeight="1">
      <c r="B79" s="578" t="s">
        <v>277</v>
      </c>
      <c r="C79" s="581" t="s">
        <v>369</v>
      </c>
      <c r="D79" s="120"/>
      <c r="E79" s="225">
        <f>最終需要額入力!X80</f>
        <v>0</v>
      </c>
      <c r="F79" s="209">
        <f>計算シート!F79</f>
        <v>0</v>
      </c>
      <c r="G79" s="210">
        <f>計算シート!L79</f>
        <v>0</v>
      </c>
      <c r="H79" s="210">
        <f>計算シート!V79</f>
        <v>45.368715498400718</v>
      </c>
      <c r="I79" s="211">
        <f t="shared" si="5"/>
        <v>45.368715498400718</v>
      </c>
      <c r="J79" s="209">
        <f>計算シート!G79</f>
        <v>0</v>
      </c>
      <c r="K79" s="210">
        <f>計算シート!M79</f>
        <v>0</v>
      </c>
      <c r="L79" s="210">
        <f>計算シート!W79</f>
        <v>34.523051668690101</v>
      </c>
      <c r="M79" s="211">
        <f t="shared" si="6"/>
        <v>34.523051668690101</v>
      </c>
      <c r="N79" s="209">
        <f>計算シート!H79</f>
        <v>0</v>
      </c>
      <c r="O79" s="210">
        <f>計算シート!N79</f>
        <v>0</v>
      </c>
      <c r="P79" s="210">
        <f>計算シート!X79</f>
        <v>7.277412691465158</v>
      </c>
      <c r="Q79" s="211">
        <f t="shared" si="7"/>
        <v>7.277412691465158</v>
      </c>
      <c r="R79" s="219"/>
      <c r="S79" s="219"/>
      <c r="T79" s="422">
        <f>'計算シート（雇用誘発数）'!G81</f>
        <v>2</v>
      </c>
      <c r="U79" s="423">
        <f>'計算シート（雇用誘発数）'!O81</f>
        <v>1</v>
      </c>
      <c r="W79" s="184">
        <f t="shared" si="8"/>
        <v>34.523051668690101</v>
      </c>
      <c r="X79" s="184">
        <f t="shared" si="9"/>
        <v>7.277412691465158</v>
      </c>
    </row>
    <row r="80" spans="2:24" ht="13.5" customHeight="1">
      <c r="B80" s="578" t="s">
        <v>278</v>
      </c>
      <c r="C80" s="581" t="s">
        <v>370</v>
      </c>
      <c r="D80" s="120"/>
      <c r="E80" s="225">
        <f>最終需要額入力!X81</f>
        <v>0</v>
      </c>
      <c r="F80" s="209">
        <f>計算シート!F80</f>
        <v>0</v>
      </c>
      <c r="G80" s="210">
        <f>計算シート!L80</f>
        <v>0</v>
      </c>
      <c r="H80" s="210">
        <f>計算シート!V80</f>
        <v>526.18796034087109</v>
      </c>
      <c r="I80" s="211">
        <f t="shared" si="5"/>
        <v>526.18796034087109</v>
      </c>
      <c r="J80" s="209">
        <f>計算シート!G80</f>
        <v>0</v>
      </c>
      <c r="K80" s="210">
        <f>計算シート!M80</f>
        <v>0</v>
      </c>
      <c r="L80" s="210">
        <f>計算シート!W80</f>
        <v>473.05714731064131</v>
      </c>
      <c r="M80" s="211">
        <f t="shared" si="6"/>
        <v>473.05714731064131</v>
      </c>
      <c r="N80" s="209">
        <f>計算シート!H80</f>
        <v>0</v>
      </c>
      <c r="O80" s="210">
        <f>計算シート!N80</f>
        <v>0</v>
      </c>
      <c r="P80" s="210">
        <f>計算シート!X80</f>
        <v>0</v>
      </c>
      <c r="Q80" s="211">
        <f t="shared" si="7"/>
        <v>0</v>
      </c>
      <c r="R80" s="219"/>
      <c r="S80" s="219"/>
      <c r="T80" s="422">
        <f>'計算シート（雇用誘発数）'!G82</f>
        <v>0</v>
      </c>
      <c r="U80" s="423">
        <f>'計算シート（雇用誘発数）'!O82</f>
        <v>0</v>
      </c>
      <c r="W80" s="184">
        <f t="shared" si="8"/>
        <v>473.05714731064131</v>
      </c>
      <c r="X80" s="184">
        <f t="shared" si="9"/>
        <v>0</v>
      </c>
    </row>
    <row r="81" spans="2:24" ht="13.5" customHeight="1">
      <c r="B81" s="580" t="s">
        <v>279</v>
      </c>
      <c r="C81" s="583" t="s">
        <v>371</v>
      </c>
      <c r="D81" s="187"/>
      <c r="E81" s="227">
        <f>最終需要額入力!X82</f>
        <v>0</v>
      </c>
      <c r="F81" s="215">
        <f>計算シート!F81</f>
        <v>0</v>
      </c>
      <c r="G81" s="216">
        <f>計算シート!L81</f>
        <v>4.527784626868864</v>
      </c>
      <c r="H81" s="216">
        <f>計算シート!V81</f>
        <v>3.6528321206395185</v>
      </c>
      <c r="I81" s="217">
        <f t="shared" si="5"/>
        <v>8.1806167475083829</v>
      </c>
      <c r="J81" s="215">
        <f>計算シート!G81</f>
        <v>0</v>
      </c>
      <c r="K81" s="216">
        <f>計算シート!M81</f>
        <v>3.0619732806118973</v>
      </c>
      <c r="L81" s="216">
        <f>計算シート!W81</f>
        <v>2.4702752612360603</v>
      </c>
      <c r="M81" s="217">
        <f t="shared" si="6"/>
        <v>5.5322485418479577</v>
      </c>
      <c r="N81" s="215">
        <f>計算シート!H81</f>
        <v>0</v>
      </c>
      <c r="O81" s="216">
        <f>計算シート!N81</f>
        <v>1.0674827287440114</v>
      </c>
      <c r="P81" s="216">
        <f>計算シート!X81</f>
        <v>0.86120156348527255</v>
      </c>
      <c r="Q81" s="217">
        <f t="shared" si="7"/>
        <v>1.9286842922292839</v>
      </c>
      <c r="R81" s="219"/>
      <c r="S81" s="219"/>
      <c r="T81" s="422">
        <f>'計算シート（雇用誘発数）'!G83</f>
        <v>1</v>
      </c>
      <c r="U81" s="423">
        <f>'計算シート（雇用誘発数）'!O83</f>
        <v>1</v>
      </c>
      <c r="W81" s="184">
        <f t="shared" si="8"/>
        <v>5.5322485418479577</v>
      </c>
      <c r="X81" s="184">
        <f t="shared" si="9"/>
        <v>1.9286842922292839</v>
      </c>
    </row>
    <row r="82" spans="2:24" ht="13.5" customHeight="1">
      <c r="B82" s="578" t="s">
        <v>280</v>
      </c>
      <c r="C82" s="581" t="s">
        <v>372</v>
      </c>
      <c r="D82" s="120"/>
      <c r="E82" s="225">
        <f>最終需要額入力!X83</f>
        <v>0.1</v>
      </c>
      <c r="F82" s="209">
        <f>計算シート!F82</f>
        <v>5.5301658262022914E-2</v>
      </c>
      <c r="G82" s="210">
        <f>計算シート!L82</f>
        <v>142.39679739886691</v>
      </c>
      <c r="H82" s="210">
        <f>計算シート!V82</f>
        <v>38.767196304125974</v>
      </c>
      <c r="I82" s="211">
        <f t="shared" si="5"/>
        <v>181.21929536125489</v>
      </c>
      <c r="J82" s="209">
        <f>計算シート!G82</f>
        <v>4.3619733238771885E-2</v>
      </c>
      <c r="K82" s="210">
        <f>計算シート!M82</f>
        <v>112.31689088172405</v>
      </c>
      <c r="L82" s="210">
        <f>計算シート!W82</f>
        <v>30.578011841687253</v>
      </c>
      <c r="M82" s="211">
        <f t="shared" si="6"/>
        <v>142.93852245665008</v>
      </c>
      <c r="N82" s="209">
        <f>計算シート!H82</f>
        <v>2.8070093589154188E-2</v>
      </c>
      <c r="O82" s="210">
        <f>計算シート!N82</f>
        <v>72.277966979643509</v>
      </c>
      <c r="P82" s="210">
        <f>計算シート!X82</f>
        <v>19.677508100931991</v>
      </c>
      <c r="Q82" s="211">
        <f t="shared" si="7"/>
        <v>91.983545174164647</v>
      </c>
      <c r="R82" s="219"/>
      <c r="S82" s="219"/>
      <c r="T82" s="424">
        <f>'計算シート（雇用誘発数）'!G84</f>
        <v>20</v>
      </c>
      <c r="U82" s="425">
        <f>'計算シート（雇用誘発数）'!O84</f>
        <v>19</v>
      </c>
      <c r="W82" s="184">
        <f t="shared" si="8"/>
        <v>142.89490272341129</v>
      </c>
      <c r="X82" s="184">
        <f t="shared" si="9"/>
        <v>91.955475080575496</v>
      </c>
    </row>
    <row r="83" spans="2:24" ht="13.5" customHeight="1">
      <c r="B83" s="578" t="s">
        <v>281</v>
      </c>
      <c r="C83" s="581" t="s">
        <v>373</v>
      </c>
      <c r="D83" s="120"/>
      <c r="E83" s="225">
        <f>最終需要額入力!X84</f>
        <v>0</v>
      </c>
      <c r="F83" s="209">
        <f>計算シート!F83</f>
        <v>0</v>
      </c>
      <c r="G83" s="210">
        <f>計算シート!L83</f>
        <v>358.90980477947687</v>
      </c>
      <c r="H83" s="210">
        <f>計算シート!V83</f>
        <v>30.339911118323862</v>
      </c>
      <c r="I83" s="211">
        <f t="shared" si="5"/>
        <v>389.24971589780074</v>
      </c>
      <c r="J83" s="209">
        <f>計算シート!G83</f>
        <v>0</v>
      </c>
      <c r="K83" s="210">
        <f>計算シート!M83</f>
        <v>0</v>
      </c>
      <c r="L83" s="210">
        <f>計算シート!W83</f>
        <v>0</v>
      </c>
      <c r="M83" s="211">
        <f t="shared" si="6"/>
        <v>0</v>
      </c>
      <c r="N83" s="209">
        <f>計算シート!H83</f>
        <v>0</v>
      </c>
      <c r="O83" s="210">
        <f>計算シート!N83</f>
        <v>0</v>
      </c>
      <c r="P83" s="210">
        <f>計算シート!X83</f>
        <v>0</v>
      </c>
      <c r="Q83" s="211">
        <f t="shared" si="7"/>
        <v>0</v>
      </c>
      <c r="R83" s="219"/>
      <c r="S83" s="219"/>
      <c r="T83" s="422">
        <f>'計算シート（雇用誘発数）'!G85</f>
        <v>0</v>
      </c>
      <c r="U83" s="423">
        <f>'計算シート（雇用誘発数）'!O85</f>
        <v>0</v>
      </c>
      <c r="W83" s="184">
        <f t="shared" si="8"/>
        <v>0</v>
      </c>
      <c r="X83" s="184">
        <f t="shared" si="9"/>
        <v>0</v>
      </c>
    </row>
    <row r="84" spans="2:24" ht="13.5" customHeight="1">
      <c r="B84" s="578" t="s">
        <v>282</v>
      </c>
      <c r="C84" s="581" t="s">
        <v>374</v>
      </c>
      <c r="D84" s="120"/>
      <c r="E84" s="225">
        <f>最終需要額入力!X85</f>
        <v>0</v>
      </c>
      <c r="F84" s="209">
        <f>計算シート!F84</f>
        <v>0</v>
      </c>
      <c r="G84" s="210">
        <f>計算シート!L84</f>
        <v>3.0530439032038217</v>
      </c>
      <c r="H84" s="210">
        <f>計算シート!V84</f>
        <v>0.30948854816591614</v>
      </c>
      <c r="I84" s="211">
        <f t="shared" si="5"/>
        <v>3.3625324513697379</v>
      </c>
      <c r="J84" s="209">
        <f>計算シート!G84</f>
        <v>0</v>
      </c>
      <c r="K84" s="210">
        <f>計算シート!M84</f>
        <v>1.2125839194996055</v>
      </c>
      <c r="L84" s="210">
        <f>計算シート!W84</f>
        <v>0.12292022279190108</v>
      </c>
      <c r="M84" s="211">
        <f t="shared" si="6"/>
        <v>1.3355041422915066</v>
      </c>
      <c r="N84" s="209">
        <f>計算シート!H84</f>
        <v>0</v>
      </c>
      <c r="O84" s="210">
        <f>計算シート!N84</f>
        <v>0.40401016030794706</v>
      </c>
      <c r="P84" s="210">
        <f>計算シート!X84</f>
        <v>4.0954706817931438E-2</v>
      </c>
      <c r="Q84" s="211">
        <f t="shared" si="7"/>
        <v>0.44496486712587852</v>
      </c>
      <c r="R84" s="219"/>
      <c r="S84" s="219"/>
      <c r="T84" s="422">
        <f>'計算シート（雇用誘発数）'!G86</f>
        <v>0</v>
      </c>
      <c r="U84" s="423">
        <f>'計算シート（雇用誘発数）'!O86</f>
        <v>0</v>
      </c>
      <c r="W84" s="184">
        <f t="shared" si="8"/>
        <v>1.3355041422915066</v>
      </c>
      <c r="X84" s="184">
        <f t="shared" si="9"/>
        <v>0.44496486712587852</v>
      </c>
    </row>
    <row r="85" spans="2:24" ht="13.5" customHeight="1">
      <c r="B85" s="578" t="s">
        <v>283</v>
      </c>
      <c r="C85" s="581" t="s">
        <v>375</v>
      </c>
      <c r="D85" s="120"/>
      <c r="E85" s="225">
        <f>最終需要額入力!X86</f>
        <v>0</v>
      </c>
      <c r="F85" s="209">
        <f>計算シート!F85</f>
        <v>0</v>
      </c>
      <c r="G85" s="210">
        <f>計算シート!L85</f>
        <v>0.50455959815386309</v>
      </c>
      <c r="H85" s="210">
        <f>計算シート!V85</f>
        <v>1.4245577870802792</v>
      </c>
      <c r="I85" s="211">
        <f t="shared" si="5"/>
        <v>1.9291173852341423</v>
      </c>
      <c r="J85" s="209">
        <f>計算シート!G85</f>
        <v>0</v>
      </c>
      <c r="K85" s="210">
        <f>計算シート!M85</f>
        <v>0.15881708611181636</v>
      </c>
      <c r="L85" s="210">
        <f>計算シート!W85</f>
        <v>0.44839919321680444</v>
      </c>
      <c r="M85" s="211">
        <f t="shared" si="6"/>
        <v>0.60721627932862077</v>
      </c>
      <c r="N85" s="209">
        <f>計算シート!H85</f>
        <v>0</v>
      </c>
      <c r="O85" s="210">
        <f>計算シート!N85</f>
        <v>4.8270859193460129E-2</v>
      </c>
      <c r="P85" s="210">
        <f>計算シート!X85</f>
        <v>0.13628643396082987</v>
      </c>
      <c r="Q85" s="211">
        <f t="shared" si="7"/>
        <v>0.18455729315429001</v>
      </c>
      <c r="R85" s="219"/>
      <c r="S85" s="219"/>
      <c r="T85" s="422">
        <f>'計算シート（雇用誘発数）'!G87</f>
        <v>0</v>
      </c>
      <c r="U85" s="423">
        <f>'計算シート（雇用誘発数）'!O87</f>
        <v>0</v>
      </c>
      <c r="W85" s="184">
        <f t="shared" si="8"/>
        <v>0.60721627932862077</v>
      </c>
      <c r="X85" s="184">
        <f t="shared" si="9"/>
        <v>0.18455729315429001</v>
      </c>
    </row>
    <row r="86" spans="2:24" ht="13.5" customHeight="1">
      <c r="B86" s="580" t="s">
        <v>284</v>
      </c>
      <c r="C86" s="583" t="s">
        <v>376</v>
      </c>
      <c r="D86" s="187"/>
      <c r="E86" s="227">
        <f>最終需要額入力!X87</f>
        <v>0</v>
      </c>
      <c r="F86" s="215">
        <f>計算シート!F86</f>
        <v>0</v>
      </c>
      <c r="G86" s="216">
        <f>計算シート!L86</f>
        <v>0.52634444413670345</v>
      </c>
      <c r="H86" s="216">
        <f>計算シート!V86</f>
        <v>0.593015682490175</v>
      </c>
      <c r="I86" s="217">
        <f t="shared" si="5"/>
        <v>1.1193601266268784</v>
      </c>
      <c r="J86" s="215">
        <f>計算シート!G86</f>
        <v>0</v>
      </c>
      <c r="K86" s="216">
        <f>計算シート!M86</f>
        <v>0.37734576564574385</v>
      </c>
      <c r="L86" s="216">
        <f>計算シート!W86</f>
        <v>0.42514357136649061</v>
      </c>
      <c r="M86" s="217">
        <f t="shared" si="6"/>
        <v>0.80248933701223446</v>
      </c>
      <c r="N86" s="215">
        <f>計算シート!H86</f>
        <v>0</v>
      </c>
      <c r="O86" s="216">
        <f>計算シート!N86</f>
        <v>0.19264030325606316</v>
      </c>
      <c r="P86" s="216">
        <f>計算シート!X86</f>
        <v>0.2170417531392014</v>
      </c>
      <c r="Q86" s="217">
        <f t="shared" si="7"/>
        <v>0.40968205639526456</v>
      </c>
      <c r="R86" s="219"/>
      <c r="S86" s="219"/>
      <c r="T86" s="426">
        <f>'計算シート（雇用誘発数）'!G88</f>
        <v>0</v>
      </c>
      <c r="U86" s="427">
        <f>'計算シート（雇用誘発数）'!O88</f>
        <v>0</v>
      </c>
      <c r="W86" s="184">
        <f t="shared" si="8"/>
        <v>0.80248933701223446</v>
      </c>
      <c r="X86" s="184">
        <f t="shared" si="9"/>
        <v>0.40968205639526456</v>
      </c>
    </row>
    <row r="87" spans="2:24" ht="13.5" customHeight="1">
      <c r="B87" s="578" t="s">
        <v>285</v>
      </c>
      <c r="C87" s="581" t="s">
        <v>377</v>
      </c>
      <c r="D87" s="120"/>
      <c r="E87" s="225">
        <f>最終需要額入力!X88</f>
        <v>0</v>
      </c>
      <c r="F87" s="209">
        <f>計算シート!F87</f>
        <v>0</v>
      </c>
      <c r="G87" s="210">
        <f>計算シート!L87</f>
        <v>11.573765666785006</v>
      </c>
      <c r="H87" s="210">
        <f>計算シート!V87</f>
        <v>2.5156601880299485</v>
      </c>
      <c r="I87" s="211">
        <f t="shared" si="5"/>
        <v>14.089425854814955</v>
      </c>
      <c r="J87" s="209">
        <f>計算シート!G87</f>
        <v>0</v>
      </c>
      <c r="K87" s="210">
        <f>計算シート!M87</f>
        <v>7.7323297317283277</v>
      </c>
      <c r="L87" s="210">
        <f>計算シート!W87</f>
        <v>1.6806901596991342</v>
      </c>
      <c r="M87" s="211">
        <f t="shared" si="6"/>
        <v>9.4130198914274619</v>
      </c>
      <c r="N87" s="209">
        <f>計算シート!H87</f>
        <v>0</v>
      </c>
      <c r="O87" s="210">
        <f>計算シート!N87</f>
        <v>2.6331615943364381</v>
      </c>
      <c r="P87" s="210">
        <f>計算シート!X87</f>
        <v>0.57234092880694343</v>
      </c>
      <c r="Q87" s="211">
        <f t="shared" si="7"/>
        <v>3.2055025231433816</v>
      </c>
      <c r="R87" s="219"/>
      <c r="S87" s="219"/>
      <c r="T87" s="422">
        <f>'計算シート（雇用誘発数）'!G89</f>
        <v>1</v>
      </c>
      <c r="U87" s="423">
        <f>'計算シート（雇用誘発数）'!O89</f>
        <v>1</v>
      </c>
      <c r="W87" s="184">
        <f t="shared" si="8"/>
        <v>9.4130198914274619</v>
      </c>
      <c r="X87" s="184">
        <f t="shared" si="9"/>
        <v>3.2055025231433816</v>
      </c>
    </row>
    <row r="88" spans="2:24" ht="13.5" customHeight="1">
      <c r="B88" s="578" t="s">
        <v>286</v>
      </c>
      <c r="C88" s="581" t="s">
        <v>378</v>
      </c>
      <c r="D88" s="120"/>
      <c r="E88" s="225">
        <f>最終需要額入力!X89</f>
        <v>0</v>
      </c>
      <c r="F88" s="209">
        <f>計算シート!F88</f>
        <v>0</v>
      </c>
      <c r="G88" s="210">
        <f>計算シート!L88</f>
        <v>38.126868839682622</v>
      </c>
      <c r="H88" s="210">
        <f>計算シート!V88</f>
        <v>14.673059154083925</v>
      </c>
      <c r="I88" s="211">
        <f t="shared" si="5"/>
        <v>52.799927993766545</v>
      </c>
      <c r="J88" s="209">
        <f>計算シート!G88</f>
        <v>0</v>
      </c>
      <c r="K88" s="210">
        <f>計算シート!M88</f>
        <v>25.052841933946709</v>
      </c>
      <c r="L88" s="210">
        <f>計算シート!W88</f>
        <v>9.6415426407141176</v>
      </c>
      <c r="M88" s="211">
        <f t="shared" si="6"/>
        <v>34.69438457466083</v>
      </c>
      <c r="N88" s="209">
        <f>計算シート!H88</f>
        <v>0</v>
      </c>
      <c r="O88" s="210">
        <f>計算シート!N88</f>
        <v>10.755914941268049</v>
      </c>
      <c r="P88" s="210">
        <f>計算シート!X88</f>
        <v>4.1393951560286313</v>
      </c>
      <c r="Q88" s="211">
        <f t="shared" si="7"/>
        <v>14.895310097296679</v>
      </c>
      <c r="R88" s="219"/>
      <c r="S88" s="219"/>
      <c r="T88" s="422">
        <f>'計算シート（雇用誘発数）'!G90</f>
        <v>4</v>
      </c>
      <c r="U88" s="423">
        <f>'計算シート（雇用誘発数）'!O90</f>
        <v>4</v>
      </c>
      <c r="W88" s="184">
        <f t="shared" si="8"/>
        <v>34.69438457466083</v>
      </c>
      <c r="X88" s="184">
        <f t="shared" si="9"/>
        <v>14.895310097296679</v>
      </c>
    </row>
    <row r="89" spans="2:24" ht="13.5" customHeight="1">
      <c r="B89" s="578" t="s">
        <v>287</v>
      </c>
      <c r="C89" s="581" t="s">
        <v>379</v>
      </c>
      <c r="D89" s="120"/>
      <c r="E89" s="225">
        <f>最終需要額入力!X90</f>
        <v>0</v>
      </c>
      <c r="F89" s="209">
        <f>計算シート!F89</f>
        <v>0</v>
      </c>
      <c r="G89" s="210">
        <f>計算シート!L89</f>
        <v>7.4433466788774414</v>
      </c>
      <c r="H89" s="210">
        <f>計算シート!V89</f>
        <v>4.1325539264817515</v>
      </c>
      <c r="I89" s="211">
        <f t="shared" si="5"/>
        <v>11.575900605359193</v>
      </c>
      <c r="J89" s="209">
        <f>計算シート!G89</f>
        <v>0</v>
      </c>
      <c r="K89" s="210">
        <f>計算シート!M89</f>
        <v>5.9654572425200891</v>
      </c>
      <c r="L89" s="210">
        <f>計算シート!W89</f>
        <v>3.3120281527117239</v>
      </c>
      <c r="M89" s="211">
        <f t="shared" si="6"/>
        <v>9.2774853952318139</v>
      </c>
      <c r="N89" s="209">
        <f>計算シート!H89</f>
        <v>0</v>
      </c>
      <c r="O89" s="210">
        <f>計算シート!N89</f>
        <v>4.8639949390702268</v>
      </c>
      <c r="P89" s="210">
        <f>計算シート!X89</f>
        <v>2.7004951201431209</v>
      </c>
      <c r="Q89" s="211">
        <f t="shared" si="7"/>
        <v>7.5644900592133482</v>
      </c>
      <c r="R89" s="219"/>
      <c r="S89" s="219"/>
      <c r="T89" s="422">
        <f>'計算シート（雇用誘発数）'!G91</f>
        <v>5</v>
      </c>
      <c r="U89" s="423">
        <f>'計算シート（雇用誘発数）'!O91</f>
        <v>5</v>
      </c>
      <c r="W89" s="184">
        <f t="shared" si="8"/>
        <v>9.2774853952318139</v>
      </c>
      <c r="X89" s="184">
        <f t="shared" si="9"/>
        <v>7.5644900592133482</v>
      </c>
    </row>
    <row r="90" spans="2:24" ht="13.5" customHeight="1">
      <c r="B90" s="578" t="s">
        <v>288</v>
      </c>
      <c r="C90" s="581" t="s">
        <v>380</v>
      </c>
      <c r="D90" s="120"/>
      <c r="E90" s="225">
        <f>最終需要額入力!X91</f>
        <v>0</v>
      </c>
      <c r="F90" s="209">
        <f>計算シート!F90</f>
        <v>0</v>
      </c>
      <c r="G90" s="210">
        <f>計算シート!L90</f>
        <v>71.695165285622991</v>
      </c>
      <c r="H90" s="210">
        <f>計算シート!V90</f>
        <v>64.182829356551579</v>
      </c>
      <c r="I90" s="211">
        <f t="shared" si="5"/>
        <v>135.87799464217457</v>
      </c>
      <c r="J90" s="209">
        <f>計算シート!G90</f>
        <v>0</v>
      </c>
      <c r="K90" s="210">
        <f>計算シート!M90</f>
        <v>38.761834559092577</v>
      </c>
      <c r="L90" s="210">
        <f>計算シート!W90</f>
        <v>34.700306542873804</v>
      </c>
      <c r="M90" s="211">
        <f t="shared" si="6"/>
        <v>73.462141101966381</v>
      </c>
      <c r="N90" s="209">
        <f>計算シート!H90</f>
        <v>0</v>
      </c>
      <c r="O90" s="210">
        <f>計算シート!N90</f>
        <v>4.4850198449460095</v>
      </c>
      <c r="P90" s="210">
        <f>計算シート!X90</f>
        <v>4.015072177072474</v>
      </c>
      <c r="Q90" s="211">
        <f t="shared" si="7"/>
        <v>8.5000920220184835</v>
      </c>
      <c r="R90" s="219"/>
      <c r="S90" s="219"/>
      <c r="T90" s="422">
        <f>'計算シート（雇用誘発数）'!G92</f>
        <v>1</v>
      </c>
      <c r="U90" s="423">
        <f>'計算シート（雇用誘発数）'!O92</f>
        <v>1</v>
      </c>
      <c r="W90" s="184">
        <f t="shared" si="8"/>
        <v>73.462141101966381</v>
      </c>
      <c r="X90" s="184">
        <f t="shared" si="9"/>
        <v>8.5000920220184835</v>
      </c>
    </row>
    <row r="91" spans="2:24" ht="13.5" customHeight="1">
      <c r="B91" s="580" t="s">
        <v>289</v>
      </c>
      <c r="C91" s="583" t="s">
        <v>381</v>
      </c>
      <c r="D91" s="187"/>
      <c r="E91" s="227">
        <f>最終需要額入力!X92</f>
        <v>0</v>
      </c>
      <c r="F91" s="215">
        <f>計算シート!F91</f>
        <v>0</v>
      </c>
      <c r="G91" s="216">
        <f>計算シート!L91</f>
        <v>4.5123375316050698</v>
      </c>
      <c r="H91" s="216">
        <f>計算シート!V91</f>
        <v>21.659535875106343</v>
      </c>
      <c r="I91" s="217">
        <f t="shared" si="5"/>
        <v>26.171873406711413</v>
      </c>
      <c r="J91" s="215">
        <f>計算シート!G91</f>
        <v>0</v>
      </c>
      <c r="K91" s="216">
        <f>計算シート!M91</f>
        <v>1.9331753581849929</v>
      </c>
      <c r="L91" s="216">
        <f>計算シート!W91</f>
        <v>9.2793769814877649</v>
      </c>
      <c r="M91" s="217">
        <f t="shared" si="6"/>
        <v>11.212552339672758</v>
      </c>
      <c r="N91" s="215">
        <f>計算シート!H91</f>
        <v>0</v>
      </c>
      <c r="O91" s="216">
        <f>計算シート!N91</f>
        <v>0.6435329241990535</v>
      </c>
      <c r="P91" s="216">
        <f>計算シート!X91</f>
        <v>3.0890030634617496</v>
      </c>
      <c r="Q91" s="217">
        <f t="shared" si="7"/>
        <v>3.7325359876608033</v>
      </c>
      <c r="R91" s="219"/>
      <c r="S91" s="219"/>
      <c r="T91" s="422">
        <f>'計算シート（雇用誘発数）'!G93</f>
        <v>1</v>
      </c>
      <c r="U91" s="423">
        <f>'計算シート（雇用誘発数）'!O93</f>
        <v>1</v>
      </c>
      <c r="W91" s="184">
        <f t="shared" si="8"/>
        <v>11.212552339672758</v>
      </c>
      <c r="X91" s="184">
        <f t="shared" si="9"/>
        <v>3.7325359876608033</v>
      </c>
    </row>
    <row r="92" spans="2:24" ht="13.5" customHeight="1">
      <c r="B92" s="578" t="s">
        <v>290</v>
      </c>
      <c r="C92" s="581" t="s">
        <v>382</v>
      </c>
      <c r="D92" s="120"/>
      <c r="E92" s="225">
        <f>最終需要額入力!X93</f>
        <v>0</v>
      </c>
      <c r="F92" s="209">
        <f>計算シート!F92</f>
        <v>0</v>
      </c>
      <c r="G92" s="210">
        <f>計算シート!L92</f>
        <v>42.796133349400158</v>
      </c>
      <c r="H92" s="210">
        <f>計算シート!V92</f>
        <v>26.712394731461412</v>
      </c>
      <c r="I92" s="211">
        <f t="shared" si="5"/>
        <v>69.508528080861566</v>
      </c>
      <c r="J92" s="209">
        <f>計算シート!G92</f>
        <v>0</v>
      </c>
      <c r="K92" s="210">
        <f>計算シート!M92</f>
        <v>27.35551300297228</v>
      </c>
      <c r="L92" s="210">
        <f>計算シート!W92</f>
        <v>17.074702881475694</v>
      </c>
      <c r="M92" s="211">
        <f t="shared" si="6"/>
        <v>44.430215884447975</v>
      </c>
      <c r="N92" s="209">
        <f>計算シート!H92</f>
        <v>0</v>
      </c>
      <c r="O92" s="210">
        <f>計算シート!N92</f>
        <v>15.136378390408138</v>
      </c>
      <c r="P92" s="210">
        <f>計算シート!X92</f>
        <v>9.4477907868050863</v>
      </c>
      <c r="Q92" s="211">
        <f t="shared" si="7"/>
        <v>24.584169177213226</v>
      </c>
      <c r="R92" s="219"/>
      <c r="S92" s="219"/>
      <c r="T92" s="424">
        <f>'計算シート（雇用誘発数）'!G94</f>
        <v>3</v>
      </c>
      <c r="U92" s="425">
        <f>'計算シート（雇用誘発数）'!O94</f>
        <v>3</v>
      </c>
      <c r="W92" s="184">
        <f t="shared" si="8"/>
        <v>44.430215884447975</v>
      </c>
      <c r="X92" s="184">
        <f t="shared" si="9"/>
        <v>24.584169177213226</v>
      </c>
    </row>
    <row r="93" spans="2:24" ht="13.5" customHeight="1">
      <c r="B93" s="578" t="s">
        <v>291</v>
      </c>
      <c r="C93" s="581" t="s">
        <v>383</v>
      </c>
      <c r="D93" s="120"/>
      <c r="E93" s="225">
        <f>最終需要額入力!X94</f>
        <v>0</v>
      </c>
      <c r="F93" s="209">
        <f>計算シート!F93</f>
        <v>0</v>
      </c>
      <c r="G93" s="210">
        <f>計算シート!L93</f>
        <v>0.6726477617406682</v>
      </c>
      <c r="H93" s="210">
        <f>計算シート!V93</f>
        <v>0.57170907778940905</v>
      </c>
      <c r="I93" s="211">
        <f t="shared" si="5"/>
        <v>1.2443568395300773</v>
      </c>
      <c r="J93" s="209">
        <f>計算シート!G93</f>
        <v>0</v>
      </c>
      <c r="K93" s="210">
        <f>計算シート!M93</f>
        <v>0.26410709663437282</v>
      </c>
      <c r="L93" s="210">
        <f>計算シート!W93</f>
        <v>0.22447472992958392</v>
      </c>
      <c r="M93" s="211">
        <f t="shared" si="6"/>
        <v>0.48858182656395677</v>
      </c>
      <c r="N93" s="209">
        <f>計算シート!H93</f>
        <v>0</v>
      </c>
      <c r="O93" s="210">
        <f>計算シート!N93</f>
        <v>0.10884101052705598</v>
      </c>
      <c r="P93" s="210">
        <f>計算シート!X93</f>
        <v>9.2508140654574633E-2</v>
      </c>
      <c r="Q93" s="211">
        <f t="shared" si="7"/>
        <v>0.2013491511816306</v>
      </c>
      <c r="R93" s="219"/>
      <c r="S93" s="219"/>
      <c r="T93" s="422">
        <f>'計算シート（雇用誘発数）'!G95</f>
        <v>0</v>
      </c>
      <c r="U93" s="423">
        <f>'計算シート（雇用誘発数）'!O95</f>
        <v>0</v>
      </c>
      <c r="W93" s="184">
        <f t="shared" si="8"/>
        <v>0.48858182656395677</v>
      </c>
      <c r="X93" s="184">
        <f t="shared" si="9"/>
        <v>0.2013491511816306</v>
      </c>
    </row>
    <row r="94" spans="2:24" ht="13.5" customHeight="1">
      <c r="B94" s="578" t="s">
        <v>292</v>
      </c>
      <c r="C94" s="581" t="s">
        <v>384</v>
      </c>
      <c r="D94" s="120"/>
      <c r="E94" s="225">
        <f>最終需要額入力!X95</f>
        <v>0</v>
      </c>
      <c r="F94" s="209">
        <f>計算シート!F94</f>
        <v>0</v>
      </c>
      <c r="G94" s="210">
        <f>計算シート!L94</f>
        <v>15.554110353246331</v>
      </c>
      <c r="H94" s="210">
        <f>計算シート!V94</f>
        <v>12.209134324744097</v>
      </c>
      <c r="I94" s="211">
        <f t="shared" si="5"/>
        <v>27.763244677990428</v>
      </c>
      <c r="J94" s="209">
        <f>計算シート!G94</f>
        <v>0</v>
      </c>
      <c r="K94" s="210">
        <f>計算シート!M94</f>
        <v>7.272935755236321</v>
      </c>
      <c r="L94" s="210">
        <f>計算シート!W94</f>
        <v>5.7088607161888589</v>
      </c>
      <c r="M94" s="211">
        <f t="shared" si="6"/>
        <v>12.981796471425181</v>
      </c>
      <c r="N94" s="209">
        <f>計算シート!H94</f>
        <v>0</v>
      </c>
      <c r="O94" s="210">
        <f>計算シート!N94</f>
        <v>3.8034270429006201</v>
      </c>
      <c r="P94" s="210">
        <f>計算シート!X94</f>
        <v>2.9854842614927204</v>
      </c>
      <c r="Q94" s="211">
        <f t="shared" si="7"/>
        <v>6.7889113043933405</v>
      </c>
      <c r="R94" s="219"/>
      <c r="S94" s="219"/>
      <c r="T94" s="422">
        <f>'計算シート（雇用誘発数）'!G96</f>
        <v>2</v>
      </c>
      <c r="U94" s="423">
        <f>'計算シート（雇用誘発数）'!O96</f>
        <v>2</v>
      </c>
      <c r="W94" s="184">
        <f t="shared" si="8"/>
        <v>12.981796471425181</v>
      </c>
      <c r="X94" s="184">
        <f t="shared" si="9"/>
        <v>6.7889113043933405</v>
      </c>
    </row>
    <row r="95" spans="2:24" ht="13.5" customHeight="1">
      <c r="B95" s="578" t="s">
        <v>293</v>
      </c>
      <c r="C95" s="581" t="s">
        <v>194</v>
      </c>
      <c r="D95" s="120"/>
      <c r="E95" s="225">
        <f>最終需要額入力!X96</f>
        <v>0</v>
      </c>
      <c r="F95" s="209">
        <f>計算シート!F95</f>
        <v>0</v>
      </c>
      <c r="G95" s="210">
        <f>計算シート!L95</f>
        <v>18.623427440130246</v>
      </c>
      <c r="H95" s="210">
        <f>計算シート!V95</f>
        <v>2.8218208027192255</v>
      </c>
      <c r="I95" s="211">
        <f t="shared" si="5"/>
        <v>21.445248242849473</v>
      </c>
      <c r="J95" s="209">
        <f>計算シート!G95</f>
        <v>0</v>
      </c>
      <c r="K95" s="210">
        <f>計算シート!M95</f>
        <v>12.857401082991812</v>
      </c>
      <c r="L95" s="210">
        <f>計算シート!W95</f>
        <v>1.9481527748598597</v>
      </c>
      <c r="M95" s="211">
        <f t="shared" si="6"/>
        <v>14.805553857851672</v>
      </c>
      <c r="N95" s="209">
        <f>計算シート!H95</f>
        <v>0</v>
      </c>
      <c r="O95" s="210">
        <f>計算シート!N95</f>
        <v>7.512994404456836</v>
      </c>
      <c r="P95" s="210">
        <f>計算シート!X95</f>
        <v>1.1383685398062886</v>
      </c>
      <c r="Q95" s="211">
        <f t="shared" si="7"/>
        <v>8.6513629442631252</v>
      </c>
      <c r="R95" s="219"/>
      <c r="S95" s="219"/>
      <c r="T95" s="422">
        <f>'計算シート（雇用誘発数）'!G97</f>
        <v>1</v>
      </c>
      <c r="U95" s="423">
        <f>'計算シート（雇用誘発数）'!O97</f>
        <v>1</v>
      </c>
      <c r="W95" s="184">
        <f t="shared" si="8"/>
        <v>14.805553857851672</v>
      </c>
      <c r="X95" s="184">
        <f t="shared" si="9"/>
        <v>8.6513629442631252</v>
      </c>
    </row>
    <row r="96" spans="2:24" ht="13.5" customHeight="1">
      <c r="B96" s="580" t="s">
        <v>294</v>
      </c>
      <c r="C96" s="583" t="s">
        <v>385</v>
      </c>
      <c r="D96" s="187"/>
      <c r="E96" s="227">
        <f>最終需要額入力!X97</f>
        <v>0</v>
      </c>
      <c r="F96" s="215">
        <f>計算シート!F96</f>
        <v>0</v>
      </c>
      <c r="G96" s="216">
        <f>計算シート!L96</f>
        <v>2.2074186953906159</v>
      </c>
      <c r="H96" s="216">
        <f>計算シート!V96</f>
        <v>61.537320537075615</v>
      </c>
      <c r="I96" s="217">
        <f t="shared" si="5"/>
        <v>63.74473923246623</v>
      </c>
      <c r="J96" s="215">
        <f>計算シート!G96</f>
        <v>0</v>
      </c>
      <c r="K96" s="216">
        <f>計算シート!M96</f>
        <v>1.7588803989552322</v>
      </c>
      <c r="L96" s="216">
        <f>計算シート!W96</f>
        <v>49.033192988217586</v>
      </c>
      <c r="M96" s="217">
        <f t="shared" si="6"/>
        <v>50.79207338717282</v>
      </c>
      <c r="N96" s="215">
        <f>計算シート!H96</f>
        <v>0</v>
      </c>
      <c r="O96" s="216">
        <f>計算シート!N96</f>
        <v>1.3005193011363216</v>
      </c>
      <c r="P96" s="216">
        <f>計算シート!X96</f>
        <v>36.255230267730212</v>
      </c>
      <c r="Q96" s="217">
        <f t="shared" si="7"/>
        <v>37.555749568866531</v>
      </c>
      <c r="R96" s="219"/>
      <c r="S96" s="219"/>
      <c r="T96" s="426">
        <f>'計算シート（雇用誘発数）'!G98</f>
        <v>8</v>
      </c>
      <c r="U96" s="427">
        <f>'計算シート（雇用誘発数）'!O98</f>
        <v>8</v>
      </c>
      <c r="W96" s="184">
        <f t="shared" si="8"/>
        <v>50.79207338717282</v>
      </c>
      <c r="X96" s="184">
        <f t="shared" si="9"/>
        <v>37.555749568866531</v>
      </c>
    </row>
    <row r="97" spans="2:24" ht="13.5" customHeight="1">
      <c r="B97" s="578" t="s">
        <v>295</v>
      </c>
      <c r="C97" s="581" t="s">
        <v>542</v>
      </c>
      <c r="D97" s="120"/>
      <c r="E97" s="225">
        <f>最終需要額入力!X98</f>
        <v>0</v>
      </c>
      <c r="F97" s="209">
        <f>計算シート!F97</f>
        <v>0</v>
      </c>
      <c r="G97" s="210">
        <f>計算シート!L97</f>
        <v>0</v>
      </c>
      <c r="H97" s="210">
        <f>計算シート!V97</f>
        <v>0</v>
      </c>
      <c r="I97" s="211">
        <f t="shared" si="5"/>
        <v>0</v>
      </c>
      <c r="J97" s="209">
        <f>計算シート!G97</f>
        <v>0</v>
      </c>
      <c r="K97" s="210">
        <f>計算シート!M97</f>
        <v>0</v>
      </c>
      <c r="L97" s="210">
        <f>計算シート!W97</f>
        <v>0</v>
      </c>
      <c r="M97" s="211">
        <f t="shared" si="6"/>
        <v>0</v>
      </c>
      <c r="N97" s="209">
        <f>計算シート!H97</f>
        <v>0</v>
      </c>
      <c r="O97" s="210">
        <f>計算シート!N97</f>
        <v>0</v>
      </c>
      <c r="P97" s="210">
        <f>計算シート!X97</f>
        <v>0</v>
      </c>
      <c r="Q97" s="211">
        <f t="shared" si="7"/>
        <v>0</v>
      </c>
      <c r="R97" s="219"/>
      <c r="S97" s="219"/>
      <c r="T97" s="422">
        <f>'計算シート（雇用誘発数）'!G99</f>
        <v>0</v>
      </c>
      <c r="U97" s="423">
        <f>'計算シート（雇用誘発数）'!O99</f>
        <v>0</v>
      </c>
      <c r="W97" s="184">
        <f t="shared" si="8"/>
        <v>0</v>
      </c>
      <c r="X97" s="184">
        <f t="shared" si="9"/>
        <v>0</v>
      </c>
    </row>
    <row r="98" spans="2:24" ht="13.5" customHeight="1">
      <c r="B98" s="578" t="s">
        <v>296</v>
      </c>
      <c r="C98" s="581" t="s">
        <v>386</v>
      </c>
      <c r="D98" s="120"/>
      <c r="E98" s="225">
        <f>最終需要額入力!X99</f>
        <v>0</v>
      </c>
      <c r="F98" s="209">
        <f>計算シート!F98</f>
        <v>0</v>
      </c>
      <c r="G98" s="210">
        <f>計算シート!L98</f>
        <v>0</v>
      </c>
      <c r="H98" s="210">
        <f>計算シート!V98</f>
        <v>84.056145896344802</v>
      </c>
      <c r="I98" s="211">
        <f t="shared" si="5"/>
        <v>84.056145896344802</v>
      </c>
      <c r="J98" s="209">
        <f>計算シート!G98</f>
        <v>0</v>
      </c>
      <c r="K98" s="210">
        <f>計算シート!M98</f>
        <v>0</v>
      </c>
      <c r="L98" s="210">
        <f>計算シート!W98</f>
        <v>48.658415784587937</v>
      </c>
      <c r="M98" s="211">
        <f t="shared" si="6"/>
        <v>48.658415784587937</v>
      </c>
      <c r="N98" s="209">
        <f>計算シート!H98</f>
        <v>0</v>
      </c>
      <c r="O98" s="210">
        <f>計算シート!N98</f>
        <v>0</v>
      </c>
      <c r="P98" s="210">
        <f>計算シート!X98</f>
        <v>39.310144957004511</v>
      </c>
      <c r="Q98" s="211">
        <f t="shared" si="7"/>
        <v>39.310144957004511</v>
      </c>
      <c r="R98" s="219"/>
      <c r="S98" s="219"/>
      <c r="T98" s="422">
        <f>'計算シート（雇用誘発数）'!G100</f>
        <v>9</v>
      </c>
      <c r="U98" s="423">
        <f>'計算シート（雇用誘発数）'!O100</f>
        <v>8</v>
      </c>
      <c r="W98" s="184">
        <f t="shared" si="8"/>
        <v>48.658415784587937</v>
      </c>
      <c r="X98" s="184">
        <f t="shared" si="9"/>
        <v>39.310144957004511</v>
      </c>
    </row>
    <row r="99" spans="2:24" ht="13.5" customHeight="1">
      <c r="B99" s="578" t="s">
        <v>297</v>
      </c>
      <c r="C99" s="581" t="s">
        <v>387</v>
      </c>
      <c r="D99" s="120"/>
      <c r="E99" s="225">
        <f>最終需要額入力!X100</f>
        <v>0</v>
      </c>
      <c r="F99" s="209">
        <f>計算シート!F99</f>
        <v>0</v>
      </c>
      <c r="G99" s="210">
        <f>計算シート!L99</f>
        <v>0.7661458625322487</v>
      </c>
      <c r="H99" s="210">
        <f>計算シート!V99</f>
        <v>3.3242694612015864</v>
      </c>
      <c r="I99" s="211">
        <f t="shared" si="5"/>
        <v>4.0904153237338354</v>
      </c>
      <c r="J99" s="209">
        <f>計算シート!G99</f>
        <v>0</v>
      </c>
      <c r="K99" s="210">
        <f>計算シート!M99</f>
        <v>0.49783891465696256</v>
      </c>
      <c r="L99" s="210">
        <f>計算シート!W99</f>
        <v>2.1600987247023382</v>
      </c>
      <c r="M99" s="211">
        <f t="shared" si="6"/>
        <v>2.6579376393593006</v>
      </c>
      <c r="N99" s="209">
        <f>計算シート!H99</f>
        <v>0</v>
      </c>
      <c r="O99" s="210">
        <f>計算シート!N99</f>
        <v>0.40980743491150456</v>
      </c>
      <c r="P99" s="210">
        <f>計算シート!X99</f>
        <v>1.7781344355851416</v>
      </c>
      <c r="Q99" s="211">
        <f t="shared" si="7"/>
        <v>2.1879418704966462</v>
      </c>
      <c r="R99" s="219"/>
      <c r="S99" s="219"/>
      <c r="T99" s="422">
        <f>'計算シート（雇用誘発数）'!G101</f>
        <v>0</v>
      </c>
      <c r="U99" s="423">
        <f>'計算シート（雇用誘発数）'!O101</f>
        <v>0</v>
      </c>
      <c r="W99" s="184">
        <f t="shared" si="8"/>
        <v>2.6579376393593006</v>
      </c>
      <c r="X99" s="184">
        <f t="shared" si="9"/>
        <v>2.1879418704966462</v>
      </c>
    </row>
    <row r="100" spans="2:24" ht="13.5" customHeight="1">
      <c r="B100" s="578" t="s">
        <v>298</v>
      </c>
      <c r="C100" s="581" t="s">
        <v>388</v>
      </c>
      <c r="D100" s="120"/>
      <c r="E100" s="225">
        <f>最終需要額入力!X101</f>
        <v>0</v>
      </c>
      <c r="F100" s="209">
        <f>計算シート!F100</f>
        <v>0</v>
      </c>
      <c r="G100" s="210">
        <f>計算シート!L100</f>
        <v>0</v>
      </c>
      <c r="H100" s="210">
        <f>計算シート!V100</f>
        <v>55.8289741433112</v>
      </c>
      <c r="I100" s="211">
        <f t="shared" si="5"/>
        <v>55.8289741433112</v>
      </c>
      <c r="J100" s="209">
        <f>計算シート!G100</f>
        <v>0</v>
      </c>
      <c r="K100" s="210">
        <f>計算シート!M100</f>
        <v>0</v>
      </c>
      <c r="L100" s="210">
        <f>計算シート!W100</f>
        <v>39.671279815355525</v>
      </c>
      <c r="M100" s="211">
        <f t="shared" si="6"/>
        <v>39.671279815355525</v>
      </c>
      <c r="N100" s="209">
        <f>計算シート!H100</f>
        <v>0</v>
      </c>
      <c r="O100" s="210">
        <f>計算シート!N100</f>
        <v>0</v>
      </c>
      <c r="P100" s="210">
        <f>計算シート!X100</f>
        <v>36.75738922707113</v>
      </c>
      <c r="Q100" s="211">
        <f t="shared" si="7"/>
        <v>36.75738922707113</v>
      </c>
      <c r="R100" s="219"/>
      <c r="S100" s="219"/>
      <c r="T100" s="422">
        <f>'計算シート（雇用誘発数）'!G102</f>
        <v>9</v>
      </c>
      <c r="U100" s="423">
        <f>'計算シート（雇用誘発数）'!O102</f>
        <v>9</v>
      </c>
      <c r="W100" s="184">
        <f t="shared" si="8"/>
        <v>39.671279815355525</v>
      </c>
      <c r="X100" s="184">
        <f t="shared" si="9"/>
        <v>36.75738922707113</v>
      </c>
    </row>
    <row r="101" spans="2:24" ht="13.5" customHeight="1">
      <c r="B101" s="580" t="s">
        <v>299</v>
      </c>
      <c r="C101" s="583" t="s">
        <v>389</v>
      </c>
      <c r="D101" s="187"/>
      <c r="E101" s="227">
        <f>最終需要額入力!X102</f>
        <v>0</v>
      </c>
      <c r="F101" s="215">
        <f>計算シート!F101</f>
        <v>0</v>
      </c>
      <c r="G101" s="216">
        <f>計算シート!L101</f>
        <v>0</v>
      </c>
      <c r="H101" s="216">
        <f>計算シート!V101</f>
        <v>10.637968958360748</v>
      </c>
      <c r="I101" s="217">
        <f t="shared" si="5"/>
        <v>10.637968958360748</v>
      </c>
      <c r="J101" s="215">
        <f>計算シート!G101</f>
        <v>0</v>
      </c>
      <c r="K101" s="216">
        <f>計算シート!M101</f>
        <v>0</v>
      </c>
      <c r="L101" s="216">
        <f>計算シート!W101</f>
        <v>8.2169679382988132</v>
      </c>
      <c r="M101" s="217">
        <f t="shared" si="6"/>
        <v>8.2169679382988132</v>
      </c>
      <c r="N101" s="215">
        <f>計算シート!H101</f>
        <v>0</v>
      </c>
      <c r="O101" s="216">
        <f>計算シート!N101</f>
        <v>0</v>
      </c>
      <c r="P101" s="216">
        <f>計算シート!X101</f>
        <v>6.9158387316738814</v>
      </c>
      <c r="Q101" s="217">
        <f t="shared" si="7"/>
        <v>6.9158387316738814</v>
      </c>
      <c r="R101" s="219"/>
      <c r="S101" s="219"/>
      <c r="T101" s="422">
        <f>'計算シート（雇用誘発数）'!G103</f>
        <v>2</v>
      </c>
      <c r="U101" s="423">
        <f>'計算シート（雇用誘発数）'!O103</f>
        <v>2</v>
      </c>
      <c r="W101" s="184">
        <f t="shared" si="8"/>
        <v>8.2169679382988132</v>
      </c>
      <c r="X101" s="184">
        <f t="shared" si="9"/>
        <v>6.9158387316738814</v>
      </c>
    </row>
    <row r="102" spans="2:24" ht="13.5" customHeight="1">
      <c r="B102" s="578" t="s">
        <v>300</v>
      </c>
      <c r="C102" s="581" t="s">
        <v>543</v>
      </c>
      <c r="D102" s="120"/>
      <c r="E102" s="225">
        <f>最終需要額入力!X103</f>
        <v>0</v>
      </c>
      <c r="F102" s="209">
        <f>計算シート!F102</f>
        <v>0</v>
      </c>
      <c r="G102" s="210">
        <f>計算シート!L102</f>
        <v>18.370558466635455</v>
      </c>
      <c r="H102" s="210">
        <f>計算シート!V102</f>
        <v>53.661161661760985</v>
      </c>
      <c r="I102" s="211">
        <f t="shared" si="5"/>
        <v>72.031720128396444</v>
      </c>
      <c r="J102" s="209">
        <f>計算シート!G102</f>
        <v>0</v>
      </c>
      <c r="K102" s="210">
        <f>計算シート!M102</f>
        <v>11.220339183948665</v>
      </c>
      <c r="L102" s="210">
        <f>計算シート!W102</f>
        <v>32.775075180386388</v>
      </c>
      <c r="M102" s="211">
        <f t="shared" si="6"/>
        <v>43.995414364335055</v>
      </c>
      <c r="N102" s="209">
        <f>計算シート!H102</f>
        <v>0</v>
      </c>
      <c r="O102" s="210">
        <f>計算シート!N102</f>
        <v>9.0087069144324268</v>
      </c>
      <c r="P102" s="210">
        <f>計算シート!X102</f>
        <v>26.314805778864262</v>
      </c>
      <c r="Q102" s="211">
        <f t="shared" si="7"/>
        <v>35.323512693296692</v>
      </c>
      <c r="R102" s="219"/>
      <c r="S102" s="219"/>
      <c r="T102" s="424">
        <f>'計算シート（雇用誘発数）'!G104</f>
        <v>10</v>
      </c>
      <c r="U102" s="425">
        <f>'計算シート（雇用誘発数）'!O104</f>
        <v>9</v>
      </c>
      <c r="W102" s="184">
        <f t="shared" si="8"/>
        <v>43.995414364335055</v>
      </c>
      <c r="X102" s="184">
        <f t="shared" si="9"/>
        <v>35.323512693296692</v>
      </c>
    </row>
    <row r="103" spans="2:24" ht="13.5" customHeight="1">
      <c r="B103" s="578" t="s">
        <v>301</v>
      </c>
      <c r="C103" s="581" t="s">
        <v>390</v>
      </c>
      <c r="D103" s="120"/>
      <c r="E103" s="225">
        <f>最終需要額入力!X104</f>
        <v>0</v>
      </c>
      <c r="F103" s="209">
        <f>計算シート!F103</f>
        <v>0</v>
      </c>
      <c r="G103" s="210">
        <f>計算シート!L103</f>
        <v>163.4353611141141</v>
      </c>
      <c r="H103" s="210">
        <f>計算シート!V103</f>
        <v>6.2568576279889152</v>
      </c>
      <c r="I103" s="211">
        <f t="shared" si="5"/>
        <v>169.69221874210302</v>
      </c>
      <c r="J103" s="209">
        <f>計算シート!G103</f>
        <v>0</v>
      </c>
      <c r="K103" s="210">
        <f>計算シート!M103</f>
        <v>98.969876781627448</v>
      </c>
      <c r="L103" s="210">
        <f>計算シート!W103</f>
        <v>3.7889011549335501</v>
      </c>
      <c r="M103" s="211">
        <f t="shared" si="6"/>
        <v>102.758777936561</v>
      </c>
      <c r="N103" s="209">
        <f>計算シート!H103</f>
        <v>0</v>
      </c>
      <c r="O103" s="210">
        <f>計算シート!N103</f>
        <v>27.294371986031383</v>
      </c>
      <c r="P103" s="210">
        <f>計算シート!X103</f>
        <v>1.0449207466352843</v>
      </c>
      <c r="Q103" s="211">
        <f t="shared" si="7"/>
        <v>28.339292732666667</v>
      </c>
      <c r="R103" s="219"/>
      <c r="S103" s="219"/>
      <c r="T103" s="422">
        <f>'計算シート（雇用誘発数）'!G105</f>
        <v>11</v>
      </c>
      <c r="U103" s="423">
        <f>'計算シート（雇用誘発数）'!O105</f>
        <v>11</v>
      </c>
      <c r="W103" s="184">
        <f t="shared" si="8"/>
        <v>102.758777936561</v>
      </c>
      <c r="X103" s="184">
        <f t="shared" si="9"/>
        <v>28.339292732666667</v>
      </c>
    </row>
    <row r="104" spans="2:24" ht="13.5" customHeight="1">
      <c r="B104" s="578" t="s">
        <v>302</v>
      </c>
      <c r="C104" s="581" t="s">
        <v>391</v>
      </c>
      <c r="D104" s="120"/>
      <c r="E104" s="225">
        <f>最終需要額入力!X105</f>
        <v>0</v>
      </c>
      <c r="F104" s="209">
        <f>計算シート!F104</f>
        <v>0</v>
      </c>
      <c r="G104" s="210">
        <f>計算シート!L104</f>
        <v>11.834259029635458</v>
      </c>
      <c r="H104" s="210">
        <f>計算シート!V104</f>
        <v>6.2953216538463153</v>
      </c>
      <c r="I104" s="211">
        <f t="shared" si="5"/>
        <v>18.129580683481773</v>
      </c>
      <c r="J104" s="209">
        <f>計算シート!G104</f>
        <v>0</v>
      </c>
      <c r="K104" s="210">
        <f>計算シート!M104</f>
        <v>3.9827880184748192</v>
      </c>
      <c r="L104" s="210">
        <f>計算シート!W104</f>
        <v>2.1186735555302896</v>
      </c>
      <c r="M104" s="211">
        <f t="shared" si="6"/>
        <v>6.1014615740051088</v>
      </c>
      <c r="N104" s="209">
        <f>計算シート!H104</f>
        <v>0</v>
      </c>
      <c r="O104" s="210">
        <f>計算シート!N104</f>
        <v>1.6501677202844276</v>
      </c>
      <c r="P104" s="210">
        <f>計算シート!X104</f>
        <v>0.87781892858439214</v>
      </c>
      <c r="Q104" s="211">
        <f t="shared" si="7"/>
        <v>2.5279866488688199</v>
      </c>
      <c r="R104" s="219"/>
      <c r="S104" s="219"/>
      <c r="T104" s="422">
        <f>'計算シート（雇用誘発数）'!G106</f>
        <v>0</v>
      </c>
      <c r="U104" s="423">
        <f>'計算シート（雇用誘発数）'!O106</f>
        <v>0</v>
      </c>
      <c r="W104" s="184">
        <f t="shared" si="8"/>
        <v>6.1014615740051088</v>
      </c>
      <c r="X104" s="184">
        <f t="shared" si="9"/>
        <v>2.5279866488688199</v>
      </c>
    </row>
    <row r="105" spans="2:24" ht="13.5" customHeight="1">
      <c r="B105" s="578" t="s">
        <v>303</v>
      </c>
      <c r="C105" s="581" t="s">
        <v>392</v>
      </c>
      <c r="D105" s="120"/>
      <c r="E105" s="225">
        <f>最終需要額入力!X106</f>
        <v>0</v>
      </c>
      <c r="F105" s="209">
        <f>計算シート!F105</f>
        <v>0</v>
      </c>
      <c r="G105" s="210">
        <f>計算シート!L105</f>
        <v>155.42955935563026</v>
      </c>
      <c r="H105" s="210">
        <f>計算シート!V105</f>
        <v>42.405173724039514</v>
      </c>
      <c r="I105" s="211">
        <f t="shared" ref="I105:I110" si="10">F105+G105+H105</f>
        <v>197.83473307966977</v>
      </c>
      <c r="J105" s="209">
        <f>計算シート!G105</f>
        <v>0</v>
      </c>
      <c r="K105" s="210">
        <f>計算シート!M105</f>
        <v>65.054168639663857</v>
      </c>
      <c r="L105" s="210">
        <f>計算シート!W105</f>
        <v>17.748447168443835</v>
      </c>
      <c r="M105" s="211">
        <f t="shared" ref="M105:M111" si="11">J105+K105+L105</f>
        <v>82.802615808107689</v>
      </c>
      <c r="N105" s="209">
        <f>計算シート!H105</f>
        <v>0</v>
      </c>
      <c r="O105" s="210">
        <f>計算シート!N105</f>
        <v>44.185213309758836</v>
      </c>
      <c r="P105" s="210">
        <f>計算シート!X105</f>
        <v>12.054860440973092</v>
      </c>
      <c r="Q105" s="211">
        <f t="shared" ref="Q105:Q111" si="12">N105+O105+P105</f>
        <v>56.240073750731931</v>
      </c>
      <c r="R105" s="219"/>
      <c r="S105" s="219"/>
      <c r="T105" s="422">
        <f>'計算シート（雇用誘発数）'!G107</f>
        <v>9</v>
      </c>
      <c r="U105" s="423">
        <f>'計算シート（雇用誘発数）'!O107</f>
        <v>7</v>
      </c>
      <c r="W105" s="184">
        <f t="shared" ref="W105:W113" si="13">K105+L105</f>
        <v>82.802615808107689</v>
      </c>
      <c r="X105" s="184">
        <f t="shared" ref="X105:X113" si="14">O105+P105</f>
        <v>56.240073750731931</v>
      </c>
    </row>
    <row r="106" spans="2:24" ht="13.5" customHeight="1">
      <c r="B106" s="580" t="s">
        <v>304</v>
      </c>
      <c r="C106" s="583" t="s">
        <v>393</v>
      </c>
      <c r="D106" s="187"/>
      <c r="E106" s="227">
        <f>最終需要額入力!X107</f>
        <v>0</v>
      </c>
      <c r="F106" s="215">
        <f>計算シート!F106</f>
        <v>0</v>
      </c>
      <c r="G106" s="216">
        <f>計算シート!L106</f>
        <v>900.07292795645606</v>
      </c>
      <c r="H106" s="216">
        <f>計算シート!V106</f>
        <v>67.854217043698654</v>
      </c>
      <c r="I106" s="217">
        <f t="shared" si="10"/>
        <v>967.92714500015472</v>
      </c>
      <c r="J106" s="215">
        <f>計算シート!G106</f>
        <v>0</v>
      </c>
      <c r="K106" s="216">
        <f>計算シート!M106</f>
        <v>712.04366303279198</v>
      </c>
      <c r="L106" s="216">
        <f>計算シート!W106</f>
        <v>53.67916727115994</v>
      </c>
      <c r="M106" s="217">
        <f t="shared" si="11"/>
        <v>765.72283030395192</v>
      </c>
      <c r="N106" s="215">
        <f>計算シート!H106</f>
        <v>0</v>
      </c>
      <c r="O106" s="216">
        <f>計算シート!N106</f>
        <v>449.39323991484571</v>
      </c>
      <c r="P106" s="216">
        <f>計算シート!X106</f>
        <v>33.878617489790884</v>
      </c>
      <c r="Q106" s="217">
        <f t="shared" si="12"/>
        <v>483.27185740463659</v>
      </c>
      <c r="R106" s="219"/>
      <c r="S106" s="219"/>
      <c r="T106" s="426">
        <f>'計算シート（雇用誘発数）'!G108</f>
        <v>131</v>
      </c>
      <c r="U106" s="427">
        <f>'計算シート（雇用誘発数）'!O108</f>
        <v>111</v>
      </c>
      <c r="W106" s="184">
        <f t="shared" si="13"/>
        <v>765.72283030395192</v>
      </c>
      <c r="X106" s="184">
        <f t="shared" si="14"/>
        <v>483.27185740463659</v>
      </c>
    </row>
    <row r="107" spans="2:24" ht="13.5" customHeight="1">
      <c r="B107" s="578" t="s">
        <v>305</v>
      </c>
      <c r="C107" s="581" t="s">
        <v>394</v>
      </c>
      <c r="D107" s="120"/>
      <c r="E107" s="225">
        <f>最終需要額入力!X108</f>
        <v>0.1</v>
      </c>
      <c r="F107" s="209">
        <f>計算シート!F107</f>
        <v>4.573863636363637E-2</v>
      </c>
      <c r="G107" s="210">
        <f>計算シート!L107</f>
        <v>0</v>
      </c>
      <c r="H107" s="210">
        <f>計算シート!V107</f>
        <v>10.316161056581304</v>
      </c>
      <c r="I107" s="211">
        <f t="shared" si="10"/>
        <v>10.36189969294494</v>
      </c>
      <c r="J107" s="209">
        <f>計算シート!G107</f>
        <v>1.839691903449342E-2</v>
      </c>
      <c r="K107" s="210">
        <f>計算シート!M107</f>
        <v>0</v>
      </c>
      <c r="L107" s="210">
        <f>計算シート!W107</f>
        <v>4.14934932025227</v>
      </c>
      <c r="M107" s="211">
        <f t="shared" si="11"/>
        <v>4.167746239286763</v>
      </c>
      <c r="N107" s="209">
        <f>計算シート!H107</f>
        <v>1.08778079033463E-2</v>
      </c>
      <c r="O107" s="210">
        <f>計算シート!N107</f>
        <v>0</v>
      </c>
      <c r="P107" s="210">
        <f>計算シート!X107</f>
        <v>2.4534447721902262</v>
      </c>
      <c r="Q107" s="211">
        <f t="shared" si="12"/>
        <v>2.4643225800935724</v>
      </c>
      <c r="R107" s="219"/>
      <c r="S107" s="219"/>
      <c r="T107" s="422">
        <f>'計算シート（雇用誘発数）'!G109</f>
        <v>1</v>
      </c>
      <c r="U107" s="423">
        <f>'計算シート（雇用誘発数）'!O109</f>
        <v>1</v>
      </c>
      <c r="W107" s="184">
        <f t="shared" si="13"/>
        <v>4.14934932025227</v>
      </c>
      <c r="X107" s="184">
        <f t="shared" si="14"/>
        <v>2.4534447721902262</v>
      </c>
    </row>
    <row r="108" spans="2:24" ht="13.5" customHeight="1">
      <c r="B108" s="578" t="s">
        <v>306</v>
      </c>
      <c r="C108" s="581" t="s">
        <v>395</v>
      </c>
      <c r="D108" s="120"/>
      <c r="E108" s="225">
        <f>最終需要額入力!X109</f>
        <v>0</v>
      </c>
      <c r="F108" s="209">
        <f>計算シート!F108</f>
        <v>0</v>
      </c>
      <c r="G108" s="210">
        <f>計算シート!L108</f>
        <v>7.6345688185314297E-3</v>
      </c>
      <c r="H108" s="210">
        <f>計算シート!V108</f>
        <v>145.57109237447031</v>
      </c>
      <c r="I108" s="211">
        <f t="shared" si="10"/>
        <v>145.57872694328884</v>
      </c>
      <c r="J108" s="209">
        <f>計算シート!G108</f>
        <v>0</v>
      </c>
      <c r="K108" s="210">
        <f>計算シート!M108</f>
        <v>3.0831850176238551E-3</v>
      </c>
      <c r="L108" s="210">
        <f>計算シート!W108</f>
        <v>58.788206862275644</v>
      </c>
      <c r="M108" s="211">
        <f t="shared" si="11"/>
        <v>58.791290047293266</v>
      </c>
      <c r="N108" s="209">
        <f>計算シート!H108</f>
        <v>0</v>
      </c>
      <c r="O108" s="210">
        <f>計算シート!N108</f>
        <v>2.1136456164267308E-3</v>
      </c>
      <c r="P108" s="210">
        <f>計算シート!X108</f>
        <v>40.301647491722484</v>
      </c>
      <c r="Q108" s="211">
        <f t="shared" si="12"/>
        <v>40.30376113733891</v>
      </c>
      <c r="R108" s="219"/>
      <c r="S108" s="219"/>
      <c r="T108" s="422">
        <f>'計算シート（雇用誘発数）'!G110</f>
        <v>24</v>
      </c>
      <c r="U108" s="423">
        <f>'計算シート（雇用誘発数）'!O110</f>
        <v>20</v>
      </c>
      <c r="W108" s="184">
        <f t="shared" si="13"/>
        <v>58.791290047293266</v>
      </c>
      <c r="X108" s="184">
        <f t="shared" si="14"/>
        <v>40.30376113733891</v>
      </c>
    </row>
    <row r="109" spans="2:24" ht="13.5" customHeight="1">
      <c r="B109" s="578" t="s">
        <v>307</v>
      </c>
      <c r="C109" s="581" t="s">
        <v>396</v>
      </c>
      <c r="D109" s="120"/>
      <c r="E109" s="225">
        <f>最終需要額入力!X110</f>
        <v>0</v>
      </c>
      <c r="F109" s="209">
        <f>計算シート!F109</f>
        <v>0</v>
      </c>
      <c r="G109" s="210">
        <f>計算シート!L109</f>
        <v>1.0555940853977246</v>
      </c>
      <c r="H109" s="210">
        <f>計算シート!V109</f>
        <v>48.114425399375463</v>
      </c>
      <c r="I109" s="211">
        <f>F109+G109+H109</f>
        <v>49.170019484773185</v>
      </c>
      <c r="J109" s="209">
        <f>計算シート!G109</f>
        <v>0</v>
      </c>
      <c r="K109" s="210">
        <f>計算シート!M109</f>
        <v>0.76249673628685266</v>
      </c>
      <c r="L109" s="210">
        <f>計算シート!W109</f>
        <v>34.754924116042339</v>
      </c>
      <c r="M109" s="211">
        <f t="shared" si="11"/>
        <v>35.517420852329195</v>
      </c>
      <c r="N109" s="209">
        <f>計算シート!H109</f>
        <v>0</v>
      </c>
      <c r="O109" s="210">
        <f>計算シート!N109</f>
        <v>0.34899455253263584</v>
      </c>
      <c r="P109" s="210">
        <f>計算シート!X109</f>
        <v>15.907319484736593</v>
      </c>
      <c r="Q109" s="211">
        <f t="shared" si="12"/>
        <v>16.256314037269227</v>
      </c>
      <c r="R109" s="219"/>
      <c r="S109" s="219"/>
      <c r="T109" s="422">
        <f>'計算シート（雇用誘発数）'!G111</f>
        <v>12</v>
      </c>
      <c r="U109" s="423">
        <f>'計算シート（雇用誘発数）'!O111</f>
        <v>6</v>
      </c>
      <c r="W109" s="184">
        <f t="shared" si="13"/>
        <v>35.517420852329195</v>
      </c>
      <c r="X109" s="184">
        <f t="shared" si="14"/>
        <v>16.256314037269227</v>
      </c>
    </row>
    <row r="110" spans="2:24" ht="13.5" customHeight="1">
      <c r="B110" s="578" t="s">
        <v>308</v>
      </c>
      <c r="C110" s="581" t="s">
        <v>397</v>
      </c>
      <c r="D110" s="120"/>
      <c r="E110" s="225">
        <f>最終需要額入力!X111</f>
        <v>0</v>
      </c>
      <c r="F110" s="209">
        <f>計算シート!F110</f>
        <v>0</v>
      </c>
      <c r="G110" s="210">
        <f>計算シート!L110</f>
        <v>0.72458456639141433</v>
      </c>
      <c r="H110" s="210">
        <f>計算シート!V110</f>
        <v>61.510063277759791</v>
      </c>
      <c r="I110" s="211">
        <f t="shared" si="10"/>
        <v>62.234647844151205</v>
      </c>
      <c r="J110" s="209">
        <f>計算シート!G110</f>
        <v>0</v>
      </c>
      <c r="K110" s="210">
        <f>計算シート!M110</f>
        <v>0.5048419699276635</v>
      </c>
      <c r="L110" s="210">
        <f>計算シート!W110</f>
        <v>42.856090173393227</v>
      </c>
      <c r="M110" s="211">
        <f t="shared" si="11"/>
        <v>43.360932143320888</v>
      </c>
      <c r="N110" s="209">
        <f>計算シート!H110</f>
        <v>0</v>
      </c>
      <c r="O110" s="210">
        <f>計算シート!N110</f>
        <v>0.20309147729744798</v>
      </c>
      <c r="P110" s="210">
        <f>計算シート!X110</f>
        <v>17.240457772863433</v>
      </c>
      <c r="Q110" s="211">
        <f t="shared" si="12"/>
        <v>17.443549250160881</v>
      </c>
      <c r="R110" s="219"/>
      <c r="S110" s="219"/>
      <c r="T110" s="422">
        <f>'計算シート（雇用誘発数）'!G112</f>
        <v>6</v>
      </c>
      <c r="U110" s="423">
        <f>'計算シート（雇用誘発数）'!O112</f>
        <v>6</v>
      </c>
      <c r="W110" s="184">
        <f t="shared" si="13"/>
        <v>43.360932143320888</v>
      </c>
      <c r="X110" s="184">
        <f t="shared" si="14"/>
        <v>17.443549250160881</v>
      </c>
    </row>
    <row r="111" spans="2:24" ht="13.5" customHeight="1">
      <c r="B111" s="580" t="s">
        <v>309</v>
      </c>
      <c r="C111" s="583" t="s">
        <v>398</v>
      </c>
      <c r="D111" s="187"/>
      <c r="E111" s="227">
        <f>最終需要額入力!X112</f>
        <v>0</v>
      </c>
      <c r="F111" s="215">
        <f>計算シート!F111</f>
        <v>0</v>
      </c>
      <c r="G111" s="216">
        <f>計算シート!L111</f>
        <v>4.3569655316708635</v>
      </c>
      <c r="H111" s="216">
        <f>計算シート!V111</f>
        <v>66.562543614924152</v>
      </c>
      <c r="I111" s="217">
        <f>F111+G111+H111</f>
        <v>70.919509146595018</v>
      </c>
      <c r="J111" s="216">
        <f>計算シート!X111</f>
        <v>25.108339685435684</v>
      </c>
      <c r="K111" s="216">
        <f>計算シート!M111</f>
        <v>3.1950809761587844</v>
      </c>
      <c r="L111" s="216">
        <f>計算シート!W111</f>
        <v>48.812118269667636</v>
      </c>
      <c r="M111" s="217">
        <f t="shared" si="11"/>
        <v>77.115538931262108</v>
      </c>
      <c r="N111" s="215">
        <f>計算シート!H111</f>
        <v>0</v>
      </c>
      <c r="O111" s="216">
        <f>計算シート!N111</f>
        <v>1.6435094668227033</v>
      </c>
      <c r="P111" s="216">
        <f>計算シート!X111</f>
        <v>25.108339685435684</v>
      </c>
      <c r="Q111" s="217">
        <f t="shared" si="12"/>
        <v>26.751849152258387</v>
      </c>
      <c r="R111" s="219"/>
      <c r="S111" s="219"/>
      <c r="T111" s="422">
        <f>'計算シート（雇用誘発数）'!G113</f>
        <v>8</v>
      </c>
      <c r="U111" s="423">
        <f>'計算シート（雇用誘発数）'!O113</f>
        <v>5</v>
      </c>
      <c r="W111" s="184">
        <f t="shared" si="13"/>
        <v>52.007199245826421</v>
      </c>
      <c r="X111" s="184">
        <f t="shared" si="14"/>
        <v>26.751849152258387</v>
      </c>
    </row>
    <row r="112" spans="2:24" ht="13.5" customHeight="1">
      <c r="B112" s="578" t="s">
        <v>310</v>
      </c>
      <c r="C112" s="581" t="s">
        <v>544</v>
      </c>
      <c r="D112" s="120"/>
      <c r="E112" s="225"/>
      <c r="F112" s="209"/>
      <c r="G112" s="210">
        <f>計算シート!L112</f>
        <v>29.53843979242103</v>
      </c>
      <c r="H112" s="210">
        <f>計算シート!V112</f>
        <v>3.7797842884216997</v>
      </c>
      <c r="I112" s="211">
        <f>F112+G112+H112</f>
        <v>33.318224080842732</v>
      </c>
      <c r="J112" s="353">
        <f>計算シート!X112</f>
        <v>0</v>
      </c>
      <c r="K112" s="210">
        <f>計算シート!M112</f>
        <v>0</v>
      </c>
      <c r="L112" s="210">
        <f>計算シート!W112</f>
        <v>0</v>
      </c>
      <c r="M112" s="211">
        <f t="shared" ref="M112:M113" si="15">J112+K112+L112</f>
        <v>0</v>
      </c>
      <c r="N112" s="209">
        <f>計算シート!H112</f>
        <v>0</v>
      </c>
      <c r="O112" s="210">
        <f>計算シート!N112</f>
        <v>0</v>
      </c>
      <c r="P112" s="210">
        <f>計算シート!X112</f>
        <v>0</v>
      </c>
      <c r="Q112" s="211">
        <f t="shared" ref="Q112:Q113" si="16">N112+O112+P112</f>
        <v>0</v>
      </c>
      <c r="R112" s="219"/>
      <c r="S112" s="219"/>
      <c r="T112" s="422">
        <f>'計算シート（雇用誘発数）'!G114</f>
        <v>0</v>
      </c>
      <c r="U112" s="423">
        <f>'計算シート（雇用誘発数）'!O114</f>
        <v>0</v>
      </c>
      <c r="W112" s="184"/>
      <c r="X112" s="184"/>
    </row>
    <row r="113" spans="2:24">
      <c r="B113" s="578" t="s">
        <v>311</v>
      </c>
      <c r="C113" s="581" t="s">
        <v>545</v>
      </c>
      <c r="D113" s="120"/>
      <c r="E113" s="225"/>
      <c r="F113" s="209"/>
      <c r="G113" s="210">
        <f>計算シート!L113</f>
        <v>75.344698343712821</v>
      </c>
      <c r="H113" s="210">
        <f>計算シート!V113</f>
        <v>10.429384206432594</v>
      </c>
      <c r="I113" s="211">
        <f>F113+G113+H113</f>
        <v>85.774082550145408</v>
      </c>
      <c r="J113" s="209">
        <f>計算シート!X113</f>
        <v>0.19429262752387588</v>
      </c>
      <c r="K113" s="210">
        <f>計算シート!M113</f>
        <v>33.368245560852344</v>
      </c>
      <c r="L113" s="210">
        <f>計算シート!W113</f>
        <v>4.6189083093961028</v>
      </c>
      <c r="M113" s="211">
        <f t="shared" si="15"/>
        <v>38.181446497772328</v>
      </c>
      <c r="N113" s="209">
        <f>計算シート!H113</f>
        <v>0</v>
      </c>
      <c r="O113" s="210">
        <f>計算シート!N113</f>
        <v>1.4036226033522523</v>
      </c>
      <c r="P113" s="210">
        <f>計算シート!X113</f>
        <v>0.19429262752387588</v>
      </c>
      <c r="Q113" s="211">
        <f t="shared" si="16"/>
        <v>1.5979152308761282</v>
      </c>
      <c r="R113" s="219"/>
      <c r="S113" s="219"/>
      <c r="T113" s="422">
        <f>'計算シート（雇用誘発数）'!G115</f>
        <v>0</v>
      </c>
      <c r="U113" s="423">
        <f>'計算シート（雇用誘発数）'!O115</f>
        <v>0</v>
      </c>
      <c r="W113" s="184">
        <f t="shared" si="13"/>
        <v>37.987153870248449</v>
      </c>
      <c r="X113" s="184">
        <f t="shared" si="14"/>
        <v>1.5979152308761282</v>
      </c>
    </row>
    <row r="114" spans="2:24" ht="12.75" thickBot="1">
      <c r="B114" s="189"/>
      <c r="C114" s="586" t="s">
        <v>29</v>
      </c>
      <c r="D114" s="190"/>
      <c r="E114" s="228">
        <f t="shared" ref="E114:Q114" si="17">SUM(E7:E113)</f>
        <v>10010.108000000002</v>
      </c>
      <c r="F114" s="229">
        <f t="shared" si="17"/>
        <v>10002.358026032256</v>
      </c>
      <c r="G114" s="230">
        <f t="shared" si="17"/>
        <v>4147.4024740878376</v>
      </c>
      <c r="H114" s="230">
        <f t="shared" si="17"/>
        <v>2433.0627063499028</v>
      </c>
      <c r="I114" s="231">
        <f t="shared" si="17"/>
        <v>16582.823206469995</v>
      </c>
      <c r="J114" s="232">
        <f t="shared" si="17"/>
        <v>4816.0652014957495</v>
      </c>
      <c r="K114" s="233">
        <f t="shared" si="17"/>
        <v>2238.1468506590199</v>
      </c>
      <c r="L114" s="233">
        <f t="shared" si="17"/>
        <v>1624.4644917241428</v>
      </c>
      <c r="M114" s="234">
        <f t="shared" si="17"/>
        <v>8678.6765438789116</v>
      </c>
      <c r="N114" s="235">
        <f t="shared" si="17"/>
        <v>3465.9992979078702</v>
      </c>
      <c r="O114" s="236">
        <f t="shared" si="17"/>
        <v>1190.043098239772</v>
      </c>
      <c r="P114" s="236">
        <f t="shared" si="17"/>
        <v>612.8971910729972</v>
      </c>
      <c r="Q114" s="237">
        <f t="shared" si="17"/>
        <v>5268.9395872206414</v>
      </c>
      <c r="R114" s="193">
        <f>I114/E114</f>
        <v>1.6566078214610662</v>
      </c>
      <c r="S114" s="239">
        <f>I114/F114</f>
        <v>1.6578913855424233</v>
      </c>
      <c r="T114" s="428">
        <f>SUM(T7:T113)</f>
        <v>1282</v>
      </c>
      <c r="U114" s="429">
        <f>SUM(U7:U113)</f>
        <v>1054</v>
      </c>
    </row>
  </sheetData>
  <mergeCells count="12">
    <mergeCell ref="B3:C6"/>
    <mergeCell ref="F3:I3"/>
    <mergeCell ref="J3:M3"/>
    <mergeCell ref="E3:E6"/>
    <mergeCell ref="F4:I4"/>
    <mergeCell ref="J4:M4"/>
    <mergeCell ref="J5:M5"/>
    <mergeCell ref="N5:Q5"/>
    <mergeCell ref="R2:S2"/>
    <mergeCell ref="R3:R6"/>
    <mergeCell ref="S3:S6"/>
    <mergeCell ref="N3:Q3"/>
  </mergeCells>
  <phoneticPr fontId="2"/>
  <hyperlinks>
    <hyperlink ref="R2:S2" location="入力の説明!A1" display="入力の説明シートへ"/>
  </hyperlinks>
  <pageMargins left="0.53" right="0.27559055118110237" top="0.78740157480314965" bottom="0.78740157480314965" header="0.51181102362204722" footer="0.51181102362204722"/>
  <pageSetup paperSize="8" scale="50" orientation="landscape" r:id="rId1"/>
  <headerFooter alignWithMargins="0">
    <oddFooter>&amp;R&amp;F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6699"/>
  </sheetPr>
  <dimension ref="A1:BZ281"/>
  <sheetViews>
    <sheetView zoomScale="40" zoomScaleNormal="40" workbookViewId="0"/>
  </sheetViews>
  <sheetFormatPr defaultRowHeight="13.5"/>
  <cols>
    <col min="1" max="45" width="9" style="4"/>
    <col min="46" max="46" width="8.75" style="168" customWidth="1"/>
    <col min="47" max="74" width="9" style="168"/>
    <col min="75" max="16384" width="9" style="4"/>
  </cols>
  <sheetData>
    <row r="1" spans="1:78" ht="18" customHeight="1" thickTop="1" thickBot="1">
      <c r="A1" s="168"/>
      <c r="B1" s="168"/>
      <c r="C1" s="168"/>
      <c r="D1" s="168"/>
      <c r="E1" s="168"/>
      <c r="F1" s="168"/>
      <c r="G1" s="168"/>
      <c r="H1" s="168"/>
      <c r="I1" s="168"/>
      <c r="J1" s="168"/>
      <c r="K1" s="168"/>
      <c r="L1" s="168"/>
      <c r="M1" s="709" t="s">
        <v>156</v>
      </c>
      <c r="N1" s="711"/>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BW1" s="168"/>
      <c r="BX1" s="168"/>
      <c r="BY1" s="168"/>
      <c r="BZ1" s="168"/>
    </row>
    <row r="2" spans="1:78" ht="15" thickTop="1">
      <c r="A2" s="159" t="s">
        <v>60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t="s">
        <v>525</v>
      </c>
      <c r="AK2" s="168"/>
      <c r="AL2" s="168"/>
      <c r="AM2" s="168"/>
      <c r="AN2" s="168"/>
      <c r="AO2" s="168"/>
      <c r="AP2" s="168"/>
      <c r="AQ2" s="168"/>
      <c r="AR2" s="168"/>
      <c r="AS2" s="168"/>
      <c r="BW2" s="168"/>
      <c r="BX2" s="168"/>
      <c r="BY2" s="168"/>
      <c r="BZ2" s="168"/>
    </row>
    <row r="3" spans="1:78">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row>
    <row r="4" spans="1:78">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row>
    <row r="5" spans="1:78">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row>
    <row r="6" spans="1:78">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row>
    <row r="7" spans="1:78">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row>
    <row r="8" spans="1:78">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row>
    <row r="9" spans="1:78">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row>
    <row r="10" spans="1:78">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row>
    <row r="11" spans="1:78">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row>
    <row r="12" spans="1:78">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row>
    <row r="13" spans="1:78">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row>
    <row r="14" spans="1:78">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row>
    <row r="15" spans="1:78">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row>
    <row r="16" spans="1:78">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row>
    <row r="17" spans="1:45">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row>
    <row r="18" spans="1:45">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row>
    <row r="19" spans="1:45">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row>
    <row r="20" spans="1:45">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row>
    <row r="21" spans="1:45">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row>
    <row r="22" spans="1:45">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row>
    <row r="23" spans="1:45">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row>
    <row r="24" spans="1:45">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row>
    <row r="25" spans="1:45">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row>
    <row r="26" spans="1:45">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row>
    <row r="27" spans="1:45">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row>
    <row r="28" spans="1:45">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row>
    <row r="29" spans="1:45">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row>
    <row r="30" spans="1:45">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row>
    <row r="31" spans="1:45">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row>
    <row r="32" spans="1:45">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row>
    <row r="33" spans="1:45">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row>
    <row r="34" spans="1:4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row>
    <row r="35" spans="1:4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row>
    <row r="36" spans="1:4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row>
    <row r="37" spans="1:45">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row>
    <row r="38" spans="1:4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row>
    <row r="39" spans="1:45">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row>
    <row r="40" spans="1:45">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row>
    <row r="41" spans="1:45">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row>
    <row r="42" spans="1:45">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row>
    <row r="43" spans="1:4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row>
    <row r="44" spans="1:4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row>
    <row r="45" spans="1:4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row>
    <row r="46" spans="1:45" ht="14.25">
      <c r="A46" s="159" t="s">
        <v>76</v>
      </c>
      <c r="B46" s="168"/>
      <c r="C46" s="168"/>
      <c r="D46" s="168"/>
      <c r="E46" s="168"/>
      <c r="F46" s="168"/>
      <c r="G46" s="168"/>
      <c r="H46" s="168"/>
      <c r="I46" s="168"/>
      <c r="J46" s="168"/>
      <c r="K46" s="168"/>
      <c r="L46" s="168"/>
      <c r="M46" s="159"/>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t="s">
        <v>525</v>
      </c>
      <c r="AK46" s="168"/>
      <c r="AL46" s="168"/>
      <c r="AM46" s="168"/>
      <c r="AN46" s="168"/>
      <c r="AO46" s="168"/>
      <c r="AP46" s="168"/>
      <c r="AQ46" s="168"/>
      <c r="AR46" s="168"/>
      <c r="AS46" s="168"/>
    </row>
    <row r="47" spans="1:4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row>
    <row r="48" spans="1:4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row>
    <row r="49" spans="1:4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row>
    <row r="50" spans="1:4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row>
    <row r="51" spans="1:4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row>
    <row r="52" spans="1:4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row>
    <row r="53" spans="1:4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row>
    <row r="54" spans="1:4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row>
    <row r="55" spans="1:4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row>
    <row r="56" spans="1:4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row>
    <row r="57" spans="1:4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row>
    <row r="58" spans="1:4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row>
    <row r="59" spans="1:4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row>
    <row r="60" spans="1:4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row>
    <row r="61" spans="1:4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row>
    <row r="62" spans="1:4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row>
    <row r="63" spans="1:45">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row>
    <row r="64" spans="1:45">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row>
    <row r="65" spans="1:4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row>
    <row r="66" spans="1:4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row>
    <row r="67" spans="1:4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row>
    <row r="68" spans="1:4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row>
    <row r="69" spans="1:4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row>
    <row r="70" spans="1:4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row>
    <row r="71" spans="1:4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row>
    <row r="72" spans="1:4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row>
    <row r="73" spans="1:4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row>
    <row r="74" spans="1:4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row>
    <row r="75" spans="1:4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row>
    <row r="76" spans="1:4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row>
    <row r="77" spans="1:4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row>
    <row r="78" spans="1:4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row>
    <row r="79" spans="1:4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row>
    <row r="80" spans="1:4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row>
    <row r="81" spans="1:4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row>
    <row r="82" spans="1:4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row>
    <row r="83" spans="1:4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row>
    <row r="84" spans="1:4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row>
    <row r="85" spans="1:4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row>
    <row r="86" spans="1:4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row>
    <row r="87" spans="1:4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row>
    <row r="88" spans="1:4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row>
    <row r="89" spans="1:4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row>
    <row r="90" spans="1:4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row>
    <row r="91" spans="1:45" ht="13.5" customHeight="1">
      <c r="A91" s="159" t="s">
        <v>77</v>
      </c>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row>
    <row r="92" spans="1:4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t="s">
        <v>525</v>
      </c>
      <c r="AK92" s="168"/>
      <c r="AL92" s="168"/>
      <c r="AM92" s="168"/>
      <c r="AN92" s="168"/>
      <c r="AO92" s="168"/>
      <c r="AP92" s="168"/>
      <c r="AQ92" s="168"/>
      <c r="AR92" s="168"/>
      <c r="AS92" s="168"/>
    </row>
    <row r="93" spans="1:4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row>
    <row r="94" spans="1:4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row>
    <row r="95" spans="1:4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row>
    <row r="96" spans="1:4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row>
    <row r="97" spans="1:4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row>
    <row r="98" spans="1:45">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row>
    <row r="99" spans="1:45">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row>
    <row r="100" spans="1:45">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row>
    <row r="101" spans="1:4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row>
    <row r="102" spans="1:4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row>
    <row r="103" spans="1:4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row>
    <row r="104" spans="1:4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row>
    <row r="106" spans="1:4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row>
    <row r="107" spans="1:4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row>
    <row r="108" spans="1:4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row>
    <row r="109" spans="1:4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row>
    <row r="110" spans="1:4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row>
    <row r="111" spans="1:4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row>
    <row r="112" spans="1:4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row>
    <row r="113" spans="1:4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row>
    <row r="114" spans="1:4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row>
    <row r="115" spans="1:4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row>
    <row r="116" spans="1:4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row>
    <row r="117" spans="1:4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row>
    <row r="118" spans="1:4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row>
    <row r="119" spans="1:45">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row>
    <row r="120" spans="1:45">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row>
    <row r="121" spans="1:45">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row>
    <row r="122" spans="1:45">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row>
    <row r="123" spans="1:4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row>
    <row r="124" spans="1:45">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row>
    <row r="125" spans="1:45">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row>
    <row r="126" spans="1:45">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row>
    <row r="127" spans="1:45">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row>
    <row r="128" spans="1:45">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row>
    <row r="129" spans="1:45">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row>
    <row r="130" spans="1:45">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row>
    <row r="131" spans="1:4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row>
    <row r="132" spans="1:4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row>
    <row r="133" spans="1:4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row>
    <row r="134" spans="1:45">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row>
    <row r="135" spans="1:45">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row>
    <row r="136" spans="1:45">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row>
    <row r="137" spans="1:45" ht="14.25">
      <c r="A137" s="159" t="s">
        <v>440</v>
      </c>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row>
    <row r="138" spans="1:45">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t="s">
        <v>439</v>
      </c>
      <c r="AK138" s="168"/>
      <c r="AL138" s="168"/>
      <c r="AM138" s="168"/>
      <c r="AN138" s="168"/>
      <c r="AO138" s="168"/>
      <c r="AP138" s="168"/>
      <c r="AQ138" s="168"/>
      <c r="AR138" s="168"/>
      <c r="AS138" s="168"/>
    </row>
    <row r="139" spans="1:45">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row>
    <row r="140" spans="1:45">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row>
    <row r="141" spans="1:45">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row>
    <row r="142" spans="1:45">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row>
    <row r="143" spans="1:45">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row>
    <row r="144" spans="1:45">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row>
    <row r="145" spans="1:45">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row>
    <row r="146" spans="1:45">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row>
    <row r="147" spans="1:45">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row>
    <row r="148" spans="1:45">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row>
    <row r="149" spans="1:45">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row>
    <row r="150" spans="1:45">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row>
    <row r="151" spans="1:45">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row>
    <row r="152" spans="1:45">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row>
    <row r="153" spans="1:45">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row>
    <row r="154" spans="1:45">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row>
    <row r="155" spans="1:45">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row>
    <row r="156" spans="1:45">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row>
    <row r="157" spans="1:45">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row>
    <row r="158" spans="1:45">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row>
    <row r="159" spans="1:45">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row>
    <row r="160" spans="1:4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row>
    <row r="161" spans="1:4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row>
    <row r="162" spans="1:4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row>
    <row r="163" spans="1:45">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row>
    <row r="164" spans="1:45">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row>
    <row r="165" spans="1:45">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row>
    <row r="166" spans="1:45">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row>
    <row r="167" spans="1:45">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row>
    <row r="168" spans="1:45">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row>
    <row r="169" spans="1:45">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row>
    <row r="170" spans="1:4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row>
    <row r="171" spans="1:45">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row>
    <row r="172" spans="1:45">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row>
    <row r="173" spans="1:45">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row>
    <row r="174" spans="1:45">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row>
    <row r="175" spans="1:45">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row>
    <row r="176" spans="1:45">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row>
    <row r="177" spans="1:45">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row>
    <row r="178" spans="1:4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row>
    <row r="179" spans="1:4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row>
    <row r="180" spans="1:45">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row>
    <row r="181" spans="1:45">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row>
    <row r="182" spans="1:45">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8"/>
      <c r="AS182" s="168"/>
    </row>
    <row r="183" spans="1:45">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row>
    <row r="184" spans="1:4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row>
    <row r="185" spans="1:45">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row>
    <row r="186" spans="1:45">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8"/>
      <c r="AS186" s="168"/>
    </row>
    <row r="187" spans="1:45">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row>
    <row r="188" spans="1:45">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row>
    <row r="189" spans="1:45">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row>
    <row r="190" spans="1:45">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row>
    <row r="191" spans="1:45">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row>
    <row r="192" spans="1:45">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c r="AQ192" s="168"/>
      <c r="AR192" s="168"/>
      <c r="AS192" s="168"/>
    </row>
    <row r="193" spans="1:45">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row>
    <row r="194" spans="1:45">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8"/>
      <c r="AS194" s="168"/>
    </row>
    <row r="195" spans="1:45">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row>
    <row r="196" spans="1:45">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row>
    <row r="197" spans="1:45">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row>
    <row r="198" spans="1:45">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row>
    <row r="199" spans="1:45">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row>
    <row r="200" spans="1:45">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8"/>
      <c r="AS200" s="168"/>
    </row>
    <row r="201" spans="1:45">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row>
    <row r="202" spans="1:45">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row>
    <row r="203" spans="1:45">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row>
    <row r="204" spans="1:45">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8"/>
      <c r="AS204" s="168"/>
    </row>
    <row r="205" spans="1:45">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row>
    <row r="206" spans="1:45">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row>
    <row r="207" spans="1:45">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row>
    <row r="208" spans="1:45">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row>
    <row r="209" spans="1:45">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row>
    <row r="210" spans="1:45">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row>
    <row r="211" spans="1:45">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row>
    <row r="212" spans="1:45">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row>
    <row r="213" spans="1:45">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row>
    <row r="214" spans="1:45">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row>
    <row r="215" spans="1:45">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row>
    <row r="216" spans="1:45">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row>
    <row r="217" spans="1:45">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row>
    <row r="218" spans="1:45">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row>
    <row r="219" spans="1:45">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row>
    <row r="220" spans="1:45">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row>
    <row r="221" spans="1:45">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row>
    <row r="222" spans="1:45">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row>
    <row r="223" spans="1:45">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row>
    <row r="224" spans="1:45">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row>
    <row r="225" spans="1:45">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row>
    <row r="226" spans="1:45">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row>
    <row r="227" spans="1:45">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row>
    <row r="228" spans="1:45">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row>
    <row r="229" spans="1:45">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row>
    <row r="230" spans="1:45">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row>
    <row r="231" spans="1:45">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row>
    <row r="232" spans="1:45">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row>
    <row r="233" spans="1:45">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row>
    <row r="234" spans="1:45">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row>
    <row r="235" spans="1:45">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row>
    <row r="236" spans="1:45">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row>
    <row r="237" spans="1:45">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row>
    <row r="238" spans="1:45">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row>
    <row r="239" spans="1:45">
      <c r="A239" s="168"/>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row>
    <row r="240" spans="1:45">
      <c r="A240" s="168"/>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row>
    <row r="241" spans="1:45">
      <c r="A241" s="168"/>
      <c r="B241" s="168"/>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row>
    <row r="242" spans="1:45">
      <c r="A242" s="168"/>
      <c r="B242" s="168"/>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row>
    <row r="243" spans="1:45">
      <c r="A243" s="168"/>
      <c r="B243" s="168"/>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row>
    <row r="244" spans="1:45">
      <c r="A244" s="168"/>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row>
    <row r="245" spans="1:45">
      <c r="A245" s="168"/>
      <c r="B245" s="168"/>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row>
    <row r="246" spans="1:45">
      <c r="A246" s="168"/>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row>
    <row r="247" spans="1:45">
      <c r="A247" s="168"/>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row>
    <row r="248" spans="1:45">
      <c r="A248" s="168"/>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row>
    <row r="249" spans="1:45">
      <c r="A249" s="168"/>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row>
    <row r="250" spans="1:45">
      <c r="A250" s="168"/>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row>
    <row r="251" spans="1:45">
      <c r="A251" s="168"/>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row>
    <row r="252" spans="1:45">
      <c r="A252" s="168"/>
      <c r="B252" s="168"/>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row>
    <row r="253" spans="1:45">
      <c r="A253" s="168"/>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row>
    <row r="254" spans="1:45">
      <c r="A254" s="168"/>
      <c r="B254" s="168"/>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row>
    <row r="255" spans="1:45">
      <c r="A255" s="168"/>
      <c r="B255" s="168"/>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row>
    <row r="256" spans="1:45">
      <c r="A256" s="168"/>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row>
    <row r="257" spans="1:45">
      <c r="A257" s="168"/>
      <c r="B257" s="168"/>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row>
    <row r="258" spans="1:45">
      <c r="A258" s="168"/>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row>
    <row r="259" spans="1:45">
      <c r="A259" s="168"/>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row>
    <row r="260" spans="1:45">
      <c r="A260" s="168"/>
      <c r="B260" s="168"/>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row>
    <row r="261" spans="1:45">
      <c r="A261" s="168"/>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row>
    <row r="262" spans="1:45">
      <c r="A262" s="168"/>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row>
    <row r="263" spans="1:45">
      <c r="A263" s="168"/>
      <c r="B263" s="168"/>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row>
    <row r="264" spans="1:45">
      <c r="A264" s="168"/>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row>
    <row r="265" spans="1:45">
      <c r="A265" s="168"/>
      <c r="B265" s="168"/>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row>
    <row r="266" spans="1:45">
      <c r="A266" s="168"/>
      <c r="B266" s="168"/>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row>
    <row r="267" spans="1:45">
      <c r="A267" s="168"/>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row>
    <row r="268" spans="1:45">
      <c r="A268" s="168"/>
      <c r="B268" s="168"/>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row>
    <row r="269" spans="1:45">
      <c r="A269" s="168"/>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row>
    <row r="270" spans="1:45">
      <c r="A270" s="168"/>
      <c r="B270" s="168"/>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row>
    <row r="271" spans="1:45">
      <c r="A271" s="168"/>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row>
    <row r="272" spans="1:45">
      <c r="A272" s="168"/>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row>
    <row r="273" spans="1:45">
      <c r="A273" s="168"/>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row>
    <row r="274" spans="1:45">
      <c r="A274" s="168"/>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row>
    <row r="275" spans="1:45">
      <c r="A275" s="168"/>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row>
    <row r="276" spans="1:45">
      <c r="A276" s="168"/>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row>
    <row r="277" spans="1:45">
      <c r="A277" s="168"/>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row>
    <row r="278" spans="1:45">
      <c r="A278" s="168"/>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row>
    <row r="279" spans="1:45">
      <c r="A279" s="168"/>
      <c r="B279" s="168"/>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row>
    <row r="280" spans="1:45">
      <c r="A280" s="168"/>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row>
    <row r="281" spans="1:45">
      <c r="A281" s="168"/>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row>
  </sheetData>
  <mergeCells count="1">
    <mergeCell ref="M1:N1"/>
  </mergeCells>
  <phoneticPr fontId="2"/>
  <hyperlinks>
    <hyperlink ref="M1:N1" location="入力の説明!A1" display="入力の説明シートへ"/>
  </hyperlinks>
  <pageMargins left="0.78740157480314965" right="0.78740157480314965" top="0.78740157480314965" bottom="0.78740157480314965" header="0.51181102362204722" footer="0.51181102362204722"/>
  <pageSetup paperSize="8" scale="37" orientation="portrait" r:id="rId1"/>
  <headerFooter alignWithMargins="0">
    <oddFooter>&amp;R&amp;F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6699"/>
    <pageSetUpPr fitToPage="1"/>
  </sheetPr>
  <dimension ref="A1:AD52"/>
  <sheetViews>
    <sheetView showGridLines="0" zoomScaleNormal="100" workbookViewId="0"/>
  </sheetViews>
  <sheetFormatPr defaultRowHeight="12"/>
  <cols>
    <col min="1" max="1" width="3.75" style="1" customWidth="1"/>
    <col min="2" max="2" width="2.75" style="1" customWidth="1"/>
    <col min="3" max="3" width="15.25" style="1" customWidth="1"/>
    <col min="4" max="4" width="5.125" style="1" customWidth="1"/>
    <col min="5" max="5" width="8.875" style="1" customWidth="1"/>
    <col min="6" max="6" width="5" style="1" customWidth="1"/>
    <col min="7" max="7" width="8.625" style="1" customWidth="1"/>
    <col min="8" max="8" width="7.125" style="1" customWidth="1"/>
    <col min="9" max="10" width="6.125" style="1" customWidth="1"/>
    <col min="11" max="11" width="9" style="1"/>
    <col min="12" max="12" width="3" style="1" customWidth="1"/>
    <col min="13" max="13" width="16.625" style="1" customWidth="1"/>
    <col min="14" max="14" width="4.875" style="1" customWidth="1"/>
    <col min="15" max="15" width="5.25" style="1" customWidth="1"/>
    <col min="16" max="16" width="8" style="1" customWidth="1"/>
    <col min="17" max="17" width="5.75" style="1" customWidth="1"/>
    <col min="18" max="18" width="11.75" style="1" customWidth="1"/>
    <col min="19" max="19" width="7" style="1" customWidth="1"/>
    <col min="20" max="20" width="8.25" style="1" customWidth="1"/>
    <col min="21" max="21" width="3.75" style="1" customWidth="1"/>
    <col min="22" max="22" width="5.375" style="1" customWidth="1"/>
    <col min="23" max="23" width="6.125" style="1" customWidth="1"/>
    <col min="24" max="24" width="5.25" style="1" customWidth="1"/>
    <col min="25" max="25" width="8.75" style="1" customWidth="1"/>
    <col min="26" max="26" width="5" style="1" customWidth="1"/>
    <col min="27" max="27" width="2.5" style="1" customWidth="1"/>
    <col min="28" max="28" width="7" style="1" customWidth="1"/>
    <col min="29" max="29" width="4.25" style="1" customWidth="1"/>
    <col min="30" max="30" width="3.75" style="1" customWidth="1"/>
    <col min="31" max="16384" width="9" style="1"/>
  </cols>
  <sheetData>
    <row r="1" spans="1:30" ht="15" thickTop="1" thickBot="1">
      <c r="T1" s="709" t="s">
        <v>156</v>
      </c>
      <c r="U1" s="710"/>
      <c r="V1" s="710"/>
      <c r="W1" s="711"/>
    </row>
    <row r="2" spans="1:30" ht="18" customHeight="1" thickTop="1">
      <c r="A2" s="3" t="s">
        <v>155</v>
      </c>
      <c r="M2" s="3" t="s">
        <v>150</v>
      </c>
    </row>
    <row r="3" spans="1:30" ht="12.75" customHeight="1">
      <c r="M3" s="91"/>
      <c r="N3" s="92"/>
      <c r="O3" s="92"/>
      <c r="P3" s="92"/>
      <c r="Q3" s="92"/>
      <c r="R3" s="92"/>
      <c r="S3" s="92"/>
      <c r="T3" s="92"/>
      <c r="U3" s="92"/>
      <c r="V3" s="92"/>
      <c r="W3" s="92"/>
      <c r="X3" s="92"/>
      <c r="Y3" s="92"/>
      <c r="Z3" s="92"/>
      <c r="AA3" s="6"/>
    </row>
    <row r="4" spans="1:30" ht="16.5" customHeight="1">
      <c r="A4" s="3" t="s">
        <v>137</v>
      </c>
      <c r="M4" s="42"/>
      <c r="N4" s="264" t="s">
        <v>94</v>
      </c>
      <c r="O4" s="264"/>
      <c r="P4" s="264"/>
      <c r="Q4" s="815">
        <f>分析結果部門別集計表!E114</f>
        <v>10010.108000000002</v>
      </c>
      <c r="R4" s="815"/>
      <c r="S4" s="264" t="s">
        <v>435</v>
      </c>
      <c r="T4" s="264"/>
      <c r="U4" s="264"/>
      <c r="V4" s="264"/>
      <c r="W4" s="2"/>
      <c r="X4" s="2"/>
      <c r="Y4" s="2"/>
      <c r="Z4" s="2"/>
      <c r="AA4" s="77"/>
    </row>
    <row r="5" spans="1:30" ht="12.75" customHeight="1" thickBot="1">
      <c r="A5" s="3"/>
      <c r="M5" s="42"/>
      <c r="N5" s="2"/>
      <c r="O5" s="2"/>
      <c r="P5" s="2"/>
      <c r="Q5" s="2"/>
      <c r="R5" s="2"/>
      <c r="S5" s="2"/>
      <c r="T5" s="2"/>
      <c r="U5" s="2"/>
      <c r="V5" s="2"/>
      <c r="W5" s="2"/>
      <c r="X5" s="2"/>
      <c r="Y5" s="2"/>
      <c r="Z5" s="2"/>
      <c r="AA5" s="77"/>
    </row>
    <row r="6" spans="1:30" ht="17.25" customHeight="1" thickBot="1">
      <c r="C6" s="241" t="s">
        <v>136</v>
      </c>
      <c r="D6" s="813">
        <f>最終需要額入力!X113</f>
        <v>10010.108000000002</v>
      </c>
      <c r="E6" s="813"/>
      <c r="F6" s="813"/>
      <c r="G6" s="242" t="s">
        <v>435</v>
      </c>
      <c r="M6" s="42"/>
      <c r="N6" s="2"/>
      <c r="O6" s="2"/>
      <c r="P6" s="2"/>
      <c r="Q6" s="2" t="s">
        <v>107</v>
      </c>
      <c r="R6" s="2"/>
      <c r="S6" s="2"/>
      <c r="T6" s="2"/>
      <c r="U6" s="2"/>
      <c r="V6" s="2"/>
      <c r="W6" s="2"/>
      <c r="X6" s="87" t="s">
        <v>25</v>
      </c>
      <c r="Y6" s="87"/>
      <c r="Z6" s="87"/>
      <c r="AA6" s="77"/>
    </row>
    <row r="7" spans="1:30" ht="12.75" customHeight="1" thickBot="1">
      <c r="C7" s="100"/>
      <c r="D7" s="2"/>
      <c r="E7" s="2"/>
      <c r="L7" s="19"/>
      <c r="M7" s="42"/>
      <c r="N7" s="2"/>
      <c r="O7" s="2"/>
      <c r="P7" s="2"/>
      <c r="Q7" s="2"/>
      <c r="R7" s="2"/>
      <c r="S7" s="2"/>
      <c r="T7" s="2"/>
      <c r="U7" s="2"/>
      <c r="V7" s="2"/>
      <c r="W7" s="2"/>
      <c r="X7" s="87"/>
      <c r="Y7" s="263">
        <f>Q4-R8</f>
        <v>7.7499739677459729</v>
      </c>
      <c r="Z7" s="87" t="str">
        <f>S4</f>
        <v>百万円</v>
      </c>
      <c r="AA7" s="77"/>
    </row>
    <row r="8" spans="1:30" ht="12.75" customHeight="1" thickTop="1" thickBot="1">
      <c r="L8" s="16"/>
      <c r="M8" s="284" t="s">
        <v>450</v>
      </c>
      <c r="N8" s="255" t="s">
        <v>106</v>
      </c>
      <c r="O8" s="256"/>
      <c r="P8" s="256"/>
      <c r="Q8" s="256"/>
      <c r="R8" s="260">
        <f>分析結果部門別集計表!F114</f>
        <v>10002.358026032256</v>
      </c>
      <c r="S8" s="257" t="str">
        <f>S4</f>
        <v>百万円</v>
      </c>
      <c r="T8" s="99"/>
      <c r="U8" s="99"/>
      <c r="V8" s="99"/>
      <c r="W8" s="5"/>
      <c r="X8" s="87" t="s">
        <v>24</v>
      </c>
      <c r="Y8" s="87"/>
      <c r="Z8" s="87"/>
      <c r="AA8" s="77"/>
    </row>
    <row r="9" spans="1:30" ht="12.75" customHeight="1" thickTop="1">
      <c r="A9" s="3" t="s">
        <v>138</v>
      </c>
      <c r="L9" s="16"/>
      <c r="M9" s="42"/>
      <c r="N9" s="99"/>
      <c r="O9" s="99"/>
      <c r="P9" s="99"/>
      <c r="Q9" s="99"/>
      <c r="R9" s="99"/>
      <c r="S9" s="99"/>
      <c r="T9" s="99"/>
      <c r="U9" s="99"/>
      <c r="V9" s="99"/>
      <c r="W9" s="5"/>
      <c r="X9" s="24"/>
      <c r="Y9" s="5"/>
      <c r="Z9" s="5"/>
      <c r="AA9" s="78"/>
      <c r="AB9" s="73"/>
      <c r="AC9" s="73"/>
      <c r="AD9" s="73"/>
    </row>
    <row r="10" spans="1:30" ht="12.75" customHeight="1" thickBot="1">
      <c r="A10" s="3"/>
      <c r="K10" s="19" t="s">
        <v>526</v>
      </c>
      <c r="L10" s="98"/>
      <c r="M10" s="42"/>
      <c r="N10" s="99"/>
      <c r="O10" s="99"/>
      <c r="P10" s="99"/>
      <c r="Q10" s="99"/>
      <c r="R10" s="99"/>
      <c r="S10" s="99"/>
      <c r="T10" s="99"/>
      <c r="U10" s="99"/>
      <c r="V10" s="99"/>
      <c r="W10" s="5"/>
      <c r="X10" s="5"/>
      <c r="Y10" s="5"/>
      <c r="Z10" s="5"/>
      <c r="AA10" s="78"/>
      <c r="AB10" s="73"/>
      <c r="AC10" s="73"/>
      <c r="AD10" s="73"/>
    </row>
    <row r="11" spans="1:30" ht="12.75" customHeight="1">
      <c r="A11" s="94"/>
      <c r="B11" s="95"/>
      <c r="C11" s="95"/>
      <c r="D11" s="818" t="s">
        <v>105</v>
      </c>
      <c r="E11" s="819"/>
      <c r="F11" s="818" t="s">
        <v>115</v>
      </c>
      <c r="G11" s="819"/>
      <c r="H11" s="818" t="s">
        <v>116</v>
      </c>
      <c r="I11" s="819"/>
      <c r="J11" s="818" t="s">
        <v>441</v>
      </c>
      <c r="K11" s="822"/>
      <c r="L11" s="98"/>
      <c r="M11" s="42"/>
      <c r="N11" s="99"/>
      <c r="O11" s="99"/>
      <c r="P11" s="99" t="s">
        <v>108</v>
      </c>
      <c r="Q11" s="99"/>
      <c r="R11" s="99" t="s">
        <v>111</v>
      </c>
      <c r="S11" s="99"/>
      <c r="T11" s="99"/>
      <c r="U11" s="99"/>
      <c r="V11" s="99"/>
      <c r="W11" s="5"/>
      <c r="X11" s="5"/>
      <c r="Y11" s="5"/>
      <c r="Z11" s="5"/>
      <c r="AA11" s="78"/>
      <c r="AB11" s="73"/>
      <c r="AC11" s="73"/>
      <c r="AD11" s="73"/>
    </row>
    <row r="12" spans="1:30" ht="12.75" customHeight="1" thickBot="1">
      <c r="A12" s="96"/>
      <c r="B12" s="97"/>
      <c r="C12" s="97"/>
      <c r="D12" s="820"/>
      <c r="E12" s="821"/>
      <c r="F12" s="820"/>
      <c r="G12" s="821"/>
      <c r="H12" s="820"/>
      <c r="I12" s="821"/>
      <c r="J12" s="820"/>
      <c r="K12" s="823"/>
      <c r="L12" s="98"/>
      <c r="M12" s="42"/>
      <c r="N12" s="99"/>
      <c r="O12" s="99"/>
      <c r="P12" s="99"/>
      <c r="Q12" s="99"/>
      <c r="R12" s="99" t="s">
        <v>112</v>
      </c>
      <c r="S12" s="99"/>
      <c r="T12" s="99"/>
      <c r="U12" s="99"/>
      <c r="V12" s="99"/>
      <c r="W12" s="5"/>
      <c r="X12" s="5"/>
      <c r="Y12" s="5"/>
      <c r="Z12" s="5"/>
      <c r="AA12" s="78"/>
      <c r="AB12" s="73"/>
      <c r="AC12" s="73"/>
      <c r="AD12" s="73"/>
    </row>
    <row r="13" spans="1:30" ht="12.75" customHeight="1" thickTop="1">
      <c r="A13" s="777" t="s">
        <v>113</v>
      </c>
      <c r="B13" s="778"/>
      <c r="C13" s="779"/>
      <c r="D13" s="783">
        <f>分析結果部門別集計表!F114</f>
        <v>10002.358026032256</v>
      </c>
      <c r="E13" s="784"/>
      <c r="F13" s="783">
        <f>分析結果部門別集計表!G114</f>
        <v>4147.4024740878376</v>
      </c>
      <c r="G13" s="784"/>
      <c r="H13" s="783">
        <f>分析結果部門別集計表!H114</f>
        <v>2433.0627063499028</v>
      </c>
      <c r="I13" s="784"/>
      <c r="J13" s="783">
        <f>SUM(D13:I14)</f>
        <v>16582.823206469995</v>
      </c>
      <c r="K13" s="805"/>
      <c r="L13" s="98"/>
      <c r="M13" s="42"/>
      <c r="N13" s="80" t="s">
        <v>109</v>
      </c>
      <c r="O13" s="81"/>
      <c r="P13" s="81"/>
      <c r="Q13" s="80" t="s">
        <v>110</v>
      </c>
      <c r="R13" s="81"/>
      <c r="S13" s="81"/>
      <c r="T13" s="261">
        <f>分析結果部門別集計表!J114</f>
        <v>4816.0652014957495</v>
      </c>
      <c r="U13" s="81" t="str">
        <f>S4</f>
        <v>百万円</v>
      </c>
      <c r="V13" s="86"/>
      <c r="W13" s="5"/>
      <c r="X13" s="5"/>
      <c r="Y13" s="5"/>
      <c r="Z13" s="5"/>
      <c r="AA13" s="78"/>
      <c r="AB13" s="73"/>
      <c r="AC13" s="73"/>
      <c r="AD13" s="73"/>
    </row>
    <row r="14" spans="1:30" ht="12.75" customHeight="1">
      <c r="A14" s="780"/>
      <c r="B14" s="781"/>
      <c r="C14" s="782"/>
      <c r="D14" s="785"/>
      <c r="E14" s="786"/>
      <c r="F14" s="785"/>
      <c r="G14" s="786"/>
      <c r="H14" s="785"/>
      <c r="I14" s="786"/>
      <c r="J14" s="785"/>
      <c r="K14" s="806"/>
      <c r="L14" s="98"/>
      <c r="M14" s="42"/>
      <c r="N14" s="816">
        <f>R8-T13</f>
        <v>5186.2928245365065</v>
      </c>
      <c r="O14" s="817"/>
      <c r="P14" s="83" t="str">
        <f>S4</f>
        <v>百万円</v>
      </c>
      <c r="Q14" s="82"/>
      <c r="R14" s="84" t="s">
        <v>52</v>
      </c>
      <c r="S14" s="85"/>
      <c r="T14" s="262">
        <f>分析結果部門別集計表!N114</f>
        <v>3465.9992979078702</v>
      </c>
      <c r="U14" s="85" t="str">
        <f>S4</f>
        <v>百万円</v>
      </c>
      <c r="V14" s="86"/>
      <c r="W14" s="5"/>
      <c r="X14" s="24"/>
      <c r="Y14" s="5"/>
      <c r="Z14" s="5"/>
      <c r="AA14" s="78"/>
      <c r="AB14" s="73"/>
      <c r="AC14" s="79"/>
      <c r="AD14" s="73"/>
    </row>
    <row r="15" spans="1:30" ht="12.75" customHeight="1">
      <c r="A15" s="243" t="s">
        <v>132</v>
      </c>
      <c r="B15" s="799" t="s">
        <v>133</v>
      </c>
      <c r="C15" s="800"/>
      <c r="D15" s="787">
        <f>分析結果部門別集計表!J114</f>
        <v>4816.0652014957495</v>
      </c>
      <c r="E15" s="788"/>
      <c r="F15" s="787">
        <f>分析結果部門別集計表!K114</f>
        <v>2238.1468506590199</v>
      </c>
      <c r="G15" s="788"/>
      <c r="H15" s="787">
        <f>分析結果部門別集計表!L114</f>
        <v>1624.4644917241428</v>
      </c>
      <c r="I15" s="788"/>
      <c r="J15" s="787">
        <f>SUM(D15:I16)</f>
        <v>8678.6765438789116</v>
      </c>
      <c r="K15" s="807"/>
      <c r="L15" s="98"/>
      <c r="M15" s="42"/>
      <c r="N15" s="2"/>
      <c r="O15" s="2"/>
      <c r="P15" s="2"/>
      <c r="Q15" s="2"/>
      <c r="R15" s="2"/>
      <c r="S15" s="2"/>
      <c r="T15" s="2"/>
      <c r="U15" s="2"/>
      <c r="V15" s="2"/>
      <c r="W15" s="2"/>
      <c r="X15" s="2"/>
      <c r="Y15" s="2"/>
      <c r="Z15" s="2"/>
      <c r="AA15" s="77"/>
      <c r="AB15" s="73"/>
      <c r="AC15" s="79"/>
      <c r="AD15" s="73"/>
    </row>
    <row r="16" spans="1:30" ht="12.75" customHeight="1">
      <c r="A16" s="243"/>
      <c r="B16" s="801"/>
      <c r="C16" s="802"/>
      <c r="D16" s="789"/>
      <c r="E16" s="790"/>
      <c r="F16" s="789"/>
      <c r="G16" s="790"/>
      <c r="H16" s="789"/>
      <c r="I16" s="790"/>
      <c r="J16" s="789"/>
      <c r="K16" s="808"/>
      <c r="M16" s="42"/>
      <c r="N16" s="2"/>
      <c r="O16" s="2" t="s">
        <v>117</v>
      </c>
      <c r="P16" s="2"/>
      <c r="Q16" s="2"/>
      <c r="R16" s="2"/>
      <c r="S16" s="2"/>
      <c r="T16" s="2"/>
      <c r="U16" s="2"/>
      <c r="V16" s="2"/>
      <c r="W16" s="2"/>
      <c r="X16" s="87" t="s">
        <v>24</v>
      </c>
      <c r="Y16" s="87"/>
      <c r="Z16" s="2"/>
      <c r="AA16" s="78"/>
    </row>
    <row r="17" spans="1:27" ht="12.75" customHeight="1" thickBot="1">
      <c r="A17" s="243" t="s">
        <v>134</v>
      </c>
      <c r="B17" s="797"/>
      <c r="C17" s="803" t="s">
        <v>135</v>
      </c>
      <c r="D17" s="791">
        <f>分析結果部門別集計表!N114</f>
        <v>3465.9992979078702</v>
      </c>
      <c r="E17" s="792"/>
      <c r="F17" s="791">
        <f>分析結果部門別集計表!O114</f>
        <v>1190.043098239772</v>
      </c>
      <c r="G17" s="792"/>
      <c r="H17" s="791">
        <f>分析結果部門別集計表!P114</f>
        <v>612.8971910729972</v>
      </c>
      <c r="I17" s="792"/>
      <c r="J17" s="791">
        <f>SUM(D17:I18)</f>
        <v>5268.9395872206396</v>
      </c>
      <c r="K17" s="809"/>
      <c r="M17" s="42"/>
      <c r="N17" s="2"/>
      <c r="O17" s="2"/>
      <c r="P17" s="2"/>
      <c r="Q17" s="2"/>
      <c r="R17" s="2"/>
      <c r="S17" s="2"/>
      <c r="T17" s="2"/>
      <c r="U17" s="2"/>
      <c r="V17" s="2"/>
      <c r="W17" s="2"/>
      <c r="X17" s="2"/>
      <c r="Y17" s="2"/>
      <c r="Z17" s="2"/>
      <c r="AA17" s="77"/>
    </row>
    <row r="18" spans="1:27" ht="12.75" customHeight="1" thickTop="1" thickBot="1">
      <c r="A18" s="244"/>
      <c r="B18" s="798"/>
      <c r="C18" s="804"/>
      <c r="D18" s="793"/>
      <c r="E18" s="794"/>
      <c r="F18" s="793"/>
      <c r="G18" s="794"/>
      <c r="H18" s="793"/>
      <c r="I18" s="794"/>
      <c r="J18" s="793"/>
      <c r="K18" s="810"/>
      <c r="M18" s="284" t="s">
        <v>451</v>
      </c>
      <c r="N18" s="811" t="s">
        <v>113</v>
      </c>
      <c r="O18" s="812"/>
      <c r="P18" s="812"/>
      <c r="Q18" s="812"/>
      <c r="R18" s="260">
        <f>分析結果部門別集計表!G114</f>
        <v>4147.4024740878376</v>
      </c>
      <c r="S18" s="257" t="str">
        <f>S4</f>
        <v>百万円</v>
      </c>
      <c r="T18" s="265"/>
      <c r="U18" s="265"/>
      <c r="V18" s="265"/>
      <c r="W18" s="2"/>
      <c r="X18" s="2"/>
      <c r="Y18" s="2"/>
      <c r="Z18" s="2"/>
      <c r="AA18" s="77"/>
    </row>
    <row r="19" spans="1:27" ht="12.75" customHeight="1">
      <c r="M19" s="42"/>
      <c r="N19" s="265"/>
      <c r="O19" s="265"/>
      <c r="P19" s="265"/>
      <c r="Q19" s="265"/>
      <c r="R19" s="265"/>
      <c r="S19" s="265"/>
      <c r="T19" s="265"/>
      <c r="U19" s="265"/>
      <c r="V19" s="265"/>
      <c r="W19" s="2"/>
      <c r="X19" s="2"/>
      <c r="Y19" s="2"/>
      <c r="Z19" s="2"/>
      <c r="AA19" s="77"/>
    </row>
    <row r="20" spans="1:27" ht="12.75" customHeight="1">
      <c r="M20" s="42"/>
      <c r="N20" s="265"/>
      <c r="O20" s="265"/>
      <c r="P20" s="265"/>
      <c r="Q20" s="265"/>
      <c r="R20" s="265" t="s">
        <v>111</v>
      </c>
      <c r="S20" s="265"/>
      <c r="T20" s="265"/>
      <c r="U20" s="265"/>
      <c r="V20" s="265"/>
      <c r="W20" s="2"/>
      <c r="X20" s="2"/>
      <c r="Y20" s="2"/>
      <c r="Z20" s="2"/>
      <c r="AA20" s="77"/>
    </row>
    <row r="21" spans="1:27" ht="12.75" customHeight="1">
      <c r="A21" s="3" t="s">
        <v>139</v>
      </c>
      <c r="M21" s="42"/>
      <c r="N21" s="265"/>
      <c r="O21" s="265"/>
      <c r="P21" s="265"/>
      <c r="Q21" s="265"/>
      <c r="R21" s="265" t="s">
        <v>112</v>
      </c>
      <c r="S21" s="265"/>
      <c r="T21" s="265"/>
      <c r="U21" s="265"/>
      <c r="V21" s="265"/>
      <c r="W21" s="2"/>
      <c r="X21" s="2"/>
      <c r="Y21" s="2"/>
      <c r="Z21" s="2"/>
      <c r="AA21" s="77"/>
    </row>
    <row r="22" spans="1:27" ht="18" customHeight="1" thickBot="1">
      <c r="M22" s="42"/>
      <c r="N22" s="265"/>
      <c r="O22" s="265"/>
      <c r="P22" s="265"/>
      <c r="Q22" s="269" t="s">
        <v>110</v>
      </c>
      <c r="R22" s="270"/>
      <c r="S22" s="270"/>
      <c r="T22" s="266">
        <f>分析結果部門別集計表!K114</f>
        <v>2238.1468506590199</v>
      </c>
      <c r="U22" s="270" t="str">
        <f>S4</f>
        <v>百万円</v>
      </c>
      <c r="V22" s="268"/>
      <c r="W22" s="2"/>
      <c r="X22" s="2"/>
      <c r="Y22" s="2"/>
      <c r="Z22" s="2"/>
      <c r="AA22" s="77"/>
    </row>
    <row r="23" spans="1:27" ht="16.5" customHeight="1" thickBot="1">
      <c r="C23" s="245" t="s">
        <v>442</v>
      </c>
      <c r="D23" s="246"/>
      <c r="E23" s="247"/>
      <c r="F23" s="248"/>
      <c r="G23" s="249">
        <f>J13/D6</f>
        <v>1.6566078214610662</v>
      </c>
      <c r="H23" s="242" t="s">
        <v>151</v>
      </c>
      <c r="M23" s="42"/>
      <c r="N23" s="265"/>
      <c r="O23" s="265"/>
      <c r="P23" s="265"/>
      <c r="Q23" s="271"/>
      <c r="R23" s="272" t="s">
        <v>52</v>
      </c>
      <c r="S23" s="273"/>
      <c r="T23" s="267">
        <f>分析結果部門別集計表!O114</f>
        <v>1190.043098239772</v>
      </c>
      <c r="U23" s="273" t="str">
        <f>S4</f>
        <v>百万円</v>
      </c>
      <c r="V23" s="268"/>
      <c r="W23" s="2"/>
      <c r="X23" s="2"/>
      <c r="Y23" s="2"/>
      <c r="Z23" s="2"/>
      <c r="AA23" s="77"/>
    </row>
    <row r="24" spans="1:27" ht="12.75" customHeight="1">
      <c r="M24" s="42"/>
      <c r="N24" s="2"/>
      <c r="O24" s="2"/>
      <c r="P24" s="2"/>
      <c r="Q24" s="2"/>
      <c r="R24" s="2"/>
      <c r="S24" s="2"/>
      <c r="T24" s="2"/>
      <c r="U24" s="2"/>
      <c r="V24" s="2"/>
      <c r="W24" s="2"/>
      <c r="X24" s="2"/>
      <c r="Y24" s="2"/>
      <c r="Z24" s="2"/>
      <c r="AA24" s="77"/>
    </row>
    <row r="25" spans="1:27" ht="12.75" customHeight="1">
      <c r="A25" s="3" t="s">
        <v>443</v>
      </c>
      <c r="M25" s="42"/>
      <c r="N25" s="2"/>
      <c r="O25" s="2"/>
      <c r="P25" s="2"/>
      <c r="Q25" s="2"/>
      <c r="R25" s="2"/>
      <c r="S25" s="2"/>
      <c r="T25" s="2"/>
      <c r="U25" s="2"/>
      <c r="V25" s="2"/>
      <c r="W25" s="2"/>
      <c r="X25" s="2"/>
      <c r="Y25" s="2"/>
      <c r="Z25" s="2"/>
      <c r="AA25" s="77"/>
    </row>
    <row r="26" spans="1:27" ht="12.75" customHeight="1" thickBot="1">
      <c r="M26" s="42"/>
      <c r="N26" s="2"/>
      <c r="O26" s="2"/>
      <c r="P26" s="2"/>
      <c r="Q26" s="2"/>
      <c r="R26" s="2"/>
      <c r="S26" s="2"/>
      <c r="T26" s="2"/>
      <c r="U26" s="2"/>
      <c r="V26" s="2"/>
      <c r="W26" s="2"/>
      <c r="X26" s="2"/>
      <c r="Y26" s="2"/>
      <c r="Z26" s="2"/>
      <c r="AA26" s="77"/>
    </row>
    <row r="27" spans="1:27" ht="15" customHeight="1">
      <c r="C27" s="252" t="s">
        <v>437</v>
      </c>
      <c r="D27" s="250"/>
      <c r="E27" s="250"/>
      <c r="F27" s="814">
        <f>分析結果部門別集計表!T114</f>
        <v>1282</v>
      </c>
      <c r="G27" s="814"/>
      <c r="H27" s="258" t="s">
        <v>444</v>
      </c>
      <c r="M27" s="42"/>
      <c r="N27" s="2" t="s">
        <v>52</v>
      </c>
      <c r="O27" s="2"/>
      <c r="P27" s="2"/>
      <c r="Q27" s="2"/>
      <c r="R27" s="283">
        <f>T14+T23</f>
        <v>4656.0423961476426</v>
      </c>
      <c r="S27" s="131" t="str">
        <f>S4</f>
        <v>百万円</v>
      </c>
      <c r="T27" s="2"/>
      <c r="U27" s="2"/>
      <c r="V27" s="2"/>
      <c r="W27" s="2"/>
      <c r="X27" s="2"/>
      <c r="Y27" s="2"/>
      <c r="Z27" s="2"/>
      <c r="AA27" s="77"/>
    </row>
    <row r="28" spans="1:27" ht="15" customHeight="1" thickBot="1">
      <c r="C28" s="253" t="s">
        <v>438</v>
      </c>
      <c r="D28" s="251"/>
      <c r="E28" s="251"/>
      <c r="F28" s="796">
        <f>分析結果部門別集計表!U114</f>
        <v>1054</v>
      </c>
      <c r="G28" s="796"/>
      <c r="H28" s="259" t="s">
        <v>444</v>
      </c>
      <c r="M28" s="42"/>
      <c r="N28" s="2" t="s">
        <v>153</v>
      </c>
      <c r="O28" s="2"/>
      <c r="P28" s="2"/>
      <c r="Q28" s="2"/>
      <c r="R28" s="2"/>
      <c r="S28" s="2"/>
      <c r="T28" s="2"/>
      <c r="U28" s="2"/>
      <c r="V28" s="2"/>
      <c r="W28" s="2"/>
      <c r="X28" s="2"/>
      <c r="Y28" s="2"/>
      <c r="Z28" s="2"/>
      <c r="AA28" s="77"/>
    </row>
    <row r="29" spans="1:27" ht="12.75" customHeight="1">
      <c r="M29" s="42"/>
      <c r="N29" s="2"/>
      <c r="O29" s="2"/>
      <c r="P29" s="2" t="s">
        <v>152</v>
      </c>
      <c r="Q29" s="2"/>
      <c r="R29" s="2"/>
      <c r="S29" s="2"/>
      <c r="T29" s="2"/>
      <c r="U29" s="2"/>
      <c r="V29" s="2"/>
      <c r="W29" s="2"/>
      <c r="X29" s="2"/>
      <c r="Y29" s="2"/>
      <c r="Z29" s="2"/>
      <c r="AA29" s="77"/>
    </row>
    <row r="30" spans="1:27" ht="12.75" customHeight="1">
      <c r="A30" s="1" t="s">
        <v>445</v>
      </c>
      <c r="M30" s="42"/>
      <c r="N30" s="2"/>
      <c r="O30" s="2"/>
      <c r="P30" s="2"/>
      <c r="Q30" s="2"/>
      <c r="R30" s="2"/>
      <c r="S30" s="2"/>
      <c r="T30" s="2"/>
      <c r="U30" s="2"/>
      <c r="V30" s="2"/>
      <c r="W30" s="2"/>
      <c r="X30" s="2"/>
      <c r="Y30" s="2"/>
      <c r="Z30" s="2"/>
      <c r="AA30" s="77"/>
    </row>
    <row r="31" spans="1:27" ht="12.75" customHeight="1">
      <c r="C31" s="240" t="s">
        <v>446</v>
      </c>
      <c r="M31" s="42"/>
      <c r="N31" s="2" t="s">
        <v>114</v>
      </c>
      <c r="O31" s="2"/>
      <c r="P31" s="2"/>
      <c r="Q31" s="2"/>
      <c r="R31" s="2"/>
      <c r="S31" s="2"/>
      <c r="T31" s="2"/>
      <c r="U31" s="2"/>
      <c r="V31" s="2"/>
      <c r="W31" s="2"/>
      <c r="X31" s="2"/>
      <c r="Y31" s="2"/>
      <c r="Z31" s="2"/>
      <c r="AA31" s="77"/>
    </row>
    <row r="32" spans="1:27" ht="12.75" customHeight="1">
      <c r="C32" s="240" t="s">
        <v>447</v>
      </c>
      <c r="M32" s="42"/>
      <c r="N32" s="2"/>
      <c r="O32" s="2" t="s">
        <v>154</v>
      </c>
      <c r="P32" s="2"/>
      <c r="Q32" s="2"/>
      <c r="R32" s="2"/>
      <c r="S32" s="2"/>
      <c r="T32" s="2"/>
      <c r="U32" s="2"/>
      <c r="V32" s="2"/>
      <c r="W32" s="2"/>
      <c r="X32" s="2"/>
      <c r="Y32" s="2"/>
      <c r="Z32" s="2"/>
      <c r="AA32" s="77"/>
    </row>
    <row r="33" spans="1:27" ht="12.75" customHeight="1">
      <c r="M33" s="42"/>
      <c r="N33" s="2"/>
      <c r="O33" s="2"/>
      <c r="P33" s="2"/>
      <c r="Q33" s="2"/>
      <c r="R33" s="2"/>
      <c r="S33" s="2"/>
      <c r="T33" s="2"/>
      <c r="U33" s="2"/>
      <c r="V33" s="2"/>
      <c r="W33" s="2"/>
      <c r="X33" s="2"/>
      <c r="Y33" s="2"/>
      <c r="Z33" s="2"/>
      <c r="AA33" s="77"/>
    </row>
    <row r="34" spans="1:27" ht="12.75" customHeight="1">
      <c r="A34" s="3" t="s">
        <v>448</v>
      </c>
      <c r="M34" s="42"/>
      <c r="N34" s="2"/>
      <c r="O34" s="2" t="s">
        <v>118</v>
      </c>
      <c r="P34" s="2"/>
      <c r="Q34" s="2"/>
      <c r="R34" s="2"/>
      <c r="S34" s="2"/>
      <c r="T34" s="2"/>
      <c r="U34" s="2"/>
      <c r="V34" s="2"/>
      <c r="W34" s="2"/>
      <c r="X34" s="87" t="s">
        <v>24</v>
      </c>
      <c r="Y34" s="87"/>
      <c r="Z34" s="2"/>
      <c r="AA34" s="77"/>
    </row>
    <row r="35" spans="1:27" ht="12.75" customHeight="1" thickBot="1">
      <c r="B35" s="1" t="s">
        <v>140</v>
      </c>
      <c r="M35" s="42"/>
      <c r="N35" s="2"/>
      <c r="O35" s="2"/>
      <c r="P35" s="2"/>
      <c r="Q35" s="2"/>
      <c r="R35" s="2"/>
      <c r="S35" s="2"/>
      <c r="T35" s="2"/>
      <c r="U35" s="2"/>
      <c r="V35" s="2"/>
      <c r="W35" s="2"/>
      <c r="X35" s="2"/>
      <c r="Y35" s="2"/>
      <c r="Z35" s="2"/>
      <c r="AA35" s="77"/>
    </row>
    <row r="36" spans="1:27" ht="12.75" customHeight="1" thickTop="1" thickBot="1">
      <c r="B36" s="1" t="s">
        <v>141</v>
      </c>
      <c r="M36" s="284" t="s">
        <v>452</v>
      </c>
      <c r="N36" s="255" t="s">
        <v>113</v>
      </c>
      <c r="O36" s="256"/>
      <c r="P36" s="256"/>
      <c r="Q36" s="256"/>
      <c r="R36" s="260">
        <f>分析結果部門別集計表!H114</f>
        <v>2433.0627063499028</v>
      </c>
      <c r="S36" s="257" t="str">
        <f>S4</f>
        <v>百万円</v>
      </c>
      <c r="T36" s="274"/>
      <c r="U36" s="274"/>
      <c r="V36" s="274"/>
      <c r="W36" s="2"/>
      <c r="X36" s="2"/>
      <c r="Y36" s="2"/>
      <c r="Z36" s="2"/>
      <c r="AA36" s="77"/>
    </row>
    <row r="37" spans="1:27" ht="12.75" customHeight="1" thickTop="1">
      <c r="B37" s="1" t="s">
        <v>182</v>
      </c>
      <c r="M37" s="42"/>
      <c r="N37" s="274"/>
      <c r="O37" s="274"/>
      <c r="P37" s="274"/>
      <c r="Q37" s="274"/>
      <c r="R37" s="274"/>
      <c r="S37" s="274"/>
      <c r="T37" s="274"/>
      <c r="U37" s="274"/>
      <c r="V37" s="274"/>
      <c r="W37" s="2"/>
      <c r="X37" s="2"/>
      <c r="Y37" s="2"/>
      <c r="Z37" s="2"/>
      <c r="AA37" s="77"/>
    </row>
    <row r="38" spans="1:27" ht="12.75" customHeight="1">
      <c r="B38" s="1" t="s">
        <v>142</v>
      </c>
      <c r="M38" s="42"/>
      <c r="N38" s="274"/>
      <c r="O38" s="274"/>
      <c r="P38" s="274"/>
      <c r="Q38" s="274"/>
      <c r="R38" s="274"/>
      <c r="S38" s="274"/>
      <c r="T38" s="274"/>
      <c r="U38" s="274"/>
      <c r="V38" s="274"/>
      <c r="W38" s="2"/>
      <c r="X38" s="2"/>
      <c r="Y38" s="2"/>
      <c r="Z38" s="2"/>
      <c r="AA38" s="77"/>
    </row>
    <row r="39" spans="1:27" ht="12.75" customHeight="1">
      <c r="B39" s="1" t="s">
        <v>143</v>
      </c>
      <c r="M39" s="42"/>
      <c r="N39" s="274"/>
      <c r="O39" s="274"/>
      <c r="P39" s="274"/>
      <c r="Q39" s="274"/>
      <c r="R39" s="274" t="s">
        <v>111</v>
      </c>
      <c r="S39" s="274"/>
      <c r="T39" s="274"/>
      <c r="U39" s="274"/>
      <c r="V39" s="274"/>
      <c r="W39" s="2"/>
      <c r="X39" s="2"/>
      <c r="Y39" s="2"/>
      <c r="Z39" s="2"/>
      <c r="AA39" s="77"/>
    </row>
    <row r="40" spans="1:27" ht="12.75" customHeight="1">
      <c r="B40" s="1" t="s">
        <v>144</v>
      </c>
      <c r="M40" s="42"/>
      <c r="N40" s="274"/>
      <c r="O40" s="274"/>
      <c r="P40" s="274"/>
      <c r="Q40" s="274"/>
      <c r="R40" s="274" t="s">
        <v>112</v>
      </c>
      <c r="S40" s="274"/>
      <c r="T40" s="274"/>
      <c r="U40" s="274"/>
      <c r="V40" s="274"/>
      <c r="W40" s="2"/>
      <c r="X40" s="2"/>
      <c r="Y40" s="2"/>
      <c r="Z40" s="2"/>
      <c r="AA40" s="77"/>
    </row>
    <row r="41" spans="1:27" ht="15" customHeight="1">
      <c r="M41" s="42"/>
      <c r="N41" s="274"/>
      <c r="O41" s="274"/>
      <c r="P41" s="274"/>
      <c r="Q41" s="278" t="s">
        <v>110</v>
      </c>
      <c r="R41" s="279"/>
      <c r="S41" s="279"/>
      <c r="T41" s="275">
        <f>分析結果部門別集計表!L114</f>
        <v>1624.4644917241428</v>
      </c>
      <c r="U41" s="279" t="str">
        <f>S4</f>
        <v>百万円</v>
      </c>
      <c r="V41" s="277"/>
      <c r="W41" s="2"/>
      <c r="X41" s="2"/>
      <c r="Y41" s="2"/>
      <c r="Z41" s="2"/>
      <c r="AA41" s="77"/>
    </row>
    <row r="42" spans="1:27" ht="15" customHeight="1">
      <c r="A42" s="3" t="s">
        <v>449</v>
      </c>
      <c r="M42" s="42"/>
      <c r="N42" s="274"/>
      <c r="O42" s="274"/>
      <c r="P42" s="274"/>
      <c r="Q42" s="280"/>
      <c r="R42" s="281" t="s">
        <v>52</v>
      </c>
      <c r="S42" s="282"/>
      <c r="T42" s="276">
        <f>分析結果部門別集計表!P114</f>
        <v>612.8971910729972</v>
      </c>
      <c r="U42" s="282" t="str">
        <f>S4</f>
        <v>百万円</v>
      </c>
      <c r="V42" s="277"/>
      <c r="W42" s="2"/>
      <c r="X42" s="2"/>
      <c r="Y42" s="2"/>
      <c r="Z42" s="2"/>
      <c r="AA42" s="77"/>
    </row>
    <row r="43" spans="1:27" ht="12.75" customHeight="1">
      <c r="B43" s="1" t="s">
        <v>555</v>
      </c>
      <c r="M43" s="42"/>
      <c r="N43" s="2"/>
      <c r="O43" s="2"/>
      <c r="P43" s="2"/>
      <c r="Q43" s="2"/>
      <c r="R43" s="2"/>
      <c r="S43" s="2"/>
      <c r="T43" s="2"/>
      <c r="U43" s="2"/>
      <c r="V43" s="2"/>
      <c r="W43" s="2"/>
      <c r="X43" s="2"/>
      <c r="Y43" s="2"/>
      <c r="Z43" s="2"/>
      <c r="AA43" s="77"/>
    </row>
    <row r="44" spans="1:27" ht="12.75" thickBot="1">
      <c r="B44" s="1" t="s">
        <v>174</v>
      </c>
      <c r="M44" s="284" t="s">
        <v>453</v>
      </c>
      <c r="N44" s="285" t="s">
        <v>454</v>
      </c>
      <c r="O44" s="285"/>
      <c r="P44" s="285"/>
      <c r="Q44" s="285"/>
      <c r="R44" s="285"/>
      <c r="S44" s="285"/>
      <c r="T44" s="285"/>
      <c r="U44" s="285"/>
      <c r="V44" s="285"/>
      <c r="W44" s="2"/>
      <c r="X44" s="2"/>
      <c r="Y44" s="2"/>
      <c r="Z44" s="2"/>
      <c r="AA44" s="77"/>
    </row>
    <row r="45" spans="1:27" ht="13.5" thickTop="1" thickBot="1">
      <c r="C45" s="1" t="s">
        <v>436</v>
      </c>
      <c r="M45" s="42"/>
      <c r="N45" s="255" t="s">
        <v>113</v>
      </c>
      <c r="O45" s="256"/>
      <c r="P45" s="256"/>
      <c r="Q45" s="256"/>
      <c r="R45" s="260">
        <f>分析結果部門別集計表!I114</f>
        <v>16582.823206469995</v>
      </c>
      <c r="S45" s="257" t="str">
        <f>S4</f>
        <v>百万円</v>
      </c>
      <c r="T45" s="285"/>
      <c r="U45" s="285"/>
      <c r="V45" s="285"/>
      <c r="W45" s="2"/>
      <c r="X45" s="2"/>
      <c r="Y45" s="2"/>
      <c r="Z45" s="2"/>
      <c r="AA45" s="77"/>
    </row>
    <row r="46" spans="1:27" ht="12.75" thickTop="1">
      <c r="C46" s="19" t="s">
        <v>145</v>
      </c>
      <c r="D46" s="254">
        <f>IF(その他の設定入力!H6="",27,その他の設定入力!H6)</f>
        <v>27</v>
      </c>
      <c r="E46" s="1" t="s">
        <v>173</v>
      </c>
      <c r="G46" s="149">
        <f>その他の設定入力!J6</f>
        <v>0.60099999999999998</v>
      </c>
      <c r="H46" s="1" t="s">
        <v>146</v>
      </c>
      <c r="M46" s="42"/>
      <c r="N46" s="285"/>
      <c r="O46" s="285"/>
      <c r="P46" s="285"/>
      <c r="Q46" s="285"/>
      <c r="R46" s="285"/>
      <c r="S46" s="285"/>
      <c r="T46" s="285"/>
      <c r="U46" s="285"/>
      <c r="V46" s="285"/>
      <c r="W46" s="2"/>
      <c r="X46" s="2"/>
      <c r="Y46" s="2"/>
      <c r="Z46" s="2"/>
      <c r="AA46" s="77"/>
    </row>
    <row r="47" spans="1:27">
      <c r="M47" s="42"/>
      <c r="N47" s="285"/>
      <c r="O47" s="285"/>
      <c r="P47" s="285"/>
      <c r="Q47" s="285"/>
      <c r="R47" s="285" t="s">
        <v>456</v>
      </c>
      <c r="S47" s="285"/>
      <c r="T47" s="285"/>
      <c r="U47" s="285"/>
      <c r="V47" s="285"/>
      <c r="W47" s="2"/>
      <c r="X47" s="2"/>
      <c r="Y47" s="2"/>
      <c r="Z47" s="2"/>
      <c r="AA47" s="77"/>
    </row>
    <row r="48" spans="1:27">
      <c r="M48" s="42"/>
      <c r="N48" s="285"/>
      <c r="O48" s="285"/>
      <c r="P48" s="285"/>
      <c r="Q48" s="285"/>
      <c r="R48" s="285" t="s">
        <v>457</v>
      </c>
      <c r="S48" s="285"/>
      <c r="T48" s="285"/>
      <c r="U48" s="285"/>
      <c r="V48" s="285"/>
      <c r="W48" s="2"/>
      <c r="X48" s="2"/>
      <c r="Y48" s="2"/>
      <c r="Z48" s="2"/>
      <c r="AA48" s="77"/>
    </row>
    <row r="49" spans="13:27" ht="16.5" customHeight="1">
      <c r="M49" s="42"/>
      <c r="N49" s="285"/>
      <c r="O49" s="285"/>
      <c r="P49" s="285"/>
      <c r="Q49" s="286"/>
      <c r="R49" s="287" t="s">
        <v>437</v>
      </c>
      <c r="S49" s="795">
        <f>分析結果部門別集計表!T114</f>
        <v>1282</v>
      </c>
      <c r="T49" s="795"/>
      <c r="U49" s="288" t="s">
        <v>444</v>
      </c>
      <c r="V49" s="289"/>
      <c r="W49" s="2"/>
      <c r="X49" s="2"/>
      <c r="Y49" s="2"/>
      <c r="Z49" s="2"/>
      <c r="AA49" s="77"/>
    </row>
    <row r="50" spans="13:27" ht="16.5" customHeight="1">
      <c r="M50" s="42"/>
      <c r="N50" s="285"/>
      <c r="O50" s="285"/>
      <c r="P50" s="285"/>
      <c r="Q50" s="286"/>
      <c r="R50" s="287" t="s">
        <v>438</v>
      </c>
      <c r="S50" s="795">
        <f>分析結果部門別集計表!U114</f>
        <v>1054</v>
      </c>
      <c r="T50" s="795"/>
      <c r="U50" s="288" t="s">
        <v>444</v>
      </c>
      <c r="V50" s="289"/>
      <c r="W50" s="2"/>
      <c r="X50" s="2"/>
      <c r="Y50" s="2"/>
      <c r="Z50" s="2"/>
      <c r="AA50" s="77"/>
    </row>
    <row r="51" spans="13:27">
      <c r="M51" s="93"/>
      <c r="N51" s="7"/>
      <c r="O51" s="7"/>
      <c r="P51" s="7"/>
      <c r="Q51" s="7"/>
      <c r="R51" s="7"/>
      <c r="S51" s="7"/>
      <c r="T51" s="7"/>
      <c r="U51" s="7"/>
      <c r="V51" s="7"/>
      <c r="W51" s="7"/>
      <c r="X51" s="7"/>
      <c r="Y51" s="7"/>
      <c r="Z51" s="7"/>
      <c r="AA51" s="8"/>
    </row>
    <row r="52" spans="13:27">
      <c r="M52" s="2"/>
      <c r="N52" s="2"/>
      <c r="O52" s="2"/>
      <c r="P52" s="2"/>
      <c r="Q52" s="2"/>
      <c r="R52" s="2"/>
      <c r="S52" s="2"/>
      <c r="T52" s="2"/>
      <c r="U52" s="2"/>
      <c r="V52" s="2"/>
      <c r="W52" s="2"/>
      <c r="X52" s="2"/>
      <c r="Y52" s="2"/>
      <c r="Z52" s="2"/>
      <c r="AA52" s="2"/>
    </row>
  </sheetData>
  <mergeCells count="29">
    <mergeCell ref="Q4:R4"/>
    <mergeCell ref="N14:O14"/>
    <mergeCell ref="D11:E12"/>
    <mergeCell ref="F11:G12"/>
    <mergeCell ref="H11:I12"/>
    <mergeCell ref="J11:K12"/>
    <mergeCell ref="S50:T50"/>
    <mergeCell ref="B17:B18"/>
    <mergeCell ref="B15:C16"/>
    <mergeCell ref="C17:C18"/>
    <mergeCell ref="T1:W1"/>
    <mergeCell ref="F17:G18"/>
    <mergeCell ref="H13:I14"/>
    <mergeCell ref="H15:I16"/>
    <mergeCell ref="H17:I18"/>
    <mergeCell ref="J13:K14"/>
    <mergeCell ref="J15:K16"/>
    <mergeCell ref="J17:K18"/>
    <mergeCell ref="N18:Q18"/>
    <mergeCell ref="F13:G14"/>
    <mergeCell ref="D6:F6"/>
    <mergeCell ref="F27:G27"/>
    <mergeCell ref="A13:C14"/>
    <mergeCell ref="D13:E14"/>
    <mergeCell ref="D15:E16"/>
    <mergeCell ref="D17:E18"/>
    <mergeCell ref="S49:T49"/>
    <mergeCell ref="F28:G28"/>
    <mergeCell ref="F15:G16"/>
  </mergeCells>
  <phoneticPr fontId="2"/>
  <hyperlinks>
    <hyperlink ref="T1:U1" location="入力の説明!A1" display="入力の説明シートへ"/>
  </hyperlinks>
  <pageMargins left="0.52" right="0.34" top="0.78740157480314965" bottom="0.78740157480314965" header="0.51181102362204722" footer="0.51181102362204722"/>
  <pageSetup paperSize="9" scale="76" orientation="landscape" r:id="rId1"/>
  <headerFooter alignWithMargins="0">
    <oddFooter>&amp;L &amp;R&amp;F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7"/>
    <pageSetUpPr fitToPage="1"/>
  </sheetPr>
  <dimension ref="A1:BW285"/>
  <sheetViews>
    <sheetView zoomScaleNormal="100" workbookViewId="0">
      <pane xSplit="3" ySplit="6" topLeftCell="D7" activePane="bottomRight" state="frozen"/>
      <selection activeCell="X20" sqref="X20"/>
      <selection pane="topRight" activeCell="X20" sqref="X20"/>
      <selection pane="bottomLeft" activeCell="X20" sqref="X20"/>
      <selection pane="bottomRight"/>
    </sheetView>
  </sheetViews>
  <sheetFormatPr defaultRowHeight="12"/>
  <cols>
    <col min="1" max="1" width="3.625" style="1" customWidth="1"/>
    <col min="2" max="2" width="28.5" style="1" customWidth="1"/>
    <col min="3" max="3" width="0.875" style="1" customWidth="1"/>
    <col min="4" max="5" width="11.375" style="1" customWidth="1"/>
    <col min="6" max="8" width="10.375" style="1" customWidth="1"/>
    <col min="9" max="10" width="11.625" style="1" customWidth="1"/>
    <col min="11" max="11" width="9" style="1"/>
    <col min="12" max="12" width="10.125" style="1" customWidth="1"/>
    <col min="13" max="15" width="9" style="1"/>
    <col min="16" max="16" width="10.75" style="1" customWidth="1"/>
    <col min="17" max="17" width="9.375" style="1" customWidth="1"/>
    <col min="18" max="18" width="11.25" style="1" customWidth="1"/>
    <col min="19" max="19" width="9.5" style="1" customWidth="1"/>
    <col min="20" max="20" width="10" style="1" customWidth="1"/>
    <col min="21" max="21" width="9" style="1"/>
    <col min="22" max="24" width="9.5" style="1" customWidth="1"/>
    <col min="25" max="25" width="11" style="1" customWidth="1"/>
    <col min="26" max="26" width="9.875" style="1" customWidth="1"/>
    <col min="27" max="27" width="10.125" style="1" customWidth="1"/>
    <col min="28" max="75" width="9" style="119"/>
    <col min="76" max="16384" width="9" style="1"/>
  </cols>
  <sheetData>
    <row r="1" spans="1:27" ht="15" thickBot="1">
      <c r="A1" s="159" t="s">
        <v>80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71" t="s">
        <v>525</v>
      </c>
    </row>
    <row r="2" spans="1:27" ht="16.5" customHeight="1" thickBot="1">
      <c r="A2" s="734" t="s">
        <v>42</v>
      </c>
      <c r="B2" s="735"/>
      <c r="C2" s="15"/>
      <c r="D2" s="290"/>
      <c r="E2" s="25"/>
      <c r="F2" s="825" t="s">
        <v>105</v>
      </c>
      <c r="G2" s="826"/>
      <c r="H2" s="834"/>
      <c r="I2" s="297"/>
      <c r="J2" s="298"/>
      <c r="K2" s="350"/>
      <c r="L2" s="825" t="s">
        <v>461</v>
      </c>
      <c r="M2" s="826"/>
      <c r="N2" s="834"/>
      <c r="O2" s="356"/>
      <c r="P2" s="357"/>
      <c r="Q2" s="357"/>
      <c r="R2" s="298"/>
      <c r="S2" s="357"/>
      <c r="T2" s="318"/>
      <c r="U2" s="362"/>
      <c r="V2" s="825" t="s">
        <v>463</v>
      </c>
      <c r="W2" s="826"/>
      <c r="X2" s="827"/>
      <c r="Y2" s="826" t="s">
        <v>464</v>
      </c>
      <c r="Z2" s="826"/>
      <c r="AA2" s="827"/>
    </row>
    <row r="3" spans="1:27" ht="15.75" customHeight="1" thickTop="1" thickBot="1">
      <c r="A3" s="736"/>
      <c r="B3" s="737"/>
      <c r="C3" s="323"/>
      <c r="D3" s="324"/>
      <c r="E3" s="325"/>
      <c r="F3" s="338"/>
      <c r="G3" s="341"/>
      <c r="H3" s="342"/>
      <c r="I3" s="326"/>
      <c r="J3" s="327"/>
      <c r="K3" s="351"/>
      <c r="L3" s="338"/>
      <c r="M3" s="341"/>
      <c r="N3" s="342"/>
      <c r="O3" s="835" t="s">
        <v>481</v>
      </c>
      <c r="P3" s="832" t="s">
        <v>482</v>
      </c>
      <c r="Q3" s="832" t="s">
        <v>45</v>
      </c>
      <c r="R3" s="833" t="s">
        <v>462</v>
      </c>
      <c r="S3" s="832" t="s">
        <v>45</v>
      </c>
      <c r="T3" s="833" t="s">
        <v>28</v>
      </c>
      <c r="U3" s="824" t="s">
        <v>46</v>
      </c>
      <c r="V3" s="338"/>
      <c r="W3" s="341"/>
      <c r="X3" s="375"/>
      <c r="Y3" s="378"/>
      <c r="Z3" s="341"/>
      <c r="AA3" s="375"/>
    </row>
    <row r="4" spans="1:27" ht="13.5" customHeight="1" thickTop="1" thickBot="1">
      <c r="A4" s="736"/>
      <c r="B4" s="737"/>
      <c r="C4" s="323"/>
      <c r="D4" s="324"/>
      <c r="E4" s="325"/>
      <c r="F4" s="339" t="s">
        <v>465</v>
      </c>
      <c r="G4" s="828" t="s">
        <v>133</v>
      </c>
      <c r="H4" s="343"/>
      <c r="I4" s="326"/>
      <c r="J4" s="327"/>
      <c r="K4" s="351"/>
      <c r="L4" s="830" t="s">
        <v>455</v>
      </c>
      <c r="M4" s="828" t="s">
        <v>133</v>
      </c>
      <c r="N4" s="344"/>
      <c r="O4" s="835"/>
      <c r="P4" s="832"/>
      <c r="Q4" s="832"/>
      <c r="R4" s="833"/>
      <c r="S4" s="832"/>
      <c r="T4" s="833"/>
      <c r="U4" s="824"/>
      <c r="V4" s="830" t="s">
        <v>459</v>
      </c>
      <c r="W4" s="828" t="s">
        <v>133</v>
      </c>
      <c r="X4" s="376"/>
      <c r="Y4" s="831" t="s">
        <v>459</v>
      </c>
      <c r="Z4" s="828" t="s">
        <v>133</v>
      </c>
      <c r="AA4" s="376"/>
    </row>
    <row r="5" spans="1:27" ht="48.75" customHeight="1" thickTop="1">
      <c r="A5" s="736"/>
      <c r="B5" s="737"/>
      <c r="C5" s="323"/>
      <c r="D5" s="328" t="s">
        <v>104</v>
      </c>
      <c r="E5" s="325" t="s">
        <v>458</v>
      </c>
      <c r="F5" s="340" t="s">
        <v>460</v>
      </c>
      <c r="G5" s="829"/>
      <c r="H5" s="345" t="s">
        <v>135</v>
      </c>
      <c r="I5" s="329" t="s">
        <v>27</v>
      </c>
      <c r="J5" s="330" t="s">
        <v>31</v>
      </c>
      <c r="K5" s="351" t="s">
        <v>79</v>
      </c>
      <c r="L5" s="830"/>
      <c r="M5" s="829"/>
      <c r="N5" s="345" t="s">
        <v>135</v>
      </c>
      <c r="O5" s="835"/>
      <c r="P5" s="832"/>
      <c r="Q5" s="832"/>
      <c r="R5" s="833"/>
      <c r="S5" s="832"/>
      <c r="T5" s="833"/>
      <c r="U5" s="824"/>
      <c r="V5" s="830"/>
      <c r="W5" s="829"/>
      <c r="X5" s="377" t="s">
        <v>135</v>
      </c>
      <c r="Y5" s="831"/>
      <c r="Z5" s="829"/>
      <c r="AA5" s="377" t="s">
        <v>135</v>
      </c>
    </row>
    <row r="6" spans="1:27" ht="24" customHeight="1">
      <c r="A6" s="738"/>
      <c r="B6" s="739"/>
      <c r="C6" s="11"/>
      <c r="D6" s="291" t="s">
        <v>33</v>
      </c>
      <c r="E6" s="26" t="s">
        <v>34</v>
      </c>
      <c r="F6" s="331" t="s">
        <v>38</v>
      </c>
      <c r="G6" s="332" t="s">
        <v>467</v>
      </c>
      <c r="H6" s="333" t="s">
        <v>468</v>
      </c>
      <c r="I6" s="299" t="s">
        <v>416</v>
      </c>
      <c r="J6" s="300" t="s">
        <v>417</v>
      </c>
      <c r="K6" s="334" t="s">
        <v>466</v>
      </c>
      <c r="L6" s="331" t="s">
        <v>469</v>
      </c>
      <c r="M6" s="332" t="s">
        <v>470</v>
      </c>
      <c r="N6" s="333" t="s">
        <v>471</v>
      </c>
      <c r="O6" s="335" t="s">
        <v>472</v>
      </c>
      <c r="P6" s="336" t="s">
        <v>81</v>
      </c>
      <c r="Q6" s="336" t="s">
        <v>473</v>
      </c>
      <c r="R6" s="310" t="s">
        <v>82</v>
      </c>
      <c r="S6" s="336" t="s">
        <v>474</v>
      </c>
      <c r="T6" s="319" t="s">
        <v>475</v>
      </c>
      <c r="U6" s="335" t="s">
        <v>44</v>
      </c>
      <c r="V6" s="331" t="s">
        <v>83</v>
      </c>
      <c r="W6" s="332" t="s">
        <v>476</v>
      </c>
      <c r="X6" s="337" t="s">
        <v>477</v>
      </c>
      <c r="Y6" s="379" t="s">
        <v>478</v>
      </c>
      <c r="Z6" s="332" t="s">
        <v>479</v>
      </c>
      <c r="AA6" s="337" t="s">
        <v>480</v>
      </c>
    </row>
    <row r="7" spans="1:27">
      <c r="A7" s="604" t="s">
        <v>205</v>
      </c>
      <c r="B7" s="611" t="s">
        <v>312</v>
      </c>
      <c r="C7" s="17"/>
      <c r="D7" s="292">
        <f>最終需要額入力!X8</f>
        <v>0</v>
      </c>
      <c r="E7" s="27">
        <f>IF(その他の設定入力!E7="",県内自給率!E4,その他の設定入力!E7/100)</f>
        <v>0.40023426061493417</v>
      </c>
      <c r="F7" s="346">
        <f t="shared" ref="F7:F41" si="0">IF(D7="","",D7*E7)</f>
        <v>0</v>
      </c>
      <c r="G7" s="346">
        <f t="shared" ref="G7:G38" si="1">IF(F7="","",F7*I7)</f>
        <v>0</v>
      </c>
      <c r="H7" s="346">
        <f t="shared" ref="H7:H38" si="2">IF(F7="","",F7*J7)</f>
        <v>0</v>
      </c>
      <c r="I7" s="301">
        <f>粗付加価値率!D4</f>
        <v>0.48310703546682104</v>
      </c>
      <c r="J7" s="302">
        <f>雇用者所得率!D4</f>
        <v>7.455689819397493E-2</v>
      </c>
      <c r="K7" s="346">
        <f t="array" ref="K7:K113">MMULT('逆行列係数表(開放型）'!D4:DF110,F7:F113)</f>
        <v>8.9780203638969045</v>
      </c>
      <c r="L7" s="346">
        <f t="shared" ref="L7:L38" si="3">K7-F7</f>
        <v>8.9780203638969045</v>
      </c>
      <c r="M7" s="346">
        <f t="shared" ref="M7:M38" si="4">L7*I7</f>
        <v>4.337344802362983</v>
      </c>
      <c r="N7" s="346">
        <f t="shared" ref="N7:N38" si="5">L7*J7</f>
        <v>0.66937335025449529</v>
      </c>
      <c r="O7" s="353">
        <f t="shared" ref="O7:O38" si="6">IF(H7="",N7,H7+N7)</f>
        <v>0.66937335025449529</v>
      </c>
      <c r="P7" s="390"/>
      <c r="Q7" s="391"/>
      <c r="R7" s="311">
        <f>民間消費支出構成比!D4</f>
        <v>7.4368382213044482E-3</v>
      </c>
      <c r="S7" s="358">
        <f t="shared" ref="S7:S38" si="7">$Q$114*R7</f>
        <v>20.810366665062528</v>
      </c>
      <c r="T7" s="320">
        <f>県内自給率!E4</f>
        <v>0.40023426061493417</v>
      </c>
      <c r="U7" s="363">
        <f t="shared" ref="U7:U41" si="8">S7*T7</f>
        <v>8.3290217153169746</v>
      </c>
      <c r="V7" s="346">
        <f t="array" ref="V7:V113">MMULT('逆行列係数表(開放型）'!D4:DF110,計算シート!U7:U113)</f>
        <v>12.161843155435031</v>
      </c>
      <c r="W7" s="346">
        <f t="shared" ref="W7:W38" si="9">V7*I7</f>
        <v>5.8754719926346661</v>
      </c>
      <c r="X7" s="366">
        <f t="shared" ref="X7:X38" si="10">V7*J7</f>
        <v>0.90674930199086046</v>
      </c>
      <c r="Y7" s="367">
        <f>IF(F7="",L7+V7,F7+L7+V7)</f>
        <v>21.139863519331936</v>
      </c>
      <c r="Z7" s="346">
        <f t="shared" ref="Z7:Z38" si="11">IF(F7="",M7+W7,G7+M7+W7)</f>
        <v>10.21281679499765</v>
      </c>
      <c r="AA7" s="368">
        <f t="shared" ref="AA7:AA38" si="12">IF(F7="",N7+X7,H7+N7+X7)</f>
        <v>1.5761226522453557</v>
      </c>
    </row>
    <row r="8" spans="1:27">
      <c r="A8" s="604" t="s">
        <v>206</v>
      </c>
      <c r="B8" s="611" t="s">
        <v>313</v>
      </c>
      <c r="C8" s="17"/>
      <c r="D8" s="293">
        <f>最終需要額入力!X9</f>
        <v>0</v>
      </c>
      <c r="E8" s="27">
        <f>IF(その他の設定入力!E8="",県内自給率!E5,その他の設定入力!E8/100)</f>
        <v>0.43647416413373863</v>
      </c>
      <c r="F8" s="346">
        <f t="shared" si="0"/>
        <v>0</v>
      </c>
      <c r="G8" s="346">
        <f t="shared" si="1"/>
        <v>0</v>
      </c>
      <c r="H8" s="346">
        <f t="shared" si="2"/>
        <v>0</v>
      </c>
      <c r="I8" s="301">
        <f>粗付加価値率!D5</f>
        <v>0.21415894300926838</v>
      </c>
      <c r="J8" s="302">
        <f>雇用者所得率!D5</f>
        <v>8.3612699664760398E-2</v>
      </c>
      <c r="K8" s="346">
        <v>4.2801480827596432E-2</v>
      </c>
      <c r="L8" s="346">
        <f t="shared" si="3"/>
        <v>4.2801480827596432E-2</v>
      </c>
      <c r="M8" s="346">
        <f t="shared" si="4"/>
        <v>9.1663198932695183E-3</v>
      </c>
      <c r="N8" s="346">
        <f t="shared" si="5"/>
        <v>3.5787473616448206E-3</v>
      </c>
      <c r="O8" s="353">
        <f t="shared" si="6"/>
        <v>3.5787473616448206E-3</v>
      </c>
      <c r="P8" s="392"/>
      <c r="Q8" s="393"/>
      <c r="R8" s="311">
        <f>民間消費支出構成比!D5</f>
        <v>4.3146717147795021E-4</v>
      </c>
      <c r="S8" s="358">
        <f t="shared" si="7"/>
        <v>1.2073665952112922</v>
      </c>
      <c r="T8" s="320">
        <f>県内自給率!E5</f>
        <v>0.43647416413373863</v>
      </c>
      <c r="U8" s="363">
        <f t="shared" si="8"/>
        <v>0.52698432544784668</v>
      </c>
      <c r="V8" s="346">
        <v>2.7864201403778757</v>
      </c>
      <c r="W8" s="346">
        <f t="shared" si="9"/>
        <v>0.59673679204306307</v>
      </c>
      <c r="X8" s="366">
        <f t="shared" si="10"/>
        <v>0.23298011033725483</v>
      </c>
      <c r="Y8" s="367">
        <f t="shared" ref="Y8:Y38" si="13">IF(F8="",L8+V8,F8+L8+V8)</f>
        <v>2.8292216212054719</v>
      </c>
      <c r="Z8" s="346">
        <f t="shared" si="11"/>
        <v>0.60590311193633262</v>
      </c>
      <c r="AA8" s="368">
        <f t="shared" si="12"/>
        <v>0.23655885769889964</v>
      </c>
    </row>
    <row r="9" spans="1:27">
      <c r="A9" s="604" t="s">
        <v>207</v>
      </c>
      <c r="B9" s="611" t="s">
        <v>314</v>
      </c>
      <c r="C9" s="17"/>
      <c r="D9" s="293">
        <f>最終需要額入力!X10</f>
        <v>0</v>
      </c>
      <c r="E9" s="27">
        <f>IF(その他の設定入力!E9="",県内自給率!E6,その他の設定入力!E9/100)</f>
        <v>1</v>
      </c>
      <c r="F9" s="346">
        <f t="shared" si="0"/>
        <v>0</v>
      </c>
      <c r="G9" s="346">
        <f t="shared" si="1"/>
        <v>0</v>
      </c>
      <c r="H9" s="346">
        <f t="shared" si="2"/>
        <v>0</v>
      </c>
      <c r="I9" s="301">
        <f>粗付加価値率!D6</f>
        <v>0.58365600163032405</v>
      </c>
      <c r="J9" s="302">
        <f>雇用者所得率!D6</f>
        <v>0.37324230690849808</v>
      </c>
      <c r="K9" s="346">
        <v>0.86046655659107496</v>
      </c>
      <c r="L9" s="346">
        <f t="shared" si="3"/>
        <v>0.86046655659107496</v>
      </c>
      <c r="M9" s="346">
        <f t="shared" si="4"/>
        <v>0.50221646995655977</v>
      </c>
      <c r="N9" s="346">
        <f t="shared" si="5"/>
        <v>0.32116252259966455</v>
      </c>
      <c r="O9" s="353">
        <f t="shared" si="6"/>
        <v>0.32116252259966455</v>
      </c>
      <c r="P9" s="392"/>
      <c r="Q9" s="393"/>
      <c r="R9" s="311">
        <f>民間消費支出構成比!D6</f>
        <v>1.6828811817424108E-3</v>
      </c>
      <c r="S9" s="358">
        <f t="shared" si="7"/>
        <v>4.7091752440528989</v>
      </c>
      <c r="T9" s="320">
        <f>県内自給率!E6</f>
        <v>1</v>
      </c>
      <c r="U9" s="363">
        <f t="shared" si="8"/>
        <v>4.7091752440528989</v>
      </c>
      <c r="V9" s="346">
        <v>6.0163667811151509</v>
      </c>
      <c r="W9" s="346">
        <f t="shared" si="9"/>
        <v>3.511488579807172</v>
      </c>
      <c r="X9" s="366">
        <f t="shared" si="10"/>
        <v>2.2455626165910738</v>
      </c>
      <c r="Y9" s="367">
        <f t="shared" si="13"/>
        <v>6.8768333377062261</v>
      </c>
      <c r="Z9" s="346">
        <f t="shared" si="11"/>
        <v>4.0137050497637317</v>
      </c>
      <c r="AA9" s="368">
        <f t="shared" si="12"/>
        <v>2.5667251391907384</v>
      </c>
    </row>
    <row r="10" spans="1:27">
      <c r="A10" s="604" t="s">
        <v>208</v>
      </c>
      <c r="B10" s="611" t="s">
        <v>315</v>
      </c>
      <c r="C10" s="17"/>
      <c r="D10" s="293">
        <f>最終需要額入力!X11</f>
        <v>0</v>
      </c>
      <c r="E10" s="27">
        <f>IF(その他の設定入力!E10="",県内自給率!E7,その他の設定入力!E10/100)</f>
        <v>0.56806800978222893</v>
      </c>
      <c r="F10" s="346">
        <f t="shared" si="0"/>
        <v>0</v>
      </c>
      <c r="G10" s="346">
        <f t="shared" si="1"/>
        <v>0</v>
      </c>
      <c r="H10" s="346">
        <f t="shared" si="2"/>
        <v>0</v>
      </c>
      <c r="I10" s="301">
        <f>粗付加価値率!D7</f>
        <v>0.74285173262639648</v>
      </c>
      <c r="J10" s="302">
        <f>雇用者所得率!D7</f>
        <v>0.21548949062677522</v>
      </c>
      <c r="K10" s="346">
        <v>1.4234612451137998</v>
      </c>
      <c r="L10" s="346">
        <f t="shared" si="3"/>
        <v>1.4234612451137998</v>
      </c>
      <c r="M10" s="346">
        <f t="shared" si="4"/>
        <v>1.0574206522593139</v>
      </c>
      <c r="N10" s="346">
        <f t="shared" si="5"/>
        <v>0.30674093863652796</v>
      </c>
      <c r="O10" s="353">
        <f t="shared" si="6"/>
        <v>0.30674093863652796</v>
      </c>
      <c r="P10" s="392"/>
      <c r="Q10" s="393"/>
      <c r="R10" s="311">
        <f>民間消費支出構成比!D7</f>
        <v>6.2610503757824321E-4</v>
      </c>
      <c r="S10" s="358">
        <f t="shared" si="7"/>
        <v>1.7520181312429541</v>
      </c>
      <c r="T10" s="320">
        <f>県内自給率!E7</f>
        <v>0.56806800978222893</v>
      </c>
      <c r="U10" s="363">
        <f t="shared" si="8"/>
        <v>0.99526545291756496</v>
      </c>
      <c r="V10" s="346">
        <v>1.2995764158729117</v>
      </c>
      <c r="W10" s="346">
        <f t="shared" si="9"/>
        <v>0.9653925922115949</v>
      </c>
      <c r="X10" s="366">
        <f t="shared" si="10"/>
        <v>0.28004505988702394</v>
      </c>
      <c r="Y10" s="367">
        <f t="shared" si="13"/>
        <v>2.7230376609867113</v>
      </c>
      <c r="Z10" s="346">
        <f t="shared" si="11"/>
        <v>2.0228132444709086</v>
      </c>
      <c r="AA10" s="368">
        <f t="shared" si="12"/>
        <v>0.58678599852355195</v>
      </c>
    </row>
    <row r="11" spans="1:27" ht="13.5" customHeight="1">
      <c r="A11" s="604" t="s">
        <v>209</v>
      </c>
      <c r="B11" s="611" t="s">
        <v>316</v>
      </c>
      <c r="C11" s="17"/>
      <c r="D11" s="293">
        <f>最終需要額入力!X12</f>
        <v>0</v>
      </c>
      <c r="E11" s="27">
        <f>IF(その他の設定入力!E11="",県内自給率!E8,その他の設定入力!E11/100)</f>
        <v>0.70797869083338438</v>
      </c>
      <c r="F11" s="346">
        <f t="shared" si="0"/>
        <v>0</v>
      </c>
      <c r="G11" s="346">
        <f t="shared" si="1"/>
        <v>0</v>
      </c>
      <c r="H11" s="346">
        <f t="shared" si="2"/>
        <v>0</v>
      </c>
      <c r="I11" s="301">
        <f>粗付加価値率!D8</f>
        <v>0.58142314723667554</v>
      </c>
      <c r="J11" s="302">
        <f>雇用者所得率!D8</f>
        <v>0.23463647869497961</v>
      </c>
      <c r="K11" s="346">
        <v>0.30035582101370756</v>
      </c>
      <c r="L11" s="346">
        <f t="shared" si="3"/>
        <v>0.30035582101370756</v>
      </c>
      <c r="M11" s="346">
        <f t="shared" si="4"/>
        <v>0.17463382674464545</v>
      </c>
      <c r="N11" s="346">
        <f t="shared" si="5"/>
        <v>7.0474432198195908E-2</v>
      </c>
      <c r="O11" s="353">
        <f t="shared" si="6"/>
        <v>7.0474432198195908E-2</v>
      </c>
      <c r="P11" s="392"/>
      <c r="Q11" s="393"/>
      <c r="R11" s="311">
        <f>民間消費支出構成比!D8</f>
        <v>8.024334111619443E-4</v>
      </c>
      <c r="S11" s="358">
        <f t="shared" si="7"/>
        <v>2.245434553455687</v>
      </c>
      <c r="T11" s="320">
        <f>県内自給率!E8</f>
        <v>0.70797869083338438</v>
      </c>
      <c r="U11" s="363">
        <f t="shared" si="8"/>
        <v>1.5897198155076024</v>
      </c>
      <c r="V11" s="346">
        <v>3.4669422579197375</v>
      </c>
      <c r="W11" s="346">
        <f t="shared" si="9"/>
        <v>2.0157604788875201</v>
      </c>
      <c r="X11" s="366">
        <f t="shared" si="10"/>
        <v>0.81347112323710902</v>
      </c>
      <c r="Y11" s="367">
        <f t="shared" si="13"/>
        <v>3.7672980789334449</v>
      </c>
      <c r="Z11" s="346">
        <f t="shared" si="11"/>
        <v>2.1903943056321653</v>
      </c>
      <c r="AA11" s="368">
        <f t="shared" si="12"/>
        <v>0.88394555543530495</v>
      </c>
    </row>
    <row r="12" spans="1:27">
      <c r="A12" s="605" t="s">
        <v>210</v>
      </c>
      <c r="B12" s="612" t="s">
        <v>317</v>
      </c>
      <c r="C12" s="72"/>
      <c r="D12" s="294">
        <f>最終需要額入力!X13</f>
        <v>0</v>
      </c>
      <c r="E12" s="28">
        <f>IF(その他の設定入力!E12="",県内自給率!E9,その他の設定入力!E12/100)</f>
        <v>0</v>
      </c>
      <c r="F12" s="347">
        <f t="shared" si="0"/>
        <v>0</v>
      </c>
      <c r="G12" s="347">
        <f t="shared" si="1"/>
        <v>0</v>
      </c>
      <c r="H12" s="347">
        <f t="shared" si="2"/>
        <v>0</v>
      </c>
      <c r="I12" s="303">
        <f>粗付加価値率!D9</f>
        <v>0</v>
      </c>
      <c r="J12" s="304">
        <f>雇用者所得率!D9</f>
        <v>0</v>
      </c>
      <c r="K12" s="347">
        <v>0</v>
      </c>
      <c r="L12" s="347">
        <f t="shared" si="3"/>
        <v>0</v>
      </c>
      <c r="M12" s="347">
        <f t="shared" si="4"/>
        <v>0</v>
      </c>
      <c r="N12" s="347">
        <f t="shared" si="5"/>
        <v>0</v>
      </c>
      <c r="O12" s="354">
        <f t="shared" si="6"/>
        <v>0</v>
      </c>
      <c r="P12" s="392"/>
      <c r="Q12" s="393"/>
      <c r="R12" s="312">
        <f>民間消費支出構成比!D9</f>
        <v>0</v>
      </c>
      <c r="S12" s="359">
        <f t="shared" si="7"/>
        <v>0</v>
      </c>
      <c r="T12" s="321">
        <f>県内自給率!E9</f>
        <v>0</v>
      </c>
      <c r="U12" s="364">
        <f t="shared" si="8"/>
        <v>0</v>
      </c>
      <c r="V12" s="347">
        <v>0</v>
      </c>
      <c r="W12" s="347">
        <f t="shared" si="9"/>
        <v>0</v>
      </c>
      <c r="X12" s="369">
        <f t="shared" si="10"/>
        <v>0</v>
      </c>
      <c r="Y12" s="370">
        <f t="shared" si="13"/>
        <v>0</v>
      </c>
      <c r="Z12" s="347">
        <f t="shared" si="11"/>
        <v>0</v>
      </c>
      <c r="AA12" s="371">
        <f t="shared" si="12"/>
        <v>0</v>
      </c>
    </row>
    <row r="13" spans="1:27" ht="13.5" customHeight="1">
      <c r="A13" s="604" t="s">
        <v>211</v>
      </c>
      <c r="B13" s="611" t="s">
        <v>535</v>
      </c>
      <c r="C13" s="17"/>
      <c r="D13" s="293">
        <f>最終需要額入力!X14</f>
        <v>0</v>
      </c>
      <c r="E13" s="27">
        <f>IF(その他の設定入力!E13="",県内自給率!E10,その他の設定入力!E13/100)</f>
        <v>0.33832954661060055</v>
      </c>
      <c r="F13" s="346">
        <f t="shared" si="0"/>
        <v>0</v>
      </c>
      <c r="G13" s="346">
        <f t="shared" si="1"/>
        <v>0</v>
      </c>
      <c r="H13" s="346">
        <f t="shared" si="2"/>
        <v>0</v>
      </c>
      <c r="I13" s="301">
        <f>粗付加価値率!D10</f>
        <v>0.41560147084573629</v>
      </c>
      <c r="J13" s="302">
        <f>雇用者所得率!D10</f>
        <v>0.21546139029942216</v>
      </c>
      <c r="K13" s="346">
        <v>115.04661373625007</v>
      </c>
      <c r="L13" s="346">
        <f t="shared" si="3"/>
        <v>115.04661373625007</v>
      </c>
      <c r="M13" s="346">
        <f t="shared" si="4"/>
        <v>47.813541884606813</v>
      </c>
      <c r="N13" s="346">
        <f t="shared" si="5"/>
        <v>24.788103344853038</v>
      </c>
      <c r="O13" s="353">
        <f t="shared" si="6"/>
        <v>24.788103344853038</v>
      </c>
      <c r="P13" s="392"/>
      <c r="Q13" s="393"/>
      <c r="R13" s="311">
        <f>民間消費支出構成比!D10</f>
        <v>-2.1891784530707804E-5</v>
      </c>
      <c r="S13" s="358">
        <f t="shared" si="7"/>
        <v>-6.125937521828511E-2</v>
      </c>
      <c r="T13" s="320">
        <f>県内自給率!E10</f>
        <v>0.33832954661060055</v>
      </c>
      <c r="U13" s="363">
        <f t="shared" si="8"/>
        <v>-2.0725856643251061E-2</v>
      </c>
      <c r="V13" s="346">
        <v>5.1879224204801247E-2</v>
      </c>
      <c r="W13" s="346">
        <f t="shared" si="9"/>
        <v>2.1561081885851121E-2</v>
      </c>
      <c r="X13" s="366">
        <f t="shared" si="10"/>
        <v>1.1177969774821911E-2</v>
      </c>
      <c r="Y13" s="367">
        <f t="shared" si="13"/>
        <v>115.09849296045486</v>
      </c>
      <c r="Z13" s="346">
        <f t="shared" si="11"/>
        <v>47.835102966492663</v>
      </c>
      <c r="AA13" s="368">
        <f t="shared" si="12"/>
        <v>24.799281314627859</v>
      </c>
    </row>
    <row r="14" spans="1:27" ht="13.5" customHeight="1">
      <c r="A14" s="604" t="s">
        <v>212</v>
      </c>
      <c r="B14" s="611" t="s">
        <v>318</v>
      </c>
      <c r="C14" s="17"/>
      <c r="D14" s="293">
        <f>最終需要額入力!X15</f>
        <v>8.0000000000000002E-3</v>
      </c>
      <c r="E14" s="27">
        <f>IF(その他の設定入力!E14="",県内自給率!E11,その他の設定入力!E14/100)</f>
        <v>0.182548794489093</v>
      </c>
      <c r="F14" s="346">
        <f t="shared" si="0"/>
        <v>1.4603903559127442E-3</v>
      </c>
      <c r="G14" s="346">
        <f t="shared" si="1"/>
        <v>5.0702102834604228E-4</v>
      </c>
      <c r="H14" s="346">
        <f t="shared" si="2"/>
        <v>2.8208350772878054E-4</v>
      </c>
      <c r="I14" s="301">
        <f>粗付加価値率!D11</f>
        <v>0.34718185195707763</v>
      </c>
      <c r="J14" s="302">
        <f>雇用者所得率!D11</f>
        <v>0.19315623838975457</v>
      </c>
      <c r="K14" s="346">
        <v>4.4326767836739632E-2</v>
      </c>
      <c r="L14" s="346">
        <f t="shared" si="3"/>
        <v>4.2866377480826889E-2</v>
      </c>
      <c r="M14" s="346">
        <f t="shared" si="4"/>
        <v>1.4882428320484647E-2</v>
      </c>
      <c r="N14" s="346">
        <f t="shared" si="5"/>
        <v>8.2799082275918055E-3</v>
      </c>
      <c r="O14" s="353">
        <f t="shared" si="6"/>
        <v>8.5619917353205854E-3</v>
      </c>
      <c r="P14" s="392"/>
      <c r="Q14" s="393"/>
      <c r="R14" s="311">
        <f>民間消費支出構成比!D11</f>
        <v>7.4153842724643537E-2</v>
      </c>
      <c r="S14" s="358">
        <f t="shared" si="7"/>
        <v>207.50332477348607</v>
      </c>
      <c r="T14" s="320">
        <f>県内自給率!E11</f>
        <v>0.182548794489093</v>
      </c>
      <c r="U14" s="363">
        <f t="shared" si="8"/>
        <v>37.879481789878632</v>
      </c>
      <c r="V14" s="346">
        <v>44.888072192144222</v>
      </c>
      <c r="W14" s="346">
        <f t="shared" si="9"/>
        <v>15.584324034451628</v>
      </c>
      <c r="X14" s="366">
        <f t="shared" si="10"/>
        <v>8.6704111732023215</v>
      </c>
      <c r="Y14" s="367">
        <f t="shared" si="13"/>
        <v>44.932398959980958</v>
      </c>
      <c r="Z14" s="346">
        <f t="shared" si="11"/>
        <v>15.599713483800459</v>
      </c>
      <c r="AA14" s="368">
        <f t="shared" si="12"/>
        <v>8.6789731649376414</v>
      </c>
    </row>
    <row r="15" spans="1:27">
      <c r="A15" s="604" t="s">
        <v>213</v>
      </c>
      <c r="B15" s="611" t="s">
        <v>319</v>
      </c>
      <c r="C15" s="17"/>
      <c r="D15" s="293">
        <f>最終需要額入力!X16</f>
        <v>0</v>
      </c>
      <c r="E15" s="27">
        <f>IF(その他の設定入力!E15="",県内自給率!E12,その他の設定入力!E15/100)</f>
        <v>0.1573440533061663</v>
      </c>
      <c r="F15" s="346">
        <f t="shared" si="0"/>
        <v>0</v>
      </c>
      <c r="G15" s="346">
        <f t="shared" si="1"/>
        <v>0</v>
      </c>
      <c r="H15" s="346">
        <f t="shared" si="2"/>
        <v>0</v>
      </c>
      <c r="I15" s="301">
        <f>粗付加価値率!D12</f>
        <v>0.33644906033630068</v>
      </c>
      <c r="J15" s="302">
        <f>雇用者所得率!D12</f>
        <v>9.5318166831519946E-2</v>
      </c>
      <c r="K15" s="346">
        <v>3.7894323398160699E-2</v>
      </c>
      <c r="L15" s="346">
        <f t="shared" si="3"/>
        <v>3.7894323398160699E-2</v>
      </c>
      <c r="M15" s="346">
        <f t="shared" si="4"/>
        <v>1.2749509499391059E-2</v>
      </c>
      <c r="N15" s="346">
        <f t="shared" si="5"/>
        <v>3.6120174396334515E-3</v>
      </c>
      <c r="O15" s="353">
        <f t="shared" si="6"/>
        <v>3.6120174396334515E-3</v>
      </c>
      <c r="P15" s="392"/>
      <c r="Q15" s="393"/>
      <c r="R15" s="311">
        <f>民間消費支出構成比!D12</f>
        <v>1.8055547816035772E-2</v>
      </c>
      <c r="S15" s="358">
        <f t="shared" si="7"/>
        <v>50.524505066397261</v>
      </c>
      <c r="T15" s="320">
        <f>県内自給率!E12</f>
        <v>0.1573440533061663</v>
      </c>
      <c r="U15" s="363">
        <f t="shared" si="8"/>
        <v>7.9497304184348794</v>
      </c>
      <c r="V15" s="346">
        <v>9.9482701519173879</v>
      </c>
      <c r="W15" s="346">
        <f t="shared" si="9"/>
        <v>3.3470861445842726</v>
      </c>
      <c r="X15" s="366">
        <f t="shared" si="10"/>
        <v>0.94825087402549191</v>
      </c>
      <c r="Y15" s="367">
        <f t="shared" si="13"/>
        <v>9.9861644753155492</v>
      </c>
      <c r="Z15" s="346">
        <f t="shared" si="11"/>
        <v>3.3598356540836636</v>
      </c>
      <c r="AA15" s="368">
        <f t="shared" si="12"/>
        <v>0.95186289146512537</v>
      </c>
    </row>
    <row r="16" spans="1:27">
      <c r="A16" s="606" t="s">
        <v>214</v>
      </c>
      <c r="B16" s="613" t="s">
        <v>320</v>
      </c>
      <c r="C16" s="17"/>
      <c r="D16" s="295">
        <f>最終需要額入力!X17</f>
        <v>0</v>
      </c>
      <c r="E16" s="29">
        <f>IF(その他の設定入力!E16="",県内自給率!E13,その他の設定入力!E16/100)</f>
        <v>6.2372348782403719E-2</v>
      </c>
      <c r="F16" s="348">
        <f t="shared" si="0"/>
        <v>0</v>
      </c>
      <c r="G16" s="348">
        <f t="shared" si="1"/>
        <v>0</v>
      </c>
      <c r="H16" s="348">
        <f t="shared" si="2"/>
        <v>0</v>
      </c>
      <c r="I16" s="305">
        <f>粗付加価値率!D13</f>
        <v>0.63344709897610918</v>
      </c>
      <c r="J16" s="306">
        <f>雇用者所得率!D13</f>
        <v>0.45938566552901022</v>
      </c>
      <c r="K16" s="348">
        <v>0.14747959565583182</v>
      </c>
      <c r="L16" s="348">
        <f t="shared" si="3"/>
        <v>0.14747959565583182</v>
      </c>
      <c r="M16" s="348">
        <f t="shared" si="4"/>
        <v>9.3420522026356256E-2</v>
      </c>
      <c r="N16" s="348">
        <f t="shared" si="5"/>
        <v>6.7750012202303631E-2</v>
      </c>
      <c r="O16" s="355">
        <f t="shared" si="6"/>
        <v>6.7750012202303631E-2</v>
      </c>
      <c r="P16" s="392"/>
      <c r="Q16" s="393"/>
      <c r="R16" s="313">
        <f>民間消費支出構成比!D13</f>
        <v>3.8808163486254743E-4</v>
      </c>
      <c r="S16" s="360">
        <f t="shared" si="7"/>
        <v>1.0859616515968724</v>
      </c>
      <c r="T16" s="322">
        <f>県内自給率!E13</f>
        <v>6.2372348782403719E-2</v>
      </c>
      <c r="U16" s="365">
        <f t="shared" si="8"/>
        <v>6.7733978897715319E-2</v>
      </c>
      <c r="V16" s="348">
        <v>0.16092756158777496</v>
      </c>
      <c r="W16" s="348">
        <f t="shared" si="9"/>
        <v>0.10193909703307519</v>
      </c>
      <c r="X16" s="372">
        <f t="shared" si="10"/>
        <v>7.3927814981960785E-2</v>
      </c>
      <c r="Y16" s="373">
        <f t="shared" si="13"/>
        <v>0.30840715724360679</v>
      </c>
      <c r="Z16" s="348">
        <f t="shared" si="11"/>
        <v>0.19535961905943144</v>
      </c>
      <c r="AA16" s="374">
        <f t="shared" si="12"/>
        <v>0.14167782718426442</v>
      </c>
    </row>
    <row r="17" spans="1:27">
      <c r="A17" s="604" t="s">
        <v>215</v>
      </c>
      <c r="B17" s="614" t="s">
        <v>321</v>
      </c>
      <c r="C17" s="72"/>
      <c r="D17" s="293">
        <f>最終需要額入力!X18</f>
        <v>0</v>
      </c>
      <c r="E17" s="27">
        <f>IF(その他の設定入力!E17="",県内自給率!E14,その他の設定入力!E17/100)</f>
        <v>0</v>
      </c>
      <c r="F17" s="346">
        <f t="shared" si="0"/>
        <v>0</v>
      </c>
      <c r="G17" s="346">
        <f t="shared" si="1"/>
        <v>0</v>
      </c>
      <c r="H17" s="346">
        <f t="shared" si="2"/>
        <v>0</v>
      </c>
      <c r="I17" s="301">
        <f>粗付加価値率!D14</f>
        <v>0</v>
      </c>
      <c r="J17" s="302">
        <f>雇用者所得率!D14</f>
        <v>0</v>
      </c>
      <c r="K17" s="346">
        <v>0</v>
      </c>
      <c r="L17" s="346">
        <f t="shared" si="3"/>
        <v>0</v>
      </c>
      <c r="M17" s="346">
        <f t="shared" si="4"/>
        <v>0</v>
      </c>
      <c r="N17" s="346">
        <f t="shared" si="5"/>
        <v>0</v>
      </c>
      <c r="O17" s="353">
        <f t="shared" si="6"/>
        <v>0</v>
      </c>
      <c r="P17" s="392"/>
      <c r="Q17" s="393"/>
      <c r="R17" s="311">
        <f>民間消費支出構成比!D14</f>
        <v>7.9311945192524318E-3</v>
      </c>
      <c r="S17" s="358">
        <f t="shared" si="7"/>
        <v>22.193714738173622</v>
      </c>
      <c r="T17" s="320">
        <f>県内自給率!E14</f>
        <v>0</v>
      </c>
      <c r="U17" s="363">
        <f t="shared" si="8"/>
        <v>0</v>
      </c>
      <c r="V17" s="346">
        <v>0</v>
      </c>
      <c r="W17" s="346">
        <f t="shared" si="9"/>
        <v>0</v>
      </c>
      <c r="X17" s="366">
        <f t="shared" si="10"/>
        <v>0</v>
      </c>
      <c r="Y17" s="367">
        <f t="shared" si="13"/>
        <v>0</v>
      </c>
      <c r="Z17" s="346">
        <f t="shared" si="11"/>
        <v>0</v>
      </c>
      <c r="AA17" s="368">
        <f t="shared" si="12"/>
        <v>0</v>
      </c>
    </row>
    <row r="18" spans="1:27">
      <c r="A18" s="604" t="s">
        <v>216</v>
      </c>
      <c r="B18" s="611" t="s">
        <v>322</v>
      </c>
      <c r="C18" s="17"/>
      <c r="D18" s="293">
        <f>最終需要額入力!X19</f>
        <v>0</v>
      </c>
      <c r="E18" s="27">
        <f>IF(その他の設定入力!E18="",県内自給率!E15,その他の設定入力!E18/100)</f>
        <v>0.10766215703628779</v>
      </c>
      <c r="F18" s="346">
        <f t="shared" si="0"/>
        <v>0</v>
      </c>
      <c r="G18" s="346">
        <f t="shared" si="1"/>
        <v>0</v>
      </c>
      <c r="H18" s="346">
        <f t="shared" si="2"/>
        <v>0</v>
      </c>
      <c r="I18" s="301">
        <f>粗付加価値率!D15</f>
        <v>0.48114552287158224</v>
      </c>
      <c r="J18" s="302">
        <f>雇用者所得率!D15</f>
        <v>0.26301239687270528</v>
      </c>
      <c r="K18" s="346">
        <v>0.33056066853488747</v>
      </c>
      <c r="L18" s="346">
        <f t="shared" si="3"/>
        <v>0.33056066853488747</v>
      </c>
      <c r="M18" s="346">
        <f t="shared" si="4"/>
        <v>0.15904778570299821</v>
      </c>
      <c r="N18" s="346">
        <f t="shared" si="5"/>
        <v>8.69415537432046E-2</v>
      </c>
      <c r="O18" s="353">
        <f t="shared" si="6"/>
        <v>8.69415537432046E-2</v>
      </c>
      <c r="P18" s="392"/>
      <c r="Q18" s="393"/>
      <c r="R18" s="311">
        <f>民間消費支出構成比!D15</f>
        <v>3.295708652986557E-4</v>
      </c>
      <c r="S18" s="358">
        <f t="shared" si="7"/>
        <v>0.92223204874072862</v>
      </c>
      <c r="T18" s="320">
        <f>県内自給率!E15</f>
        <v>0.10766215703628779</v>
      </c>
      <c r="U18" s="363">
        <f t="shared" si="8"/>
        <v>9.9289491655421738E-2</v>
      </c>
      <c r="V18" s="346">
        <v>0.36464246461947997</v>
      </c>
      <c r="W18" s="346">
        <f t="shared" si="9"/>
        <v>0.17544608930052211</v>
      </c>
      <c r="X18" s="366">
        <f t="shared" si="10"/>
        <v>9.5905488621140053E-2</v>
      </c>
      <c r="Y18" s="367">
        <f t="shared" si="13"/>
        <v>0.69520313315436744</v>
      </c>
      <c r="Z18" s="346">
        <f t="shared" si="11"/>
        <v>0.33449387500352035</v>
      </c>
      <c r="AA18" s="368">
        <f t="shared" si="12"/>
        <v>0.18284704236434465</v>
      </c>
    </row>
    <row r="19" spans="1:27">
      <c r="A19" s="604" t="s">
        <v>217</v>
      </c>
      <c r="B19" s="611" t="s">
        <v>323</v>
      </c>
      <c r="C19" s="17"/>
      <c r="D19" s="293">
        <f>最終需要額入力!X20</f>
        <v>0</v>
      </c>
      <c r="E19" s="27">
        <f>IF(その他の設定入力!E19="",県内自給率!E16,その他の設定入力!E19/100)</f>
        <v>0.13647572642462413</v>
      </c>
      <c r="F19" s="346">
        <f t="shared" si="0"/>
        <v>0</v>
      </c>
      <c r="G19" s="346">
        <f t="shared" si="1"/>
        <v>0</v>
      </c>
      <c r="H19" s="346">
        <f t="shared" si="2"/>
        <v>0</v>
      </c>
      <c r="I19" s="301">
        <f>粗付加価値率!D16</f>
        <v>0.39493756328045898</v>
      </c>
      <c r="J19" s="302">
        <f>雇用者所得率!D16</f>
        <v>0.34002699966250421</v>
      </c>
      <c r="K19" s="346">
        <v>2.5807550946185298</v>
      </c>
      <c r="L19" s="346">
        <f t="shared" si="3"/>
        <v>2.5807550946185298</v>
      </c>
      <c r="M19" s="346">
        <f t="shared" si="4"/>
        <v>1.0192371284922725</v>
      </c>
      <c r="N19" s="346">
        <f t="shared" si="5"/>
        <v>0.87752641168686085</v>
      </c>
      <c r="O19" s="353">
        <f t="shared" si="6"/>
        <v>0.87752641168686085</v>
      </c>
      <c r="P19" s="392"/>
      <c r="Q19" s="393"/>
      <c r="R19" s="311">
        <f>民間消費支出構成比!D16</f>
        <v>1.8309094484145971E-2</v>
      </c>
      <c r="S19" s="358">
        <f t="shared" si="7"/>
        <v>51.234000012107224</v>
      </c>
      <c r="T19" s="320">
        <f>県内自給率!E16</f>
        <v>0.13647572642462413</v>
      </c>
      <c r="U19" s="363">
        <f t="shared" si="8"/>
        <v>6.9921973692915351</v>
      </c>
      <c r="V19" s="346">
        <v>7.7364265689294456</v>
      </c>
      <c r="W19" s="346">
        <f t="shared" si="9"/>
        <v>3.0554054576311969</v>
      </c>
      <c r="X19" s="366">
        <f t="shared" si="10"/>
        <v>2.6305939143423611</v>
      </c>
      <c r="Y19" s="367">
        <f t="shared" si="13"/>
        <v>10.317181663547975</v>
      </c>
      <c r="Z19" s="346">
        <f t="shared" si="11"/>
        <v>4.0746425861234696</v>
      </c>
      <c r="AA19" s="368">
        <f t="shared" si="12"/>
        <v>3.5081203260292222</v>
      </c>
    </row>
    <row r="20" spans="1:27">
      <c r="A20" s="604" t="s">
        <v>218</v>
      </c>
      <c r="B20" s="611" t="s">
        <v>324</v>
      </c>
      <c r="C20" s="17"/>
      <c r="D20" s="293">
        <f>最終需要額入力!X21</f>
        <v>0</v>
      </c>
      <c r="E20" s="27">
        <f>IF(その他の設定入力!E20="",県内自給率!E17,その他の設定入力!E20/100)</f>
        <v>0.23127390565235872</v>
      </c>
      <c r="F20" s="346">
        <f t="shared" si="0"/>
        <v>0</v>
      </c>
      <c r="G20" s="346">
        <f t="shared" si="1"/>
        <v>0</v>
      </c>
      <c r="H20" s="346">
        <f t="shared" si="2"/>
        <v>0</v>
      </c>
      <c r="I20" s="301">
        <f>粗付加価値率!D17</f>
        <v>0.4421210793213548</v>
      </c>
      <c r="J20" s="302">
        <f>雇用者所得率!D17</f>
        <v>0.20475176860952857</v>
      </c>
      <c r="K20" s="346">
        <v>5.1340208532668266</v>
      </c>
      <c r="L20" s="346">
        <f t="shared" si="3"/>
        <v>5.1340208532668266</v>
      </c>
      <c r="M20" s="346">
        <f t="shared" si="4"/>
        <v>2.2698588409046723</v>
      </c>
      <c r="N20" s="346">
        <f t="shared" si="5"/>
        <v>1.0511998497845836</v>
      </c>
      <c r="O20" s="353">
        <f t="shared" si="6"/>
        <v>1.0511998497845836</v>
      </c>
      <c r="P20" s="392"/>
      <c r="Q20" s="393"/>
      <c r="R20" s="311">
        <f>民間消費支出構成比!D17</f>
        <v>1.7115395178553375E-4</v>
      </c>
      <c r="S20" s="358">
        <f t="shared" si="7"/>
        <v>0.47893693352477451</v>
      </c>
      <c r="T20" s="320">
        <f>県内自給率!E17</f>
        <v>0.23127390565235872</v>
      </c>
      <c r="U20" s="363">
        <f t="shared" si="8"/>
        <v>0.1107656151774387</v>
      </c>
      <c r="V20" s="346">
        <v>0.46760266929676086</v>
      </c>
      <c r="W20" s="346">
        <f t="shared" si="9"/>
        <v>0.20673699684303046</v>
      </c>
      <c r="X20" s="366">
        <f t="shared" si="10"/>
        <v>9.5742473545048293E-2</v>
      </c>
      <c r="Y20" s="367">
        <f t="shared" si="13"/>
        <v>5.6016235225635871</v>
      </c>
      <c r="Z20" s="346">
        <f t="shared" si="11"/>
        <v>2.4765958377477029</v>
      </c>
      <c r="AA20" s="368">
        <f t="shared" si="12"/>
        <v>1.1469423233296319</v>
      </c>
    </row>
    <row r="21" spans="1:27">
      <c r="A21" s="604" t="s">
        <v>219</v>
      </c>
      <c r="B21" s="611" t="s">
        <v>325</v>
      </c>
      <c r="C21" s="17"/>
      <c r="D21" s="293">
        <f>最終需要額入力!X22</f>
        <v>0</v>
      </c>
      <c r="E21" s="27">
        <f>IF(その他の設定入力!E21="",県内自給率!E18,その他の設定入力!E21/100)</f>
        <v>0.24755671902268761</v>
      </c>
      <c r="F21" s="346">
        <f t="shared" si="0"/>
        <v>0</v>
      </c>
      <c r="G21" s="346">
        <f t="shared" si="1"/>
        <v>0</v>
      </c>
      <c r="H21" s="346">
        <f t="shared" si="2"/>
        <v>0</v>
      </c>
      <c r="I21" s="301">
        <f>粗付加価値率!D18</f>
        <v>0.35793988540026139</v>
      </c>
      <c r="J21" s="302">
        <f>雇用者所得率!D18</f>
        <v>0.23368964246221893</v>
      </c>
      <c r="K21" s="346">
        <v>1.5602963502957197</v>
      </c>
      <c r="L21" s="346">
        <f t="shared" si="3"/>
        <v>1.5602963502957197</v>
      </c>
      <c r="M21" s="346">
        <f t="shared" si="4"/>
        <v>0.558492296815296</v>
      </c>
      <c r="N21" s="346">
        <f t="shared" si="5"/>
        <v>0.36462509623571182</v>
      </c>
      <c r="O21" s="353">
        <f t="shared" si="6"/>
        <v>0.36462509623571182</v>
      </c>
      <c r="P21" s="392"/>
      <c r="Q21" s="393"/>
      <c r="R21" s="311">
        <f>民間消費支出構成比!D18</f>
        <v>5.5087690528181094E-4</v>
      </c>
      <c r="S21" s="358">
        <f t="shared" si="7"/>
        <v>1.5415086418564836</v>
      </c>
      <c r="T21" s="320">
        <f>県内自給率!E18</f>
        <v>0.24755671902268761</v>
      </c>
      <c r="U21" s="363">
        <f t="shared" si="8"/>
        <v>0.38161082172311028</v>
      </c>
      <c r="V21" s="346">
        <v>1.5950507325727656</v>
      </c>
      <c r="W21" s="346">
        <f t="shared" si="9"/>
        <v>0.57093227642469868</v>
      </c>
      <c r="X21" s="366">
        <f t="shared" si="10"/>
        <v>0.37274683540402997</v>
      </c>
      <c r="Y21" s="367">
        <f t="shared" si="13"/>
        <v>3.1553470828684853</v>
      </c>
      <c r="Z21" s="346">
        <f t="shared" si="11"/>
        <v>1.1294245732399948</v>
      </c>
      <c r="AA21" s="368">
        <f t="shared" si="12"/>
        <v>0.7373719316397418</v>
      </c>
    </row>
    <row r="22" spans="1:27">
      <c r="A22" s="605" t="s">
        <v>220</v>
      </c>
      <c r="B22" s="612" t="s">
        <v>326</v>
      </c>
      <c r="C22" s="72"/>
      <c r="D22" s="294">
        <f>最終需要額入力!X23</f>
        <v>0</v>
      </c>
      <c r="E22" s="28">
        <f>IF(その他の設定入力!E22="",県内自給率!E19,その他の設定入力!E22/100)</f>
        <v>0.10985081041257372</v>
      </c>
      <c r="F22" s="347">
        <f t="shared" si="0"/>
        <v>0</v>
      </c>
      <c r="G22" s="347">
        <f t="shared" si="1"/>
        <v>0</v>
      </c>
      <c r="H22" s="347">
        <f t="shared" si="2"/>
        <v>0</v>
      </c>
      <c r="I22" s="303">
        <f>粗付加価値率!D19</f>
        <v>0.28002129641953949</v>
      </c>
      <c r="J22" s="304">
        <f>雇用者所得率!D19</f>
        <v>7.5642220151736994E-2</v>
      </c>
      <c r="K22" s="347">
        <v>1.3536964112589258</v>
      </c>
      <c r="L22" s="347">
        <f t="shared" si="3"/>
        <v>1.3536964112589258</v>
      </c>
      <c r="M22" s="347">
        <f t="shared" si="4"/>
        <v>0.37906382403920252</v>
      </c>
      <c r="N22" s="347">
        <f t="shared" si="5"/>
        <v>0.10239660195906397</v>
      </c>
      <c r="O22" s="354">
        <f t="shared" si="6"/>
        <v>0.10239660195906397</v>
      </c>
      <c r="P22" s="392"/>
      <c r="Q22" s="393"/>
      <c r="R22" s="314">
        <f>民間消費支出構成比!D19</f>
        <v>-3.562390391815179E-4</v>
      </c>
      <c r="S22" s="359">
        <f t="shared" si="7"/>
        <v>-0.99685710582482134</v>
      </c>
      <c r="T22" s="321">
        <f>県内自給率!E19</f>
        <v>0.10985081041257372</v>
      </c>
      <c r="U22" s="364">
        <f t="shared" si="8"/>
        <v>-0.10950556094038938</v>
      </c>
      <c r="V22" s="347">
        <v>0.4620707262044611</v>
      </c>
      <c r="W22" s="347">
        <f t="shared" si="9"/>
        <v>0.12938964378929127</v>
      </c>
      <c r="X22" s="369">
        <f t="shared" si="10"/>
        <v>3.4952055597230837E-2</v>
      </c>
      <c r="Y22" s="370">
        <f t="shared" si="13"/>
        <v>1.815767137463387</v>
      </c>
      <c r="Z22" s="347">
        <f t="shared" si="11"/>
        <v>0.50845346782849377</v>
      </c>
      <c r="AA22" s="371">
        <f t="shared" si="12"/>
        <v>0.1373486575562948</v>
      </c>
    </row>
    <row r="23" spans="1:27">
      <c r="A23" s="604" t="s">
        <v>221</v>
      </c>
      <c r="B23" s="611" t="s">
        <v>327</v>
      </c>
      <c r="C23" s="17"/>
      <c r="D23" s="293">
        <f>最終需要額入力!X24</f>
        <v>0</v>
      </c>
      <c r="E23" s="27">
        <f>IF(その他の設定入力!E23="",県内自給率!E20,その他の設定入力!E23/100)</f>
        <v>0.67479873736755813</v>
      </c>
      <c r="F23" s="346">
        <f t="shared" si="0"/>
        <v>0</v>
      </c>
      <c r="G23" s="346">
        <f t="shared" si="1"/>
        <v>0</v>
      </c>
      <c r="H23" s="346">
        <f t="shared" si="2"/>
        <v>0</v>
      </c>
      <c r="I23" s="301">
        <f>粗付加価値率!D20</f>
        <v>0.44871088729771552</v>
      </c>
      <c r="J23" s="302">
        <f>雇用者所得率!D20</f>
        <v>0.24912791460120126</v>
      </c>
      <c r="K23" s="346">
        <v>9.2930259376593014</v>
      </c>
      <c r="L23" s="346">
        <f t="shared" si="3"/>
        <v>9.2930259376593014</v>
      </c>
      <c r="M23" s="346">
        <f t="shared" si="4"/>
        <v>4.1698819141677896</v>
      </c>
      <c r="N23" s="346">
        <f t="shared" si="5"/>
        <v>2.3151521721839345</v>
      </c>
      <c r="O23" s="353">
        <f t="shared" si="6"/>
        <v>2.3151521721839345</v>
      </c>
      <c r="P23" s="392"/>
      <c r="Q23" s="393"/>
      <c r="R23" s="315">
        <f>民間消費支出構成比!D20</f>
        <v>1.0778718638028498E-3</v>
      </c>
      <c r="S23" s="358">
        <f t="shared" si="7"/>
        <v>3.0161888743839289</v>
      </c>
      <c r="T23" s="320">
        <f>県内自給率!E20</f>
        <v>0.67479873736755813</v>
      </c>
      <c r="U23" s="363">
        <f t="shared" si="8"/>
        <v>2.0353204440963517</v>
      </c>
      <c r="V23" s="346">
        <v>6.6386581469301102</v>
      </c>
      <c r="W23" s="346">
        <f t="shared" si="9"/>
        <v>2.9788381875752177</v>
      </c>
      <c r="X23" s="366">
        <f t="shared" si="10"/>
        <v>1.6538750598949736</v>
      </c>
      <c r="Y23" s="367">
        <f t="shared" si="13"/>
        <v>15.931684084589412</v>
      </c>
      <c r="Z23" s="346">
        <f t="shared" si="11"/>
        <v>7.1487201017430078</v>
      </c>
      <c r="AA23" s="368">
        <f t="shared" si="12"/>
        <v>3.9690272320789082</v>
      </c>
    </row>
    <row r="24" spans="1:27" ht="13.5" customHeight="1">
      <c r="A24" s="604" t="s">
        <v>222</v>
      </c>
      <c r="B24" s="611" t="s">
        <v>328</v>
      </c>
      <c r="C24" s="17"/>
      <c r="D24" s="293">
        <f>最終需要額入力!X25</f>
        <v>0</v>
      </c>
      <c r="E24" s="27">
        <f>IF(その他の設定入力!E24="",県内自給率!E21,その他の設定入力!E24/100)</f>
        <v>0.48367944327847123</v>
      </c>
      <c r="F24" s="346">
        <f t="shared" si="0"/>
        <v>0</v>
      </c>
      <c r="G24" s="346">
        <f t="shared" si="1"/>
        <v>0</v>
      </c>
      <c r="H24" s="346">
        <f t="shared" si="2"/>
        <v>0</v>
      </c>
      <c r="I24" s="301">
        <f>粗付加価値率!D21</f>
        <v>0.5990277509497135</v>
      </c>
      <c r="J24" s="302">
        <f>雇用者所得率!D21</f>
        <v>0.27148927950550511</v>
      </c>
      <c r="K24" s="346">
        <v>9.1839516244553963</v>
      </c>
      <c r="L24" s="346">
        <f t="shared" si="3"/>
        <v>9.1839516244553963</v>
      </c>
      <c r="M24" s="346">
        <f t="shared" si="4"/>
        <v>5.5014418864284842</v>
      </c>
      <c r="N24" s="346">
        <f t="shared" si="5"/>
        <v>2.4933444095368089</v>
      </c>
      <c r="O24" s="353">
        <f t="shared" si="6"/>
        <v>2.4933444095368089</v>
      </c>
      <c r="P24" s="392"/>
      <c r="Q24" s="393"/>
      <c r="R24" s="311">
        <f>民間消費支出構成比!D21</f>
        <v>0</v>
      </c>
      <c r="S24" s="358">
        <f t="shared" si="7"/>
        <v>0</v>
      </c>
      <c r="T24" s="320">
        <f>県内自給率!E21</f>
        <v>0.48367944327847123</v>
      </c>
      <c r="U24" s="363">
        <f t="shared" si="8"/>
        <v>0</v>
      </c>
      <c r="V24" s="346">
        <v>6.3589024773796972</v>
      </c>
      <c r="W24" s="346">
        <f t="shared" si="9"/>
        <v>3.8091590495333216</v>
      </c>
      <c r="X24" s="366">
        <f t="shared" si="10"/>
        <v>1.7263738520295855</v>
      </c>
      <c r="Y24" s="367">
        <f t="shared" si="13"/>
        <v>15.542854101835093</v>
      </c>
      <c r="Z24" s="346">
        <f t="shared" si="11"/>
        <v>9.3106009359618049</v>
      </c>
      <c r="AA24" s="368">
        <f t="shared" si="12"/>
        <v>4.2197182615663946</v>
      </c>
    </row>
    <row r="25" spans="1:27">
      <c r="A25" s="604" t="s">
        <v>223</v>
      </c>
      <c r="B25" s="611" t="s">
        <v>329</v>
      </c>
      <c r="C25" s="17"/>
      <c r="D25" s="293">
        <f>最終需要額入力!X26</f>
        <v>0</v>
      </c>
      <c r="E25" s="27">
        <f>IF(その他の設定入力!E25="",県内自給率!E22,その他の設定入力!E25/100)</f>
        <v>0.5986895986895987</v>
      </c>
      <c r="F25" s="346">
        <f t="shared" si="0"/>
        <v>0</v>
      </c>
      <c r="G25" s="346">
        <f t="shared" si="1"/>
        <v>0</v>
      </c>
      <c r="H25" s="346">
        <f t="shared" si="2"/>
        <v>0</v>
      </c>
      <c r="I25" s="301">
        <f>粗付加価値率!D22</f>
        <v>0.38901445106499555</v>
      </c>
      <c r="J25" s="302">
        <f>雇用者所得率!D22</f>
        <v>7.15019519211013E-2</v>
      </c>
      <c r="K25" s="346">
        <v>3.9108726827012608</v>
      </c>
      <c r="L25" s="346">
        <f t="shared" si="3"/>
        <v>3.9108726827012608</v>
      </c>
      <c r="M25" s="346">
        <f t="shared" si="4"/>
        <v>1.5213859898461175</v>
      </c>
      <c r="N25" s="346">
        <f t="shared" si="5"/>
        <v>0.279635030528054</v>
      </c>
      <c r="O25" s="353">
        <f t="shared" si="6"/>
        <v>0.279635030528054</v>
      </c>
      <c r="P25" s="392"/>
      <c r="Q25" s="393"/>
      <c r="R25" s="311">
        <f>民間消費支出構成比!D22</f>
        <v>2.4678011652797891E-5</v>
      </c>
      <c r="S25" s="358">
        <f t="shared" si="7"/>
        <v>6.9056022973339584E-2</v>
      </c>
      <c r="T25" s="320">
        <f>県内自給率!E22</f>
        <v>0.5986895986895987</v>
      </c>
      <c r="U25" s="363">
        <f t="shared" si="8"/>
        <v>4.1343122681008385E-2</v>
      </c>
      <c r="V25" s="346">
        <v>0.59795787251936661</v>
      </c>
      <c r="W25" s="346">
        <f t="shared" si="9"/>
        <v>0.23261425353811399</v>
      </c>
      <c r="X25" s="366">
        <f t="shared" si="10"/>
        <v>4.2755155051723774E-2</v>
      </c>
      <c r="Y25" s="367">
        <f t="shared" si="13"/>
        <v>4.5088305552206274</v>
      </c>
      <c r="Z25" s="346">
        <f t="shared" si="11"/>
        <v>1.7540002433842314</v>
      </c>
      <c r="AA25" s="368">
        <f t="shared" si="12"/>
        <v>0.32239018557977778</v>
      </c>
    </row>
    <row r="26" spans="1:27" ht="13.5" customHeight="1">
      <c r="A26" s="604" t="s">
        <v>224</v>
      </c>
      <c r="B26" s="611" t="s">
        <v>330</v>
      </c>
      <c r="C26" s="17"/>
      <c r="D26" s="293">
        <f>最終需要額入力!X27</f>
        <v>0</v>
      </c>
      <c r="E26" s="27">
        <f>IF(その他の設定入力!E26="",県内自給率!E23,その他の設定入力!E26/100)</f>
        <v>0.14162545633430856</v>
      </c>
      <c r="F26" s="346">
        <f t="shared" si="0"/>
        <v>0</v>
      </c>
      <c r="G26" s="346">
        <f t="shared" si="1"/>
        <v>0</v>
      </c>
      <c r="H26" s="346">
        <f t="shared" si="2"/>
        <v>0</v>
      </c>
      <c r="I26" s="301">
        <f>粗付加価値率!D23</f>
        <v>0.42877847560295812</v>
      </c>
      <c r="J26" s="302">
        <f>雇用者所得率!D23</f>
        <v>0.17655802891225983</v>
      </c>
      <c r="K26" s="346">
        <v>1.3676608143985864</v>
      </c>
      <c r="L26" s="346">
        <f t="shared" si="3"/>
        <v>1.3676608143985864</v>
      </c>
      <c r="M26" s="346">
        <f t="shared" si="4"/>
        <v>0.58642351913972612</v>
      </c>
      <c r="N26" s="346">
        <f t="shared" si="5"/>
        <v>0.24147149761075046</v>
      </c>
      <c r="O26" s="353">
        <f t="shared" si="6"/>
        <v>0.24147149761075046</v>
      </c>
      <c r="P26" s="392"/>
      <c r="Q26" s="393"/>
      <c r="R26" s="311">
        <f>民間消費支出構成比!D23</f>
        <v>4.3783569061415608E-5</v>
      </c>
      <c r="S26" s="358">
        <f t="shared" si="7"/>
        <v>0.12251875043657022</v>
      </c>
      <c r="T26" s="320">
        <f>県内自給率!E23</f>
        <v>0.14162545633430856</v>
      </c>
      <c r="U26" s="363">
        <f t="shared" si="8"/>
        <v>1.7351773940088525E-2</v>
      </c>
      <c r="V26" s="346">
        <v>0.16847598682464007</v>
      </c>
      <c r="W26" s="346">
        <f t="shared" si="9"/>
        <v>7.2238876806373226E-2</v>
      </c>
      <c r="X26" s="366">
        <f t="shared" si="10"/>
        <v>2.9745788152806308E-2</v>
      </c>
      <c r="Y26" s="367">
        <f t="shared" si="13"/>
        <v>1.5361368012232266</v>
      </c>
      <c r="Z26" s="346">
        <f t="shared" si="11"/>
        <v>0.65866239594609932</v>
      </c>
      <c r="AA26" s="368">
        <f t="shared" si="12"/>
        <v>0.27121728576355675</v>
      </c>
    </row>
    <row r="27" spans="1:27" ht="13.5" customHeight="1">
      <c r="A27" s="605" t="s">
        <v>225</v>
      </c>
      <c r="B27" s="612" t="s">
        <v>536</v>
      </c>
      <c r="C27" s="72"/>
      <c r="D27" s="294">
        <f>最終需要額入力!X28</f>
        <v>0</v>
      </c>
      <c r="E27" s="28">
        <f>IF(その他の設定入力!E27="",県内自給率!E24,その他の設定入力!E27/100)</f>
        <v>0</v>
      </c>
      <c r="F27" s="347">
        <f t="shared" si="0"/>
        <v>0</v>
      </c>
      <c r="G27" s="347">
        <f t="shared" si="1"/>
        <v>0</v>
      </c>
      <c r="H27" s="347">
        <f t="shared" si="2"/>
        <v>0</v>
      </c>
      <c r="I27" s="303">
        <f>粗付加価値率!D24</f>
        <v>0</v>
      </c>
      <c r="J27" s="304">
        <f>雇用者所得率!D24</f>
        <v>0</v>
      </c>
      <c r="K27" s="347">
        <v>0</v>
      </c>
      <c r="L27" s="347">
        <f t="shared" si="3"/>
        <v>0</v>
      </c>
      <c r="M27" s="347">
        <f t="shared" si="4"/>
        <v>0</v>
      </c>
      <c r="N27" s="347">
        <f t="shared" si="5"/>
        <v>0</v>
      </c>
      <c r="O27" s="354">
        <f t="shared" si="6"/>
        <v>0</v>
      </c>
      <c r="P27" s="392"/>
      <c r="Q27" s="393"/>
      <c r="R27" s="314">
        <f>民間消費支出構成比!D24</f>
        <v>0</v>
      </c>
      <c r="S27" s="359">
        <f t="shared" si="7"/>
        <v>0</v>
      </c>
      <c r="T27" s="321">
        <f>県内自給率!E24</f>
        <v>0</v>
      </c>
      <c r="U27" s="364">
        <f t="shared" si="8"/>
        <v>0</v>
      </c>
      <c r="V27" s="347">
        <v>0</v>
      </c>
      <c r="W27" s="347">
        <f t="shared" si="9"/>
        <v>0</v>
      </c>
      <c r="X27" s="369">
        <f t="shared" si="10"/>
        <v>0</v>
      </c>
      <c r="Y27" s="370">
        <f t="shared" si="13"/>
        <v>0</v>
      </c>
      <c r="Z27" s="347">
        <f t="shared" si="11"/>
        <v>0</v>
      </c>
      <c r="AA27" s="371">
        <f t="shared" si="12"/>
        <v>0</v>
      </c>
    </row>
    <row r="28" spans="1:27">
      <c r="A28" s="604" t="s">
        <v>226</v>
      </c>
      <c r="B28" s="611" t="s">
        <v>537</v>
      </c>
      <c r="C28" s="17"/>
      <c r="D28" s="293">
        <f>最終需要額入力!X29</f>
        <v>0</v>
      </c>
      <c r="E28" s="27">
        <f>IF(その他の設定入力!E28="",県内自給率!E25,その他の設定入力!E28/100)</f>
        <v>0.35360038792058401</v>
      </c>
      <c r="F28" s="346">
        <f t="shared" si="0"/>
        <v>0</v>
      </c>
      <c r="G28" s="346">
        <f t="shared" si="1"/>
        <v>0</v>
      </c>
      <c r="H28" s="346">
        <f t="shared" si="2"/>
        <v>0</v>
      </c>
      <c r="I28" s="301">
        <f>粗付加価値率!D25</f>
        <v>0.25934925764828809</v>
      </c>
      <c r="J28" s="302">
        <f>雇用者所得率!D25</f>
        <v>0.12951668165139843</v>
      </c>
      <c r="K28" s="346">
        <v>2.1727596355335441</v>
      </c>
      <c r="L28" s="346">
        <f t="shared" si="3"/>
        <v>2.1727596355335441</v>
      </c>
      <c r="M28" s="346">
        <f t="shared" si="4"/>
        <v>0.56350359852378962</v>
      </c>
      <c r="N28" s="346">
        <f t="shared" si="5"/>
        <v>0.28140861802040651</v>
      </c>
      <c r="O28" s="353">
        <f t="shared" si="6"/>
        <v>0.28140861802040651</v>
      </c>
      <c r="P28" s="392"/>
      <c r="Q28" s="393"/>
      <c r="R28" s="315">
        <f>民間消費支出構成比!D25</f>
        <v>1.9901622300643457E-6</v>
      </c>
      <c r="S28" s="358">
        <f t="shared" si="7"/>
        <v>5.5690341107531918E-3</v>
      </c>
      <c r="T28" s="320">
        <f>県内自給率!E25</f>
        <v>0.35360038792058401</v>
      </c>
      <c r="U28" s="363">
        <f t="shared" si="8"/>
        <v>1.9692126219052935E-3</v>
      </c>
      <c r="V28" s="346">
        <v>0.36059246999939942</v>
      </c>
      <c r="W28" s="346">
        <f t="shared" si="9"/>
        <v>9.3519389407906828E-2</v>
      </c>
      <c r="X28" s="366">
        <f t="shared" si="10"/>
        <v>4.6702740142803657E-2</v>
      </c>
      <c r="Y28" s="367">
        <f t="shared" si="13"/>
        <v>2.5333521055329435</v>
      </c>
      <c r="Z28" s="346">
        <f t="shared" si="11"/>
        <v>0.65702298793169644</v>
      </c>
      <c r="AA28" s="368">
        <f t="shared" si="12"/>
        <v>0.32811135816321019</v>
      </c>
    </row>
    <row r="29" spans="1:27">
      <c r="A29" s="604" t="s">
        <v>227</v>
      </c>
      <c r="B29" s="615" t="s">
        <v>331</v>
      </c>
      <c r="C29" s="17"/>
      <c r="D29" s="293">
        <f>最終需要額入力!X30</f>
        <v>0</v>
      </c>
      <c r="E29" s="27">
        <f>IF(その他の設定入力!E29="",県内自給率!E26,その他の設定入力!E29/100)</f>
        <v>4.2187842879087167E-2</v>
      </c>
      <c r="F29" s="346">
        <f t="shared" si="0"/>
        <v>0</v>
      </c>
      <c r="G29" s="346">
        <f t="shared" si="1"/>
        <v>0</v>
      </c>
      <c r="H29" s="346">
        <f t="shared" si="2"/>
        <v>0</v>
      </c>
      <c r="I29" s="301">
        <f>粗付加価値率!D26</f>
        <v>0.19168319741385645</v>
      </c>
      <c r="J29" s="302">
        <f>雇用者所得率!D26</f>
        <v>0.10010285798251414</v>
      </c>
      <c r="K29" s="346">
        <v>0.1055386222124782</v>
      </c>
      <c r="L29" s="346">
        <f t="shared" si="3"/>
        <v>0.1055386222124782</v>
      </c>
      <c r="M29" s="346">
        <f t="shared" si="4"/>
        <v>2.0229980556340874E-2</v>
      </c>
      <c r="N29" s="346">
        <f t="shared" si="5"/>
        <v>1.0564717711005919E-2</v>
      </c>
      <c r="O29" s="353">
        <f t="shared" si="6"/>
        <v>1.0564717711005919E-2</v>
      </c>
      <c r="P29" s="392"/>
      <c r="Q29" s="393"/>
      <c r="R29" s="311">
        <f>民間消費支出構成比!D26</f>
        <v>0</v>
      </c>
      <c r="S29" s="358">
        <f t="shared" si="7"/>
        <v>0</v>
      </c>
      <c r="T29" s="320">
        <f>県内自給率!E26</f>
        <v>4.2187842879087167E-2</v>
      </c>
      <c r="U29" s="363">
        <f t="shared" si="8"/>
        <v>0</v>
      </c>
      <c r="V29" s="346">
        <v>1.5603559849558812E-2</v>
      </c>
      <c r="W29" s="346">
        <f t="shared" si="9"/>
        <v>2.990940243001906E-3</v>
      </c>
      <c r="X29" s="366">
        <f t="shared" si="10"/>
        <v>1.5619609356420454E-3</v>
      </c>
      <c r="Y29" s="367">
        <f t="shared" si="13"/>
        <v>0.12114218206203702</v>
      </c>
      <c r="Z29" s="346">
        <f t="shared" si="11"/>
        <v>2.3220920799342779E-2</v>
      </c>
      <c r="AA29" s="368">
        <f t="shared" si="12"/>
        <v>1.2126678646647964E-2</v>
      </c>
    </row>
    <row r="30" spans="1:27">
      <c r="A30" s="604" t="s">
        <v>228</v>
      </c>
      <c r="B30" s="611" t="s">
        <v>332</v>
      </c>
      <c r="C30" s="17"/>
      <c r="D30" s="293">
        <f>最終需要額入力!X31</f>
        <v>0</v>
      </c>
      <c r="E30" s="27">
        <f>IF(その他の設定入力!E30="",県内自給率!E27,その他の設定入力!E30/100)</f>
        <v>0.23954248366013076</v>
      </c>
      <c r="F30" s="346">
        <f t="shared" si="0"/>
        <v>0</v>
      </c>
      <c r="G30" s="346">
        <f t="shared" si="1"/>
        <v>0</v>
      </c>
      <c r="H30" s="346">
        <f t="shared" si="2"/>
        <v>0</v>
      </c>
      <c r="I30" s="301">
        <f>粗付加価値率!D27</f>
        <v>0.15668498535841791</v>
      </c>
      <c r="J30" s="302">
        <f>雇用者所得率!D27</f>
        <v>4.825705002206266E-2</v>
      </c>
      <c r="K30" s="346">
        <v>0.16574147290294117</v>
      </c>
      <c r="L30" s="346">
        <f t="shared" si="3"/>
        <v>0.16574147290294117</v>
      </c>
      <c r="M30" s="346">
        <f t="shared" si="4"/>
        <v>2.5969200255079955E-2</v>
      </c>
      <c r="N30" s="346">
        <f t="shared" si="5"/>
        <v>7.9981945486075744E-3</v>
      </c>
      <c r="O30" s="353">
        <f t="shared" si="6"/>
        <v>7.9981945486075744E-3</v>
      </c>
      <c r="P30" s="392"/>
      <c r="Q30" s="393"/>
      <c r="R30" s="311">
        <f>民間消費支出構成比!D27</f>
        <v>0</v>
      </c>
      <c r="S30" s="358">
        <f t="shared" si="7"/>
        <v>0</v>
      </c>
      <c r="T30" s="320">
        <f>県内自給率!E27</f>
        <v>0.23954248366013076</v>
      </c>
      <c r="U30" s="363">
        <f t="shared" si="8"/>
        <v>0</v>
      </c>
      <c r="V30" s="346">
        <v>0.17004856721860084</v>
      </c>
      <c r="W30" s="346">
        <f t="shared" si="9"/>
        <v>2.6644057264866416E-2</v>
      </c>
      <c r="X30" s="366">
        <f t="shared" si="10"/>
        <v>8.2060422144481053E-3</v>
      </c>
      <c r="Y30" s="367">
        <f t="shared" si="13"/>
        <v>0.33579004012154201</v>
      </c>
      <c r="Z30" s="346">
        <f t="shared" si="11"/>
        <v>5.2613257519946374E-2</v>
      </c>
      <c r="AA30" s="368">
        <f t="shared" si="12"/>
        <v>1.6204236763055678E-2</v>
      </c>
    </row>
    <row r="31" spans="1:27">
      <c r="A31" s="604" t="s">
        <v>229</v>
      </c>
      <c r="B31" s="611" t="s">
        <v>333</v>
      </c>
      <c r="C31" s="17"/>
      <c r="D31" s="293">
        <f>最終需要額入力!X32</f>
        <v>0</v>
      </c>
      <c r="E31" s="27">
        <f>IF(その他の設定入力!E31="",県内自給率!E28,その他の設定入力!E31/100)</f>
        <v>4.3919774121312427E-2</v>
      </c>
      <c r="F31" s="346">
        <f t="shared" si="0"/>
        <v>0</v>
      </c>
      <c r="G31" s="346">
        <f t="shared" si="1"/>
        <v>0</v>
      </c>
      <c r="H31" s="346">
        <f t="shared" si="2"/>
        <v>0</v>
      </c>
      <c r="I31" s="301">
        <f>粗付加価値率!D28</f>
        <v>0.52142290026490168</v>
      </c>
      <c r="J31" s="302">
        <f>雇用者所得率!D28</f>
        <v>0.17065898921842884</v>
      </c>
      <c r="K31" s="346">
        <v>3.0065077836305035E-2</v>
      </c>
      <c r="L31" s="346">
        <f t="shared" si="3"/>
        <v>3.0065077836305035E-2</v>
      </c>
      <c r="M31" s="346">
        <f t="shared" si="4"/>
        <v>1.5676620082096186E-2</v>
      </c>
      <c r="N31" s="346">
        <f t="shared" si="5"/>
        <v>5.1308757943172049E-3</v>
      </c>
      <c r="O31" s="353">
        <f t="shared" si="6"/>
        <v>5.1308757943172049E-3</v>
      </c>
      <c r="P31" s="392"/>
      <c r="Q31" s="393"/>
      <c r="R31" s="311">
        <f>民間消費支出構成比!D28</f>
        <v>1.8030869804382974E-3</v>
      </c>
      <c r="S31" s="358">
        <f t="shared" si="7"/>
        <v>5.0455449043423917</v>
      </c>
      <c r="T31" s="320">
        <f>県内自給率!E28</f>
        <v>4.3919774121312427E-2</v>
      </c>
      <c r="U31" s="363">
        <f t="shared" si="8"/>
        <v>0.22159919251765675</v>
      </c>
      <c r="V31" s="346">
        <v>0.90330868301127376</v>
      </c>
      <c r="W31" s="346">
        <f t="shared" si="9"/>
        <v>0.47100583333020707</v>
      </c>
      <c r="X31" s="366">
        <f t="shared" si="10"/>
        <v>0.15415774679493413</v>
      </c>
      <c r="Y31" s="367">
        <f t="shared" si="13"/>
        <v>0.93337376084757884</v>
      </c>
      <c r="Z31" s="346">
        <f t="shared" si="11"/>
        <v>0.48668245341230326</v>
      </c>
      <c r="AA31" s="368">
        <f t="shared" si="12"/>
        <v>0.15928862258925133</v>
      </c>
    </row>
    <row r="32" spans="1:27">
      <c r="A32" s="605" t="s">
        <v>230</v>
      </c>
      <c r="B32" s="612" t="s">
        <v>334</v>
      </c>
      <c r="C32" s="72"/>
      <c r="D32" s="294">
        <f>最終需要額入力!X33</f>
        <v>0</v>
      </c>
      <c r="E32" s="28">
        <f>IF(その他の設定入力!E32="",県内自給率!E29,その他の設定入力!E32/100)</f>
        <v>7.9110320284697555E-2</v>
      </c>
      <c r="F32" s="347">
        <f t="shared" si="0"/>
        <v>0</v>
      </c>
      <c r="G32" s="347">
        <f t="shared" si="1"/>
        <v>0</v>
      </c>
      <c r="H32" s="347">
        <f t="shared" si="2"/>
        <v>0</v>
      </c>
      <c r="I32" s="303">
        <f>粗付加価値率!D29</f>
        <v>0.4329703662048634</v>
      </c>
      <c r="J32" s="304">
        <f>雇用者所得率!D29</f>
        <v>0.14499940357514102</v>
      </c>
      <c r="K32" s="347">
        <v>2.9792944721715364</v>
      </c>
      <c r="L32" s="347">
        <f t="shared" si="3"/>
        <v>2.9792944721715364</v>
      </c>
      <c r="M32" s="347">
        <f t="shared" si="4"/>
        <v>1.2899462186482353</v>
      </c>
      <c r="N32" s="347">
        <f t="shared" si="5"/>
        <v>0.43199592153958732</v>
      </c>
      <c r="O32" s="354">
        <f t="shared" si="6"/>
        <v>0.43199592153958732</v>
      </c>
      <c r="P32" s="392"/>
      <c r="Q32" s="393"/>
      <c r="R32" s="314">
        <f>民間消費支出構成比!D29</f>
        <v>3.2594877003993858E-3</v>
      </c>
      <c r="S32" s="359">
        <f t="shared" si="7"/>
        <v>9.1209640665915774</v>
      </c>
      <c r="T32" s="321">
        <f>県内自給率!E29</f>
        <v>7.9110320284697555E-2</v>
      </c>
      <c r="U32" s="364">
        <f t="shared" si="8"/>
        <v>0.72156238861327715</v>
      </c>
      <c r="V32" s="347">
        <v>1.1407765031923933</v>
      </c>
      <c r="W32" s="347">
        <f t="shared" si="9"/>
        <v>0.49392242034511408</v>
      </c>
      <c r="X32" s="369">
        <f t="shared" si="10"/>
        <v>0.16541191257543197</v>
      </c>
      <c r="Y32" s="370">
        <f t="shared" si="13"/>
        <v>4.1200709753639302</v>
      </c>
      <c r="Z32" s="347">
        <f t="shared" si="11"/>
        <v>1.7838686389933494</v>
      </c>
      <c r="AA32" s="371">
        <f t="shared" si="12"/>
        <v>0.5974078341150193</v>
      </c>
    </row>
    <row r="33" spans="1:28">
      <c r="A33" s="604" t="s">
        <v>231</v>
      </c>
      <c r="B33" s="611" t="s">
        <v>335</v>
      </c>
      <c r="C33" s="17"/>
      <c r="D33" s="293">
        <f>最終需要額入力!X34</f>
        <v>0</v>
      </c>
      <c r="E33" s="27">
        <f>IF(その他の設定入力!E33="",県内自給率!E30,その他の設定入力!E33/100)</f>
        <v>2.9835751145479428E-3</v>
      </c>
      <c r="F33" s="346">
        <f t="shared" si="0"/>
        <v>0</v>
      </c>
      <c r="G33" s="346">
        <f t="shared" si="1"/>
        <v>0</v>
      </c>
      <c r="H33" s="346">
        <f t="shared" si="2"/>
        <v>0</v>
      </c>
      <c r="I33" s="301">
        <f>粗付加価値率!D30</f>
        <v>0.30576441102756891</v>
      </c>
      <c r="J33" s="302">
        <f>雇用者所得率!D30</f>
        <v>0.21553884711779447</v>
      </c>
      <c r="K33" s="346">
        <v>0.95432912885661925</v>
      </c>
      <c r="L33" s="346">
        <f t="shared" si="3"/>
        <v>0.95432912885661925</v>
      </c>
      <c r="M33" s="346">
        <f t="shared" si="4"/>
        <v>0.29179988401129708</v>
      </c>
      <c r="N33" s="346">
        <f t="shared" si="5"/>
        <v>0.20569500020468484</v>
      </c>
      <c r="O33" s="353">
        <f t="shared" si="6"/>
        <v>0.20569500020468484</v>
      </c>
      <c r="P33" s="392"/>
      <c r="Q33" s="393"/>
      <c r="R33" s="315">
        <f>民間消費支出構成比!D30</f>
        <v>1.8639859446782665E-2</v>
      </c>
      <c r="S33" s="358">
        <f t="shared" si="7"/>
        <v>52.159573481314396</v>
      </c>
      <c r="T33" s="320">
        <f>県内自給率!E30</f>
        <v>2.9835751145479428E-3</v>
      </c>
      <c r="U33" s="363">
        <f t="shared" si="8"/>
        <v>0.15562200542428445</v>
      </c>
      <c r="V33" s="346">
        <v>0.21729431124982526</v>
      </c>
      <c r="W33" s="346">
        <f t="shared" si="9"/>
        <v>6.6440867098944062E-2</v>
      </c>
      <c r="X33" s="366">
        <f t="shared" si="10"/>
        <v>4.6835365332042536E-2</v>
      </c>
      <c r="Y33" s="367">
        <f t="shared" si="13"/>
        <v>1.1716234401064445</v>
      </c>
      <c r="Z33" s="346">
        <f t="shared" si="11"/>
        <v>0.35824075111024112</v>
      </c>
      <c r="AA33" s="368">
        <f t="shared" si="12"/>
        <v>0.25253036553672736</v>
      </c>
    </row>
    <row r="34" spans="1:28">
      <c r="A34" s="604" t="s">
        <v>232</v>
      </c>
      <c r="B34" s="611" t="s">
        <v>336</v>
      </c>
      <c r="C34" s="17"/>
      <c r="D34" s="293">
        <f>最終需要額入力!X35</f>
        <v>0</v>
      </c>
      <c r="E34" s="27">
        <f>IF(その他の設定入力!E34="",県内自給率!E31,その他の設定入力!E34/100)</f>
        <v>0.59992054032578468</v>
      </c>
      <c r="F34" s="346">
        <f t="shared" si="0"/>
        <v>0</v>
      </c>
      <c r="G34" s="346">
        <f t="shared" si="1"/>
        <v>0</v>
      </c>
      <c r="H34" s="346">
        <f t="shared" si="2"/>
        <v>0</v>
      </c>
      <c r="I34" s="301">
        <f>粗付加価値率!D31</f>
        <v>0.2487611496531219</v>
      </c>
      <c r="J34" s="302">
        <f>雇用者所得率!D31</f>
        <v>9.6795507102741984E-2</v>
      </c>
      <c r="K34" s="346">
        <v>154.70410854383155</v>
      </c>
      <c r="L34" s="346">
        <f t="shared" si="3"/>
        <v>154.70410854383155</v>
      </c>
      <c r="M34" s="346">
        <f t="shared" si="4"/>
        <v>38.484371897424893</v>
      </c>
      <c r="N34" s="346">
        <f t="shared" si="5"/>
        <v>14.974662637377813</v>
      </c>
      <c r="O34" s="353">
        <f t="shared" si="6"/>
        <v>14.974662637377813</v>
      </c>
      <c r="P34" s="392"/>
      <c r="Q34" s="393"/>
      <c r="R34" s="311">
        <f>民間消費支出構成比!D31</f>
        <v>-5.5724542441801682E-6</v>
      </c>
      <c r="S34" s="358">
        <f t="shared" si="7"/>
        <v>-1.5593295510108936E-2</v>
      </c>
      <c r="T34" s="320">
        <f>県内自給率!E31</f>
        <v>0.59992054032578468</v>
      </c>
      <c r="U34" s="363">
        <f t="shared" si="8"/>
        <v>-9.3547382678841849E-3</v>
      </c>
      <c r="V34" s="346">
        <v>0.6833699461476852</v>
      </c>
      <c r="W34" s="346">
        <f t="shared" si="9"/>
        <v>0.16999589344209018</v>
      </c>
      <c r="X34" s="366">
        <f t="shared" si="10"/>
        <v>6.6147140476138677E-2</v>
      </c>
      <c r="Y34" s="367">
        <f t="shared" si="13"/>
        <v>155.38747848997923</v>
      </c>
      <c r="Z34" s="346">
        <f t="shared" si="11"/>
        <v>38.654367790866985</v>
      </c>
      <c r="AA34" s="368">
        <f t="shared" si="12"/>
        <v>15.040809777853951</v>
      </c>
    </row>
    <row r="35" spans="1:28" ht="13.5" customHeight="1">
      <c r="A35" s="604" t="s">
        <v>233</v>
      </c>
      <c r="B35" s="611" t="s">
        <v>337</v>
      </c>
      <c r="C35" s="17"/>
      <c r="D35" s="293">
        <f>最終需要額入力!X36</f>
        <v>0</v>
      </c>
      <c r="E35" s="27">
        <f>IF(その他の設定入力!E35="",県内自給率!E32,その他の設定入力!E35/100)</f>
        <v>0.12355068237489797</v>
      </c>
      <c r="F35" s="346">
        <f t="shared" si="0"/>
        <v>0</v>
      </c>
      <c r="G35" s="346">
        <f t="shared" si="1"/>
        <v>0</v>
      </c>
      <c r="H35" s="346">
        <f t="shared" si="2"/>
        <v>0</v>
      </c>
      <c r="I35" s="301">
        <f>粗付加価値率!D32</f>
        <v>0.34929903469317974</v>
      </c>
      <c r="J35" s="302">
        <f>雇用者所得率!D32</f>
        <v>0.23509297982587654</v>
      </c>
      <c r="K35" s="346">
        <v>13.556905669950686</v>
      </c>
      <c r="L35" s="346">
        <f t="shared" si="3"/>
        <v>13.556905669950686</v>
      </c>
      <c r="M35" s="346">
        <f t="shared" si="4"/>
        <v>4.7354140639402695</v>
      </c>
      <c r="N35" s="346">
        <f t="shared" si="5"/>
        <v>3.1871333511670277</v>
      </c>
      <c r="O35" s="353">
        <f t="shared" si="6"/>
        <v>3.1871333511670277</v>
      </c>
      <c r="P35" s="392"/>
      <c r="Q35" s="393"/>
      <c r="R35" s="311">
        <f>民間消費支出構成比!D32</f>
        <v>1.3075365851522754E-3</v>
      </c>
      <c r="S35" s="358">
        <f t="shared" si="7"/>
        <v>3.6588554107648474</v>
      </c>
      <c r="T35" s="320">
        <f>県内自給率!E32</f>
        <v>0.12355068237489797</v>
      </c>
      <c r="U35" s="363">
        <f t="shared" si="8"/>
        <v>0.45205408271108449</v>
      </c>
      <c r="V35" s="346">
        <v>1.5655551978993754</v>
      </c>
      <c r="W35" s="346">
        <f t="shared" si="9"/>
        <v>0.54684691938514185</v>
      </c>
      <c r="X35" s="366">
        <f t="shared" si="10"/>
        <v>0.36805103655605403</v>
      </c>
      <c r="Y35" s="367">
        <f t="shared" si="13"/>
        <v>15.12246086785006</v>
      </c>
      <c r="Z35" s="346">
        <f t="shared" si="11"/>
        <v>5.2822609833254113</v>
      </c>
      <c r="AA35" s="368">
        <f t="shared" si="12"/>
        <v>3.5551843877230818</v>
      </c>
    </row>
    <row r="36" spans="1:28" ht="13.5" customHeight="1">
      <c r="A36" s="604" t="s">
        <v>234</v>
      </c>
      <c r="B36" s="611" t="s">
        <v>338</v>
      </c>
      <c r="C36" s="17"/>
      <c r="D36" s="293">
        <f>最終需要額入力!X37</f>
        <v>0</v>
      </c>
      <c r="E36" s="27">
        <f>IF(その他の設定入力!E36="",県内自給率!E33,その他の設定入力!E36/100)</f>
        <v>4.1639897205268284E-2</v>
      </c>
      <c r="F36" s="346">
        <f t="shared" si="0"/>
        <v>0</v>
      </c>
      <c r="G36" s="346">
        <f t="shared" si="1"/>
        <v>0</v>
      </c>
      <c r="H36" s="346">
        <f t="shared" si="2"/>
        <v>0</v>
      </c>
      <c r="I36" s="301">
        <f>粗付加価値率!D33</f>
        <v>0.24828873677660238</v>
      </c>
      <c r="J36" s="302">
        <f>雇用者所得率!D33</f>
        <v>0.42540448039825762</v>
      </c>
      <c r="K36" s="346">
        <v>1.9208548350447161</v>
      </c>
      <c r="L36" s="346">
        <f t="shared" si="3"/>
        <v>1.9208548350447161</v>
      </c>
      <c r="M36" s="346">
        <f t="shared" si="4"/>
        <v>0.47692662052448148</v>
      </c>
      <c r="N36" s="346">
        <f t="shared" si="5"/>
        <v>0.81714025302267834</v>
      </c>
      <c r="O36" s="353">
        <f t="shared" si="6"/>
        <v>0.81714025302267834</v>
      </c>
      <c r="P36" s="392"/>
      <c r="Q36" s="393"/>
      <c r="R36" s="311">
        <f>民間消費支出構成比!D33</f>
        <v>2.1163385154504256E-3</v>
      </c>
      <c r="S36" s="358">
        <f t="shared" si="7"/>
        <v>5.9221108733749448</v>
      </c>
      <c r="T36" s="320">
        <f>県内自給率!E33</f>
        <v>4.1639897205268284E-2</v>
      </c>
      <c r="U36" s="363">
        <f t="shared" si="8"/>
        <v>0.24659608800553429</v>
      </c>
      <c r="V36" s="346">
        <v>0.38867889730693966</v>
      </c>
      <c r="W36" s="346">
        <f t="shared" si="9"/>
        <v>9.6504592424062813E-2</v>
      </c>
      <c r="X36" s="366">
        <f t="shared" si="10"/>
        <v>0.16534574435062641</v>
      </c>
      <c r="Y36" s="367">
        <f t="shared" si="13"/>
        <v>2.3095337323516558</v>
      </c>
      <c r="Z36" s="346">
        <f t="shared" si="11"/>
        <v>0.57343121294854427</v>
      </c>
      <c r="AA36" s="368">
        <f t="shared" si="12"/>
        <v>0.98248599737330478</v>
      </c>
    </row>
    <row r="37" spans="1:28" ht="13.5" customHeight="1">
      <c r="A37" s="605" t="s">
        <v>235</v>
      </c>
      <c r="B37" s="612" t="s">
        <v>538</v>
      </c>
      <c r="C37" s="72"/>
      <c r="D37" s="294">
        <f>最終需要額入力!X38</f>
        <v>0</v>
      </c>
      <c r="E37" s="28">
        <f>IF(その他の設定入力!E37="",県内自給率!E34,その他の設定入力!E37/100)</f>
        <v>1.2516849605237801E-2</v>
      </c>
      <c r="F37" s="347">
        <f t="shared" si="0"/>
        <v>0</v>
      </c>
      <c r="G37" s="347">
        <f t="shared" si="1"/>
        <v>0</v>
      </c>
      <c r="H37" s="347">
        <f t="shared" si="2"/>
        <v>0</v>
      </c>
      <c r="I37" s="303">
        <f>粗付加価値率!D34</f>
        <v>0.53153153153153154</v>
      </c>
      <c r="J37" s="304">
        <f>雇用者所得率!D34</f>
        <v>0.18299549549549549</v>
      </c>
      <c r="K37" s="347">
        <v>1.9144906880193772E-2</v>
      </c>
      <c r="L37" s="347">
        <f t="shared" si="3"/>
        <v>1.9144906880193772E-2</v>
      </c>
      <c r="M37" s="347">
        <f t="shared" si="4"/>
        <v>1.017612167505795E-2</v>
      </c>
      <c r="N37" s="347">
        <f t="shared" si="5"/>
        <v>3.50343172075618E-3</v>
      </c>
      <c r="O37" s="354">
        <f t="shared" si="6"/>
        <v>3.50343172075618E-3</v>
      </c>
      <c r="P37" s="392"/>
      <c r="Q37" s="393"/>
      <c r="R37" s="314">
        <f>民間消費支出構成比!D34</f>
        <v>3.1806772760888378E-3</v>
      </c>
      <c r="S37" s="359">
        <f t="shared" si="7"/>
        <v>8.9004303158057514</v>
      </c>
      <c r="T37" s="321">
        <f>県内自給率!E34</f>
        <v>1.2516849605237801E-2</v>
      </c>
      <c r="U37" s="364">
        <f t="shared" si="8"/>
        <v>0.11140534768483977</v>
      </c>
      <c r="V37" s="347">
        <v>0.11955681264918432</v>
      </c>
      <c r="W37" s="347">
        <f t="shared" si="9"/>
        <v>6.3548215732449329E-2</v>
      </c>
      <c r="X37" s="371">
        <f t="shared" si="10"/>
        <v>2.1878358170599608E-2</v>
      </c>
      <c r="Y37" s="370">
        <f t="shared" si="13"/>
        <v>0.1387017195293781</v>
      </c>
      <c r="Z37" s="347">
        <f t="shared" si="11"/>
        <v>7.3724337407507279E-2</v>
      </c>
      <c r="AA37" s="371">
        <f t="shared" si="12"/>
        <v>2.538178989135579E-2</v>
      </c>
    </row>
    <row r="38" spans="1:28" ht="13.5" customHeight="1">
      <c r="A38" s="604" t="s">
        <v>236</v>
      </c>
      <c r="B38" s="611" t="s">
        <v>339</v>
      </c>
      <c r="C38" s="17"/>
      <c r="D38" s="293">
        <f>最終需要額入力!X39</f>
        <v>0</v>
      </c>
      <c r="E38" s="27">
        <f>IF(その他の設定入力!E38="",県内自給率!E35,その他の設定入力!E38/100)</f>
        <v>0.15728376836878477</v>
      </c>
      <c r="F38" s="346">
        <f t="shared" si="0"/>
        <v>0</v>
      </c>
      <c r="G38" s="346">
        <f t="shared" si="1"/>
        <v>0</v>
      </c>
      <c r="H38" s="346">
        <f t="shared" si="2"/>
        <v>0</v>
      </c>
      <c r="I38" s="301">
        <f>粗付加価値率!D35</f>
        <v>0.51414750513551122</v>
      </c>
      <c r="J38" s="302">
        <f>雇用者所得率!D35</f>
        <v>0.26472732091975348</v>
      </c>
      <c r="K38" s="346">
        <v>0.25466482278372859</v>
      </c>
      <c r="L38" s="346">
        <f t="shared" si="3"/>
        <v>0.25466482278372859</v>
      </c>
      <c r="M38" s="346">
        <f t="shared" si="4"/>
        <v>0.13093528328003115</v>
      </c>
      <c r="N38" s="346">
        <f t="shared" si="5"/>
        <v>6.7416736268040275E-2</v>
      </c>
      <c r="O38" s="353">
        <f t="shared" si="6"/>
        <v>6.7416736268040275E-2</v>
      </c>
      <c r="P38" s="392"/>
      <c r="Q38" s="393"/>
      <c r="R38" s="315">
        <f>民間消費支出構成比!D35</f>
        <v>2.7185616062678965E-4</v>
      </c>
      <c r="S38" s="358">
        <f t="shared" si="7"/>
        <v>0.76073005952888606</v>
      </c>
      <c r="T38" s="320">
        <f>県内自給率!E35</f>
        <v>0.15728376836878477</v>
      </c>
      <c r="U38" s="363">
        <f t="shared" si="8"/>
        <v>0.11965049047411316</v>
      </c>
      <c r="V38" s="346">
        <v>0.22937538790640816</v>
      </c>
      <c r="W38" s="346">
        <f t="shared" si="9"/>
        <v>0.11793278343156986</v>
      </c>
      <c r="X38" s="366">
        <f t="shared" si="10"/>
        <v>6.0721931925392651E-2</v>
      </c>
      <c r="Y38" s="367">
        <f t="shared" si="13"/>
        <v>0.48404021069013675</v>
      </c>
      <c r="Z38" s="346">
        <f t="shared" si="11"/>
        <v>0.248868066711601</v>
      </c>
      <c r="AA38" s="368">
        <f t="shared" si="12"/>
        <v>0.12813866819343292</v>
      </c>
    </row>
    <row r="39" spans="1:28">
      <c r="A39" s="604" t="s">
        <v>237</v>
      </c>
      <c r="B39" s="611" t="s">
        <v>340</v>
      </c>
      <c r="C39" s="17"/>
      <c r="D39" s="293">
        <f>最終需要額入力!X40</f>
        <v>0</v>
      </c>
      <c r="E39" s="27">
        <f>IF(その他の設定入力!E39="",県内自給率!E36,その他の設定入力!E39/100)</f>
        <v>0.7575769027284408</v>
      </c>
      <c r="F39" s="346">
        <f t="shared" si="0"/>
        <v>0</v>
      </c>
      <c r="G39" s="346">
        <f t="shared" ref="G39:G70" si="14">IF(F39="","",F39*I39)</f>
        <v>0</v>
      </c>
      <c r="H39" s="346">
        <f t="shared" ref="H39:H70" si="15">IF(F39="","",F39*J39)</f>
        <v>0</v>
      </c>
      <c r="I39" s="301">
        <f>粗付加価値率!D36</f>
        <v>0.45814923400916713</v>
      </c>
      <c r="J39" s="302">
        <f>雇用者所得率!D36</f>
        <v>0.21088491555518851</v>
      </c>
      <c r="K39" s="346">
        <v>519.64156790054483</v>
      </c>
      <c r="L39" s="346">
        <f t="shared" ref="L39:L70" si="16">K39-F39</f>
        <v>519.64156790054483</v>
      </c>
      <c r="M39" s="346">
        <f t="shared" ref="M39:M70" si="17">L39*I39</f>
        <v>238.07338629295722</v>
      </c>
      <c r="N39" s="346">
        <f t="shared" ref="N39:N70" si="18">L39*J39</f>
        <v>109.58456816567215</v>
      </c>
      <c r="O39" s="353">
        <f t="shared" ref="O39:O70" si="19">IF(H39="",N39,H39+N39)</f>
        <v>109.58456816567215</v>
      </c>
      <c r="P39" s="392"/>
      <c r="Q39" s="393"/>
      <c r="R39" s="311">
        <f>民間消費支出構成比!D36</f>
        <v>5.5724542441801682E-6</v>
      </c>
      <c r="S39" s="358">
        <f t="shared" ref="S39:S70" si="20">$Q$114*R39</f>
        <v>1.5593295510108936E-2</v>
      </c>
      <c r="T39" s="320">
        <f>県内自給率!E36</f>
        <v>0.7575769027284408</v>
      </c>
      <c r="U39" s="363">
        <f t="shared" si="8"/>
        <v>1.181312051587763E-2</v>
      </c>
      <c r="V39" s="346">
        <v>0.6621831915224079</v>
      </c>
      <c r="W39" s="346">
        <f t="shared" ref="W39:W70" si="21">V39*I39</f>
        <v>0.30337872196973681</v>
      </c>
      <c r="X39" s="366">
        <f t="shared" ref="X39:X70" si="22">V39*J39</f>
        <v>0.13964444642626822</v>
      </c>
      <c r="Y39" s="367">
        <f t="shared" ref="Y39:Y70" si="23">IF(F39="",L39+V39,F39+L39+V39)</f>
        <v>520.30375109206727</v>
      </c>
      <c r="Z39" s="346">
        <f t="shared" ref="Z39:Z70" si="24">IF(F39="",M39+W39,G39+M39+W39)</f>
        <v>238.37676501492697</v>
      </c>
      <c r="AA39" s="368">
        <f t="shared" ref="AA39:AA70" si="25">IF(F39="",N39+X39,H39+N39+X39)</f>
        <v>109.72421261209843</v>
      </c>
    </row>
    <row r="40" spans="1:28">
      <c r="A40" s="604" t="s">
        <v>238</v>
      </c>
      <c r="B40" s="611" t="s">
        <v>341</v>
      </c>
      <c r="C40" s="17"/>
      <c r="D40" s="293">
        <f>最終需要額入力!X41</f>
        <v>0</v>
      </c>
      <c r="E40" s="27">
        <f>IF(その他の設定入力!E40="",県内自給率!E37,その他の設定入力!E40/100)</f>
        <v>3.7326580048447466E-2</v>
      </c>
      <c r="F40" s="346">
        <f t="shared" si="0"/>
        <v>0</v>
      </c>
      <c r="G40" s="346">
        <f t="shared" si="14"/>
        <v>0</v>
      </c>
      <c r="H40" s="346">
        <f t="shared" si="15"/>
        <v>0</v>
      </c>
      <c r="I40" s="301">
        <f>粗付加価値率!D37</f>
        <v>0.36793893129770994</v>
      </c>
      <c r="J40" s="302">
        <f>雇用者所得率!D37</f>
        <v>0.26463104325699743</v>
      </c>
      <c r="K40" s="346">
        <v>0.10721281758255173</v>
      </c>
      <c r="L40" s="346">
        <f t="shared" si="16"/>
        <v>0.10721281758255173</v>
      </c>
      <c r="M40" s="346">
        <f t="shared" si="17"/>
        <v>3.9447769522740407E-2</v>
      </c>
      <c r="N40" s="346">
        <f t="shared" si="18"/>
        <v>2.8371839767392822E-2</v>
      </c>
      <c r="O40" s="353">
        <f t="shared" si="19"/>
        <v>2.8371839767392822E-2</v>
      </c>
      <c r="P40" s="392"/>
      <c r="Q40" s="393"/>
      <c r="R40" s="311">
        <f>民間消費支出構成比!D37</f>
        <v>9.4731722151062864E-5</v>
      </c>
      <c r="S40" s="358">
        <f t="shared" si="20"/>
        <v>0.26508602367185191</v>
      </c>
      <c r="T40" s="320">
        <f>県内自給率!E37</f>
        <v>3.7326580048447466E-2</v>
      </c>
      <c r="U40" s="363">
        <f t="shared" si="8"/>
        <v>9.8947546823120198E-3</v>
      </c>
      <c r="V40" s="346">
        <v>2.3600636423172529E-2</v>
      </c>
      <c r="W40" s="346">
        <f t="shared" si="21"/>
        <v>8.683592943487908E-3</v>
      </c>
      <c r="X40" s="366">
        <f t="shared" si="22"/>
        <v>6.2454610381932393E-3</v>
      </c>
      <c r="Y40" s="367">
        <f t="shared" si="23"/>
        <v>0.13081345400572425</v>
      </c>
      <c r="Z40" s="346">
        <f t="shared" si="24"/>
        <v>4.8131362466228317E-2</v>
      </c>
      <c r="AA40" s="368">
        <f t="shared" si="25"/>
        <v>3.461730080558606E-2</v>
      </c>
    </row>
    <row r="41" spans="1:28">
      <c r="A41" s="606" t="s">
        <v>239</v>
      </c>
      <c r="B41" s="613" t="s">
        <v>342</v>
      </c>
      <c r="C41" s="101"/>
      <c r="D41" s="295">
        <f>最終需要額入力!X42</f>
        <v>0</v>
      </c>
      <c r="E41" s="27">
        <f>IF(その他の設定入力!E41="",県内自給率!E38,その他の設定入力!E41/100)</f>
        <v>0.22183423640377287</v>
      </c>
      <c r="F41" s="348">
        <f t="shared" si="0"/>
        <v>0</v>
      </c>
      <c r="G41" s="348">
        <f t="shared" si="14"/>
        <v>0</v>
      </c>
      <c r="H41" s="348">
        <f t="shared" si="15"/>
        <v>0</v>
      </c>
      <c r="I41" s="305">
        <f>粗付加価値率!D38</f>
        <v>0.45481675684721368</v>
      </c>
      <c r="J41" s="306">
        <f>雇用者所得率!D38</f>
        <v>0.19339543705025938</v>
      </c>
      <c r="K41" s="348">
        <v>16.193420354623253</v>
      </c>
      <c r="L41" s="348">
        <f t="shared" si="16"/>
        <v>16.193420354623253</v>
      </c>
      <c r="M41" s="348">
        <f t="shared" si="17"/>
        <v>7.365038927953405</v>
      </c>
      <c r="N41" s="348">
        <f t="shared" si="18"/>
        <v>3.1317336068209305</v>
      </c>
      <c r="O41" s="355">
        <f t="shared" si="19"/>
        <v>3.1317336068209305</v>
      </c>
      <c r="P41" s="392"/>
      <c r="Q41" s="393"/>
      <c r="R41" s="313">
        <f>民間消費支出構成比!D38</f>
        <v>3.8051901838830293E-4</v>
      </c>
      <c r="S41" s="360">
        <f t="shared" si="20"/>
        <v>1.0647993219760103</v>
      </c>
      <c r="T41" s="322">
        <f>県内自給率!E38</f>
        <v>0.22183423640377287</v>
      </c>
      <c r="U41" s="365">
        <f t="shared" si="8"/>
        <v>0.23620894451380334</v>
      </c>
      <c r="V41" s="348">
        <v>0.42939618402624086</v>
      </c>
      <c r="W41" s="348">
        <f t="shared" si="21"/>
        <v>0.19529657982138421</v>
      </c>
      <c r="X41" s="372">
        <f t="shared" si="22"/>
        <v>8.3043262677468463E-2</v>
      </c>
      <c r="Y41" s="373">
        <f t="shared" si="23"/>
        <v>16.622816538649495</v>
      </c>
      <c r="Z41" s="348">
        <f t="shared" si="24"/>
        <v>7.5603355077747896</v>
      </c>
      <c r="AA41" s="374">
        <f t="shared" si="25"/>
        <v>3.2147768694983991</v>
      </c>
    </row>
    <row r="42" spans="1:28">
      <c r="A42" s="604" t="s">
        <v>240</v>
      </c>
      <c r="B42" s="611" t="s">
        <v>343</v>
      </c>
      <c r="C42" s="17"/>
      <c r="D42" s="293">
        <f>最終需要額入力!X43</f>
        <v>0</v>
      </c>
      <c r="E42" s="103">
        <f>IF(その他の設定入力!E42="",県内自給率!E39,その他の設定入力!E42/100)</f>
        <v>0.46079003331012292</v>
      </c>
      <c r="F42" s="346">
        <f t="shared" ref="F42:F105" si="26">IF(D42="","",D42*E42)</f>
        <v>0</v>
      </c>
      <c r="G42" s="346">
        <f t="shared" si="14"/>
        <v>0</v>
      </c>
      <c r="H42" s="346">
        <f t="shared" si="15"/>
        <v>0</v>
      </c>
      <c r="I42" s="301">
        <f>粗付加価値率!D39</f>
        <v>0.35943670654414456</v>
      </c>
      <c r="J42" s="302">
        <f>雇用者所得率!D39</f>
        <v>6.0567531641911809E-2</v>
      </c>
      <c r="K42" s="346">
        <v>4.478010070941604</v>
      </c>
      <c r="L42" s="346">
        <f t="shared" si="16"/>
        <v>4.478010070941604</v>
      </c>
      <c r="M42" s="346">
        <f t="shared" si="17"/>
        <v>1.6095611917707613</v>
      </c>
      <c r="N42" s="346">
        <f t="shared" si="18"/>
        <v>0.27122201666455537</v>
      </c>
      <c r="O42" s="353">
        <f t="shared" si="19"/>
        <v>0.27122201666455537</v>
      </c>
      <c r="P42" s="392"/>
      <c r="Q42" s="393"/>
      <c r="R42" s="311">
        <f>民間消費支出構成比!D39</f>
        <v>-1.213998960339251E-4</v>
      </c>
      <c r="S42" s="358">
        <f t="shared" si="20"/>
        <v>-0.33971108075594469</v>
      </c>
      <c r="T42" s="320">
        <f>県内自給率!E39</f>
        <v>0.46079003331012292</v>
      </c>
      <c r="U42" s="363">
        <f t="shared" ref="U42:U105" si="27">S42*T42</f>
        <v>-0.15653548021734962</v>
      </c>
      <c r="V42" s="346">
        <v>-0.1605995534420375</v>
      </c>
      <c r="W42" s="346">
        <f t="shared" si="21"/>
        <v>-5.7725374561666293E-2</v>
      </c>
      <c r="X42" s="366">
        <f t="shared" si="22"/>
        <v>-9.7271185347775121E-3</v>
      </c>
      <c r="Y42" s="367">
        <f t="shared" si="23"/>
        <v>4.3174105174995665</v>
      </c>
      <c r="Z42" s="346">
        <f t="shared" si="24"/>
        <v>1.5518358172090949</v>
      </c>
      <c r="AA42" s="368">
        <f t="shared" si="25"/>
        <v>0.26149489812977783</v>
      </c>
    </row>
    <row r="43" spans="1:28">
      <c r="A43" s="604" t="s">
        <v>241</v>
      </c>
      <c r="B43" s="611" t="s">
        <v>344</v>
      </c>
      <c r="C43" s="17"/>
      <c r="D43" s="293">
        <f>最終需要額入力!X44</f>
        <v>0</v>
      </c>
      <c r="E43" s="27">
        <f>IF(その他の設定入力!E43="",県内自給率!E40,その他の設定入力!E43/100)</f>
        <v>4.9819282094672235E-2</v>
      </c>
      <c r="F43" s="346">
        <f t="shared" si="26"/>
        <v>0</v>
      </c>
      <c r="G43" s="346">
        <f t="shared" si="14"/>
        <v>0</v>
      </c>
      <c r="H43" s="346">
        <f t="shared" si="15"/>
        <v>0</v>
      </c>
      <c r="I43" s="301">
        <f>粗付加価値率!D40</f>
        <v>0.26442168724449766</v>
      </c>
      <c r="J43" s="302">
        <f>雇用者所得率!D40</f>
        <v>0.13494652516827021</v>
      </c>
      <c r="K43" s="346">
        <v>12.602640196038596</v>
      </c>
      <c r="L43" s="346">
        <f t="shared" si="16"/>
        <v>12.602640196038596</v>
      </c>
      <c r="M43" s="346">
        <f t="shared" si="17"/>
        <v>3.3324113843718521</v>
      </c>
      <c r="N43" s="346">
        <f t="shared" si="18"/>
        <v>1.7006825024013763</v>
      </c>
      <c r="O43" s="353">
        <f t="shared" si="19"/>
        <v>1.7006825024013763</v>
      </c>
      <c r="P43" s="392"/>
      <c r="Q43" s="393"/>
      <c r="R43" s="311">
        <f>民間消費支出構成比!D40</f>
        <v>0</v>
      </c>
      <c r="S43" s="358">
        <f t="shared" si="20"/>
        <v>0</v>
      </c>
      <c r="T43" s="320">
        <f>県内自給率!E40</f>
        <v>4.9819282094672235E-2</v>
      </c>
      <c r="U43" s="363">
        <f t="shared" si="27"/>
        <v>0</v>
      </c>
      <c r="V43" s="346">
        <v>4.7835673475257384E-2</v>
      </c>
      <c r="W43" s="346">
        <f t="shared" si="21"/>
        <v>1.264878949080442E-2</v>
      </c>
      <c r="X43" s="366">
        <f t="shared" si="22"/>
        <v>6.4552579145699769E-3</v>
      </c>
      <c r="Y43" s="367">
        <f t="shared" si="23"/>
        <v>12.650475869513853</v>
      </c>
      <c r="Z43" s="346">
        <f t="shared" si="24"/>
        <v>3.3450601738626564</v>
      </c>
      <c r="AA43" s="368">
        <f t="shared" si="25"/>
        <v>1.7071377603159463</v>
      </c>
    </row>
    <row r="44" spans="1:28">
      <c r="A44" s="604" t="s">
        <v>242</v>
      </c>
      <c r="B44" s="611" t="s">
        <v>539</v>
      </c>
      <c r="C44" s="17"/>
      <c r="D44" s="293">
        <f>最終需要額入力!X45</f>
        <v>0</v>
      </c>
      <c r="E44" s="27">
        <f>IF(その他の設定入力!E44="",県内自給率!E41,その他の設定入力!E44/100)</f>
        <v>0.37856243561863345</v>
      </c>
      <c r="F44" s="346">
        <f t="shared" si="26"/>
        <v>0</v>
      </c>
      <c r="G44" s="346">
        <f t="shared" si="14"/>
        <v>0</v>
      </c>
      <c r="H44" s="346">
        <f t="shared" si="15"/>
        <v>0</v>
      </c>
      <c r="I44" s="301">
        <f>粗付加価値率!D41</f>
        <v>0.47231518370960601</v>
      </c>
      <c r="J44" s="302">
        <f>雇用者所得率!D41</f>
        <v>0.18468348826914563</v>
      </c>
      <c r="K44" s="346">
        <v>6.0551492131811138</v>
      </c>
      <c r="L44" s="346">
        <f t="shared" si="16"/>
        <v>6.0551492131811138</v>
      </c>
      <c r="M44" s="346">
        <f t="shared" si="17"/>
        <v>2.859938913012714</v>
      </c>
      <c r="N44" s="346">
        <f t="shared" si="18"/>
        <v>1.1182860786804607</v>
      </c>
      <c r="O44" s="353">
        <f t="shared" si="19"/>
        <v>1.1182860786804607</v>
      </c>
      <c r="P44" s="392"/>
      <c r="Q44" s="393"/>
      <c r="R44" s="311">
        <f>民間消費支出構成比!D41</f>
        <v>0</v>
      </c>
      <c r="S44" s="358">
        <f t="shared" si="20"/>
        <v>0</v>
      </c>
      <c r="T44" s="320">
        <f>県内自給率!E41</f>
        <v>0.37856243561863345</v>
      </c>
      <c r="U44" s="363">
        <f t="shared" si="27"/>
        <v>0</v>
      </c>
      <c r="V44" s="346">
        <v>3.8541307779710279E-2</v>
      </c>
      <c r="W44" s="346">
        <f t="shared" si="21"/>
        <v>1.8203644864382328E-2</v>
      </c>
      <c r="X44" s="366">
        <f t="shared" si="22"/>
        <v>7.117943163211655E-3</v>
      </c>
      <c r="Y44" s="367">
        <f t="shared" si="23"/>
        <v>6.0936905209608243</v>
      </c>
      <c r="Z44" s="346">
        <f t="shared" si="24"/>
        <v>2.8781425578770965</v>
      </c>
      <c r="AA44" s="368">
        <f t="shared" si="25"/>
        <v>1.1254040218436723</v>
      </c>
    </row>
    <row r="45" spans="1:28">
      <c r="A45" s="604" t="s">
        <v>243</v>
      </c>
      <c r="B45" s="611" t="s">
        <v>345</v>
      </c>
      <c r="C45" s="17"/>
      <c r="D45" s="293">
        <f>最終需要額入力!X46</f>
        <v>0</v>
      </c>
      <c r="E45" s="27">
        <f>IF(その他の設定入力!E45="",県内自給率!E42,その他の設定入力!E45/100)</f>
        <v>0.49754138454805241</v>
      </c>
      <c r="F45" s="346">
        <f t="shared" si="26"/>
        <v>0</v>
      </c>
      <c r="G45" s="346">
        <f t="shared" si="14"/>
        <v>0</v>
      </c>
      <c r="H45" s="346">
        <f t="shared" si="15"/>
        <v>0</v>
      </c>
      <c r="I45" s="301">
        <f>粗付加価値率!D42</f>
        <v>0.24532889109000044</v>
      </c>
      <c r="J45" s="302">
        <f>雇用者所得率!D42</f>
        <v>9.2701814416280226E-2</v>
      </c>
      <c r="K45" s="346">
        <v>13.179589130028825</v>
      </c>
      <c r="L45" s="346">
        <f t="shared" si="16"/>
        <v>13.179589130028825</v>
      </c>
      <c r="M45" s="346">
        <f t="shared" si="17"/>
        <v>3.2333339862917954</v>
      </c>
      <c r="N45" s="346">
        <f t="shared" si="18"/>
        <v>1.2217718256147563</v>
      </c>
      <c r="O45" s="353">
        <f t="shared" si="19"/>
        <v>1.2217718256147563</v>
      </c>
      <c r="P45" s="392"/>
      <c r="Q45" s="393"/>
      <c r="R45" s="311">
        <f>民間消費支出構成比!D42</f>
        <v>0</v>
      </c>
      <c r="S45" s="358">
        <f t="shared" si="20"/>
        <v>0</v>
      </c>
      <c r="T45" s="320">
        <f>県内自給率!E42</f>
        <v>0.49754138454805241</v>
      </c>
      <c r="U45" s="363">
        <f t="shared" si="27"/>
        <v>0</v>
      </c>
      <c r="V45" s="346">
        <v>0.16956031913273151</v>
      </c>
      <c r="W45" s="346">
        <f t="shared" si="21"/>
        <v>4.1598045065699606E-2</v>
      </c>
      <c r="X45" s="366">
        <f t="shared" si="22"/>
        <v>1.5718549236607725E-2</v>
      </c>
      <c r="Y45" s="367">
        <f t="shared" si="23"/>
        <v>13.349149449161557</v>
      </c>
      <c r="Z45" s="346">
        <f t="shared" si="24"/>
        <v>3.274932031357495</v>
      </c>
      <c r="AA45" s="368">
        <f t="shared" si="25"/>
        <v>1.2374903748513639</v>
      </c>
    </row>
    <row r="46" spans="1:28">
      <c r="A46" s="606" t="s">
        <v>244</v>
      </c>
      <c r="B46" s="613" t="s">
        <v>346</v>
      </c>
      <c r="C46" s="101"/>
      <c r="D46" s="295">
        <f>最終需要額入力!X47</f>
        <v>0</v>
      </c>
      <c r="E46" s="29">
        <f>IF(その他の設定入力!E46="",県内自給率!E43,その他の設定入力!E46/100)</f>
        <v>0.25021599552762197</v>
      </c>
      <c r="F46" s="348">
        <f t="shared" si="26"/>
        <v>0</v>
      </c>
      <c r="G46" s="348">
        <f t="shared" si="14"/>
        <v>0</v>
      </c>
      <c r="H46" s="348">
        <f t="shared" si="15"/>
        <v>0</v>
      </c>
      <c r="I46" s="305">
        <f>粗付加価値率!D43</f>
        <v>0.23939951758283612</v>
      </c>
      <c r="J46" s="307">
        <f>雇用者所得率!D43</f>
        <v>7.418750793449283E-2</v>
      </c>
      <c r="K46" s="348">
        <v>5.2875849363915934</v>
      </c>
      <c r="L46" s="348">
        <f t="shared" si="16"/>
        <v>5.2875849363915934</v>
      </c>
      <c r="M46" s="348">
        <f t="shared" si="17"/>
        <v>1.2658452829504188</v>
      </c>
      <c r="N46" s="348">
        <f t="shared" si="18"/>
        <v>0.39227274942285612</v>
      </c>
      <c r="O46" s="355">
        <f t="shared" si="19"/>
        <v>0.39227274942285612</v>
      </c>
      <c r="P46" s="392"/>
      <c r="Q46" s="393"/>
      <c r="R46" s="316">
        <f>民間消費支出構成比!D43</f>
        <v>-2.3483914314759282E-5</v>
      </c>
      <c r="S46" s="360">
        <f t="shared" si="20"/>
        <v>-6.5714602506887668E-2</v>
      </c>
      <c r="T46" s="322">
        <f>県内自給率!E43</f>
        <v>0.25021599552762197</v>
      </c>
      <c r="U46" s="365">
        <f t="shared" si="27"/>
        <v>-1.644284468696286E-2</v>
      </c>
      <c r="V46" s="348">
        <v>0.14101317712291839</v>
      </c>
      <c r="W46" s="348">
        <f t="shared" si="21"/>
        <v>3.3758486576049684E-2</v>
      </c>
      <c r="X46" s="372">
        <f t="shared" si="22"/>
        <v>1.0461416196674551E-2</v>
      </c>
      <c r="Y46" s="373">
        <f t="shared" si="23"/>
        <v>5.4285981135145116</v>
      </c>
      <c r="Z46" s="348">
        <f t="shared" si="24"/>
        <v>1.2996037695264684</v>
      </c>
      <c r="AA46" s="374">
        <f t="shared" si="25"/>
        <v>0.40273416561953068</v>
      </c>
      <c r="AB46" s="187"/>
    </row>
    <row r="47" spans="1:28">
      <c r="A47" s="604" t="s">
        <v>245</v>
      </c>
      <c r="B47" s="611" t="s">
        <v>347</v>
      </c>
      <c r="C47" s="17"/>
      <c r="D47" s="293">
        <f>最終需要額入力!X48</f>
        <v>0</v>
      </c>
      <c r="E47" s="27">
        <f>IF(その他の設定入力!E47="",県内自給率!E44,その他の設定入力!E47/100)</f>
        <v>0.49919202597598733</v>
      </c>
      <c r="F47" s="346">
        <f t="shared" si="26"/>
        <v>0</v>
      </c>
      <c r="G47" s="346">
        <f t="shared" si="14"/>
        <v>0</v>
      </c>
      <c r="H47" s="346">
        <f t="shared" si="15"/>
        <v>0</v>
      </c>
      <c r="I47" s="301">
        <f>粗付加価値率!D44</f>
        <v>0.20327382424212453</v>
      </c>
      <c r="J47" s="302">
        <f>雇用者所得率!D44</f>
        <v>0.15526927451659167</v>
      </c>
      <c r="K47" s="346">
        <v>31.901103114836989</v>
      </c>
      <c r="L47" s="346">
        <f t="shared" si="16"/>
        <v>31.901103114836989</v>
      </c>
      <c r="M47" s="346">
        <f t="shared" si="17"/>
        <v>6.4846592276952659</v>
      </c>
      <c r="N47" s="346">
        <f t="shared" si="18"/>
        <v>4.9532611369197221</v>
      </c>
      <c r="O47" s="353">
        <f t="shared" si="19"/>
        <v>4.9532611369197221</v>
      </c>
      <c r="P47" s="392"/>
      <c r="Q47" s="393"/>
      <c r="R47" s="311">
        <f>民間消費支出構成比!D44</f>
        <v>2.7066206328875106E-5</v>
      </c>
      <c r="S47" s="358">
        <f t="shared" si="20"/>
        <v>7.5738863906243417E-2</v>
      </c>
      <c r="T47" s="320">
        <f>県内自給率!E44</f>
        <v>0.49919202597598733</v>
      </c>
      <c r="U47" s="363">
        <f t="shared" si="27"/>
        <v>3.7808236918477234E-2</v>
      </c>
      <c r="V47" s="346">
        <v>0.60273962560268179</v>
      </c>
      <c r="W47" s="346">
        <f t="shared" si="21"/>
        <v>0.12252118871852348</v>
      </c>
      <c r="X47" s="366">
        <f t="shared" si="22"/>
        <v>9.3586944389730489E-2</v>
      </c>
      <c r="Y47" s="367">
        <f t="shared" si="23"/>
        <v>32.503842740439673</v>
      </c>
      <c r="Z47" s="346">
        <f t="shared" si="24"/>
        <v>6.6071804164137893</v>
      </c>
      <c r="AA47" s="368">
        <f t="shared" si="25"/>
        <v>5.0468480813094523</v>
      </c>
    </row>
    <row r="48" spans="1:28">
      <c r="A48" s="604" t="s">
        <v>246</v>
      </c>
      <c r="B48" s="611" t="s">
        <v>540</v>
      </c>
      <c r="C48" s="17"/>
      <c r="D48" s="293">
        <f>最終需要額入力!X49</f>
        <v>0</v>
      </c>
      <c r="E48" s="27">
        <f>IF(その他の設定入力!E48="",県内自給率!E45,その他の設定入力!E48/100)</f>
        <v>0.6621335337934805</v>
      </c>
      <c r="F48" s="346">
        <f t="shared" si="26"/>
        <v>0</v>
      </c>
      <c r="G48" s="346">
        <f t="shared" si="14"/>
        <v>0</v>
      </c>
      <c r="H48" s="346">
        <f t="shared" si="15"/>
        <v>0</v>
      </c>
      <c r="I48" s="301">
        <f>粗付加価値率!D45</f>
        <v>0.43678699078235061</v>
      </c>
      <c r="J48" s="302">
        <f>雇用者所得率!D45</f>
        <v>0.26416403653617038</v>
      </c>
      <c r="K48" s="346">
        <v>201.32671191935842</v>
      </c>
      <c r="L48" s="346">
        <f t="shared" si="16"/>
        <v>201.32671191935842</v>
      </c>
      <c r="M48" s="346">
        <f t="shared" si="17"/>
        <v>87.936888663361756</v>
      </c>
      <c r="N48" s="346">
        <f t="shared" si="18"/>
        <v>53.183276883172447</v>
      </c>
      <c r="O48" s="353">
        <f t="shared" si="19"/>
        <v>53.183276883172447</v>
      </c>
      <c r="P48" s="392"/>
      <c r="Q48" s="393"/>
      <c r="R48" s="311">
        <f>民間消費支出構成比!D45</f>
        <v>7.0849775390290711E-5</v>
      </c>
      <c r="S48" s="358">
        <f t="shared" si="20"/>
        <v>0.19825761434281364</v>
      </c>
      <c r="T48" s="320">
        <f>県内自給率!E45</f>
        <v>0.6621335337934805</v>
      </c>
      <c r="U48" s="363">
        <f t="shared" si="27"/>
        <v>0.13127301478627221</v>
      </c>
      <c r="V48" s="346">
        <v>1.4304254288781604</v>
      </c>
      <c r="W48" s="346">
        <f t="shared" si="21"/>
        <v>0.62479121861824494</v>
      </c>
      <c r="X48" s="366">
        <f t="shared" si="22"/>
        <v>0.37786695525643754</v>
      </c>
      <c r="Y48" s="367">
        <f t="shared" si="23"/>
        <v>202.75713734823657</v>
      </c>
      <c r="Z48" s="346">
        <f t="shared" si="24"/>
        <v>88.561679881979998</v>
      </c>
      <c r="AA48" s="368">
        <f t="shared" si="25"/>
        <v>53.561143838428883</v>
      </c>
    </row>
    <row r="49" spans="1:27">
      <c r="A49" s="604" t="s">
        <v>247</v>
      </c>
      <c r="B49" s="611" t="s">
        <v>348</v>
      </c>
      <c r="C49" s="17"/>
      <c r="D49" s="293">
        <f>最終需要額入力!X50</f>
        <v>0</v>
      </c>
      <c r="E49" s="27">
        <f>IF(その他の設定入力!E49="",県内自給率!E46,その他の設定入力!E49/100)</f>
        <v>0.15340909090909094</v>
      </c>
      <c r="F49" s="346">
        <f t="shared" si="26"/>
        <v>0</v>
      </c>
      <c r="G49" s="346">
        <f t="shared" si="14"/>
        <v>0</v>
      </c>
      <c r="H49" s="346">
        <f t="shared" si="15"/>
        <v>0</v>
      </c>
      <c r="I49" s="301">
        <f>粗付加価値率!D46</f>
        <v>0.53512492487335794</v>
      </c>
      <c r="J49" s="302">
        <f>雇用者所得率!D46</f>
        <v>0.38411608139435049</v>
      </c>
      <c r="K49" s="346">
        <v>15.616404393637472</v>
      </c>
      <c r="L49" s="346">
        <f t="shared" si="16"/>
        <v>15.616404393637472</v>
      </c>
      <c r="M49" s="346">
        <f t="shared" si="17"/>
        <v>8.3567272279372293</v>
      </c>
      <c r="N49" s="346">
        <f t="shared" si="18"/>
        <v>5.9985120611535443</v>
      </c>
      <c r="O49" s="353">
        <f t="shared" si="19"/>
        <v>5.9985120611535443</v>
      </c>
      <c r="P49" s="392"/>
      <c r="Q49" s="393"/>
      <c r="R49" s="311">
        <f>民間消費支出構成比!D46</f>
        <v>9.1865888539770203E-4</v>
      </c>
      <c r="S49" s="358">
        <f t="shared" si="20"/>
        <v>2.5706661455236732</v>
      </c>
      <c r="T49" s="320">
        <f>県内自給率!E46</f>
        <v>0.15340909090909094</v>
      </c>
      <c r="U49" s="363">
        <f t="shared" si="27"/>
        <v>0.39436355641556359</v>
      </c>
      <c r="V49" s="346">
        <v>1.2418183458646825</v>
      </c>
      <c r="W49" s="346">
        <f t="shared" si="21"/>
        <v>0.66452794903719592</v>
      </c>
      <c r="X49" s="366">
        <f t="shared" si="22"/>
        <v>0.47700239681715612</v>
      </c>
      <c r="Y49" s="367">
        <f t="shared" si="23"/>
        <v>16.858222739502153</v>
      </c>
      <c r="Z49" s="346">
        <f t="shared" si="24"/>
        <v>9.0212551769744245</v>
      </c>
      <c r="AA49" s="368">
        <f t="shared" si="25"/>
        <v>6.4755144579707</v>
      </c>
    </row>
    <row r="50" spans="1:27">
      <c r="A50" s="604" t="s">
        <v>248</v>
      </c>
      <c r="B50" s="611" t="s">
        <v>187</v>
      </c>
      <c r="C50" s="17"/>
      <c r="D50" s="293">
        <f>最終需要額入力!X51</f>
        <v>0</v>
      </c>
      <c r="E50" s="27">
        <f>IF(その他の設定入力!E50="",県内自給率!E47,その他の設定入力!E50/100)</f>
        <v>0.30235391064454875</v>
      </c>
      <c r="F50" s="346">
        <f t="shared" si="26"/>
        <v>0</v>
      </c>
      <c r="G50" s="346">
        <f t="shared" si="14"/>
        <v>0</v>
      </c>
      <c r="H50" s="346">
        <f t="shared" si="15"/>
        <v>0</v>
      </c>
      <c r="I50" s="301">
        <f>粗付加価値率!D47</f>
        <v>0.44792161004204234</v>
      </c>
      <c r="J50" s="302">
        <f>雇用者所得率!D47</f>
        <v>0.22527755312109404</v>
      </c>
      <c r="K50" s="346">
        <v>16.542063562760191</v>
      </c>
      <c r="L50" s="346">
        <f t="shared" si="16"/>
        <v>16.542063562760191</v>
      </c>
      <c r="M50" s="346">
        <f t="shared" si="17"/>
        <v>7.4095477444493483</v>
      </c>
      <c r="N50" s="346">
        <f t="shared" si="18"/>
        <v>3.7265556029922231</v>
      </c>
      <c r="O50" s="353">
        <f t="shared" si="19"/>
        <v>3.7265556029922231</v>
      </c>
      <c r="P50" s="392"/>
      <c r="Q50" s="393"/>
      <c r="R50" s="311">
        <f>民間消費支出構成比!D47</f>
        <v>0</v>
      </c>
      <c r="S50" s="358">
        <f t="shared" si="20"/>
        <v>0</v>
      </c>
      <c r="T50" s="320">
        <f>県内自給率!E47</f>
        <v>0.30235391064454875</v>
      </c>
      <c r="U50" s="363">
        <f t="shared" si="27"/>
        <v>0</v>
      </c>
      <c r="V50" s="346">
        <v>0.62837594737934488</v>
      </c>
      <c r="W50" s="346">
        <f t="shared" si="21"/>
        <v>0.28146316606184985</v>
      </c>
      <c r="X50" s="366">
        <f t="shared" si="22"/>
        <v>0.14155899586576817</v>
      </c>
      <c r="Y50" s="367">
        <f t="shared" si="23"/>
        <v>17.170439510139538</v>
      </c>
      <c r="Z50" s="346">
        <f t="shared" si="24"/>
        <v>7.6910109105111983</v>
      </c>
      <c r="AA50" s="368">
        <f t="shared" si="25"/>
        <v>3.8681145988579915</v>
      </c>
    </row>
    <row r="51" spans="1:27">
      <c r="A51" s="606" t="s">
        <v>249</v>
      </c>
      <c r="B51" s="613" t="s">
        <v>188</v>
      </c>
      <c r="C51" s="101"/>
      <c r="D51" s="295">
        <f>最終需要額入力!X52</f>
        <v>0</v>
      </c>
      <c r="E51" s="29">
        <f>IF(その他の設定入力!E51="",県内自給率!E48,その他の設定入力!E51/100)</f>
        <v>0.31612611328379203</v>
      </c>
      <c r="F51" s="348">
        <f t="shared" si="26"/>
        <v>0</v>
      </c>
      <c r="G51" s="348">
        <f t="shared" si="14"/>
        <v>0</v>
      </c>
      <c r="H51" s="348">
        <f t="shared" si="15"/>
        <v>0</v>
      </c>
      <c r="I51" s="305">
        <f>粗付加価値率!D48</f>
        <v>0.46676152503855206</v>
      </c>
      <c r="J51" s="306">
        <f>雇用者所得率!D48</f>
        <v>0.2260520655790926</v>
      </c>
      <c r="K51" s="348">
        <v>3.4270954703576777</v>
      </c>
      <c r="L51" s="348">
        <f t="shared" si="16"/>
        <v>3.4270954703576777</v>
      </c>
      <c r="M51" s="348">
        <f t="shared" si="17"/>
        <v>1.5996363081968634</v>
      </c>
      <c r="N51" s="348">
        <f t="shared" si="18"/>
        <v>0.77470201001110495</v>
      </c>
      <c r="O51" s="353">
        <f t="shared" si="19"/>
        <v>0.77470201001110495</v>
      </c>
      <c r="P51" s="392"/>
      <c r="Q51" s="393"/>
      <c r="R51" s="316">
        <f>民間消費支出構成比!D48</f>
        <v>1.8309492516591984E-5</v>
      </c>
      <c r="S51" s="360">
        <f t="shared" si="20"/>
        <v>5.1235113818929368E-2</v>
      </c>
      <c r="T51" s="322">
        <f>県内自給率!E48</f>
        <v>0.31612611328379203</v>
      </c>
      <c r="U51" s="365">
        <f t="shared" si="27"/>
        <v>1.6196757395230844E-2</v>
      </c>
      <c r="V51" s="348">
        <v>0.75289660678725978</v>
      </c>
      <c r="W51" s="348">
        <f t="shared" si="21"/>
        <v>0.35142316838037246</v>
      </c>
      <c r="X51" s="372">
        <f t="shared" si="22"/>
        <v>0.17019383313174993</v>
      </c>
      <c r="Y51" s="373">
        <f t="shared" si="23"/>
        <v>4.1799920771449379</v>
      </c>
      <c r="Z51" s="348">
        <f t="shared" si="24"/>
        <v>1.9510594765772358</v>
      </c>
      <c r="AA51" s="374">
        <f t="shared" si="25"/>
        <v>0.94489584314285491</v>
      </c>
    </row>
    <row r="52" spans="1:27">
      <c r="A52" s="604" t="s">
        <v>250</v>
      </c>
      <c r="B52" s="611" t="s">
        <v>189</v>
      </c>
      <c r="C52" s="17"/>
      <c r="D52" s="293">
        <f>最終需要額入力!X53</f>
        <v>0</v>
      </c>
      <c r="E52" s="27">
        <f>IF(その他の設定入力!E52="",県内自給率!E49,その他の設定入力!E52/100)</f>
        <v>4.7714350693654817E-2</v>
      </c>
      <c r="F52" s="346">
        <f t="shared" si="26"/>
        <v>0</v>
      </c>
      <c r="G52" s="346">
        <f t="shared" si="14"/>
        <v>0</v>
      </c>
      <c r="H52" s="346">
        <f t="shared" si="15"/>
        <v>0</v>
      </c>
      <c r="I52" s="301">
        <f>粗付加価値率!D49</f>
        <v>0.32754018452968142</v>
      </c>
      <c r="J52" s="302">
        <f>雇用者所得率!D49</f>
        <v>0.13242035629315849</v>
      </c>
      <c r="K52" s="346">
        <v>0.22956107770227127</v>
      </c>
      <c r="L52" s="346">
        <f t="shared" si="16"/>
        <v>0.22956107770227127</v>
      </c>
      <c r="M52" s="346">
        <f t="shared" si="17"/>
        <v>7.5190477751434462E-2</v>
      </c>
      <c r="N52" s="346">
        <f t="shared" si="18"/>
        <v>3.0398559700376204E-2</v>
      </c>
      <c r="O52" s="212">
        <f t="shared" si="19"/>
        <v>3.0398559700376204E-2</v>
      </c>
      <c r="P52" s="392"/>
      <c r="Q52" s="393"/>
      <c r="R52" s="311">
        <f>民間消費支出構成比!D49</f>
        <v>3.0290269141579346E-4</v>
      </c>
      <c r="S52" s="358">
        <f t="shared" si="20"/>
        <v>0.84760699165663589</v>
      </c>
      <c r="T52" s="320">
        <f>県内自給率!E49</f>
        <v>4.7714350693654817E-2</v>
      </c>
      <c r="U52" s="363">
        <f t="shared" si="27"/>
        <v>4.0443017250298474E-2</v>
      </c>
      <c r="V52" s="346">
        <v>0.18539014651226896</v>
      </c>
      <c r="W52" s="346">
        <f t="shared" si="21"/>
        <v>6.0722722798613245E-2</v>
      </c>
      <c r="X52" s="366">
        <f t="shared" si="22"/>
        <v>2.4549429254395509E-2</v>
      </c>
      <c r="Y52" s="367">
        <f t="shared" si="23"/>
        <v>0.41495122421454023</v>
      </c>
      <c r="Z52" s="346">
        <f t="shared" si="24"/>
        <v>0.13591320055004771</v>
      </c>
      <c r="AA52" s="368">
        <f t="shared" si="25"/>
        <v>5.4947988954771709E-2</v>
      </c>
    </row>
    <row r="53" spans="1:27">
      <c r="A53" s="604" t="s">
        <v>251</v>
      </c>
      <c r="B53" s="611" t="s">
        <v>349</v>
      </c>
      <c r="C53" s="17"/>
      <c r="D53" s="293">
        <f>最終需要額入力!X54</f>
        <v>0</v>
      </c>
      <c r="E53" s="27">
        <f>IF(その他の設定入力!E53="",県内自給率!E50,その他の設定入力!E53/100)</f>
        <v>0.79978131454258294</v>
      </c>
      <c r="F53" s="346">
        <f t="shared" si="26"/>
        <v>0</v>
      </c>
      <c r="G53" s="346">
        <f t="shared" si="14"/>
        <v>0</v>
      </c>
      <c r="H53" s="346">
        <f t="shared" si="15"/>
        <v>0</v>
      </c>
      <c r="I53" s="301">
        <f>粗付加価値率!D50</f>
        <v>0.35929145574802251</v>
      </c>
      <c r="J53" s="302">
        <f>雇用者所得率!D50</f>
        <v>0.16115252354813217</v>
      </c>
      <c r="K53" s="346">
        <v>2.2092299584350212</v>
      </c>
      <c r="L53" s="346">
        <f t="shared" si="16"/>
        <v>2.2092299584350212</v>
      </c>
      <c r="M53" s="346">
        <f t="shared" si="17"/>
        <v>0.79375744784826208</v>
      </c>
      <c r="N53" s="346">
        <f t="shared" si="18"/>
        <v>0.35602298289993883</v>
      </c>
      <c r="O53" s="353">
        <f t="shared" si="19"/>
        <v>0.35602298289993883</v>
      </c>
      <c r="P53" s="392"/>
      <c r="Q53" s="393"/>
      <c r="R53" s="311">
        <f>民間消費支出構成比!D50</f>
        <v>0</v>
      </c>
      <c r="S53" s="358">
        <f t="shared" si="20"/>
        <v>0</v>
      </c>
      <c r="T53" s="320">
        <f>県内自給率!E50</f>
        <v>0.79978131454258294</v>
      </c>
      <c r="U53" s="363">
        <f t="shared" si="27"/>
        <v>0</v>
      </c>
      <c r="V53" s="346">
        <v>0.61213585429383988</v>
      </c>
      <c r="W53" s="346">
        <f t="shared" si="21"/>
        <v>0.21993518220479313</v>
      </c>
      <c r="X53" s="366">
        <f t="shared" si="22"/>
        <v>9.8647237673744032E-2</v>
      </c>
      <c r="Y53" s="367">
        <f t="shared" si="23"/>
        <v>2.8213658127288612</v>
      </c>
      <c r="Z53" s="346">
        <f t="shared" si="24"/>
        <v>1.0136926300530553</v>
      </c>
      <c r="AA53" s="368">
        <f t="shared" si="25"/>
        <v>0.45467022057368289</v>
      </c>
    </row>
    <row r="54" spans="1:27">
      <c r="A54" s="604" t="s">
        <v>252</v>
      </c>
      <c r="B54" s="611" t="s">
        <v>350</v>
      </c>
      <c r="C54" s="17"/>
      <c r="D54" s="293">
        <f>最終需要額入力!X55</f>
        <v>0</v>
      </c>
      <c r="E54" s="27">
        <f>IF(その他の設定入力!E54="",県内自給率!E51,その他の設定入力!E54/100)</f>
        <v>8.4651832968494545E-2</v>
      </c>
      <c r="F54" s="346">
        <f t="shared" si="26"/>
        <v>0</v>
      </c>
      <c r="G54" s="346">
        <f t="shared" si="14"/>
        <v>0</v>
      </c>
      <c r="H54" s="346">
        <f t="shared" si="15"/>
        <v>0</v>
      </c>
      <c r="I54" s="301">
        <f>粗付加価値率!D51</f>
        <v>0.49081224282734909</v>
      </c>
      <c r="J54" s="302">
        <f>雇用者所得率!D51</f>
        <v>0.32079927850741219</v>
      </c>
      <c r="K54" s="346">
        <v>0.71403711996115571</v>
      </c>
      <c r="L54" s="346">
        <f t="shared" si="16"/>
        <v>0.71403711996115571</v>
      </c>
      <c r="M54" s="346">
        <f t="shared" si="17"/>
        <v>0.35045816031011573</v>
      </c>
      <c r="N54" s="346">
        <f t="shared" si="18"/>
        <v>0.22906259291104927</v>
      </c>
      <c r="O54" s="353">
        <f t="shared" si="19"/>
        <v>0.22906259291104927</v>
      </c>
      <c r="P54" s="392"/>
      <c r="Q54" s="393"/>
      <c r="R54" s="311">
        <f>民間消費支出構成比!D51</f>
        <v>5.2022840693882006E-4</v>
      </c>
      <c r="S54" s="358">
        <f t="shared" si="20"/>
        <v>1.4557455165508846</v>
      </c>
      <c r="T54" s="320">
        <f>県内自給率!E51</f>
        <v>8.4651832968494545E-2</v>
      </c>
      <c r="U54" s="363">
        <f t="shared" si="27"/>
        <v>0.1232315263117003</v>
      </c>
      <c r="V54" s="346">
        <v>0.30475022289259307</v>
      </c>
      <c r="W54" s="346">
        <f t="shared" si="21"/>
        <v>0.14957514040004816</v>
      </c>
      <c r="X54" s="366">
        <f t="shared" si="22"/>
        <v>9.7763651628916912E-2</v>
      </c>
      <c r="Y54" s="367">
        <f t="shared" si="23"/>
        <v>1.0187873428537488</v>
      </c>
      <c r="Z54" s="346">
        <f t="shared" si="24"/>
        <v>0.50003330071016383</v>
      </c>
      <c r="AA54" s="368">
        <f t="shared" si="25"/>
        <v>0.32682624453996617</v>
      </c>
    </row>
    <row r="55" spans="1:27">
      <c r="A55" s="604" t="s">
        <v>253</v>
      </c>
      <c r="B55" s="611" t="s">
        <v>351</v>
      </c>
      <c r="C55" s="17"/>
      <c r="D55" s="293">
        <f>最終需要額入力!X56</f>
        <v>0</v>
      </c>
      <c r="E55" s="27">
        <f>IF(その他の設定入力!E55="",県内自給率!E52,その他の設定入力!E55/100)</f>
        <v>0.18627861529871581</v>
      </c>
      <c r="F55" s="346">
        <f t="shared" si="26"/>
        <v>0</v>
      </c>
      <c r="G55" s="346">
        <f t="shared" si="14"/>
        <v>0</v>
      </c>
      <c r="H55" s="346">
        <f t="shared" si="15"/>
        <v>0</v>
      </c>
      <c r="I55" s="301">
        <f>粗付加価値率!D52</f>
        <v>0.48515104150052635</v>
      </c>
      <c r="J55" s="302">
        <f>雇用者所得率!D52</f>
        <v>0.30288047465628887</v>
      </c>
      <c r="K55" s="346">
        <v>3.6346350495696824</v>
      </c>
      <c r="L55" s="346">
        <f t="shared" si="16"/>
        <v>3.6346350495696824</v>
      </c>
      <c r="M55" s="346">
        <f t="shared" si="17"/>
        <v>1.7633469797730486</v>
      </c>
      <c r="N55" s="346">
        <f t="shared" si="18"/>
        <v>1.1008599890160495</v>
      </c>
      <c r="O55" s="353">
        <f t="shared" si="19"/>
        <v>1.1008599890160495</v>
      </c>
      <c r="P55" s="392"/>
      <c r="Q55" s="393"/>
      <c r="R55" s="311">
        <f>民間消費支出構成比!D52</f>
        <v>2.9852433450965189E-5</v>
      </c>
      <c r="S55" s="358">
        <f t="shared" si="20"/>
        <v>8.3535511661297884E-2</v>
      </c>
      <c r="T55" s="320">
        <f>県内自給率!E52</f>
        <v>0.18627861529871581</v>
      </c>
      <c r="U55" s="363">
        <f t="shared" si="27"/>
        <v>1.5560879440536296E-2</v>
      </c>
      <c r="V55" s="346">
        <v>0.18695119537442112</v>
      </c>
      <c r="W55" s="346">
        <f t="shared" si="21"/>
        <v>9.0699567145668791E-2</v>
      </c>
      <c r="X55" s="366">
        <f t="shared" si="22"/>
        <v>5.6623866792565265E-2</v>
      </c>
      <c r="Y55" s="367">
        <f t="shared" si="23"/>
        <v>3.8215862449441036</v>
      </c>
      <c r="Z55" s="346">
        <f t="shared" si="24"/>
        <v>1.8540465469187173</v>
      </c>
      <c r="AA55" s="368">
        <f t="shared" si="25"/>
        <v>1.1574838558086149</v>
      </c>
    </row>
    <row r="56" spans="1:27">
      <c r="A56" s="606" t="s">
        <v>254</v>
      </c>
      <c r="B56" s="613" t="s">
        <v>352</v>
      </c>
      <c r="C56" s="101"/>
      <c r="D56" s="295">
        <f>最終需要額入力!X57</f>
        <v>6.3000000000000007</v>
      </c>
      <c r="E56" s="29">
        <f>IF(その他の設定入力!E56="",県内自給率!E53,その他の設定入力!E56/100)</f>
        <v>1.042398688217383E-2</v>
      </c>
      <c r="F56" s="348">
        <f t="shared" si="26"/>
        <v>6.5671117357695138E-2</v>
      </c>
      <c r="G56" s="348">
        <f t="shared" si="14"/>
        <v>2.6354856308022392E-2</v>
      </c>
      <c r="H56" s="348">
        <f t="shared" si="15"/>
        <v>2.0306200761918893E-2</v>
      </c>
      <c r="I56" s="305">
        <f>粗付加価値率!D53</f>
        <v>0.40131578947368424</v>
      </c>
      <c r="J56" s="306">
        <f>雇用者所得率!D53</f>
        <v>0.30921052631578949</v>
      </c>
      <c r="K56" s="348">
        <v>7.6099304661354533E-2</v>
      </c>
      <c r="L56" s="348">
        <f t="shared" si="16"/>
        <v>1.0428187303659395E-2</v>
      </c>
      <c r="M56" s="348">
        <f t="shared" si="17"/>
        <v>4.1849962205475202E-3</v>
      </c>
      <c r="N56" s="348">
        <f t="shared" si="18"/>
        <v>3.2245052846841551E-3</v>
      </c>
      <c r="O56" s="355">
        <f t="shared" si="19"/>
        <v>2.3530706046603046E-2</v>
      </c>
      <c r="P56" s="392"/>
      <c r="Q56" s="393"/>
      <c r="R56" s="316">
        <f>民間消費支出構成比!D53</f>
        <v>7.4069857878534826E-3</v>
      </c>
      <c r="S56" s="360">
        <f t="shared" si="20"/>
        <v>20.726831153401228</v>
      </c>
      <c r="T56" s="322">
        <f>県内自給率!E53</f>
        <v>1.042398688217383E-2</v>
      </c>
      <c r="U56" s="365">
        <f t="shared" si="27"/>
        <v>0.21605621605208628</v>
      </c>
      <c r="V56" s="348">
        <v>0.21917403754171</v>
      </c>
      <c r="W56" s="348">
        <f t="shared" si="21"/>
        <v>8.7958001908186256E-2</v>
      </c>
      <c r="X56" s="372">
        <f t="shared" si="22"/>
        <v>6.7770919503028756E-2</v>
      </c>
      <c r="Y56" s="373">
        <f t="shared" si="23"/>
        <v>0.29527334220306456</v>
      </c>
      <c r="Z56" s="348">
        <f t="shared" si="24"/>
        <v>0.11849785443675617</v>
      </c>
      <c r="AA56" s="374">
        <f t="shared" si="25"/>
        <v>9.130162554963181E-2</v>
      </c>
    </row>
    <row r="57" spans="1:27">
      <c r="A57" s="604" t="s">
        <v>255</v>
      </c>
      <c r="B57" s="611" t="s">
        <v>353</v>
      </c>
      <c r="C57" s="17"/>
      <c r="D57" s="293">
        <f>最終需要額入力!X58</f>
        <v>0</v>
      </c>
      <c r="E57" s="27">
        <f>IF(その他の設定入力!E57="",県内自給率!E54,その他の設定入力!E57/100)</f>
        <v>3.0961744726492713E-2</v>
      </c>
      <c r="F57" s="346">
        <f t="shared" si="26"/>
        <v>0</v>
      </c>
      <c r="G57" s="346">
        <f t="shared" si="14"/>
        <v>0</v>
      </c>
      <c r="H57" s="346">
        <f t="shared" si="15"/>
        <v>0</v>
      </c>
      <c r="I57" s="301">
        <f>粗付加価値率!D54</f>
        <v>0.46677780423910453</v>
      </c>
      <c r="J57" s="302">
        <f>雇用者所得率!D54</f>
        <v>0.25244105739461775</v>
      </c>
      <c r="K57" s="346">
        <v>0.13465075851229652</v>
      </c>
      <c r="L57" s="346">
        <f t="shared" si="16"/>
        <v>0.13465075851229652</v>
      </c>
      <c r="M57" s="346">
        <f t="shared" si="17"/>
        <v>6.2851985397499685E-2</v>
      </c>
      <c r="N57" s="346">
        <f t="shared" si="18"/>
        <v>3.3991379857831461E-2</v>
      </c>
      <c r="O57" s="353">
        <f t="shared" si="19"/>
        <v>3.3991379857831461E-2</v>
      </c>
      <c r="P57" s="392"/>
      <c r="Q57" s="393"/>
      <c r="R57" s="311">
        <f>民間消費支出構成比!D54</f>
        <v>0</v>
      </c>
      <c r="S57" s="358">
        <f t="shared" si="20"/>
        <v>0</v>
      </c>
      <c r="T57" s="320">
        <f>県内自給率!E54</f>
        <v>3.0961744726492713E-2</v>
      </c>
      <c r="U57" s="363">
        <f t="shared" si="27"/>
        <v>0</v>
      </c>
      <c r="V57" s="346">
        <v>3.5909720605337668E-3</v>
      </c>
      <c r="W57" s="346">
        <f t="shared" si="21"/>
        <v>1.6761860534999244E-3</v>
      </c>
      <c r="X57" s="366">
        <f t="shared" si="22"/>
        <v>9.065087840356734E-4</v>
      </c>
      <c r="Y57" s="367">
        <f t="shared" si="23"/>
        <v>0.13824173057283029</v>
      </c>
      <c r="Z57" s="346">
        <f t="shared" si="24"/>
        <v>6.4528171450999608E-2</v>
      </c>
      <c r="AA57" s="368">
        <f t="shared" si="25"/>
        <v>3.4897888641867131E-2</v>
      </c>
    </row>
    <row r="58" spans="1:27">
      <c r="A58" s="604" t="s">
        <v>256</v>
      </c>
      <c r="B58" s="611" t="s">
        <v>354</v>
      </c>
      <c r="C58" s="17"/>
      <c r="D58" s="293">
        <f>最終需要額入力!X59</f>
        <v>0</v>
      </c>
      <c r="E58" s="27">
        <f>IF(その他の設定入力!E58="",県内自給率!E55,その他の設定入力!E58/100)</f>
        <v>2.0482678778164232E-3</v>
      </c>
      <c r="F58" s="346">
        <f t="shared" si="26"/>
        <v>0</v>
      </c>
      <c r="G58" s="346">
        <f t="shared" si="14"/>
        <v>0</v>
      </c>
      <c r="H58" s="346">
        <f t="shared" si="15"/>
        <v>0</v>
      </c>
      <c r="I58" s="301">
        <f>粗付加価値率!D55</f>
        <v>0.32673684210526316</v>
      </c>
      <c r="J58" s="302">
        <f>雇用者所得率!D55</f>
        <v>0.11873684210526315</v>
      </c>
      <c r="K58" s="346">
        <v>2.7113118591355727E-2</v>
      </c>
      <c r="L58" s="346">
        <f t="shared" si="16"/>
        <v>2.7113118591355727E-2</v>
      </c>
      <c r="M58" s="346">
        <f t="shared" si="17"/>
        <v>8.8588547481650709E-3</v>
      </c>
      <c r="N58" s="346">
        <f t="shared" si="18"/>
        <v>3.2193260811630799E-3</v>
      </c>
      <c r="O58" s="353">
        <f t="shared" si="19"/>
        <v>3.2193260811630799E-3</v>
      </c>
      <c r="P58" s="392"/>
      <c r="Q58" s="393"/>
      <c r="R58" s="311">
        <f>民間消費支出構成比!D55</f>
        <v>1.3489319595376137E-3</v>
      </c>
      <c r="S58" s="358">
        <f t="shared" si="20"/>
        <v>3.7746913202685137</v>
      </c>
      <c r="T58" s="320">
        <f>県内自給率!E55</f>
        <v>2.0482678778164232E-3</v>
      </c>
      <c r="U58" s="363">
        <f t="shared" si="27"/>
        <v>7.7315789799784615E-3</v>
      </c>
      <c r="V58" s="346">
        <v>8.9496168566297191E-3</v>
      </c>
      <c r="W58" s="346">
        <f t="shared" si="21"/>
        <v>2.9241695497872261E-3</v>
      </c>
      <c r="X58" s="366">
        <f t="shared" si="22"/>
        <v>1.0626492436082444E-3</v>
      </c>
      <c r="Y58" s="367">
        <f t="shared" si="23"/>
        <v>3.6062735447985446E-2</v>
      </c>
      <c r="Z58" s="346">
        <f t="shared" si="24"/>
        <v>1.1783024297952298E-2</v>
      </c>
      <c r="AA58" s="368">
        <f t="shared" si="25"/>
        <v>4.2819753247713248E-3</v>
      </c>
    </row>
    <row r="59" spans="1:27">
      <c r="A59" s="604" t="s">
        <v>257</v>
      </c>
      <c r="B59" s="611" t="s">
        <v>541</v>
      </c>
      <c r="C59" s="17"/>
      <c r="D59" s="293">
        <f>最終需要額入力!X60</f>
        <v>0</v>
      </c>
      <c r="E59" s="27">
        <f>IF(その他の設定入力!E59="",県内自給率!E56,その他の設定入力!E59/100)</f>
        <v>4.1641604589830461E-3</v>
      </c>
      <c r="F59" s="346">
        <f t="shared" si="26"/>
        <v>0</v>
      </c>
      <c r="G59" s="346">
        <f t="shared" si="14"/>
        <v>0</v>
      </c>
      <c r="H59" s="346">
        <f t="shared" si="15"/>
        <v>0</v>
      </c>
      <c r="I59" s="301">
        <f>粗付加価値率!D56</f>
        <v>0.60171969045571794</v>
      </c>
      <c r="J59" s="302">
        <f>雇用者所得率!D56</f>
        <v>0.33258813413585553</v>
      </c>
      <c r="K59" s="346">
        <v>0.11251824477622319</v>
      </c>
      <c r="L59" s="346">
        <f t="shared" si="16"/>
        <v>0.11251824477622319</v>
      </c>
      <c r="M59" s="346">
        <f t="shared" si="17"/>
        <v>6.7704443417369711E-2</v>
      </c>
      <c r="N59" s="346">
        <f t="shared" si="18"/>
        <v>3.7422233086365546E-2</v>
      </c>
      <c r="O59" s="353">
        <f t="shared" si="19"/>
        <v>3.7422233086365546E-2</v>
      </c>
      <c r="P59" s="392"/>
      <c r="Q59" s="393"/>
      <c r="R59" s="311">
        <f>民間消費支出構成比!D56</f>
        <v>3.7359325382767903E-3</v>
      </c>
      <c r="S59" s="358">
        <f t="shared" si="20"/>
        <v>10.454190832705892</v>
      </c>
      <c r="T59" s="320">
        <f>県内自給率!E56</f>
        <v>4.1641604589830461E-3</v>
      </c>
      <c r="U59" s="363">
        <f t="shared" si="27"/>
        <v>4.3532928096216922E-2</v>
      </c>
      <c r="V59" s="346">
        <v>4.4934820548063394E-2</v>
      </c>
      <c r="W59" s="346">
        <f t="shared" si="21"/>
        <v>2.7038166310863938E-2</v>
      </c>
      <c r="X59" s="366">
        <f t="shared" si="22"/>
        <v>1.4944788123809906E-2</v>
      </c>
      <c r="Y59" s="367">
        <f t="shared" si="23"/>
        <v>0.15745306532428657</v>
      </c>
      <c r="Z59" s="346">
        <f t="shared" si="24"/>
        <v>9.4742609728233645E-2</v>
      </c>
      <c r="AA59" s="368">
        <f t="shared" si="25"/>
        <v>5.2367021210175453E-2</v>
      </c>
    </row>
    <row r="60" spans="1:27">
      <c r="A60" s="604" t="s">
        <v>258</v>
      </c>
      <c r="B60" s="611" t="s">
        <v>355</v>
      </c>
      <c r="C60" s="17"/>
      <c r="D60" s="293">
        <f>最終需要額入力!X61</f>
        <v>0</v>
      </c>
      <c r="E60" s="27">
        <f>IF(その他の設定入力!E60="",県内自給率!E57,その他の設定入力!E60/100)</f>
        <v>5.9069071434192377E-4</v>
      </c>
      <c r="F60" s="346">
        <f t="shared" si="26"/>
        <v>0</v>
      </c>
      <c r="G60" s="346">
        <f t="shared" si="14"/>
        <v>0</v>
      </c>
      <c r="H60" s="346">
        <f t="shared" si="15"/>
        <v>0</v>
      </c>
      <c r="I60" s="301">
        <f>粗付加価値率!D57</f>
        <v>0.81176470588235294</v>
      </c>
      <c r="J60" s="302">
        <f>雇用者所得率!D57</f>
        <v>0.50196078431372548</v>
      </c>
      <c r="K60" s="346">
        <v>5.0598631360575274E-4</v>
      </c>
      <c r="L60" s="346">
        <f t="shared" si="16"/>
        <v>5.0598631360575274E-4</v>
      </c>
      <c r="M60" s="346">
        <f t="shared" si="17"/>
        <v>4.1074183104466988E-4</v>
      </c>
      <c r="N60" s="346">
        <f t="shared" si="18"/>
        <v>2.5398528682955433E-4</v>
      </c>
      <c r="O60" s="353">
        <f t="shared" si="19"/>
        <v>2.5398528682955433E-4</v>
      </c>
      <c r="P60" s="392"/>
      <c r="Q60" s="393"/>
      <c r="R60" s="311">
        <f>民間消費支出構成比!D57</f>
        <v>4.1339649842896597E-3</v>
      </c>
      <c r="S60" s="358">
        <f t="shared" si="20"/>
        <v>11.567997654856532</v>
      </c>
      <c r="T60" s="320">
        <f>県内自給率!E57</f>
        <v>5.9069071434192377E-4</v>
      </c>
      <c r="U60" s="363">
        <f t="shared" si="27"/>
        <v>6.8331087982529039E-3</v>
      </c>
      <c r="V60" s="346">
        <v>6.8889538814376492E-3</v>
      </c>
      <c r="W60" s="346">
        <f t="shared" si="21"/>
        <v>5.5922096214023271E-3</v>
      </c>
      <c r="X60" s="366">
        <f t="shared" si="22"/>
        <v>3.4579846934275258E-3</v>
      </c>
      <c r="Y60" s="367">
        <f t="shared" si="23"/>
        <v>7.3949401950434016E-3</v>
      </c>
      <c r="Z60" s="346">
        <f t="shared" si="24"/>
        <v>6.0029514524469968E-3</v>
      </c>
      <c r="AA60" s="368">
        <f t="shared" si="25"/>
        <v>3.7119699802570802E-3</v>
      </c>
    </row>
    <row r="61" spans="1:27">
      <c r="A61" s="606" t="s">
        <v>259</v>
      </c>
      <c r="B61" s="613" t="s">
        <v>356</v>
      </c>
      <c r="C61" s="101"/>
      <c r="D61" s="295">
        <f>最終需要額入力!X62</f>
        <v>0</v>
      </c>
      <c r="E61" s="29">
        <f>IF(その他の設定入力!E61="",県内自給率!E58,その他の設定入力!E61/100)</f>
        <v>5.3042841251322859E-3</v>
      </c>
      <c r="F61" s="348">
        <f t="shared" si="26"/>
        <v>0</v>
      </c>
      <c r="G61" s="348">
        <f t="shared" si="14"/>
        <v>0</v>
      </c>
      <c r="H61" s="348">
        <f t="shared" si="15"/>
        <v>0</v>
      </c>
      <c r="I61" s="305">
        <f>粗付加価値率!D58</f>
        <v>0.27088607594936709</v>
      </c>
      <c r="J61" s="306">
        <f>雇用者所得率!D58</f>
        <v>5.8227848101265821E-2</v>
      </c>
      <c r="K61" s="348">
        <v>0</v>
      </c>
      <c r="L61" s="348">
        <f t="shared" si="16"/>
        <v>0</v>
      </c>
      <c r="M61" s="348">
        <f t="shared" si="17"/>
        <v>0</v>
      </c>
      <c r="N61" s="348">
        <f t="shared" si="18"/>
        <v>0</v>
      </c>
      <c r="O61" s="355">
        <f t="shared" si="19"/>
        <v>0</v>
      </c>
      <c r="P61" s="392"/>
      <c r="Q61" s="393"/>
      <c r="R61" s="316">
        <f>民間消費支出構成比!D58</f>
        <v>2.2277079938448262E-2</v>
      </c>
      <c r="S61" s="360">
        <f t="shared" si="20"/>
        <v>62.337540222126925</v>
      </c>
      <c r="T61" s="322">
        <f>県内自給率!E58</f>
        <v>5.3042841251322859E-3</v>
      </c>
      <c r="U61" s="365">
        <f t="shared" si="27"/>
        <v>0.33065602500002322</v>
      </c>
      <c r="V61" s="348">
        <v>0.33065602500002322</v>
      </c>
      <c r="W61" s="348">
        <f t="shared" si="21"/>
        <v>8.9570113101272109E-2</v>
      </c>
      <c r="X61" s="372">
        <f t="shared" si="22"/>
        <v>1.9253388797469705E-2</v>
      </c>
      <c r="Y61" s="373">
        <f t="shared" si="23"/>
        <v>0.33065602500002322</v>
      </c>
      <c r="Z61" s="348">
        <f t="shared" si="24"/>
        <v>8.9570113101272109E-2</v>
      </c>
      <c r="AA61" s="374">
        <f t="shared" si="25"/>
        <v>1.9253388797469705E-2</v>
      </c>
    </row>
    <row r="62" spans="1:27">
      <c r="A62" s="604" t="s">
        <v>260</v>
      </c>
      <c r="B62" s="611" t="s">
        <v>357</v>
      </c>
      <c r="C62" s="17"/>
      <c r="D62" s="293">
        <f>最終需要額入力!X63</f>
        <v>0</v>
      </c>
      <c r="E62" s="27">
        <f>IF(その他の設定入力!E62="",県内自給率!E59,その他の設定入力!E62/100)</f>
        <v>8.5314337778513716E-3</v>
      </c>
      <c r="F62" s="346">
        <f t="shared" si="26"/>
        <v>0</v>
      </c>
      <c r="G62" s="346">
        <f t="shared" si="14"/>
        <v>0</v>
      </c>
      <c r="H62" s="346">
        <f t="shared" si="15"/>
        <v>0</v>
      </c>
      <c r="I62" s="301">
        <f>粗付加価値率!D59</f>
        <v>0.33380836047774159</v>
      </c>
      <c r="J62" s="302">
        <f>雇用者所得率!D59</f>
        <v>0.15672502714440825</v>
      </c>
      <c r="K62" s="346">
        <v>5.201898039528266E-3</v>
      </c>
      <c r="L62" s="346">
        <f t="shared" si="16"/>
        <v>5.201898039528266E-3</v>
      </c>
      <c r="M62" s="346">
        <f t="shared" si="17"/>
        <v>1.7364370559473088E-3</v>
      </c>
      <c r="N62" s="346">
        <f t="shared" si="18"/>
        <v>8.152676114475116E-4</v>
      </c>
      <c r="O62" s="353">
        <f t="shared" si="19"/>
        <v>8.152676114475116E-4</v>
      </c>
      <c r="P62" s="392"/>
      <c r="Q62" s="393"/>
      <c r="R62" s="311">
        <f>民間消費支出構成比!D59</f>
        <v>1.3397772132793177E-3</v>
      </c>
      <c r="S62" s="358">
        <f t="shared" si="20"/>
        <v>3.749073763359049</v>
      </c>
      <c r="T62" s="320">
        <f>県内自給率!E59</f>
        <v>8.5314337778513716E-3</v>
      </c>
      <c r="U62" s="363">
        <f t="shared" si="27"/>
        <v>3.1984974540377749E-2</v>
      </c>
      <c r="V62" s="346">
        <v>3.341137510117969E-2</v>
      </c>
      <c r="W62" s="346">
        <f t="shared" si="21"/>
        <v>1.115299634383163E-2</v>
      </c>
      <c r="X62" s="366">
        <f t="shared" si="22"/>
        <v>5.2363986696643931E-3</v>
      </c>
      <c r="Y62" s="367">
        <f t="shared" si="23"/>
        <v>3.8613273140707956E-2</v>
      </c>
      <c r="Z62" s="346">
        <f t="shared" si="24"/>
        <v>1.2889433399778938E-2</v>
      </c>
      <c r="AA62" s="368">
        <f t="shared" si="25"/>
        <v>6.0516662811119044E-3</v>
      </c>
    </row>
    <row r="63" spans="1:27">
      <c r="A63" s="604" t="s">
        <v>261</v>
      </c>
      <c r="B63" s="611" t="s">
        <v>358</v>
      </c>
      <c r="C63" s="17"/>
      <c r="D63" s="293">
        <f>最終需要額入力!X64</f>
        <v>0</v>
      </c>
      <c r="E63" s="27">
        <f>IF(その他の設定入力!E63="",県内自給率!E60,その他の設定入力!E63/100)</f>
        <v>0.21601569584356917</v>
      </c>
      <c r="F63" s="346">
        <f t="shared" si="26"/>
        <v>0</v>
      </c>
      <c r="G63" s="346">
        <f t="shared" si="14"/>
        <v>0</v>
      </c>
      <c r="H63" s="346">
        <f t="shared" si="15"/>
        <v>0</v>
      </c>
      <c r="I63" s="301">
        <f>粗付加価値率!D60</f>
        <v>0.39306022291644083</v>
      </c>
      <c r="J63" s="302">
        <f>雇用者所得率!D60</f>
        <v>0.25584145536251024</v>
      </c>
      <c r="K63" s="346">
        <v>5.6097263573214136</v>
      </c>
      <c r="L63" s="346">
        <f t="shared" si="16"/>
        <v>5.6097263573214136</v>
      </c>
      <c r="M63" s="346">
        <f t="shared" si="17"/>
        <v>2.2049602925089884</v>
      </c>
      <c r="N63" s="346">
        <f t="shared" si="18"/>
        <v>1.4352005554425435</v>
      </c>
      <c r="O63" s="353">
        <f t="shared" si="19"/>
        <v>1.4352005554425435</v>
      </c>
      <c r="P63" s="392"/>
      <c r="Q63" s="393"/>
      <c r="R63" s="311">
        <f>民間消費支出構成比!D60</f>
        <v>5.3336347765724474E-5</v>
      </c>
      <c r="S63" s="358">
        <f t="shared" si="20"/>
        <v>0.14925011416818557</v>
      </c>
      <c r="T63" s="320">
        <f>県内自給率!E60</f>
        <v>0.21601569584356917</v>
      </c>
      <c r="U63" s="363">
        <f t="shared" si="27"/>
        <v>3.2240367266772749E-2</v>
      </c>
      <c r="V63" s="346">
        <v>1.6065879241816203</v>
      </c>
      <c r="W63" s="346">
        <f t="shared" si="21"/>
        <v>0.63148580761368966</v>
      </c>
      <c r="X63" s="366">
        <f t="shared" si="22"/>
        <v>0.41103179269046003</v>
      </c>
      <c r="Y63" s="367">
        <f t="shared" si="23"/>
        <v>7.2163142815030339</v>
      </c>
      <c r="Z63" s="346">
        <f t="shared" si="24"/>
        <v>2.8364461001226782</v>
      </c>
      <c r="AA63" s="368">
        <f t="shared" si="25"/>
        <v>1.8462323481330036</v>
      </c>
    </row>
    <row r="64" spans="1:27">
      <c r="A64" s="604" t="s">
        <v>262</v>
      </c>
      <c r="B64" s="611" t="s">
        <v>359</v>
      </c>
      <c r="C64" s="17"/>
      <c r="D64" s="293">
        <f>最終需要額入力!X65</f>
        <v>0</v>
      </c>
      <c r="E64" s="27">
        <f>IF(その他の設定入力!E64="",県内自給率!E61,その他の設定入力!E64/100)</f>
        <v>0.263395739186572</v>
      </c>
      <c r="F64" s="346">
        <f t="shared" si="26"/>
        <v>0</v>
      </c>
      <c r="G64" s="346">
        <f t="shared" si="14"/>
        <v>0</v>
      </c>
      <c r="H64" s="346">
        <f t="shared" si="15"/>
        <v>0</v>
      </c>
      <c r="I64" s="301">
        <f>粗付加価値率!D61</f>
        <v>0.30684657671164417</v>
      </c>
      <c r="J64" s="302">
        <f>雇用者所得率!D61</f>
        <v>0.14830084957521239</v>
      </c>
      <c r="K64" s="346">
        <v>2.3727978389022408E-2</v>
      </c>
      <c r="L64" s="346">
        <f t="shared" si="16"/>
        <v>2.3727978389022408E-2</v>
      </c>
      <c r="M64" s="346">
        <f t="shared" si="17"/>
        <v>7.2808489409593993E-3</v>
      </c>
      <c r="N64" s="346">
        <f t="shared" si="18"/>
        <v>3.5188793537943024E-3</v>
      </c>
      <c r="O64" s="353">
        <f t="shared" si="19"/>
        <v>3.5188793537943024E-3</v>
      </c>
      <c r="P64" s="392"/>
      <c r="Q64" s="393"/>
      <c r="R64" s="311">
        <f>民間消費支出構成比!D61</f>
        <v>3.6220952587171099E-5</v>
      </c>
      <c r="S64" s="358">
        <f t="shared" si="20"/>
        <v>0.1013564208157081</v>
      </c>
      <c r="T64" s="320">
        <f>県内自給率!E61</f>
        <v>0.263395739186572</v>
      </c>
      <c r="U64" s="363">
        <f t="shared" si="27"/>
        <v>2.6696849382058688E-2</v>
      </c>
      <c r="V64" s="346">
        <v>9.8496984438290733E-2</v>
      </c>
      <c r="W64" s="346">
        <f t="shared" si="21"/>
        <v>3.02234624913096E-2</v>
      </c>
      <c r="X64" s="366">
        <f t="shared" si="22"/>
        <v>1.460718647279499E-2</v>
      </c>
      <c r="Y64" s="367">
        <f t="shared" si="23"/>
        <v>0.12222496282731314</v>
      </c>
      <c r="Z64" s="346">
        <f t="shared" si="24"/>
        <v>3.7504311432268997E-2</v>
      </c>
      <c r="AA64" s="368">
        <f t="shared" si="25"/>
        <v>1.8126065826589294E-2</v>
      </c>
    </row>
    <row r="65" spans="1:27">
      <c r="A65" s="604" t="s">
        <v>263</v>
      </c>
      <c r="B65" s="611" t="s">
        <v>360</v>
      </c>
      <c r="C65" s="17"/>
      <c r="D65" s="293">
        <f>最終需要額入力!X66</f>
        <v>0</v>
      </c>
      <c r="E65" s="27">
        <f>IF(その他の設定入力!E65="",県内自給率!E62,その他の設定入力!E65/100)</f>
        <v>0.22350689127105661</v>
      </c>
      <c r="F65" s="346">
        <f t="shared" si="26"/>
        <v>0</v>
      </c>
      <c r="G65" s="346">
        <f t="shared" si="14"/>
        <v>0</v>
      </c>
      <c r="H65" s="346">
        <f t="shared" si="15"/>
        <v>0</v>
      </c>
      <c r="I65" s="301">
        <f>粗付加価値率!D62</f>
        <v>0.42543978349120432</v>
      </c>
      <c r="J65" s="302">
        <f>雇用者所得率!D62</f>
        <v>0.30473612990527738</v>
      </c>
      <c r="K65" s="346">
        <v>0.35448313723550662</v>
      </c>
      <c r="L65" s="346">
        <f t="shared" si="16"/>
        <v>0.35448313723550662</v>
      </c>
      <c r="M65" s="346">
        <f t="shared" si="17"/>
        <v>0.15081122915675679</v>
      </c>
      <c r="N65" s="346">
        <f t="shared" si="18"/>
        <v>0.10802381935782961</v>
      </c>
      <c r="O65" s="353">
        <f t="shared" si="19"/>
        <v>0.10802381935782961</v>
      </c>
      <c r="P65" s="392"/>
      <c r="Q65" s="393"/>
      <c r="R65" s="311">
        <f>民間消費支出構成比!D62</f>
        <v>3.1086334033605083E-4</v>
      </c>
      <c r="S65" s="358">
        <f t="shared" si="20"/>
        <v>0.86988312809964863</v>
      </c>
      <c r="T65" s="320">
        <f>県内自給率!E62</f>
        <v>0.22350689127105661</v>
      </c>
      <c r="U65" s="363">
        <f t="shared" si="27"/>
        <v>0.19442487373069478</v>
      </c>
      <c r="V65" s="346">
        <v>0.37330228553290251</v>
      </c>
      <c r="W65" s="346">
        <f t="shared" si="21"/>
        <v>0.15881764353388977</v>
      </c>
      <c r="X65" s="366">
        <f t="shared" si="22"/>
        <v>0.11375869377809153</v>
      </c>
      <c r="Y65" s="367">
        <f t="shared" si="23"/>
        <v>0.72778542276840907</v>
      </c>
      <c r="Z65" s="346">
        <f t="shared" si="24"/>
        <v>0.30962887269064654</v>
      </c>
      <c r="AA65" s="368">
        <f t="shared" si="25"/>
        <v>0.22178251313592112</v>
      </c>
    </row>
    <row r="66" spans="1:27">
      <c r="A66" s="606" t="s">
        <v>264</v>
      </c>
      <c r="B66" s="613" t="s">
        <v>78</v>
      </c>
      <c r="C66" s="101"/>
      <c r="D66" s="295">
        <f>最終需要額入力!X67</f>
        <v>0</v>
      </c>
      <c r="E66" s="29">
        <f>IF(その他の設定入力!E66="",県内自給率!E63,その他の設定入力!E66/100)</f>
        <v>0.13508814117385914</v>
      </c>
      <c r="F66" s="348">
        <f t="shared" si="26"/>
        <v>0</v>
      </c>
      <c r="G66" s="348">
        <f t="shared" si="14"/>
        <v>0</v>
      </c>
      <c r="H66" s="348">
        <f t="shared" si="15"/>
        <v>0</v>
      </c>
      <c r="I66" s="305">
        <f>粗付加価値率!D63</f>
        <v>0.56013632947701553</v>
      </c>
      <c r="J66" s="306">
        <f>雇用者所得率!D63</f>
        <v>0.20438836965610677</v>
      </c>
      <c r="K66" s="348">
        <v>5.4955207331250611</v>
      </c>
      <c r="L66" s="348">
        <f t="shared" si="16"/>
        <v>5.4955207331250611</v>
      </c>
      <c r="M66" s="348">
        <f t="shared" si="17"/>
        <v>3.0782408120175093</v>
      </c>
      <c r="N66" s="348">
        <f t="shared" si="18"/>
        <v>1.1232205230547638</v>
      </c>
      <c r="O66" s="215">
        <f t="shared" si="19"/>
        <v>1.1232205230547638</v>
      </c>
      <c r="P66" s="392"/>
      <c r="Q66" s="393"/>
      <c r="R66" s="316">
        <f>民間消費支出構成比!D63</f>
        <v>1.0061066137867294E-2</v>
      </c>
      <c r="S66" s="360">
        <f t="shared" si="20"/>
        <v>28.153695043501688</v>
      </c>
      <c r="T66" s="322">
        <f>県内自給率!E63</f>
        <v>0.13508814117385914</v>
      </c>
      <c r="U66" s="365">
        <f t="shared" si="27"/>
        <v>3.8032303306023345</v>
      </c>
      <c r="V66" s="348">
        <v>4.3718567112472977</v>
      </c>
      <c r="W66" s="348">
        <f t="shared" si="21"/>
        <v>2.4488357712375177</v>
      </c>
      <c r="X66" s="372">
        <f t="shared" si="22"/>
        <v>0.89355666558194391</v>
      </c>
      <c r="Y66" s="373">
        <f t="shared" si="23"/>
        <v>9.8673774443723588</v>
      </c>
      <c r="Z66" s="348">
        <f t="shared" si="24"/>
        <v>5.5270765832550275</v>
      </c>
      <c r="AA66" s="374">
        <f t="shared" si="25"/>
        <v>2.0167771886367079</v>
      </c>
    </row>
    <row r="67" spans="1:27">
      <c r="A67" s="604" t="s">
        <v>265</v>
      </c>
      <c r="B67" s="611" t="s">
        <v>361</v>
      </c>
      <c r="C67" s="17"/>
      <c r="D67" s="293">
        <f>最終需要額入力!X68</f>
        <v>0</v>
      </c>
      <c r="E67" s="27">
        <f>IF(その他の設定入力!E67="",県内自給率!E64,その他の設定入力!E67/100)</f>
        <v>1</v>
      </c>
      <c r="F67" s="346">
        <f t="shared" si="26"/>
        <v>0</v>
      </c>
      <c r="G67" s="346">
        <f t="shared" si="14"/>
        <v>0</v>
      </c>
      <c r="H67" s="346">
        <f t="shared" si="15"/>
        <v>0</v>
      </c>
      <c r="I67" s="301">
        <f>粗付加価値率!D64</f>
        <v>0.82537813603840227</v>
      </c>
      <c r="J67" s="302">
        <f>雇用者所得率!D64</f>
        <v>6.1633909971922834E-2</v>
      </c>
      <c r="K67" s="346">
        <v>5.4030696789504917</v>
      </c>
      <c r="L67" s="346">
        <f t="shared" si="16"/>
        <v>5.4030696789504917</v>
      </c>
      <c r="M67" s="346">
        <f t="shared" si="17"/>
        <v>4.4595755804977655</v>
      </c>
      <c r="N67" s="346">
        <f t="shared" si="18"/>
        <v>0.33301231016446065</v>
      </c>
      <c r="O67" s="353">
        <f t="shared" si="19"/>
        <v>0.33301231016446065</v>
      </c>
      <c r="P67" s="392"/>
      <c r="Q67" s="393"/>
      <c r="R67" s="311">
        <f>民間消費支出構成比!D64</f>
        <v>0</v>
      </c>
      <c r="S67" s="358">
        <f t="shared" si="20"/>
        <v>0</v>
      </c>
      <c r="T67" s="320">
        <f>県内自給率!E64</f>
        <v>1</v>
      </c>
      <c r="U67" s="363">
        <f t="shared" si="27"/>
        <v>0</v>
      </c>
      <c r="V67" s="346">
        <v>0.53366720243267285</v>
      </c>
      <c r="W67" s="346">
        <f t="shared" si="21"/>
        <v>0.4404772408087082</v>
      </c>
      <c r="X67" s="366">
        <f t="shared" si="22"/>
        <v>3.2891996309703277E-2</v>
      </c>
      <c r="Y67" s="367">
        <f t="shared" si="23"/>
        <v>5.9367368813831645</v>
      </c>
      <c r="Z67" s="346">
        <f t="shared" si="24"/>
        <v>4.900052821306474</v>
      </c>
      <c r="AA67" s="368">
        <f t="shared" si="25"/>
        <v>0.36590430647416394</v>
      </c>
    </row>
    <row r="68" spans="1:27">
      <c r="A68" s="604" t="s">
        <v>266</v>
      </c>
      <c r="B68" s="611" t="s">
        <v>362</v>
      </c>
      <c r="C68" s="17"/>
      <c r="D68" s="293">
        <f>最終需要額入力!X69</f>
        <v>0</v>
      </c>
      <c r="E68" s="27">
        <f>IF(その他の設定入力!E68="",県内自給率!E65,その他の設定入力!E68/100)</f>
        <v>1</v>
      </c>
      <c r="F68" s="346">
        <f t="shared" si="26"/>
        <v>0</v>
      </c>
      <c r="G68" s="346">
        <f t="shared" si="14"/>
        <v>0</v>
      </c>
      <c r="H68" s="346">
        <f t="shared" si="15"/>
        <v>0</v>
      </c>
      <c r="I68" s="301">
        <f>粗付加価値率!D65</f>
        <v>0.45808340634571176</v>
      </c>
      <c r="J68" s="302">
        <f>雇用者所得率!D65</f>
        <v>0.34100899362732984</v>
      </c>
      <c r="K68" s="346">
        <v>0</v>
      </c>
      <c r="L68" s="346">
        <f t="shared" si="16"/>
        <v>0</v>
      </c>
      <c r="M68" s="346">
        <f t="shared" si="17"/>
        <v>0</v>
      </c>
      <c r="N68" s="346">
        <f t="shared" si="18"/>
        <v>0</v>
      </c>
      <c r="O68" s="353">
        <f t="shared" si="19"/>
        <v>0</v>
      </c>
      <c r="P68" s="392"/>
      <c r="Q68" s="393"/>
      <c r="R68" s="311">
        <f>民間消費支出構成比!D65</f>
        <v>0</v>
      </c>
      <c r="S68" s="358">
        <f t="shared" si="20"/>
        <v>0</v>
      </c>
      <c r="T68" s="320">
        <f>県内自給率!E65</f>
        <v>1</v>
      </c>
      <c r="U68" s="363">
        <f t="shared" si="27"/>
        <v>0</v>
      </c>
      <c r="V68" s="346">
        <v>0</v>
      </c>
      <c r="W68" s="346">
        <f t="shared" si="21"/>
        <v>0</v>
      </c>
      <c r="X68" s="366">
        <f t="shared" si="22"/>
        <v>0</v>
      </c>
      <c r="Y68" s="367">
        <f t="shared" si="23"/>
        <v>0</v>
      </c>
      <c r="Z68" s="346">
        <f t="shared" si="24"/>
        <v>0</v>
      </c>
      <c r="AA68" s="368">
        <f t="shared" si="25"/>
        <v>0</v>
      </c>
    </row>
    <row r="69" spans="1:27">
      <c r="A69" s="604" t="s">
        <v>267</v>
      </c>
      <c r="B69" s="611" t="s">
        <v>363</v>
      </c>
      <c r="C69" s="17"/>
      <c r="D69" s="293">
        <f>最終需要額入力!X70</f>
        <v>0</v>
      </c>
      <c r="E69" s="27">
        <f>IF(その他の設定入力!E69="",県内自給率!E66,その他の設定入力!E69/100)</f>
        <v>1</v>
      </c>
      <c r="F69" s="346">
        <f t="shared" si="26"/>
        <v>0</v>
      </c>
      <c r="G69" s="346">
        <f t="shared" si="14"/>
        <v>0</v>
      </c>
      <c r="H69" s="346">
        <f t="shared" si="15"/>
        <v>0</v>
      </c>
      <c r="I69" s="301">
        <f>粗付加価値率!D66</f>
        <v>0.43717030707824378</v>
      </c>
      <c r="J69" s="302">
        <f>雇用者所得率!D66</f>
        <v>0.33731472009948454</v>
      </c>
      <c r="K69" s="346">
        <v>25.910069597395839</v>
      </c>
      <c r="L69" s="346">
        <f t="shared" si="16"/>
        <v>25.910069597395839</v>
      </c>
      <c r="M69" s="346">
        <f t="shared" si="17"/>
        <v>11.327113082312207</v>
      </c>
      <c r="N69" s="346">
        <f t="shared" si="18"/>
        <v>8.7398478740037415</v>
      </c>
      <c r="O69" s="353">
        <f t="shared" si="19"/>
        <v>8.7398478740037415</v>
      </c>
      <c r="P69" s="392"/>
      <c r="Q69" s="393"/>
      <c r="R69" s="311">
        <f>民間消費支出構成比!D66</f>
        <v>0</v>
      </c>
      <c r="S69" s="358">
        <f t="shared" si="20"/>
        <v>0</v>
      </c>
      <c r="T69" s="320">
        <f>県内自給率!E66</f>
        <v>1</v>
      </c>
      <c r="U69" s="363">
        <f t="shared" si="27"/>
        <v>0</v>
      </c>
      <c r="V69" s="346">
        <v>19.22360707210256</v>
      </c>
      <c r="W69" s="346">
        <f t="shared" si="21"/>
        <v>8.4039902068625754</v>
      </c>
      <c r="X69" s="366">
        <f t="shared" si="22"/>
        <v>6.484405638828747</v>
      </c>
      <c r="Y69" s="367">
        <f t="shared" si="23"/>
        <v>45.133676669498399</v>
      </c>
      <c r="Z69" s="346">
        <f t="shared" si="24"/>
        <v>19.731103289174783</v>
      </c>
      <c r="AA69" s="368">
        <f t="shared" si="25"/>
        <v>15.224253512832489</v>
      </c>
    </row>
    <row r="70" spans="1:27">
      <c r="A70" s="604" t="s">
        <v>268</v>
      </c>
      <c r="B70" s="611" t="s">
        <v>364</v>
      </c>
      <c r="C70" s="17"/>
      <c r="D70" s="293">
        <f>最終需要額入力!X71</f>
        <v>10000</v>
      </c>
      <c r="E70" s="27">
        <f>IF(その他の設定入力!E70="",県内自給率!E67,その他の設定入力!E70/100)</f>
        <v>1</v>
      </c>
      <c r="F70" s="346">
        <f t="shared" si="26"/>
        <v>10000</v>
      </c>
      <c r="G70" s="346">
        <f t="shared" si="14"/>
        <v>4789.1055532005093</v>
      </c>
      <c r="H70" s="346">
        <f t="shared" si="15"/>
        <v>3465.0982054542883</v>
      </c>
      <c r="I70" s="301">
        <f>粗付加価値率!D67</f>
        <v>0.47891055532005089</v>
      </c>
      <c r="J70" s="302">
        <f>雇用者所得率!D67</f>
        <v>0.34650982054542884</v>
      </c>
      <c r="K70" s="346">
        <v>10000</v>
      </c>
      <c r="L70" s="346">
        <f t="shared" si="16"/>
        <v>0</v>
      </c>
      <c r="M70" s="346">
        <f t="shared" si="17"/>
        <v>0</v>
      </c>
      <c r="N70" s="346">
        <f t="shared" si="18"/>
        <v>0</v>
      </c>
      <c r="O70" s="353">
        <f t="shared" si="19"/>
        <v>3465.0982054542883</v>
      </c>
      <c r="P70" s="392"/>
      <c r="Q70" s="393"/>
      <c r="R70" s="311">
        <f>民間消費支出構成比!D67</f>
        <v>0</v>
      </c>
      <c r="S70" s="358">
        <f t="shared" si="20"/>
        <v>0</v>
      </c>
      <c r="T70" s="320">
        <f>県内自給率!E67</f>
        <v>1</v>
      </c>
      <c r="U70" s="363">
        <f t="shared" si="27"/>
        <v>0</v>
      </c>
      <c r="V70" s="346">
        <v>0</v>
      </c>
      <c r="W70" s="346">
        <f t="shared" si="21"/>
        <v>0</v>
      </c>
      <c r="X70" s="366">
        <f t="shared" si="22"/>
        <v>0</v>
      </c>
      <c r="Y70" s="367">
        <f t="shared" si="23"/>
        <v>10000</v>
      </c>
      <c r="Z70" s="346">
        <f t="shared" si="24"/>
        <v>4789.1055532005093</v>
      </c>
      <c r="AA70" s="368">
        <f t="shared" si="25"/>
        <v>3465.0982054542883</v>
      </c>
    </row>
    <row r="71" spans="1:27">
      <c r="A71" s="606" t="s">
        <v>269</v>
      </c>
      <c r="B71" s="613" t="s">
        <v>365</v>
      </c>
      <c r="C71" s="101"/>
      <c r="D71" s="295">
        <f>最終需要額入力!X72</f>
        <v>0</v>
      </c>
      <c r="E71" s="29">
        <f>IF(その他の設定入力!E71="",県内自給率!E68,その他の設定入力!E71/100)</f>
        <v>1</v>
      </c>
      <c r="F71" s="348">
        <f t="shared" si="26"/>
        <v>0</v>
      </c>
      <c r="G71" s="348">
        <f t="shared" ref="G71:G102" si="28">IF(F71="","",F71*I71)</f>
        <v>0</v>
      </c>
      <c r="H71" s="348">
        <f t="shared" ref="H71:H102" si="29">IF(F71="","",F71*J71)</f>
        <v>0</v>
      </c>
      <c r="I71" s="305">
        <f>粗付加価値率!D68</f>
        <v>0.50378128400435251</v>
      </c>
      <c r="J71" s="306">
        <f>雇用者所得率!D68</f>
        <v>0.42594305404425098</v>
      </c>
      <c r="K71" s="348">
        <v>0</v>
      </c>
      <c r="L71" s="348">
        <f t="shared" ref="L71:L102" si="30">K71-F71</f>
        <v>0</v>
      </c>
      <c r="M71" s="348">
        <f t="shared" ref="M71:M102" si="31">L71*I71</f>
        <v>0</v>
      </c>
      <c r="N71" s="348">
        <f t="shared" ref="N71:N102" si="32">L71*J71</f>
        <v>0</v>
      </c>
      <c r="O71" s="355">
        <f t="shared" ref="O71:O102" si="33">IF(H71="",N71,H71+N71)</f>
        <v>0</v>
      </c>
      <c r="P71" s="392"/>
      <c r="Q71" s="393"/>
      <c r="R71" s="316">
        <f>民間消費支出構成比!D68</f>
        <v>0</v>
      </c>
      <c r="S71" s="360">
        <f t="shared" ref="S71:S102" si="34">$Q$114*R71</f>
        <v>0</v>
      </c>
      <c r="T71" s="322">
        <f>県内自給率!E68</f>
        <v>1</v>
      </c>
      <c r="U71" s="365">
        <f t="shared" si="27"/>
        <v>0</v>
      </c>
      <c r="V71" s="348">
        <v>0</v>
      </c>
      <c r="W71" s="348">
        <f t="shared" ref="W71:W102" si="35">V71*I71</f>
        <v>0</v>
      </c>
      <c r="X71" s="372">
        <f t="shared" ref="X71:X102" si="36">V71*J71</f>
        <v>0</v>
      </c>
      <c r="Y71" s="373">
        <f t="shared" ref="Y71:Y102" si="37">IF(F71="",L71+V71,F71+L71+V71)</f>
        <v>0</v>
      </c>
      <c r="Z71" s="348">
        <f t="shared" ref="Z71:Z102" si="38">IF(F71="",M71+W71,G71+M71+W71)</f>
        <v>0</v>
      </c>
      <c r="AA71" s="374">
        <f t="shared" ref="AA71:AA102" si="39">IF(F71="",N71+X71,H71+N71+X71)</f>
        <v>0</v>
      </c>
    </row>
    <row r="72" spans="1:27">
      <c r="A72" s="604" t="s">
        <v>270</v>
      </c>
      <c r="B72" s="611" t="s">
        <v>366</v>
      </c>
      <c r="C72" s="17"/>
      <c r="D72" s="293">
        <f>最終需要額入力!X73</f>
        <v>0</v>
      </c>
      <c r="E72" s="27">
        <f>IF(その他の設定入力!E72="",県内自給率!E69,その他の設定入力!E72/100)</f>
        <v>0.97540170088733924</v>
      </c>
      <c r="F72" s="346">
        <f t="shared" si="26"/>
        <v>0</v>
      </c>
      <c r="G72" s="346">
        <f t="shared" si="28"/>
        <v>0</v>
      </c>
      <c r="H72" s="346">
        <f t="shared" si="29"/>
        <v>0</v>
      </c>
      <c r="I72" s="301">
        <f>粗付加価値率!D69</f>
        <v>0.4496236059204331</v>
      </c>
      <c r="J72" s="302">
        <f>雇用者所得率!D69</f>
        <v>0.11180177565609842</v>
      </c>
      <c r="K72" s="346">
        <v>88.499197362812367</v>
      </c>
      <c r="L72" s="346">
        <f t="shared" si="30"/>
        <v>88.499197362812367</v>
      </c>
      <c r="M72" s="346">
        <f t="shared" si="31"/>
        <v>39.791328239331783</v>
      </c>
      <c r="N72" s="346">
        <f t="shared" si="32"/>
        <v>9.8943674093019247</v>
      </c>
      <c r="O72" s="353">
        <f t="shared" si="33"/>
        <v>9.8943674093019247</v>
      </c>
      <c r="P72" s="392"/>
      <c r="Q72" s="393"/>
      <c r="R72" s="311">
        <f>民間消費支出構成比!D69</f>
        <v>2.8262691861589789E-2</v>
      </c>
      <c r="S72" s="358">
        <f t="shared" si="34"/>
        <v>79.086967213628228</v>
      </c>
      <c r="T72" s="320">
        <f>県内自給率!E69</f>
        <v>0.97540170088733924</v>
      </c>
      <c r="U72" s="363">
        <f t="shared" si="27"/>
        <v>77.141562338194205</v>
      </c>
      <c r="V72" s="346">
        <v>121.98254742162571</v>
      </c>
      <c r="W72" s="346">
        <f t="shared" si="35"/>
        <v>54.846232831071582</v>
      </c>
      <c r="X72" s="366">
        <f t="shared" si="36"/>
        <v>13.637865400791984</v>
      </c>
      <c r="Y72" s="367">
        <f t="shared" si="37"/>
        <v>210.48174478443809</v>
      </c>
      <c r="Z72" s="346">
        <f t="shared" si="38"/>
        <v>94.637561070403365</v>
      </c>
      <c r="AA72" s="368">
        <f t="shared" si="39"/>
        <v>23.532232810093909</v>
      </c>
    </row>
    <row r="73" spans="1:27">
      <c r="A73" s="604" t="s">
        <v>271</v>
      </c>
      <c r="B73" s="611" t="s">
        <v>367</v>
      </c>
      <c r="C73" s="17"/>
      <c r="D73" s="293">
        <f>最終需要額入力!X74</f>
        <v>0</v>
      </c>
      <c r="E73" s="27">
        <f>IF(その他の設定入力!E73="",県内自給率!E70,その他の設定入力!E73/100)</f>
        <v>0.93576248313090415</v>
      </c>
      <c r="F73" s="346">
        <f t="shared" si="26"/>
        <v>0</v>
      </c>
      <c r="G73" s="346">
        <f t="shared" si="28"/>
        <v>0</v>
      </c>
      <c r="H73" s="346">
        <f t="shared" si="29"/>
        <v>0</v>
      </c>
      <c r="I73" s="301">
        <f>粗付加価値率!D70</f>
        <v>0.27406980098067496</v>
      </c>
      <c r="J73" s="302">
        <f>雇用者所得率!D70</f>
        <v>9.4029420248053067E-2</v>
      </c>
      <c r="K73" s="346">
        <v>3.5016782986768265</v>
      </c>
      <c r="L73" s="346">
        <f t="shared" si="30"/>
        <v>3.5016782986768265</v>
      </c>
      <c r="M73" s="346">
        <f t="shared" si="31"/>
        <v>0.95970427441670636</v>
      </c>
      <c r="N73" s="346">
        <f t="shared" si="32"/>
        <v>0.3292607803197708</v>
      </c>
      <c r="O73" s="353">
        <f t="shared" si="33"/>
        <v>0.3292607803197708</v>
      </c>
      <c r="P73" s="392"/>
      <c r="Q73" s="393"/>
      <c r="R73" s="311">
        <f>民間消費支出構成比!D70</f>
        <v>3.6479673677079459E-3</v>
      </c>
      <c r="S73" s="358">
        <f t="shared" si="34"/>
        <v>10.2080395250106</v>
      </c>
      <c r="T73" s="320">
        <f>県内自給率!E70</f>
        <v>0.93576248313090415</v>
      </c>
      <c r="U73" s="363">
        <f t="shared" si="27"/>
        <v>9.5523004138223335</v>
      </c>
      <c r="V73" s="346">
        <v>11.806190851590902</v>
      </c>
      <c r="W73" s="346">
        <f t="shared" si="35"/>
        <v>3.235720377035384</v>
      </c>
      <c r="X73" s="366">
        <f t="shared" si="36"/>
        <v>1.1101292811129604</v>
      </c>
      <c r="Y73" s="367">
        <f t="shared" si="37"/>
        <v>15.307869150267727</v>
      </c>
      <c r="Z73" s="346">
        <f t="shared" si="38"/>
        <v>4.1954246514520905</v>
      </c>
      <c r="AA73" s="368">
        <f t="shared" si="39"/>
        <v>1.4393900614327313</v>
      </c>
    </row>
    <row r="74" spans="1:27">
      <c r="A74" s="604" t="s">
        <v>272</v>
      </c>
      <c r="B74" s="611" t="s">
        <v>190</v>
      </c>
      <c r="C74" s="17"/>
      <c r="D74" s="293">
        <f>最終需要額入力!X75</f>
        <v>0</v>
      </c>
      <c r="E74" s="27">
        <f>IF(その他の設定入力!E74="",県内自給率!E71,その他の設定入力!E74/100)</f>
        <v>0.99985234403839052</v>
      </c>
      <c r="F74" s="346">
        <f t="shared" si="26"/>
        <v>0</v>
      </c>
      <c r="G74" s="346">
        <f t="shared" si="28"/>
        <v>0</v>
      </c>
      <c r="H74" s="346">
        <f t="shared" si="29"/>
        <v>0</v>
      </c>
      <c r="I74" s="301">
        <f>粗付加価値率!D71</f>
        <v>0.4467154719206014</v>
      </c>
      <c r="J74" s="302">
        <f>雇用者所得率!D71</f>
        <v>0.13088979511619908</v>
      </c>
      <c r="K74" s="346">
        <v>14.630741666677761</v>
      </c>
      <c r="L74" s="346">
        <f t="shared" si="30"/>
        <v>14.630741666677761</v>
      </c>
      <c r="M74" s="346">
        <f t="shared" si="31"/>
        <v>6.5357786681783621</v>
      </c>
      <c r="N74" s="346">
        <f t="shared" si="32"/>
        <v>1.9150147791494891</v>
      </c>
      <c r="O74" s="353">
        <f t="shared" si="33"/>
        <v>1.9150147791494891</v>
      </c>
      <c r="P74" s="392"/>
      <c r="Q74" s="393"/>
      <c r="R74" s="311">
        <f>民間消費支出構成比!D71</f>
        <v>7.3249911039748317E-3</v>
      </c>
      <c r="S74" s="358">
        <f t="shared" si="34"/>
        <v>20.497386948038198</v>
      </c>
      <c r="T74" s="320">
        <f>県内自給率!E71</f>
        <v>0.99985234403839052</v>
      </c>
      <c r="U74" s="363">
        <f t="shared" si="27"/>
        <v>20.494360386657902</v>
      </c>
      <c r="V74" s="346">
        <v>29.01776669507597</v>
      </c>
      <c r="W74" s="346">
        <f t="shared" si="35"/>
        <v>12.962685343272772</v>
      </c>
      <c r="X74" s="366">
        <f t="shared" si="36"/>
        <v>3.7981295374481592</v>
      </c>
      <c r="Y74" s="367">
        <f t="shared" si="37"/>
        <v>43.648508361753727</v>
      </c>
      <c r="Z74" s="346">
        <f t="shared" si="38"/>
        <v>19.498464011451134</v>
      </c>
      <c r="AA74" s="368">
        <f t="shared" si="39"/>
        <v>5.7131443165976483</v>
      </c>
    </row>
    <row r="75" spans="1:27">
      <c r="A75" s="604" t="s">
        <v>273</v>
      </c>
      <c r="B75" s="611" t="s">
        <v>191</v>
      </c>
      <c r="C75" s="17"/>
      <c r="D75" s="293">
        <f>最終需要額入力!X76</f>
        <v>0</v>
      </c>
      <c r="E75" s="27">
        <f>IF(その他の設定入力!E75="",県内自給率!E72,その他の設定入力!E75/100)</f>
        <v>0.97324754486962406</v>
      </c>
      <c r="F75" s="346">
        <f t="shared" si="26"/>
        <v>0</v>
      </c>
      <c r="G75" s="346">
        <f t="shared" si="28"/>
        <v>0</v>
      </c>
      <c r="H75" s="346">
        <f t="shared" si="29"/>
        <v>0</v>
      </c>
      <c r="I75" s="301">
        <f>粗付加価値率!D72</f>
        <v>0.6699129023375795</v>
      </c>
      <c r="J75" s="302">
        <f>雇用者所得率!D72</f>
        <v>0.47906612755967132</v>
      </c>
      <c r="K75" s="346">
        <v>106.19393066395973</v>
      </c>
      <c r="L75" s="346">
        <f t="shared" si="30"/>
        <v>106.19393066395973</v>
      </c>
      <c r="M75" s="346">
        <f t="shared" si="31"/>
        <v>71.140684301728939</v>
      </c>
      <c r="N75" s="346">
        <f t="shared" si="32"/>
        <v>50.873915133523425</v>
      </c>
      <c r="O75" s="353">
        <f t="shared" si="33"/>
        <v>50.873915133523425</v>
      </c>
      <c r="P75" s="392"/>
      <c r="Q75" s="393"/>
      <c r="R75" s="311">
        <f>民間消費支出構成比!D72</f>
        <v>2.2250013732119387E-4</v>
      </c>
      <c r="S75" s="358">
        <f t="shared" si="34"/>
        <v>0.62261801358220692</v>
      </c>
      <c r="T75" s="320">
        <f>県内自給率!E72</f>
        <v>0.97324754486962406</v>
      </c>
      <c r="U75" s="363">
        <f t="shared" si="27"/>
        <v>0.6059614531104851</v>
      </c>
      <c r="V75" s="346">
        <v>17.212415074845151</v>
      </c>
      <c r="W75" s="346">
        <f t="shared" si="35"/>
        <v>11.53081893902862</v>
      </c>
      <c r="X75" s="366">
        <f t="shared" si="36"/>
        <v>8.2458850358557765</v>
      </c>
      <c r="Y75" s="367">
        <f t="shared" si="37"/>
        <v>123.40634573880489</v>
      </c>
      <c r="Z75" s="346">
        <f t="shared" si="38"/>
        <v>82.671503240757559</v>
      </c>
      <c r="AA75" s="368">
        <f t="shared" si="39"/>
        <v>59.119800169379204</v>
      </c>
    </row>
    <row r="76" spans="1:27">
      <c r="A76" s="606" t="s">
        <v>274</v>
      </c>
      <c r="B76" s="613" t="s">
        <v>192</v>
      </c>
      <c r="C76" s="101"/>
      <c r="D76" s="295">
        <f>最終需要額入力!X77</f>
        <v>3.6</v>
      </c>
      <c r="E76" s="29">
        <f>IF(その他の設定入力!E76="",県内自給率!E73,その他の設定入力!E76/100)</f>
        <v>0.60829284164340036</v>
      </c>
      <c r="F76" s="348">
        <f t="shared" si="26"/>
        <v>2.1898542299162416</v>
      </c>
      <c r="G76" s="348">
        <f t="shared" si="28"/>
        <v>1.5681374526700853</v>
      </c>
      <c r="H76" s="348">
        <f t="shared" si="29"/>
        <v>0.84155626781980486</v>
      </c>
      <c r="I76" s="305">
        <f>粗付加価値率!D73</f>
        <v>0.71609216323502234</v>
      </c>
      <c r="J76" s="306">
        <f>雇用者所得率!D73</f>
        <v>0.3842978479220478</v>
      </c>
      <c r="K76" s="348">
        <v>333.43219290359224</v>
      </c>
      <c r="L76" s="348">
        <f t="shared" si="30"/>
        <v>331.24233867367599</v>
      </c>
      <c r="M76" s="348">
        <f t="shared" si="31"/>
        <v>237.20004285586054</v>
      </c>
      <c r="N76" s="348">
        <f t="shared" si="32"/>
        <v>127.29571789295979</v>
      </c>
      <c r="O76" s="355">
        <f t="shared" si="33"/>
        <v>128.13727416077958</v>
      </c>
      <c r="P76" s="392"/>
      <c r="Q76" s="393"/>
      <c r="R76" s="316">
        <f>民間消費支出構成比!D73</f>
        <v>0.1701656372220838</v>
      </c>
      <c r="S76" s="360">
        <f t="shared" si="34"/>
        <v>476.17135118537453</v>
      </c>
      <c r="T76" s="322">
        <f>県内自給率!E73</f>
        <v>0.60829284164340036</v>
      </c>
      <c r="U76" s="365">
        <f t="shared" si="27"/>
        <v>289.651624321729</v>
      </c>
      <c r="V76" s="348">
        <v>326.28502104686515</v>
      </c>
      <c r="W76" s="348">
        <f t="shared" si="35"/>
        <v>233.65014655263445</v>
      </c>
      <c r="X76" s="372">
        <f t="shared" si="36"/>
        <v>125.39063139751035</v>
      </c>
      <c r="Y76" s="373">
        <f t="shared" si="37"/>
        <v>659.71721395045734</v>
      </c>
      <c r="Z76" s="348">
        <f t="shared" si="38"/>
        <v>472.41832686116504</v>
      </c>
      <c r="AA76" s="374">
        <f t="shared" si="39"/>
        <v>253.52790555828994</v>
      </c>
    </row>
    <row r="77" spans="1:27">
      <c r="A77" s="604" t="s">
        <v>275</v>
      </c>
      <c r="B77" s="611" t="s">
        <v>193</v>
      </c>
      <c r="C77" s="17"/>
      <c r="D77" s="293">
        <f>最終需要額入力!X78</f>
        <v>0</v>
      </c>
      <c r="E77" s="27">
        <f>IF(その他の設定入力!E77="",県内自給率!E74,その他の設定入力!E77/100)</f>
        <v>0.96762352379145855</v>
      </c>
      <c r="F77" s="346">
        <f t="shared" si="26"/>
        <v>0</v>
      </c>
      <c r="G77" s="346">
        <f t="shared" si="28"/>
        <v>0</v>
      </c>
      <c r="H77" s="346">
        <f t="shared" si="29"/>
        <v>0</v>
      </c>
      <c r="I77" s="301">
        <f>粗付加価値率!D74</f>
        <v>0.68214815027986819</v>
      </c>
      <c r="J77" s="302">
        <f>雇用者所得率!D74</f>
        <v>0.3280968962689037</v>
      </c>
      <c r="K77" s="346">
        <v>239.48752949239451</v>
      </c>
      <c r="L77" s="346">
        <f t="shared" si="30"/>
        <v>239.48752949239451</v>
      </c>
      <c r="M77" s="346">
        <f t="shared" si="31"/>
        <v>163.3659752583323</v>
      </c>
      <c r="N77" s="346">
        <f t="shared" si="32"/>
        <v>78.575115121562177</v>
      </c>
      <c r="O77" s="353">
        <f t="shared" si="33"/>
        <v>78.575115121562177</v>
      </c>
      <c r="P77" s="392"/>
      <c r="Q77" s="393"/>
      <c r="R77" s="311">
        <f>民間消費支出構成比!D74</f>
        <v>5.3811996538709848E-2</v>
      </c>
      <c r="S77" s="358">
        <f t="shared" si="34"/>
        <v>150.58111332065556</v>
      </c>
      <c r="T77" s="320">
        <f>県内自給率!E74</f>
        <v>0.96762352379145855</v>
      </c>
      <c r="U77" s="363">
        <f t="shared" si="27"/>
        <v>145.70582748777366</v>
      </c>
      <c r="V77" s="346">
        <v>219.11837865165893</v>
      </c>
      <c r="W77" s="346">
        <f t="shared" si="35"/>
        <v>149.4711966895529</v>
      </c>
      <c r="X77" s="366">
        <f t="shared" si="36"/>
        <v>71.892059951083709</v>
      </c>
      <c r="Y77" s="367">
        <f t="shared" si="37"/>
        <v>458.60590814405344</v>
      </c>
      <c r="Z77" s="346">
        <f t="shared" si="38"/>
        <v>312.83717194788517</v>
      </c>
      <c r="AA77" s="368">
        <f t="shared" si="39"/>
        <v>150.46717507264589</v>
      </c>
    </row>
    <row r="78" spans="1:27">
      <c r="A78" s="604" t="s">
        <v>276</v>
      </c>
      <c r="B78" s="611" t="s">
        <v>368</v>
      </c>
      <c r="C78" s="17"/>
      <c r="D78" s="293">
        <f>最終需要額入力!X79</f>
        <v>0</v>
      </c>
      <c r="E78" s="27">
        <f>IF(その他の設定入力!E78="",県内自給率!E75,その他の設定入力!E78/100)</f>
        <v>0.91352971274029682</v>
      </c>
      <c r="F78" s="346">
        <f t="shared" si="26"/>
        <v>0</v>
      </c>
      <c r="G78" s="346">
        <f t="shared" si="28"/>
        <v>0</v>
      </c>
      <c r="H78" s="346">
        <f t="shared" si="29"/>
        <v>0</v>
      </c>
      <c r="I78" s="301">
        <f>粗付加価値率!D75</f>
        <v>0.73889274094618385</v>
      </c>
      <c r="J78" s="302">
        <f>雇用者所得率!D75</f>
        <v>0.1489146087791349</v>
      </c>
      <c r="K78" s="346">
        <v>45.095533815709523</v>
      </c>
      <c r="L78" s="346">
        <f t="shared" si="30"/>
        <v>45.095533815709523</v>
      </c>
      <c r="M78" s="346">
        <f t="shared" si="31"/>
        <v>33.320762585520932</v>
      </c>
      <c r="N78" s="346">
        <f t="shared" si="32"/>
        <v>6.715383775852632</v>
      </c>
      <c r="O78" s="353">
        <f t="shared" si="33"/>
        <v>6.715383775852632</v>
      </c>
      <c r="P78" s="392"/>
      <c r="Q78" s="393"/>
      <c r="R78" s="311">
        <f>民間消費支出構成比!D75</f>
        <v>1.0906089020752616E-3</v>
      </c>
      <c r="S78" s="358">
        <f t="shared" si="34"/>
        <v>3.0518306926927492</v>
      </c>
      <c r="T78" s="320">
        <f>県内自給率!E75</f>
        <v>0.91352971274029682</v>
      </c>
      <c r="U78" s="363">
        <f t="shared" si="27"/>
        <v>2.7879380160276281</v>
      </c>
      <c r="V78" s="346">
        <v>28.260762692749566</v>
      </c>
      <c r="W78" s="346">
        <f t="shared" si="35"/>
        <v>20.881672407275381</v>
      </c>
      <c r="X78" s="366">
        <f t="shared" si="36"/>
        <v>4.2084404201907724</v>
      </c>
      <c r="Y78" s="367">
        <f t="shared" si="37"/>
        <v>73.356296508459081</v>
      </c>
      <c r="Z78" s="346">
        <f t="shared" si="38"/>
        <v>54.202434992796313</v>
      </c>
      <c r="AA78" s="368">
        <f t="shared" si="39"/>
        <v>10.923824196043405</v>
      </c>
    </row>
    <row r="79" spans="1:27">
      <c r="A79" s="604" t="s">
        <v>277</v>
      </c>
      <c r="B79" s="611" t="s">
        <v>369</v>
      </c>
      <c r="C79" s="17"/>
      <c r="D79" s="293">
        <f>最終需要額入力!X80</f>
        <v>0</v>
      </c>
      <c r="E79" s="27">
        <f>IF(その他の設定入力!E79="",県内自給率!E76,その他の設定入力!E79/100)</f>
        <v>0.99973051104904698</v>
      </c>
      <c r="F79" s="346">
        <f t="shared" si="26"/>
        <v>0</v>
      </c>
      <c r="G79" s="346">
        <f t="shared" si="28"/>
        <v>0</v>
      </c>
      <c r="H79" s="346">
        <f t="shared" si="29"/>
        <v>0</v>
      </c>
      <c r="I79" s="301">
        <f>粗付加価値率!D76</f>
        <v>0.76094399608706287</v>
      </c>
      <c r="J79" s="302">
        <f>雇用者所得率!D76</f>
        <v>0.16040596722915137</v>
      </c>
      <c r="K79" s="346">
        <v>0</v>
      </c>
      <c r="L79" s="346">
        <f t="shared" si="30"/>
        <v>0</v>
      </c>
      <c r="M79" s="346">
        <f t="shared" si="31"/>
        <v>0</v>
      </c>
      <c r="N79" s="346">
        <f t="shared" si="32"/>
        <v>0</v>
      </c>
      <c r="O79" s="353">
        <f t="shared" si="33"/>
        <v>0</v>
      </c>
      <c r="P79" s="392"/>
      <c r="Q79" s="393"/>
      <c r="R79" s="311">
        <f>民間消費支出構成比!D76</f>
        <v>1.6217433980348341E-2</v>
      </c>
      <c r="S79" s="358">
        <f t="shared" si="34"/>
        <v>45.380945161705604</v>
      </c>
      <c r="T79" s="320">
        <f>県内自給率!E76</f>
        <v>0.99973051104904698</v>
      </c>
      <c r="U79" s="363">
        <f t="shared" si="27"/>
        <v>45.368715498400718</v>
      </c>
      <c r="V79" s="346">
        <v>45.368715498400718</v>
      </c>
      <c r="W79" s="346">
        <f t="shared" si="35"/>
        <v>34.523051668690101</v>
      </c>
      <c r="X79" s="366">
        <f t="shared" si="36"/>
        <v>7.277412691465158</v>
      </c>
      <c r="Y79" s="367">
        <f t="shared" si="37"/>
        <v>45.368715498400718</v>
      </c>
      <c r="Z79" s="346">
        <f t="shared" si="38"/>
        <v>34.523051668690101</v>
      </c>
      <c r="AA79" s="368">
        <f t="shared" si="39"/>
        <v>7.277412691465158</v>
      </c>
    </row>
    <row r="80" spans="1:27">
      <c r="A80" s="604" t="s">
        <v>278</v>
      </c>
      <c r="B80" s="611" t="s">
        <v>370</v>
      </c>
      <c r="C80" s="17"/>
      <c r="D80" s="293">
        <f>最終需要額入力!X81</f>
        <v>0</v>
      </c>
      <c r="E80" s="27">
        <f>IF(その他の設定入力!E80="",県内自給率!E77,その他の設定入力!E80/100)</f>
        <v>1</v>
      </c>
      <c r="F80" s="346">
        <f t="shared" si="26"/>
        <v>0</v>
      </c>
      <c r="G80" s="346">
        <f t="shared" si="28"/>
        <v>0</v>
      </c>
      <c r="H80" s="346">
        <f t="shared" si="29"/>
        <v>0</v>
      </c>
      <c r="I80" s="301">
        <f>粗付加価値率!D77</f>
        <v>0.89902693137294332</v>
      </c>
      <c r="J80" s="302">
        <f>雇用者所得率!D77</f>
        <v>0</v>
      </c>
      <c r="K80" s="346">
        <v>0</v>
      </c>
      <c r="L80" s="346">
        <f t="shared" si="30"/>
        <v>0</v>
      </c>
      <c r="M80" s="346">
        <f t="shared" si="31"/>
        <v>0</v>
      </c>
      <c r="N80" s="346">
        <f t="shared" si="32"/>
        <v>0</v>
      </c>
      <c r="O80" s="353">
        <f t="shared" si="33"/>
        <v>0</v>
      </c>
      <c r="P80" s="392"/>
      <c r="Q80" s="393"/>
      <c r="R80" s="311">
        <f>民間消費支出構成比!D77</f>
        <v>0.1880396822427377</v>
      </c>
      <c r="S80" s="358">
        <f t="shared" si="34"/>
        <v>526.18796034087109</v>
      </c>
      <c r="T80" s="320">
        <f>県内自給率!E77</f>
        <v>1</v>
      </c>
      <c r="U80" s="363">
        <f t="shared" si="27"/>
        <v>526.18796034087109</v>
      </c>
      <c r="V80" s="346">
        <v>526.18796034087109</v>
      </c>
      <c r="W80" s="346">
        <f t="shared" si="35"/>
        <v>473.05714731064131</v>
      </c>
      <c r="X80" s="366">
        <f t="shared" si="36"/>
        <v>0</v>
      </c>
      <c r="Y80" s="367">
        <f t="shared" si="37"/>
        <v>526.18796034087109</v>
      </c>
      <c r="Z80" s="346">
        <f t="shared" si="38"/>
        <v>473.05714731064131</v>
      </c>
      <c r="AA80" s="368">
        <f t="shared" si="39"/>
        <v>0</v>
      </c>
    </row>
    <row r="81" spans="1:27">
      <c r="A81" s="606" t="s">
        <v>279</v>
      </c>
      <c r="B81" s="613" t="s">
        <v>371</v>
      </c>
      <c r="C81" s="101"/>
      <c r="D81" s="295">
        <f>最終需要額入力!X82</f>
        <v>0</v>
      </c>
      <c r="E81" s="29">
        <f>IF(その他の設定入力!E81="",県内自給率!E78,その他の設定入力!E81/100)</f>
        <v>0.18281109167064313</v>
      </c>
      <c r="F81" s="348">
        <f t="shared" si="26"/>
        <v>0</v>
      </c>
      <c r="G81" s="348">
        <f t="shared" si="28"/>
        <v>0</v>
      </c>
      <c r="H81" s="348">
        <f t="shared" si="29"/>
        <v>0</v>
      </c>
      <c r="I81" s="305">
        <f>粗付加価値率!D78</f>
        <v>0.67626301446439796</v>
      </c>
      <c r="J81" s="306">
        <f>雇用者所得率!D78</f>
        <v>0.23576270002096289</v>
      </c>
      <c r="K81" s="348">
        <v>4.527784626868864</v>
      </c>
      <c r="L81" s="348">
        <f t="shared" si="30"/>
        <v>4.527784626868864</v>
      </c>
      <c r="M81" s="348">
        <f t="shared" si="31"/>
        <v>3.0619732806118973</v>
      </c>
      <c r="N81" s="348">
        <f t="shared" si="32"/>
        <v>1.0674827287440114</v>
      </c>
      <c r="O81" s="355">
        <f t="shared" si="33"/>
        <v>1.0674827287440114</v>
      </c>
      <c r="P81" s="392"/>
      <c r="Q81" s="393"/>
      <c r="R81" s="316">
        <f>民間消費支出構成比!D78</f>
        <v>4.5347836574246188E-3</v>
      </c>
      <c r="S81" s="360">
        <f t="shared" si="34"/>
        <v>12.689601124762223</v>
      </c>
      <c r="T81" s="322">
        <f>県内自給率!E78</f>
        <v>0.18281109167064313</v>
      </c>
      <c r="U81" s="365">
        <f t="shared" si="27"/>
        <v>2.319799834482803</v>
      </c>
      <c r="V81" s="348">
        <v>3.6528321206395185</v>
      </c>
      <c r="W81" s="348">
        <f t="shared" si="35"/>
        <v>2.4702752612360603</v>
      </c>
      <c r="X81" s="372">
        <f t="shared" si="36"/>
        <v>0.86120156348527255</v>
      </c>
      <c r="Y81" s="373">
        <f t="shared" si="37"/>
        <v>8.1806167475083829</v>
      </c>
      <c r="Z81" s="348">
        <f t="shared" si="38"/>
        <v>5.5322485418479577</v>
      </c>
      <c r="AA81" s="374">
        <f t="shared" si="39"/>
        <v>1.9286842922292839</v>
      </c>
    </row>
    <row r="82" spans="1:27">
      <c r="A82" s="604" t="s">
        <v>280</v>
      </c>
      <c r="B82" s="611" t="s">
        <v>372</v>
      </c>
      <c r="C82" s="17"/>
      <c r="D82" s="293">
        <f>最終需要額入力!X83</f>
        <v>0.1</v>
      </c>
      <c r="E82" s="27">
        <f>IF(その他の設定入力!E82="",県内自給率!E79,その他の設定入力!E82/100)</f>
        <v>0.55301658262022912</v>
      </c>
      <c r="F82" s="346">
        <f t="shared" si="26"/>
        <v>5.5301658262022914E-2</v>
      </c>
      <c r="G82" s="346">
        <f t="shared" si="28"/>
        <v>4.3619733238771885E-2</v>
      </c>
      <c r="H82" s="346">
        <f t="shared" si="29"/>
        <v>2.8070093589154188E-2</v>
      </c>
      <c r="I82" s="301">
        <f>粗付加価値率!D79</f>
        <v>0.78875995059856441</v>
      </c>
      <c r="J82" s="302">
        <f>雇用者所得率!D79</f>
        <v>0.50758140843003707</v>
      </c>
      <c r="K82" s="346">
        <v>142.45209905712892</v>
      </c>
      <c r="L82" s="346">
        <f t="shared" si="30"/>
        <v>142.39679739886691</v>
      </c>
      <c r="M82" s="346">
        <f t="shared" si="31"/>
        <v>112.31689088172405</v>
      </c>
      <c r="N82" s="346">
        <f t="shared" si="32"/>
        <v>72.277966979643509</v>
      </c>
      <c r="O82" s="353">
        <f t="shared" si="33"/>
        <v>72.306037073232659</v>
      </c>
      <c r="P82" s="392"/>
      <c r="Q82" s="393"/>
      <c r="R82" s="311">
        <f>民間消費支出構成比!D79</f>
        <v>1.9625387783110529E-2</v>
      </c>
      <c r="S82" s="358">
        <f t="shared" si="34"/>
        <v>54.91735917295938</v>
      </c>
      <c r="T82" s="320">
        <f>県内自給率!E79</f>
        <v>0.55301658262022912</v>
      </c>
      <c r="U82" s="363">
        <f t="shared" si="27"/>
        <v>30.370210296357687</v>
      </c>
      <c r="V82" s="346">
        <v>38.767196304125974</v>
      </c>
      <c r="W82" s="346">
        <f t="shared" si="35"/>
        <v>30.578011841687253</v>
      </c>
      <c r="X82" s="366">
        <f t="shared" si="36"/>
        <v>19.677508100931991</v>
      </c>
      <c r="Y82" s="367">
        <f t="shared" si="37"/>
        <v>181.21929536125489</v>
      </c>
      <c r="Z82" s="346">
        <f t="shared" si="38"/>
        <v>142.93852245665008</v>
      </c>
      <c r="AA82" s="368">
        <f t="shared" si="39"/>
        <v>91.983545174164647</v>
      </c>
    </row>
    <row r="83" spans="1:27">
      <c r="A83" s="604" t="s">
        <v>281</v>
      </c>
      <c r="B83" s="611" t="s">
        <v>373</v>
      </c>
      <c r="C83" s="17"/>
      <c r="D83" s="293">
        <f>最終需要額入力!X84</f>
        <v>0</v>
      </c>
      <c r="E83" s="27">
        <f>IF(その他の設定入力!E83="",県内自給率!E80,その他の設定入力!E83/100)</f>
        <v>1</v>
      </c>
      <c r="F83" s="346">
        <f t="shared" si="26"/>
        <v>0</v>
      </c>
      <c r="G83" s="346">
        <f t="shared" si="28"/>
        <v>0</v>
      </c>
      <c r="H83" s="346">
        <f t="shared" si="29"/>
        <v>0</v>
      </c>
      <c r="I83" s="301">
        <f>粗付加価値率!D80</f>
        <v>0</v>
      </c>
      <c r="J83" s="302">
        <f>雇用者所得率!D80</f>
        <v>0</v>
      </c>
      <c r="K83" s="346">
        <v>358.90980477947687</v>
      </c>
      <c r="L83" s="346">
        <f t="shared" si="30"/>
        <v>358.90980477947687</v>
      </c>
      <c r="M83" s="346">
        <f t="shared" si="31"/>
        <v>0</v>
      </c>
      <c r="N83" s="346">
        <f t="shared" si="32"/>
        <v>0</v>
      </c>
      <c r="O83" s="353">
        <f t="shared" si="33"/>
        <v>0</v>
      </c>
      <c r="P83" s="392"/>
      <c r="Q83" s="393"/>
      <c r="R83" s="311">
        <f>民間消費支出構成比!D80</f>
        <v>0</v>
      </c>
      <c r="S83" s="358">
        <f t="shared" si="34"/>
        <v>0</v>
      </c>
      <c r="T83" s="320">
        <f>県内自給率!E80</f>
        <v>1</v>
      </c>
      <c r="U83" s="363">
        <f t="shared" si="27"/>
        <v>0</v>
      </c>
      <c r="V83" s="346">
        <v>30.339911118323862</v>
      </c>
      <c r="W83" s="346">
        <f t="shared" si="35"/>
        <v>0</v>
      </c>
      <c r="X83" s="366">
        <f t="shared" si="36"/>
        <v>0</v>
      </c>
      <c r="Y83" s="367">
        <f t="shared" si="37"/>
        <v>389.24971589780074</v>
      </c>
      <c r="Z83" s="346">
        <f t="shared" si="38"/>
        <v>0</v>
      </c>
      <c r="AA83" s="368">
        <f t="shared" si="39"/>
        <v>0</v>
      </c>
    </row>
    <row r="84" spans="1:27">
      <c r="A84" s="604" t="s">
        <v>282</v>
      </c>
      <c r="B84" s="611" t="s">
        <v>374</v>
      </c>
      <c r="C84" s="17"/>
      <c r="D84" s="293">
        <f>最終需要額入力!X85</f>
        <v>0</v>
      </c>
      <c r="E84" s="27">
        <f>IF(その他の設定入力!E84="",県内自給率!E81,その他の設定入力!E84/100)</f>
        <v>0.10432218806850257</v>
      </c>
      <c r="F84" s="346">
        <f t="shared" si="26"/>
        <v>0</v>
      </c>
      <c r="G84" s="346">
        <f t="shared" si="28"/>
        <v>0</v>
      </c>
      <c r="H84" s="346">
        <f t="shared" si="29"/>
        <v>0</v>
      </c>
      <c r="I84" s="301">
        <f>粗付加価値率!D81</f>
        <v>0.39717212000362551</v>
      </c>
      <c r="J84" s="302">
        <f>雇用者所得率!D81</f>
        <v>0.13233028188162785</v>
      </c>
      <c r="K84" s="346">
        <v>3.0530439032038217</v>
      </c>
      <c r="L84" s="346">
        <f t="shared" si="30"/>
        <v>3.0530439032038217</v>
      </c>
      <c r="M84" s="346">
        <f t="shared" si="31"/>
        <v>1.2125839194996055</v>
      </c>
      <c r="N84" s="346">
        <f t="shared" si="32"/>
        <v>0.40401016030794706</v>
      </c>
      <c r="O84" s="353">
        <f t="shared" si="33"/>
        <v>0.40401016030794706</v>
      </c>
      <c r="P84" s="392"/>
      <c r="Q84" s="393"/>
      <c r="R84" s="311">
        <f>民間消費支出構成比!D81</f>
        <v>5.6441000844624847E-4</v>
      </c>
      <c r="S84" s="358">
        <f t="shared" si="34"/>
        <v>1.5793780738096053</v>
      </c>
      <c r="T84" s="320">
        <f>県内自給率!E81</f>
        <v>0.10432218806850257</v>
      </c>
      <c r="U84" s="363">
        <f t="shared" si="27"/>
        <v>0.16476417644723498</v>
      </c>
      <c r="V84" s="346">
        <v>0.30948854816591614</v>
      </c>
      <c r="W84" s="346">
        <f t="shared" si="35"/>
        <v>0.12292022279190108</v>
      </c>
      <c r="X84" s="366">
        <f t="shared" si="36"/>
        <v>4.0954706817931438E-2</v>
      </c>
      <c r="Y84" s="367">
        <f t="shared" si="37"/>
        <v>3.3625324513697379</v>
      </c>
      <c r="Z84" s="346">
        <f t="shared" si="38"/>
        <v>1.3355041422915066</v>
      </c>
      <c r="AA84" s="368">
        <f t="shared" si="39"/>
        <v>0.44496486712587852</v>
      </c>
    </row>
    <row r="85" spans="1:27">
      <c r="A85" s="604" t="s">
        <v>283</v>
      </c>
      <c r="B85" s="611" t="s">
        <v>375</v>
      </c>
      <c r="C85" s="17"/>
      <c r="D85" s="293">
        <f>最終需要額入力!X86</f>
        <v>0</v>
      </c>
      <c r="E85" s="27">
        <f>IF(その他の設定入力!E85="",県内自給率!E82,その他の設定入力!E85/100)</f>
        <v>6.4247452312516384E-2</v>
      </c>
      <c r="F85" s="346">
        <f t="shared" si="26"/>
        <v>0</v>
      </c>
      <c r="G85" s="346">
        <f t="shared" si="28"/>
        <v>0</v>
      </c>
      <c r="H85" s="346">
        <f t="shared" si="29"/>
        <v>0</v>
      </c>
      <c r="I85" s="301">
        <f>粗付加価値率!D82</f>
        <v>0.31476377952755907</v>
      </c>
      <c r="J85" s="302">
        <f>雇用者所得率!D82</f>
        <v>9.5669291338582679E-2</v>
      </c>
      <c r="K85" s="346">
        <v>0.50455959815386309</v>
      </c>
      <c r="L85" s="346">
        <f t="shared" si="30"/>
        <v>0.50455959815386309</v>
      </c>
      <c r="M85" s="346">
        <f t="shared" si="31"/>
        <v>0.15881708611181636</v>
      </c>
      <c r="N85" s="346">
        <f t="shared" si="32"/>
        <v>4.8270859193460129E-2</v>
      </c>
      <c r="O85" s="353">
        <f t="shared" si="33"/>
        <v>4.8270859193460129E-2</v>
      </c>
      <c r="P85" s="392"/>
      <c r="Q85" s="393"/>
      <c r="R85" s="311">
        <f>民間消費支出構成比!D82</f>
        <v>6.7633673226506728E-3</v>
      </c>
      <c r="S85" s="358">
        <f t="shared" si="34"/>
        <v>18.925805521983648</v>
      </c>
      <c r="T85" s="320">
        <f>県内自給率!E82</f>
        <v>6.4247452312516384E-2</v>
      </c>
      <c r="U85" s="363">
        <f t="shared" si="27"/>
        <v>1.2159347877496036</v>
      </c>
      <c r="V85" s="346">
        <v>1.4245577870802792</v>
      </c>
      <c r="W85" s="346">
        <f t="shared" si="35"/>
        <v>0.44839919321680444</v>
      </c>
      <c r="X85" s="366">
        <f t="shared" si="36"/>
        <v>0.13628643396082987</v>
      </c>
      <c r="Y85" s="367">
        <f t="shared" si="37"/>
        <v>1.9291173852341423</v>
      </c>
      <c r="Z85" s="346">
        <f t="shared" si="38"/>
        <v>0.60721627932862077</v>
      </c>
      <c r="AA85" s="368">
        <f t="shared" si="39"/>
        <v>0.18455729315429001</v>
      </c>
    </row>
    <row r="86" spans="1:27">
      <c r="A86" s="606" t="s">
        <v>284</v>
      </c>
      <c r="B86" s="613" t="s">
        <v>376</v>
      </c>
      <c r="C86" s="101"/>
      <c r="D86" s="295">
        <f>最終需要額入力!X87</f>
        <v>0</v>
      </c>
      <c r="E86" s="29">
        <f>IF(その他の設定入力!E86="",県内自給率!E83,その他の設定入力!E86/100)</f>
        <v>0.26657868690201258</v>
      </c>
      <c r="F86" s="348">
        <f t="shared" si="26"/>
        <v>0</v>
      </c>
      <c r="G86" s="348">
        <f t="shared" si="28"/>
        <v>0</v>
      </c>
      <c r="H86" s="348">
        <f t="shared" si="29"/>
        <v>0</v>
      </c>
      <c r="I86" s="305">
        <f>粗付加価値率!D83</f>
        <v>0.71691792294807366</v>
      </c>
      <c r="J86" s="306">
        <f>雇用者所得率!D83</f>
        <v>0.36599664991624792</v>
      </c>
      <c r="K86" s="348">
        <v>0.52634444413670345</v>
      </c>
      <c r="L86" s="348">
        <f t="shared" si="30"/>
        <v>0.52634444413670345</v>
      </c>
      <c r="M86" s="348">
        <f t="shared" si="31"/>
        <v>0.37734576564574385</v>
      </c>
      <c r="N86" s="348">
        <f t="shared" si="32"/>
        <v>0.19264030325606316</v>
      </c>
      <c r="O86" s="355">
        <f t="shared" si="33"/>
        <v>0.19264030325606316</v>
      </c>
      <c r="P86" s="392"/>
      <c r="Q86" s="393"/>
      <c r="R86" s="316">
        <f>民間消費支出構成比!D83</f>
        <v>7.5108722562628415E-4</v>
      </c>
      <c r="S86" s="360">
        <f t="shared" si="34"/>
        <v>2.1017534733982548</v>
      </c>
      <c r="T86" s="322">
        <f>県内自給率!E83</f>
        <v>0.26657868690201258</v>
      </c>
      <c r="U86" s="365">
        <f t="shared" si="27"/>
        <v>0.56028268113025081</v>
      </c>
      <c r="V86" s="348">
        <v>0.593015682490175</v>
      </c>
      <c r="W86" s="348">
        <f t="shared" si="35"/>
        <v>0.42514357136649061</v>
      </c>
      <c r="X86" s="372">
        <f t="shared" si="36"/>
        <v>0.2170417531392014</v>
      </c>
      <c r="Y86" s="373">
        <f t="shared" si="37"/>
        <v>1.1193601266268784</v>
      </c>
      <c r="Z86" s="348">
        <f t="shared" si="38"/>
        <v>0.80248933701223446</v>
      </c>
      <c r="AA86" s="374">
        <f t="shared" si="39"/>
        <v>0.40968205639526456</v>
      </c>
    </row>
    <row r="87" spans="1:27">
      <c r="A87" s="604" t="s">
        <v>285</v>
      </c>
      <c r="B87" s="611" t="s">
        <v>377</v>
      </c>
      <c r="C87" s="17"/>
      <c r="D87" s="293">
        <f>最終需要額入力!X88</f>
        <v>0</v>
      </c>
      <c r="E87" s="27">
        <f>IF(その他の設定入力!E87="",県内自給率!E84,その他の設定入力!E87/100)</f>
        <v>0.56389578163771714</v>
      </c>
      <c r="F87" s="346">
        <f t="shared" si="26"/>
        <v>0</v>
      </c>
      <c r="G87" s="346">
        <f t="shared" si="28"/>
        <v>0</v>
      </c>
      <c r="H87" s="346">
        <f t="shared" si="29"/>
        <v>0</v>
      </c>
      <c r="I87" s="301">
        <f>粗付加価値率!D84</f>
        <v>0.66809109103694486</v>
      </c>
      <c r="J87" s="302">
        <f>雇用者所得率!D84</f>
        <v>0.22751122410342403</v>
      </c>
      <c r="K87" s="346">
        <v>11.573765666785006</v>
      </c>
      <c r="L87" s="346">
        <f t="shared" si="30"/>
        <v>11.573765666785006</v>
      </c>
      <c r="M87" s="346">
        <f t="shared" si="31"/>
        <v>7.7323297317283277</v>
      </c>
      <c r="N87" s="346">
        <f t="shared" si="32"/>
        <v>2.6331615943364381</v>
      </c>
      <c r="O87" s="353">
        <f t="shared" si="33"/>
        <v>2.6331615943364381</v>
      </c>
      <c r="P87" s="392"/>
      <c r="Q87" s="393"/>
      <c r="R87" s="311">
        <f>民間消費支出構成比!D84</f>
        <v>8.7805957590438943E-4</v>
      </c>
      <c r="S87" s="358">
        <f t="shared" si="34"/>
        <v>2.4570578496643085</v>
      </c>
      <c r="T87" s="320">
        <f>県内自給率!E84</f>
        <v>0.56389578163771714</v>
      </c>
      <c r="U87" s="363">
        <f t="shared" si="27"/>
        <v>1.3855245566655436</v>
      </c>
      <c r="V87" s="346">
        <v>2.5156601880299485</v>
      </c>
      <c r="W87" s="346">
        <f t="shared" si="35"/>
        <v>1.6806901596991342</v>
      </c>
      <c r="X87" s="366">
        <f t="shared" si="36"/>
        <v>0.57234092880694343</v>
      </c>
      <c r="Y87" s="367">
        <f t="shared" si="37"/>
        <v>14.089425854814955</v>
      </c>
      <c r="Z87" s="346">
        <f t="shared" si="38"/>
        <v>9.4130198914274619</v>
      </c>
      <c r="AA87" s="368">
        <f t="shared" si="39"/>
        <v>3.2055025231433816</v>
      </c>
    </row>
    <row r="88" spans="1:27">
      <c r="A88" s="604" t="s">
        <v>286</v>
      </c>
      <c r="B88" s="611" t="s">
        <v>378</v>
      </c>
      <c r="C88" s="17"/>
      <c r="D88" s="293">
        <f>最終需要額入力!X89</f>
        <v>0</v>
      </c>
      <c r="E88" s="27">
        <f>IF(その他の設定入力!E88="",県内自給率!E85,その他の設定入力!E88/100)</f>
        <v>0.70140374803075556</v>
      </c>
      <c r="F88" s="346">
        <f t="shared" si="26"/>
        <v>0</v>
      </c>
      <c r="G88" s="346">
        <f t="shared" si="28"/>
        <v>0</v>
      </c>
      <c r="H88" s="346">
        <f t="shared" si="29"/>
        <v>0</v>
      </c>
      <c r="I88" s="301">
        <f>粗付加価値率!D85</f>
        <v>0.65709151305579006</v>
      </c>
      <c r="J88" s="302">
        <f>雇用者所得率!D85</f>
        <v>0.2821085305088899</v>
      </c>
      <c r="K88" s="346">
        <v>38.126868839682622</v>
      </c>
      <c r="L88" s="346">
        <f t="shared" si="30"/>
        <v>38.126868839682622</v>
      </c>
      <c r="M88" s="346">
        <f t="shared" si="31"/>
        <v>25.052841933946709</v>
      </c>
      <c r="N88" s="346">
        <f t="shared" si="32"/>
        <v>10.755914941268049</v>
      </c>
      <c r="O88" s="353">
        <f t="shared" si="33"/>
        <v>10.755914941268049</v>
      </c>
      <c r="P88" s="392"/>
      <c r="Q88" s="393"/>
      <c r="R88" s="311">
        <f>民間消費支出構成比!D85</f>
        <v>4.522046619152207E-3</v>
      </c>
      <c r="S88" s="358">
        <f t="shared" si="34"/>
        <v>12.653959306453403</v>
      </c>
      <c r="T88" s="320">
        <f>県内自給率!E85</f>
        <v>0.70140374803075556</v>
      </c>
      <c r="U88" s="363">
        <f t="shared" si="27"/>
        <v>8.875534484975077</v>
      </c>
      <c r="V88" s="346">
        <v>14.673059154083925</v>
      </c>
      <c r="W88" s="346">
        <f t="shared" si="35"/>
        <v>9.6415426407141176</v>
      </c>
      <c r="X88" s="366">
        <f t="shared" si="36"/>
        <v>4.1393951560286313</v>
      </c>
      <c r="Y88" s="367">
        <f t="shared" si="37"/>
        <v>52.799927993766545</v>
      </c>
      <c r="Z88" s="346">
        <f t="shared" si="38"/>
        <v>34.69438457466083</v>
      </c>
      <c r="AA88" s="368">
        <f t="shared" si="39"/>
        <v>14.895310097296679</v>
      </c>
    </row>
    <row r="89" spans="1:27">
      <c r="A89" s="604" t="s">
        <v>287</v>
      </c>
      <c r="B89" s="611" t="s">
        <v>379</v>
      </c>
      <c r="C89" s="17"/>
      <c r="D89" s="293">
        <f>最終需要額入力!X90</f>
        <v>0</v>
      </c>
      <c r="E89" s="27">
        <f>IF(その他の設定入力!E89="",県内自給率!E86,その他の設定入力!E89/100)</f>
        <v>0.97755813953488369</v>
      </c>
      <c r="F89" s="346">
        <f t="shared" si="26"/>
        <v>0</v>
      </c>
      <c r="G89" s="346">
        <f t="shared" si="28"/>
        <v>0</v>
      </c>
      <c r="H89" s="346">
        <f t="shared" si="29"/>
        <v>0</v>
      </c>
      <c r="I89" s="301">
        <f>粗付加価値率!D86</f>
        <v>0.80144825975239431</v>
      </c>
      <c r="J89" s="302">
        <f>雇用者所得率!D86</f>
        <v>0.653468815697267</v>
      </c>
      <c r="K89" s="346">
        <v>7.4433466788774414</v>
      </c>
      <c r="L89" s="346">
        <f t="shared" si="30"/>
        <v>7.4433466788774414</v>
      </c>
      <c r="M89" s="346">
        <f t="shared" si="31"/>
        <v>5.9654572425200891</v>
      </c>
      <c r="N89" s="346">
        <f t="shared" si="32"/>
        <v>4.8639949390702268</v>
      </c>
      <c r="O89" s="353">
        <f t="shared" si="33"/>
        <v>4.8639949390702268</v>
      </c>
      <c r="P89" s="392"/>
      <c r="Q89" s="393"/>
      <c r="R89" s="311">
        <f>民間消費支出構成比!D86</f>
        <v>3.7733475882019998E-4</v>
      </c>
      <c r="S89" s="358">
        <f t="shared" si="34"/>
        <v>1.0558888673988052</v>
      </c>
      <c r="T89" s="320">
        <f>県内自給率!E86</f>
        <v>0.97755813953488369</v>
      </c>
      <c r="U89" s="363">
        <f t="shared" si="27"/>
        <v>1.0321927567699716</v>
      </c>
      <c r="V89" s="346">
        <v>4.1325539264817515</v>
      </c>
      <c r="W89" s="346">
        <f t="shared" si="35"/>
        <v>3.3120281527117239</v>
      </c>
      <c r="X89" s="366">
        <f t="shared" si="36"/>
        <v>2.7004951201431209</v>
      </c>
      <c r="Y89" s="367">
        <f t="shared" si="37"/>
        <v>11.575900605359193</v>
      </c>
      <c r="Z89" s="346">
        <f t="shared" si="38"/>
        <v>9.2774853952318139</v>
      </c>
      <c r="AA89" s="368">
        <f t="shared" si="39"/>
        <v>7.5644900592133482</v>
      </c>
    </row>
    <row r="90" spans="1:27">
      <c r="A90" s="604" t="s">
        <v>288</v>
      </c>
      <c r="B90" s="611" t="s">
        <v>380</v>
      </c>
      <c r="C90" s="17"/>
      <c r="D90" s="293">
        <f>最終需要額入力!X91</f>
        <v>0</v>
      </c>
      <c r="E90" s="27">
        <f>IF(その他の設定入力!E90="",県内自給率!E87,その他の設定入力!E90/100)</f>
        <v>0.9859683876026577</v>
      </c>
      <c r="F90" s="346">
        <f t="shared" si="26"/>
        <v>0</v>
      </c>
      <c r="G90" s="346">
        <f t="shared" si="28"/>
        <v>0</v>
      </c>
      <c r="H90" s="346">
        <f t="shared" si="29"/>
        <v>0</v>
      </c>
      <c r="I90" s="301">
        <f>粗付加価値率!D87</f>
        <v>0.54064781641371673</v>
      </c>
      <c r="J90" s="302">
        <f>雇用者所得率!D87</f>
        <v>6.2556796222985891E-2</v>
      </c>
      <c r="K90" s="346">
        <v>71.695165285622991</v>
      </c>
      <c r="L90" s="346">
        <f t="shared" si="30"/>
        <v>71.695165285622991</v>
      </c>
      <c r="M90" s="346">
        <f t="shared" si="31"/>
        <v>38.761834559092577</v>
      </c>
      <c r="N90" s="346">
        <f t="shared" si="32"/>
        <v>4.4850198449460095</v>
      </c>
      <c r="O90" s="353">
        <f t="shared" si="33"/>
        <v>4.4850198449460095</v>
      </c>
      <c r="P90" s="392"/>
      <c r="Q90" s="393"/>
      <c r="R90" s="311">
        <f>民間消費支出構成比!D87</f>
        <v>1.4447383692929113E-2</v>
      </c>
      <c r="S90" s="358">
        <f t="shared" si="34"/>
        <v>40.427846223601719</v>
      </c>
      <c r="T90" s="320">
        <f>県内自給率!E87</f>
        <v>0.9859683876026577</v>
      </c>
      <c r="U90" s="363">
        <f t="shared" si="27"/>
        <v>39.860578355332784</v>
      </c>
      <c r="V90" s="346">
        <v>64.182829356551579</v>
      </c>
      <c r="W90" s="346">
        <f t="shared" si="35"/>
        <v>34.700306542873804</v>
      </c>
      <c r="X90" s="366">
        <f t="shared" si="36"/>
        <v>4.015072177072474</v>
      </c>
      <c r="Y90" s="367">
        <f t="shared" si="37"/>
        <v>135.87799464217457</v>
      </c>
      <c r="Z90" s="346">
        <f t="shared" si="38"/>
        <v>73.462141101966381</v>
      </c>
      <c r="AA90" s="368">
        <f t="shared" si="39"/>
        <v>8.5000920220184835</v>
      </c>
    </row>
    <row r="91" spans="1:27">
      <c r="A91" s="606" t="s">
        <v>289</v>
      </c>
      <c r="B91" s="613" t="s">
        <v>381</v>
      </c>
      <c r="C91" s="101"/>
      <c r="D91" s="295">
        <f>最終需要額入力!X92</f>
        <v>0</v>
      </c>
      <c r="E91" s="29">
        <f>IF(その他の設定入力!E91="",県内自給率!E88,その他の設定入力!E91/100)</f>
        <v>0.92525695029486099</v>
      </c>
      <c r="F91" s="348">
        <f t="shared" si="26"/>
        <v>0</v>
      </c>
      <c r="G91" s="348">
        <f t="shared" si="28"/>
        <v>0</v>
      </c>
      <c r="H91" s="348">
        <f t="shared" si="29"/>
        <v>0</v>
      </c>
      <c r="I91" s="305">
        <f>粗付加価値率!D88</f>
        <v>0.4284199363732768</v>
      </c>
      <c r="J91" s="306">
        <f>雇用者所得率!D88</f>
        <v>0.14261630910623488</v>
      </c>
      <c r="K91" s="348">
        <v>4.5123375316050698</v>
      </c>
      <c r="L91" s="348">
        <f t="shared" si="30"/>
        <v>4.5123375316050698</v>
      </c>
      <c r="M91" s="348">
        <f t="shared" si="31"/>
        <v>1.9331753581849929</v>
      </c>
      <c r="N91" s="348">
        <f t="shared" si="32"/>
        <v>0.6435329241990535</v>
      </c>
      <c r="O91" s="355">
        <f t="shared" si="33"/>
        <v>0.6435329241990535</v>
      </c>
      <c r="P91" s="392"/>
      <c r="Q91" s="393"/>
      <c r="R91" s="316">
        <f>民間消費支出構成比!D88</f>
        <v>6.6913234499223441E-3</v>
      </c>
      <c r="S91" s="360">
        <f t="shared" si="34"/>
        <v>18.724206487174381</v>
      </c>
      <c r="T91" s="322">
        <f>県内自給率!E88</f>
        <v>0.92525695029486099</v>
      </c>
      <c r="U91" s="365">
        <f t="shared" si="27"/>
        <v>17.324702191014222</v>
      </c>
      <c r="V91" s="348">
        <v>21.659535875106343</v>
      </c>
      <c r="W91" s="348">
        <f t="shared" si="35"/>
        <v>9.2793769814877649</v>
      </c>
      <c r="X91" s="372">
        <f t="shared" si="36"/>
        <v>3.0890030634617496</v>
      </c>
      <c r="Y91" s="373">
        <f t="shared" si="37"/>
        <v>26.171873406711413</v>
      </c>
      <c r="Z91" s="348">
        <f t="shared" si="38"/>
        <v>11.212552339672758</v>
      </c>
      <c r="AA91" s="374">
        <f t="shared" si="39"/>
        <v>3.7325359876608033</v>
      </c>
    </row>
    <row r="92" spans="1:27">
      <c r="A92" s="604" t="s">
        <v>290</v>
      </c>
      <c r="B92" s="611" t="s">
        <v>382</v>
      </c>
      <c r="C92" s="17"/>
      <c r="D92" s="293">
        <f>最終需要額入力!X93</f>
        <v>0</v>
      </c>
      <c r="E92" s="27">
        <f>IF(その他の設定入力!E92="",県内自給率!E89,その他の設定入力!E92/100)</f>
        <v>0.62367082198056567</v>
      </c>
      <c r="F92" s="346">
        <f t="shared" si="26"/>
        <v>0</v>
      </c>
      <c r="G92" s="346">
        <f t="shared" si="28"/>
        <v>0</v>
      </c>
      <c r="H92" s="346">
        <f t="shared" si="29"/>
        <v>0</v>
      </c>
      <c r="I92" s="301">
        <f>粗付加価値率!D89</f>
        <v>0.63920524734405015</v>
      </c>
      <c r="J92" s="302">
        <f>雇用者所得率!D89</f>
        <v>0.35368565348720443</v>
      </c>
      <c r="K92" s="346">
        <v>42.796133349400158</v>
      </c>
      <c r="L92" s="346">
        <f t="shared" si="30"/>
        <v>42.796133349400158</v>
      </c>
      <c r="M92" s="346">
        <f t="shared" si="31"/>
        <v>27.35551300297228</v>
      </c>
      <c r="N92" s="346">
        <f t="shared" si="32"/>
        <v>15.136378390408138</v>
      </c>
      <c r="O92" s="353">
        <f t="shared" si="33"/>
        <v>15.136378390408138</v>
      </c>
      <c r="P92" s="392"/>
      <c r="Q92" s="393"/>
      <c r="R92" s="311">
        <f>民間消費支出構成比!D89</f>
        <v>5.7169400220828401E-3</v>
      </c>
      <c r="S92" s="358">
        <f t="shared" si="34"/>
        <v>15.997607386549619</v>
      </c>
      <c r="T92" s="320">
        <f>県内自給率!E89</f>
        <v>0.62367082198056567</v>
      </c>
      <c r="U92" s="363">
        <f t="shared" si="27"/>
        <v>9.9772409484917706</v>
      </c>
      <c r="V92" s="346">
        <v>26.712394731461412</v>
      </c>
      <c r="W92" s="346">
        <f t="shared" si="35"/>
        <v>17.074702881475694</v>
      </c>
      <c r="X92" s="366">
        <f t="shared" si="36"/>
        <v>9.4477907868050863</v>
      </c>
      <c r="Y92" s="367">
        <f t="shared" si="37"/>
        <v>69.508528080861566</v>
      </c>
      <c r="Z92" s="346">
        <f t="shared" si="38"/>
        <v>44.430215884447975</v>
      </c>
      <c r="AA92" s="368">
        <f t="shared" si="39"/>
        <v>24.584169177213226</v>
      </c>
    </row>
    <row r="93" spans="1:27">
      <c r="A93" s="604" t="s">
        <v>291</v>
      </c>
      <c r="B93" s="611" t="s">
        <v>383</v>
      </c>
      <c r="C93" s="17"/>
      <c r="D93" s="293">
        <f>最終需要額入力!X94</f>
        <v>0</v>
      </c>
      <c r="E93" s="27">
        <f>IF(その他の設定入力!E93="",県内自給率!E90,その他の設定入力!E93/100)</f>
        <v>0.98389570552147243</v>
      </c>
      <c r="F93" s="346">
        <f t="shared" si="26"/>
        <v>0</v>
      </c>
      <c r="G93" s="346">
        <f t="shared" si="28"/>
        <v>0</v>
      </c>
      <c r="H93" s="346">
        <f t="shared" si="29"/>
        <v>0</v>
      </c>
      <c r="I93" s="301">
        <f>粗付加価値率!D90</f>
        <v>0.39263803680981596</v>
      </c>
      <c r="J93" s="302">
        <f>雇用者所得率!D90</f>
        <v>0.16180981595092025</v>
      </c>
      <c r="K93" s="346">
        <v>0.6726477617406682</v>
      </c>
      <c r="L93" s="346">
        <f t="shared" si="30"/>
        <v>0.6726477617406682</v>
      </c>
      <c r="M93" s="346">
        <f t="shared" si="31"/>
        <v>0.26410709663437282</v>
      </c>
      <c r="N93" s="346">
        <f t="shared" si="32"/>
        <v>0.10884101052705598</v>
      </c>
      <c r="O93" s="353">
        <f t="shared" si="33"/>
        <v>0.10884101052705598</v>
      </c>
      <c r="P93" s="392"/>
      <c r="Q93" s="393"/>
      <c r="R93" s="311">
        <f>民間消費支出構成比!D90</f>
        <v>1.0667269553144895E-4</v>
      </c>
      <c r="S93" s="358">
        <f t="shared" si="34"/>
        <v>0.29850022833637113</v>
      </c>
      <c r="T93" s="320">
        <f>県内自給率!E90</f>
        <v>0.98389570552147243</v>
      </c>
      <c r="U93" s="363">
        <f t="shared" si="27"/>
        <v>0.29369309275733452</v>
      </c>
      <c r="V93" s="346">
        <v>0.57170907778940905</v>
      </c>
      <c r="W93" s="346">
        <f t="shared" si="35"/>
        <v>0.22447472992958392</v>
      </c>
      <c r="X93" s="366">
        <f t="shared" si="36"/>
        <v>9.2508140654574633E-2</v>
      </c>
      <c r="Y93" s="367">
        <f t="shared" si="37"/>
        <v>1.2443568395300773</v>
      </c>
      <c r="Z93" s="346">
        <f t="shared" si="38"/>
        <v>0.48858182656395677</v>
      </c>
      <c r="AA93" s="368">
        <f t="shared" si="39"/>
        <v>0.2013491511816306</v>
      </c>
    </row>
    <row r="94" spans="1:27">
      <c r="A94" s="604" t="s">
        <v>292</v>
      </c>
      <c r="B94" s="611" t="s">
        <v>384</v>
      </c>
      <c r="C94" s="17"/>
      <c r="D94" s="293">
        <f>最終需要額入力!X95</f>
        <v>0</v>
      </c>
      <c r="E94" s="27">
        <f>IF(その他の設定入力!E94="",県内自給率!E91,その他の設定入力!E94/100)</f>
        <v>0.44899900891972244</v>
      </c>
      <c r="F94" s="346">
        <f t="shared" si="26"/>
        <v>0</v>
      </c>
      <c r="G94" s="346">
        <f t="shared" si="28"/>
        <v>0</v>
      </c>
      <c r="H94" s="346">
        <f t="shared" si="29"/>
        <v>0</v>
      </c>
      <c r="I94" s="301">
        <f>粗付加価値率!D91</f>
        <v>0.46758931176789365</v>
      </c>
      <c r="J94" s="302">
        <f>雇用者所得率!D91</f>
        <v>0.24452874234023927</v>
      </c>
      <c r="K94" s="346">
        <v>15.554110353246331</v>
      </c>
      <c r="L94" s="346">
        <f t="shared" si="30"/>
        <v>15.554110353246331</v>
      </c>
      <c r="M94" s="346">
        <f t="shared" si="31"/>
        <v>7.272935755236321</v>
      </c>
      <c r="N94" s="346">
        <f t="shared" si="32"/>
        <v>3.8034270429006201</v>
      </c>
      <c r="O94" s="353">
        <f t="shared" si="33"/>
        <v>3.8034270429006201</v>
      </c>
      <c r="P94" s="392"/>
      <c r="Q94" s="393"/>
      <c r="R94" s="311">
        <f>民間消費支出構成比!D91</f>
        <v>4.8289296350281291E-3</v>
      </c>
      <c r="S94" s="358">
        <f t="shared" si="34"/>
        <v>13.512704366331546</v>
      </c>
      <c r="T94" s="320">
        <f>県内自給率!E91</f>
        <v>0.44899900891972244</v>
      </c>
      <c r="U94" s="363">
        <f t="shared" si="27"/>
        <v>6.06719086830807</v>
      </c>
      <c r="V94" s="346">
        <v>12.209134324744097</v>
      </c>
      <c r="W94" s="346">
        <f t="shared" si="35"/>
        <v>5.7088607161888589</v>
      </c>
      <c r="X94" s="366">
        <f t="shared" si="36"/>
        <v>2.9854842614927204</v>
      </c>
      <c r="Y94" s="367">
        <f t="shared" si="37"/>
        <v>27.763244677990428</v>
      </c>
      <c r="Z94" s="346">
        <f t="shared" si="38"/>
        <v>12.981796471425181</v>
      </c>
      <c r="AA94" s="368">
        <f t="shared" si="39"/>
        <v>6.7889113043933405</v>
      </c>
    </row>
    <row r="95" spans="1:27">
      <c r="A95" s="604" t="s">
        <v>293</v>
      </c>
      <c r="B95" s="611" t="s">
        <v>194</v>
      </c>
      <c r="C95" s="17"/>
      <c r="D95" s="293">
        <f>最終需要額入力!X96</f>
        <v>0</v>
      </c>
      <c r="E95" s="27">
        <f>IF(その他の設定入力!E95="",県内自給率!E92,その他の設定入力!E95/100)</f>
        <v>1</v>
      </c>
      <c r="F95" s="346">
        <f t="shared" si="26"/>
        <v>0</v>
      </c>
      <c r="G95" s="346">
        <f t="shared" si="28"/>
        <v>0</v>
      </c>
      <c r="H95" s="346">
        <f t="shared" si="29"/>
        <v>0</v>
      </c>
      <c r="I95" s="301">
        <f>粗付加価値率!D92</f>
        <v>0.69038855088974382</v>
      </c>
      <c r="J95" s="302">
        <f>雇用者所得率!D92</f>
        <v>0.40341631145014906</v>
      </c>
      <c r="K95" s="346">
        <v>18.623427440130246</v>
      </c>
      <c r="L95" s="346">
        <f t="shared" si="30"/>
        <v>18.623427440130246</v>
      </c>
      <c r="M95" s="346">
        <f t="shared" si="31"/>
        <v>12.857401082991812</v>
      </c>
      <c r="N95" s="346">
        <f t="shared" si="32"/>
        <v>7.512994404456836</v>
      </c>
      <c r="O95" s="353">
        <f t="shared" si="33"/>
        <v>7.512994404456836</v>
      </c>
      <c r="P95" s="392"/>
      <c r="Q95" s="393"/>
      <c r="R95" s="311">
        <f>民間消費支出構成比!D92</f>
        <v>8.7169105676818348E-5</v>
      </c>
      <c r="S95" s="358">
        <f t="shared" si="34"/>
        <v>0.24392369405098979</v>
      </c>
      <c r="T95" s="320">
        <f>県内自給率!E92</f>
        <v>1</v>
      </c>
      <c r="U95" s="363">
        <f t="shared" si="27"/>
        <v>0.24392369405098979</v>
      </c>
      <c r="V95" s="346">
        <v>2.8218208027192255</v>
      </c>
      <c r="W95" s="346">
        <f t="shared" si="35"/>
        <v>1.9481527748598597</v>
      </c>
      <c r="X95" s="366">
        <f t="shared" si="36"/>
        <v>1.1383685398062886</v>
      </c>
      <c r="Y95" s="367">
        <f t="shared" si="37"/>
        <v>21.445248242849473</v>
      </c>
      <c r="Z95" s="346">
        <f t="shared" si="38"/>
        <v>14.805553857851672</v>
      </c>
      <c r="AA95" s="368">
        <f t="shared" si="39"/>
        <v>8.6513629442631252</v>
      </c>
    </row>
    <row r="96" spans="1:27">
      <c r="A96" s="606" t="s">
        <v>294</v>
      </c>
      <c r="B96" s="613" t="s">
        <v>385</v>
      </c>
      <c r="C96" s="101"/>
      <c r="D96" s="295">
        <f>最終需要額入力!X97</f>
        <v>0</v>
      </c>
      <c r="E96" s="29">
        <f>IF(その他の設定入力!E96="",県内自給率!E93,その他の設定入力!E96/100)</f>
        <v>0.97438071618323152</v>
      </c>
      <c r="F96" s="348">
        <f t="shared" si="26"/>
        <v>0</v>
      </c>
      <c r="G96" s="348">
        <f t="shared" si="28"/>
        <v>0</v>
      </c>
      <c r="H96" s="348">
        <f t="shared" si="29"/>
        <v>0</v>
      </c>
      <c r="I96" s="305">
        <f>粗付加価値率!D93</f>
        <v>0.79680415982160913</v>
      </c>
      <c r="J96" s="306">
        <f>雇用者所得率!D93</f>
        <v>0.58915841559735771</v>
      </c>
      <c r="K96" s="348">
        <v>2.2074186953906159</v>
      </c>
      <c r="L96" s="348">
        <f t="shared" si="30"/>
        <v>2.2074186953906159</v>
      </c>
      <c r="M96" s="348">
        <f t="shared" si="31"/>
        <v>1.7588803989552322</v>
      </c>
      <c r="N96" s="348">
        <f t="shared" si="32"/>
        <v>1.3005193011363216</v>
      </c>
      <c r="O96" s="355">
        <f t="shared" si="33"/>
        <v>1.3005193011363216</v>
      </c>
      <c r="P96" s="392"/>
      <c r="Q96" s="393"/>
      <c r="R96" s="316">
        <f>民間消費支出構成比!D93</f>
        <v>2.2282254360246431E-2</v>
      </c>
      <c r="S96" s="360">
        <f t="shared" si="34"/>
        <v>62.352019710814893</v>
      </c>
      <c r="T96" s="322">
        <f>県内自給率!E93</f>
        <v>0.97438071618323152</v>
      </c>
      <c r="U96" s="365">
        <f t="shared" si="27"/>
        <v>60.754605621294786</v>
      </c>
      <c r="V96" s="348">
        <v>61.537320537075615</v>
      </c>
      <c r="W96" s="348">
        <f t="shared" si="35"/>
        <v>49.033192988217586</v>
      </c>
      <c r="X96" s="372">
        <f t="shared" si="36"/>
        <v>36.255230267730212</v>
      </c>
      <c r="Y96" s="373">
        <f t="shared" si="37"/>
        <v>63.74473923246623</v>
      </c>
      <c r="Z96" s="348">
        <f t="shared" si="38"/>
        <v>50.79207338717282</v>
      </c>
      <c r="AA96" s="374">
        <f t="shared" si="39"/>
        <v>37.555749568866531</v>
      </c>
    </row>
    <row r="97" spans="1:27">
      <c r="A97" s="604" t="s">
        <v>295</v>
      </c>
      <c r="B97" s="611" t="s">
        <v>542</v>
      </c>
      <c r="C97" s="17"/>
      <c r="D97" s="293">
        <f>最終需要額入力!X98</f>
        <v>0</v>
      </c>
      <c r="E97" s="27">
        <f>IF(その他の設定入力!E97="",県内自給率!E94,その他の設定入力!E97/100)</f>
        <v>0.77102952549929482</v>
      </c>
      <c r="F97" s="346">
        <f t="shared" si="26"/>
        <v>0</v>
      </c>
      <c r="G97" s="346">
        <f t="shared" si="28"/>
        <v>0</v>
      </c>
      <c r="H97" s="346">
        <f t="shared" si="29"/>
        <v>0</v>
      </c>
      <c r="I97" s="301">
        <f>粗付加価値率!D94</f>
        <v>0.71904256134549471</v>
      </c>
      <c r="J97" s="302">
        <f>雇用者所得率!D94</f>
        <v>0.28601618360397252</v>
      </c>
      <c r="K97" s="346">
        <v>0</v>
      </c>
      <c r="L97" s="346">
        <f t="shared" si="30"/>
        <v>0</v>
      </c>
      <c r="M97" s="346">
        <f t="shared" si="31"/>
        <v>0</v>
      </c>
      <c r="N97" s="346">
        <f t="shared" si="32"/>
        <v>0</v>
      </c>
      <c r="O97" s="353">
        <f t="shared" si="33"/>
        <v>0</v>
      </c>
      <c r="P97" s="392"/>
      <c r="Q97" s="393"/>
      <c r="R97" s="311">
        <f>民間消費支出構成比!D94</f>
        <v>0</v>
      </c>
      <c r="S97" s="358">
        <f t="shared" si="34"/>
        <v>0</v>
      </c>
      <c r="T97" s="320">
        <f>県内自給率!E94</f>
        <v>0.77102952549929482</v>
      </c>
      <c r="U97" s="363">
        <f t="shared" si="27"/>
        <v>0</v>
      </c>
      <c r="V97" s="346">
        <v>0</v>
      </c>
      <c r="W97" s="346">
        <f t="shared" si="35"/>
        <v>0</v>
      </c>
      <c r="X97" s="366">
        <f t="shared" si="36"/>
        <v>0</v>
      </c>
      <c r="Y97" s="367">
        <f t="shared" si="37"/>
        <v>0</v>
      </c>
      <c r="Z97" s="346">
        <f t="shared" si="38"/>
        <v>0</v>
      </c>
      <c r="AA97" s="368">
        <f t="shared" si="39"/>
        <v>0</v>
      </c>
    </row>
    <row r="98" spans="1:27">
      <c r="A98" s="604" t="s">
        <v>296</v>
      </c>
      <c r="B98" s="611" t="s">
        <v>386</v>
      </c>
      <c r="C98" s="17"/>
      <c r="D98" s="293">
        <f>最終需要額入力!X99</f>
        <v>0</v>
      </c>
      <c r="E98" s="27">
        <f>IF(その他の設定入力!E98="",県内自給率!E95,その他の設定入力!E98/100)</f>
        <v>0.9895685220469923</v>
      </c>
      <c r="F98" s="346">
        <f t="shared" si="26"/>
        <v>0</v>
      </c>
      <c r="G98" s="346">
        <f t="shared" si="28"/>
        <v>0</v>
      </c>
      <c r="H98" s="346">
        <f t="shared" si="29"/>
        <v>0</v>
      </c>
      <c r="I98" s="301">
        <f>粗付加価値率!D95</f>
        <v>0.57887992919151743</v>
      </c>
      <c r="J98" s="302">
        <f>雇用者所得率!D95</f>
        <v>0.46766532700036534</v>
      </c>
      <c r="K98" s="346">
        <v>0</v>
      </c>
      <c r="L98" s="346">
        <f t="shared" si="30"/>
        <v>0</v>
      </c>
      <c r="M98" s="346">
        <f t="shared" si="31"/>
        <v>0</v>
      </c>
      <c r="N98" s="346">
        <f t="shared" si="32"/>
        <v>0</v>
      </c>
      <c r="O98" s="353">
        <f t="shared" si="33"/>
        <v>0</v>
      </c>
      <c r="P98" s="392"/>
      <c r="Q98" s="393"/>
      <c r="R98" s="311">
        <f>民間消費支出構成比!D95</f>
        <v>3.0139414844540469E-2</v>
      </c>
      <c r="S98" s="358">
        <f t="shared" si="34"/>
        <v>84.338566380068499</v>
      </c>
      <c r="T98" s="320">
        <f>県内自給率!E95</f>
        <v>0.9895685220469923</v>
      </c>
      <c r="U98" s="363">
        <f t="shared" si="27"/>
        <v>83.458790484286538</v>
      </c>
      <c r="V98" s="346">
        <v>84.056145896344802</v>
      </c>
      <c r="W98" s="346">
        <f t="shared" si="35"/>
        <v>48.658415784587937</v>
      </c>
      <c r="X98" s="366">
        <f t="shared" si="36"/>
        <v>39.310144957004511</v>
      </c>
      <c r="Y98" s="367">
        <f t="shared" si="37"/>
        <v>84.056145896344802</v>
      </c>
      <c r="Z98" s="346">
        <f t="shared" si="38"/>
        <v>48.658415784587937</v>
      </c>
      <c r="AA98" s="368">
        <f t="shared" si="39"/>
        <v>39.310144957004511</v>
      </c>
    </row>
    <row r="99" spans="1:27">
      <c r="A99" s="604" t="s">
        <v>297</v>
      </c>
      <c r="B99" s="611" t="s">
        <v>387</v>
      </c>
      <c r="C99" s="17"/>
      <c r="D99" s="293">
        <f>最終需要額入力!X100</f>
        <v>0</v>
      </c>
      <c r="E99" s="27">
        <f>IF(その他の設定入力!E99="",県内自給率!E96,その他の設定入力!E99/100)</f>
        <v>1</v>
      </c>
      <c r="F99" s="346">
        <f t="shared" si="26"/>
        <v>0</v>
      </c>
      <c r="G99" s="346">
        <f t="shared" si="28"/>
        <v>0</v>
      </c>
      <c r="H99" s="346">
        <f t="shared" si="29"/>
        <v>0</v>
      </c>
      <c r="I99" s="301">
        <f>粗付加価値率!D96</f>
        <v>0.64979651917914971</v>
      </c>
      <c r="J99" s="302">
        <f>雇用者所得率!D96</f>
        <v>0.53489479608624124</v>
      </c>
      <c r="K99" s="346">
        <v>0.7661458625322487</v>
      </c>
      <c r="L99" s="346">
        <f t="shared" si="30"/>
        <v>0.7661458625322487</v>
      </c>
      <c r="M99" s="346">
        <f t="shared" si="31"/>
        <v>0.49783891465696256</v>
      </c>
      <c r="N99" s="346">
        <f t="shared" si="32"/>
        <v>0.40980743491150456</v>
      </c>
      <c r="O99" s="353">
        <f t="shared" si="33"/>
        <v>0.40980743491150456</v>
      </c>
      <c r="P99" s="392"/>
      <c r="Q99" s="393"/>
      <c r="R99" s="311">
        <f>民間消費支出構成比!D96</f>
        <v>5.3893593190142489E-4</v>
      </c>
      <c r="S99" s="358">
        <f t="shared" si="34"/>
        <v>1.5080944371919645</v>
      </c>
      <c r="T99" s="320">
        <f>県内自給率!E96</f>
        <v>1</v>
      </c>
      <c r="U99" s="363">
        <f t="shared" si="27"/>
        <v>1.5080944371919645</v>
      </c>
      <c r="V99" s="346">
        <v>3.3242694612015864</v>
      </c>
      <c r="W99" s="346">
        <f t="shared" si="35"/>
        <v>2.1600987247023382</v>
      </c>
      <c r="X99" s="366">
        <f t="shared" si="36"/>
        <v>1.7781344355851416</v>
      </c>
      <c r="Y99" s="367">
        <f t="shared" si="37"/>
        <v>4.0904153237338354</v>
      </c>
      <c r="Z99" s="346">
        <f t="shared" si="38"/>
        <v>2.6579376393593006</v>
      </c>
      <c r="AA99" s="368">
        <f t="shared" si="39"/>
        <v>2.1879418704966462</v>
      </c>
    </row>
    <row r="100" spans="1:27">
      <c r="A100" s="604" t="s">
        <v>298</v>
      </c>
      <c r="B100" s="611" t="s">
        <v>388</v>
      </c>
      <c r="C100" s="17"/>
      <c r="D100" s="293">
        <f>最終需要額入力!X101</f>
        <v>0</v>
      </c>
      <c r="E100" s="27">
        <f>IF(その他の設定入力!E100="",県内自給率!E97,その他の設定入力!E100/100)</f>
        <v>0.95974242740359994</v>
      </c>
      <c r="F100" s="346">
        <f t="shared" si="26"/>
        <v>0</v>
      </c>
      <c r="G100" s="346">
        <f t="shared" si="28"/>
        <v>0</v>
      </c>
      <c r="H100" s="346">
        <f t="shared" si="29"/>
        <v>0</v>
      </c>
      <c r="I100" s="301">
        <f>粗付加価値率!D97</f>
        <v>0.7105858637760496</v>
      </c>
      <c r="J100" s="302">
        <f>雇用者所得率!D97</f>
        <v>0.65839270362941082</v>
      </c>
      <c r="K100" s="346">
        <v>0</v>
      </c>
      <c r="L100" s="346">
        <f t="shared" si="30"/>
        <v>0</v>
      </c>
      <c r="M100" s="346">
        <f t="shared" si="31"/>
        <v>0</v>
      </c>
      <c r="N100" s="346">
        <f t="shared" si="32"/>
        <v>0</v>
      </c>
      <c r="O100" s="353">
        <f t="shared" si="33"/>
        <v>0</v>
      </c>
      <c r="P100" s="392"/>
      <c r="Q100" s="393"/>
      <c r="R100" s="311">
        <f>民間消費支出構成比!D97</f>
        <v>2.0788040557914118E-2</v>
      </c>
      <c r="S100" s="358">
        <f t="shared" si="34"/>
        <v>58.170788900461389</v>
      </c>
      <c r="T100" s="320">
        <f>県内自給率!E97</f>
        <v>0.95974242740359994</v>
      </c>
      <c r="U100" s="363">
        <f t="shared" si="27"/>
        <v>55.8289741433112</v>
      </c>
      <c r="V100" s="346">
        <v>55.8289741433112</v>
      </c>
      <c r="W100" s="346">
        <f t="shared" si="35"/>
        <v>39.671279815355525</v>
      </c>
      <c r="X100" s="366">
        <f t="shared" si="36"/>
        <v>36.75738922707113</v>
      </c>
      <c r="Y100" s="367">
        <f t="shared" si="37"/>
        <v>55.8289741433112</v>
      </c>
      <c r="Z100" s="346">
        <f t="shared" si="38"/>
        <v>39.671279815355525</v>
      </c>
      <c r="AA100" s="368">
        <f t="shared" si="39"/>
        <v>36.75738922707113</v>
      </c>
    </row>
    <row r="101" spans="1:27">
      <c r="A101" s="606" t="s">
        <v>299</v>
      </c>
      <c r="B101" s="613" t="s">
        <v>389</v>
      </c>
      <c r="C101" s="101"/>
      <c r="D101" s="295">
        <f>最終需要額入力!X102</f>
        <v>0</v>
      </c>
      <c r="E101" s="29">
        <f>IF(その他の設定入力!E101="",県内自給率!E98,その他の設定入力!E101/100)</f>
        <v>1</v>
      </c>
      <c r="F101" s="348">
        <f t="shared" si="26"/>
        <v>0</v>
      </c>
      <c r="G101" s="348">
        <f t="shared" si="28"/>
        <v>0</v>
      </c>
      <c r="H101" s="348">
        <f t="shared" si="29"/>
        <v>0</v>
      </c>
      <c r="I101" s="305">
        <f>粗付加価値率!D98</f>
        <v>0.77241886778028368</v>
      </c>
      <c r="J101" s="306">
        <f>雇用者所得率!D98</f>
        <v>0.65010894078972514</v>
      </c>
      <c r="K101" s="348">
        <v>0</v>
      </c>
      <c r="L101" s="348">
        <f t="shared" si="30"/>
        <v>0</v>
      </c>
      <c r="M101" s="348">
        <f t="shared" si="31"/>
        <v>0</v>
      </c>
      <c r="N101" s="348">
        <f t="shared" si="32"/>
        <v>0</v>
      </c>
      <c r="O101" s="355">
        <f t="shared" si="33"/>
        <v>0</v>
      </c>
      <c r="P101" s="392"/>
      <c r="Q101" s="393"/>
      <c r="R101" s="316">
        <f>民間消費支出構成比!D98</f>
        <v>3.8016078918689136E-3</v>
      </c>
      <c r="S101" s="360">
        <f t="shared" si="34"/>
        <v>10.637968958360748</v>
      </c>
      <c r="T101" s="322">
        <f>県内自給率!E98</f>
        <v>1</v>
      </c>
      <c r="U101" s="365">
        <f t="shared" si="27"/>
        <v>10.637968958360748</v>
      </c>
      <c r="V101" s="348">
        <v>10.637968958360748</v>
      </c>
      <c r="W101" s="348">
        <f t="shared" si="35"/>
        <v>8.2169679382988132</v>
      </c>
      <c r="X101" s="372">
        <f t="shared" si="36"/>
        <v>6.9158387316738814</v>
      </c>
      <c r="Y101" s="373">
        <f t="shared" si="37"/>
        <v>10.637968958360748</v>
      </c>
      <c r="Z101" s="348">
        <f t="shared" si="38"/>
        <v>8.2169679382988132</v>
      </c>
      <c r="AA101" s="374">
        <f t="shared" si="39"/>
        <v>6.9158387316738814</v>
      </c>
    </row>
    <row r="102" spans="1:27">
      <c r="A102" s="604" t="s">
        <v>300</v>
      </c>
      <c r="B102" s="611" t="s">
        <v>543</v>
      </c>
      <c r="C102" s="17"/>
      <c r="D102" s="293">
        <f>最終需要額入力!X103</f>
        <v>0</v>
      </c>
      <c r="E102" s="27">
        <f>IF(その他の設定入力!E102="",県内自給率!E99,その他の設定入力!E102/100)</f>
        <v>0.91706325519867071</v>
      </c>
      <c r="F102" s="346">
        <f t="shared" si="26"/>
        <v>0</v>
      </c>
      <c r="G102" s="346">
        <f t="shared" si="28"/>
        <v>0</v>
      </c>
      <c r="H102" s="346">
        <f t="shared" si="29"/>
        <v>0</v>
      </c>
      <c r="I102" s="301">
        <f>粗付加価値率!D99</f>
        <v>0.61077833884729238</v>
      </c>
      <c r="J102" s="302">
        <f>雇用者所得率!D99</f>
        <v>0.49038829879853735</v>
      </c>
      <c r="K102" s="346">
        <v>18.370558466635455</v>
      </c>
      <c r="L102" s="346">
        <f t="shared" si="30"/>
        <v>18.370558466635455</v>
      </c>
      <c r="M102" s="346">
        <f t="shared" si="31"/>
        <v>11.220339183948665</v>
      </c>
      <c r="N102" s="346">
        <f t="shared" si="32"/>
        <v>9.0087069144324268</v>
      </c>
      <c r="O102" s="353">
        <f t="shared" si="33"/>
        <v>9.0087069144324268</v>
      </c>
      <c r="P102" s="392"/>
      <c r="Q102" s="393"/>
      <c r="R102" s="311">
        <f>民間消費支出構成比!D99</f>
        <v>1.9766291268999085E-2</v>
      </c>
      <c r="S102" s="358">
        <f t="shared" si="34"/>
        <v>55.311646788000708</v>
      </c>
      <c r="T102" s="320">
        <f>県内自給率!E99</f>
        <v>0.91706325519867071</v>
      </c>
      <c r="U102" s="363">
        <f t="shared" si="27"/>
        <v>50.724278853803028</v>
      </c>
      <c r="V102" s="346">
        <v>53.661161661760985</v>
      </c>
      <c r="W102" s="346">
        <f t="shared" si="35"/>
        <v>32.775075180386388</v>
      </c>
      <c r="X102" s="366">
        <f t="shared" si="36"/>
        <v>26.314805778864262</v>
      </c>
      <c r="Y102" s="367">
        <f t="shared" si="37"/>
        <v>72.031720128396444</v>
      </c>
      <c r="Z102" s="346">
        <f t="shared" si="38"/>
        <v>43.995414364335055</v>
      </c>
      <c r="AA102" s="368">
        <f t="shared" si="39"/>
        <v>35.323512693296692</v>
      </c>
    </row>
    <row r="103" spans="1:27">
      <c r="A103" s="604" t="s">
        <v>301</v>
      </c>
      <c r="B103" s="611" t="s">
        <v>390</v>
      </c>
      <c r="C103" s="17"/>
      <c r="D103" s="293">
        <f>最終需要額入力!X104</f>
        <v>0</v>
      </c>
      <c r="E103" s="27">
        <f>IF(その他の設定入力!E103="",県内自給率!E100,その他の設定入力!E103/100)</f>
        <v>0.37412409053078099</v>
      </c>
      <c r="F103" s="346">
        <f t="shared" si="26"/>
        <v>0</v>
      </c>
      <c r="G103" s="346">
        <f t="shared" ref="G103:G112" si="40">IF(F103="","",F103*I103)</f>
        <v>0</v>
      </c>
      <c r="H103" s="346">
        <f t="shared" ref="H103:H112" si="41">IF(F103="","",F103*J103)</f>
        <v>0</v>
      </c>
      <c r="I103" s="301">
        <f>粗付加価値率!D100</f>
        <v>0.60555975222843328</v>
      </c>
      <c r="J103" s="302">
        <f>雇用者所得率!D100</f>
        <v>0.16700407916603716</v>
      </c>
      <c r="K103" s="346">
        <v>163.4353611141141</v>
      </c>
      <c r="L103" s="346">
        <f t="shared" ref="L103:L112" si="42">K103-F103</f>
        <v>163.4353611141141</v>
      </c>
      <c r="M103" s="346">
        <f t="shared" ref="M103:M112" si="43">L103*I103</f>
        <v>98.969876781627448</v>
      </c>
      <c r="N103" s="346">
        <f t="shared" ref="N103:N112" si="44">L103*J103</f>
        <v>27.294371986031383</v>
      </c>
      <c r="O103" s="353">
        <f t="shared" ref="O103:O112" si="45">IF(H103="",N103,H103+N103)</f>
        <v>27.294371986031383</v>
      </c>
      <c r="P103" s="392"/>
      <c r="Q103" s="393"/>
      <c r="R103" s="311">
        <f>民間消費支出構成比!D100</f>
        <v>6.0301915570949683E-4</v>
      </c>
      <c r="S103" s="358">
        <f t="shared" ref="S103:S113" si="46">$Q$114*R103</f>
        <v>1.6874173355582172</v>
      </c>
      <c r="T103" s="320">
        <f>県内自給率!E100</f>
        <v>0.37412409053078099</v>
      </c>
      <c r="U103" s="363">
        <f t="shared" si="27"/>
        <v>0.63130347601159165</v>
      </c>
      <c r="V103" s="346">
        <v>6.2568576279889152</v>
      </c>
      <c r="W103" s="346">
        <f t="shared" ref="W103:W113" si="47">V103*I103</f>
        <v>3.7889011549335501</v>
      </c>
      <c r="X103" s="366">
        <f t="shared" ref="X103:X113" si="48">V103*J103</f>
        <v>1.0449207466352843</v>
      </c>
      <c r="Y103" s="367">
        <f t="shared" ref="Y103:Y113" si="49">IF(F103="",L103+V103,F103+L103+V103)</f>
        <v>169.69221874210302</v>
      </c>
      <c r="Z103" s="346">
        <f t="shared" ref="Z103:Z113" si="50">IF(F103="",M103+W103,G103+M103+W103)</f>
        <v>102.758777936561</v>
      </c>
      <c r="AA103" s="368">
        <f t="shared" ref="AA103:AA113" si="51">IF(F103="",N103+X103,H103+N103+X103)</f>
        <v>28.339292732666667</v>
      </c>
    </row>
    <row r="104" spans="1:27">
      <c r="A104" s="604" t="s">
        <v>302</v>
      </c>
      <c r="B104" s="611" t="s">
        <v>391</v>
      </c>
      <c r="C104" s="17"/>
      <c r="D104" s="293">
        <f>最終需要額入力!X105</f>
        <v>0</v>
      </c>
      <c r="E104" s="27">
        <f>IF(その他の設定入力!E104="",県内自給率!E101,その他の設定入力!E104/100)</f>
        <v>0.30170545886628919</v>
      </c>
      <c r="F104" s="346">
        <f t="shared" si="26"/>
        <v>0</v>
      </c>
      <c r="G104" s="346">
        <f t="shared" si="40"/>
        <v>0</v>
      </c>
      <c r="H104" s="346">
        <f t="shared" si="41"/>
        <v>0</v>
      </c>
      <c r="I104" s="301">
        <f>粗付加価値率!D101</f>
        <v>0.33654730798954846</v>
      </c>
      <c r="J104" s="302">
        <f>雇用者所得率!D101</f>
        <v>0.13943988518014205</v>
      </c>
      <c r="K104" s="346">
        <v>11.834259029635458</v>
      </c>
      <c r="L104" s="346">
        <f t="shared" si="42"/>
        <v>11.834259029635458</v>
      </c>
      <c r="M104" s="346">
        <f t="shared" si="43"/>
        <v>3.9827880184748192</v>
      </c>
      <c r="N104" s="346">
        <f t="shared" si="44"/>
        <v>1.6501677202844276</v>
      </c>
      <c r="O104" s="353">
        <f t="shared" si="45"/>
        <v>1.6501677202844276</v>
      </c>
      <c r="P104" s="392"/>
      <c r="Q104" s="393"/>
      <c r="R104" s="311">
        <f>民間消費支出構成比!D101</f>
        <v>0</v>
      </c>
      <c r="S104" s="358">
        <f t="shared" si="46"/>
        <v>0</v>
      </c>
      <c r="T104" s="320">
        <f>県内自給率!E101</f>
        <v>0.30170545886628919</v>
      </c>
      <c r="U104" s="363">
        <f t="shared" si="27"/>
        <v>0</v>
      </c>
      <c r="V104" s="346">
        <v>6.2953216538463153</v>
      </c>
      <c r="W104" s="346">
        <f t="shared" si="47"/>
        <v>2.1186735555302896</v>
      </c>
      <c r="X104" s="366">
        <f t="shared" si="48"/>
        <v>0.87781892858439214</v>
      </c>
      <c r="Y104" s="367">
        <f t="shared" si="49"/>
        <v>18.129580683481773</v>
      </c>
      <c r="Z104" s="346">
        <f t="shared" si="50"/>
        <v>6.1014615740051088</v>
      </c>
      <c r="AA104" s="368">
        <f t="shared" si="51"/>
        <v>2.5279866488688199</v>
      </c>
    </row>
    <row r="105" spans="1:27">
      <c r="A105" s="604" t="s">
        <v>303</v>
      </c>
      <c r="B105" s="611" t="s">
        <v>392</v>
      </c>
      <c r="C105" s="17"/>
      <c r="D105" s="293">
        <f>最終需要額入力!X106</f>
        <v>0</v>
      </c>
      <c r="E105" s="27">
        <f>IF(その他の設定入力!E105="",県内自給率!E102,その他の設定入力!E105/100)</f>
        <v>0.77767551532669055</v>
      </c>
      <c r="F105" s="346">
        <f t="shared" si="26"/>
        <v>0</v>
      </c>
      <c r="G105" s="346">
        <f t="shared" si="40"/>
        <v>0</v>
      </c>
      <c r="H105" s="346">
        <f t="shared" si="41"/>
        <v>0</v>
      </c>
      <c r="I105" s="301">
        <f>粗付加価値率!D102</f>
        <v>0.41854438055001369</v>
      </c>
      <c r="J105" s="302">
        <f>雇用者所得率!D102</f>
        <v>0.2842780581308923</v>
      </c>
      <c r="K105" s="346">
        <v>155.42955935563026</v>
      </c>
      <c r="L105" s="346">
        <f t="shared" si="42"/>
        <v>155.42955935563026</v>
      </c>
      <c r="M105" s="346">
        <f t="shared" si="43"/>
        <v>65.054168639663857</v>
      </c>
      <c r="N105" s="346">
        <f t="shared" si="44"/>
        <v>44.185213309758836</v>
      </c>
      <c r="O105" s="353">
        <f t="shared" si="45"/>
        <v>44.185213309758836</v>
      </c>
      <c r="P105" s="392"/>
      <c r="Q105" s="393"/>
      <c r="R105" s="311">
        <f>民間消費支出構成比!D102</f>
        <v>1.0726974420046824E-2</v>
      </c>
      <c r="S105" s="358">
        <f t="shared" si="46"/>
        <v>30.017093856959704</v>
      </c>
      <c r="T105" s="320">
        <f>県内自給率!E102</f>
        <v>0.77767551532669055</v>
      </c>
      <c r="U105" s="363">
        <f t="shared" si="27"/>
        <v>23.343558933820773</v>
      </c>
      <c r="V105" s="346">
        <v>42.405173724039514</v>
      </c>
      <c r="W105" s="346">
        <f t="shared" si="47"/>
        <v>17.748447168443835</v>
      </c>
      <c r="X105" s="366">
        <f t="shared" si="48"/>
        <v>12.054860440973092</v>
      </c>
      <c r="Y105" s="367">
        <f t="shared" si="49"/>
        <v>197.83473307966977</v>
      </c>
      <c r="Z105" s="346">
        <f t="shared" si="50"/>
        <v>82.802615808107689</v>
      </c>
      <c r="AA105" s="368">
        <f t="shared" si="51"/>
        <v>56.240073750731931</v>
      </c>
    </row>
    <row r="106" spans="1:27">
      <c r="A106" s="606" t="s">
        <v>304</v>
      </c>
      <c r="B106" s="613" t="s">
        <v>393</v>
      </c>
      <c r="C106" s="101"/>
      <c r="D106" s="295">
        <f>最終需要額入力!X107</f>
        <v>0</v>
      </c>
      <c r="E106" s="29">
        <f>IF(その他の設定入力!E106="",県内自給率!E103,その他の設定入力!E106/100)</f>
        <v>0.74848052138254251</v>
      </c>
      <c r="F106" s="348">
        <f t="shared" ref="F106:F112" si="52">IF(D106="","",D106*E106)</f>
        <v>0</v>
      </c>
      <c r="G106" s="348">
        <f t="shared" si="40"/>
        <v>0</v>
      </c>
      <c r="H106" s="348">
        <f t="shared" si="41"/>
        <v>0</v>
      </c>
      <c r="I106" s="305">
        <f>粗付加価値率!D103</f>
        <v>0.79109552228110058</v>
      </c>
      <c r="J106" s="307">
        <f>雇用者所得率!D103</f>
        <v>0.49928536450391559</v>
      </c>
      <c r="K106" s="348">
        <v>900.07292795645606</v>
      </c>
      <c r="L106" s="348">
        <f t="shared" si="42"/>
        <v>900.07292795645606</v>
      </c>
      <c r="M106" s="348">
        <f t="shared" si="43"/>
        <v>712.04366303279198</v>
      </c>
      <c r="N106" s="348">
        <f t="shared" si="44"/>
        <v>449.39323991484571</v>
      </c>
      <c r="O106" s="355">
        <f t="shared" si="45"/>
        <v>449.39323991484571</v>
      </c>
      <c r="P106" s="394"/>
      <c r="Q106" s="395"/>
      <c r="R106" s="313">
        <f>民間消費支出構成比!D103</f>
        <v>1.0480194303518846E-3</v>
      </c>
      <c r="S106" s="360">
        <f t="shared" si="46"/>
        <v>2.9326533627226312</v>
      </c>
      <c r="T106" s="322">
        <f>県内自給率!E103</f>
        <v>0.74848052138254251</v>
      </c>
      <c r="U106" s="365">
        <f t="shared" ref="U106:U113" si="53">S106*T106</f>
        <v>2.1950339179649014</v>
      </c>
      <c r="V106" s="348">
        <v>67.854217043698654</v>
      </c>
      <c r="W106" s="348">
        <f t="shared" si="47"/>
        <v>53.67916727115994</v>
      </c>
      <c r="X106" s="372">
        <f t="shared" si="48"/>
        <v>33.878617489790884</v>
      </c>
      <c r="Y106" s="373">
        <f t="shared" si="49"/>
        <v>967.92714500015472</v>
      </c>
      <c r="Z106" s="348">
        <f t="shared" si="50"/>
        <v>765.72283030395192</v>
      </c>
      <c r="AA106" s="374">
        <f t="shared" si="51"/>
        <v>483.27185740463659</v>
      </c>
    </row>
    <row r="107" spans="1:27">
      <c r="A107" s="604" t="s">
        <v>305</v>
      </c>
      <c r="B107" s="611" t="s">
        <v>394</v>
      </c>
      <c r="C107" s="17"/>
      <c r="D107" s="293">
        <f>最終需要額入力!X108</f>
        <v>0.1</v>
      </c>
      <c r="E107" s="27">
        <f>IF(その他の設定入力!E107="",県内自給率!E104,その他の設定入力!E107/100)</f>
        <v>0.45738636363636365</v>
      </c>
      <c r="F107" s="346">
        <f t="shared" si="52"/>
        <v>4.573863636363637E-2</v>
      </c>
      <c r="G107" s="346">
        <f t="shared" si="40"/>
        <v>1.839691903449342E-2</v>
      </c>
      <c r="H107" s="346">
        <f t="shared" si="41"/>
        <v>1.08778079033463E-2</v>
      </c>
      <c r="I107" s="301">
        <f>粗付加価値率!D104</f>
        <v>0.40221835404606726</v>
      </c>
      <c r="J107" s="302">
        <f>雇用者所得率!D104</f>
        <v>0.23782536534024207</v>
      </c>
      <c r="K107" s="346">
        <v>4.573863636363637E-2</v>
      </c>
      <c r="L107" s="346">
        <f t="shared" si="42"/>
        <v>0</v>
      </c>
      <c r="M107" s="346">
        <f t="shared" si="43"/>
        <v>0</v>
      </c>
      <c r="N107" s="346">
        <f t="shared" si="44"/>
        <v>0</v>
      </c>
      <c r="O107" s="353">
        <f t="shared" si="45"/>
        <v>1.08778079033463E-2</v>
      </c>
      <c r="P107" s="392"/>
      <c r="Q107" s="393"/>
      <c r="R107" s="311">
        <f>民間消費支出構成比!D104</f>
        <v>8.0601570317606012E-3</v>
      </c>
      <c r="S107" s="358">
        <f t="shared" si="46"/>
        <v>22.55458814855043</v>
      </c>
      <c r="T107" s="320">
        <f>県内自給率!E104</f>
        <v>0.45738636363636365</v>
      </c>
      <c r="U107" s="363">
        <f t="shared" si="53"/>
        <v>10.316161056581304</v>
      </c>
      <c r="V107" s="346">
        <v>10.316161056581304</v>
      </c>
      <c r="W107" s="346">
        <f t="shared" si="47"/>
        <v>4.14934932025227</v>
      </c>
      <c r="X107" s="366">
        <f t="shared" si="48"/>
        <v>2.4534447721902262</v>
      </c>
      <c r="Y107" s="367">
        <f t="shared" si="49"/>
        <v>10.36189969294494</v>
      </c>
      <c r="Z107" s="346">
        <f t="shared" si="50"/>
        <v>4.167746239286763</v>
      </c>
      <c r="AA107" s="368">
        <f t="shared" si="51"/>
        <v>2.4643225800935724</v>
      </c>
    </row>
    <row r="108" spans="1:27">
      <c r="A108" s="604" t="s">
        <v>306</v>
      </c>
      <c r="B108" s="611" t="s">
        <v>395</v>
      </c>
      <c r="C108" s="17"/>
      <c r="D108" s="293">
        <f>最終需要額入力!X109</f>
        <v>0</v>
      </c>
      <c r="E108" s="27">
        <f>IF(その他の設定入力!E108="",県内自給率!E105,その他の設定入力!E108/100)</f>
        <v>0.81637051991787857</v>
      </c>
      <c r="F108" s="346">
        <f t="shared" si="52"/>
        <v>0</v>
      </c>
      <c r="G108" s="346">
        <f t="shared" si="40"/>
        <v>0</v>
      </c>
      <c r="H108" s="346">
        <f t="shared" si="41"/>
        <v>0</v>
      </c>
      <c r="I108" s="301">
        <f>粗付加価値率!D105</f>
        <v>0.40384533703331399</v>
      </c>
      <c r="J108" s="302">
        <f>雇用者所得率!D105</f>
        <v>0.27685199605461247</v>
      </c>
      <c r="K108" s="346">
        <v>7.6345688185314297E-3</v>
      </c>
      <c r="L108" s="346">
        <f t="shared" si="42"/>
        <v>7.6345688185314297E-3</v>
      </c>
      <c r="M108" s="346">
        <f t="shared" si="43"/>
        <v>3.0831850176238551E-3</v>
      </c>
      <c r="N108" s="346">
        <f t="shared" si="44"/>
        <v>2.1136456164267308E-3</v>
      </c>
      <c r="O108" s="353">
        <f t="shared" si="45"/>
        <v>2.1136456164267308E-3</v>
      </c>
      <c r="P108" s="392"/>
      <c r="Q108" s="393"/>
      <c r="R108" s="311">
        <f>民間消費支出構成比!D105</f>
        <v>6.309769547174407E-2</v>
      </c>
      <c r="S108" s="358">
        <f t="shared" si="46"/>
        <v>176.5651126746078</v>
      </c>
      <c r="T108" s="320">
        <f>県内自給率!E105</f>
        <v>0.81637051991787857</v>
      </c>
      <c r="U108" s="363">
        <f t="shared" si="53"/>
        <v>144.14255283352838</v>
      </c>
      <c r="V108" s="346">
        <v>145.57109237447031</v>
      </c>
      <c r="W108" s="346">
        <f t="shared" si="47"/>
        <v>58.788206862275644</v>
      </c>
      <c r="X108" s="366">
        <f t="shared" si="48"/>
        <v>40.301647491722484</v>
      </c>
      <c r="Y108" s="367">
        <f t="shared" si="49"/>
        <v>145.57872694328884</v>
      </c>
      <c r="Z108" s="346">
        <f t="shared" si="50"/>
        <v>58.791290047293266</v>
      </c>
      <c r="AA108" s="368">
        <f t="shared" si="51"/>
        <v>40.30376113733891</v>
      </c>
    </row>
    <row r="109" spans="1:27">
      <c r="A109" s="604" t="s">
        <v>307</v>
      </c>
      <c r="B109" s="611" t="s">
        <v>396</v>
      </c>
      <c r="C109" s="17"/>
      <c r="D109" s="293">
        <f>最終需要額入力!X110</f>
        <v>0</v>
      </c>
      <c r="E109" s="27">
        <f>IF(その他の設定入力!E109="",県内自給率!E106,その他の設定入力!E109/100)</f>
        <v>0.98128840436075326</v>
      </c>
      <c r="F109" s="346">
        <f t="shared" si="52"/>
        <v>0</v>
      </c>
      <c r="G109" s="346">
        <f t="shared" si="40"/>
        <v>0</v>
      </c>
      <c r="H109" s="346">
        <f t="shared" si="41"/>
        <v>0</v>
      </c>
      <c r="I109" s="301">
        <f>粗付加価値率!D106</f>
        <v>0.72233896232902883</v>
      </c>
      <c r="J109" s="302">
        <f>雇用者所得率!D106</f>
        <v>0.33061435011843815</v>
      </c>
      <c r="K109" s="346">
        <v>1.0555940853977246</v>
      </c>
      <c r="L109" s="346">
        <f t="shared" si="42"/>
        <v>1.0555940853977246</v>
      </c>
      <c r="M109" s="346">
        <f t="shared" si="43"/>
        <v>0.76249673628685266</v>
      </c>
      <c r="N109" s="346">
        <f t="shared" si="44"/>
        <v>0.34899455253263584</v>
      </c>
      <c r="O109" s="353">
        <f t="shared" si="45"/>
        <v>0.34899455253263584</v>
      </c>
      <c r="P109" s="392"/>
      <c r="Q109" s="393"/>
      <c r="R109" s="311">
        <f>民間消費支出構成比!D106</f>
        <v>1.6429585274073202E-2</v>
      </c>
      <c r="S109" s="358">
        <f t="shared" si="46"/>
        <v>45.974604197911901</v>
      </c>
      <c r="T109" s="320">
        <f>県内自給率!E106</f>
        <v>0.98128840436075326</v>
      </c>
      <c r="U109" s="363">
        <f t="shared" si="53"/>
        <v>45.114345994486158</v>
      </c>
      <c r="V109" s="346">
        <v>48.114425399375463</v>
      </c>
      <c r="W109" s="346">
        <f t="shared" si="47"/>
        <v>34.754924116042339</v>
      </c>
      <c r="X109" s="366">
        <f t="shared" si="48"/>
        <v>15.907319484736593</v>
      </c>
      <c r="Y109" s="367">
        <f t="shared" si="49"/>
        <v>49.170019484773185</v>
      </c>
      <c r="Z109" s="346">
        <f t="shared" si="50"/>
        <v>35.517420852329195</v>
      </c>
      <c r="AA109" s="368">
        <f t="shared" si="51"/>
        <v>16.256314037269227</v>
      </c>
    </row>
    <row r="110" spans="1:27">
      <c r="A110" s="604" t="s">
        <v>308</v>
      </c>
      <c r="B110" s="611" t="s">
        <v>397</v>
      </c>
      <c r="C110" s="17"/>
      <c r="D110" s="293">
        <f>最終需要額入力!X111</f>
        <v>0</v>
      </c>
      <c r="E110" s="27">
        <f>IF(その他の設定入力!E110="",県内自給率!E107,その他の設定入力!E110/100)</f>
        <v>0.964718368584641</v>
      </c>
      <c r="F110" s="346">
        <f t="shared" si="52"/>
        <v>0</v>
      </c>
      <c r="G110" s="346">
        <f t="shared" si="40"/>
        <v>0</v>
      </c>
      <c r="H110" s="346">
        <f t="shared" si="41"/>
        <v>0</v>
      </c>
      <c r="I110" s="301">
        <f>粗付加価値率!D107</f>
        <v>0.69673298789937543</v>
      </c>
      <c r="J110" s="302">
        <f>雇用者所得率!D107</f>
        <v>0.28028678323758238</v>
      </c>
      <c r="K110" s="346">
        <v>0.72458456639141433</v>
      </c>
      <c r="L110" s="346">
        <f t="shared" si="42"/>
        <v>0.72458456639141433</v>
      </c>
      <c r="M110" s="346">
        <f t="shared" si="43"/>
        <v>0.5048419699276635</v>
      </c>
      <c r="N110" s="346">
        <f t="shared" si="44"/>
        <v>0.20309147729744798</v>
      </c>
      <c r="O110" s="353">
        <f t="shared" si="45"/>
        <v>0.20309147729744798</v>
      </c>
      <c r="P110" s="392"/>
      <c r="Q110" s="393"/>
      <c r="R110" s="311">
        <f>民間消費支出構成比!D107</f>
        <v>2.2223345558236525E-2</v>
      </c>
      <c r="S110" s="358">
        <f t="shared" si="46"/>
        <v>62.187176301136596</v>
      </c>
      <c r="T110" s="320">
        <f>県内自給率!E107</f>
        <v>0.964718368584641</v>
      </c>
      <c r="U110" s="363">
        <f t="shared" si="53"/>
        <v>59.993111268117943</v>
      </c>
      <c r="V110" s="346">
        <v>61.510063277759791</v>
      </c>
      <c r="W110" s="346">
        <f t="shared" si="47"/>
        <v>42.856090173393227</v>
      </c>
      <c r="X110" s="366">
        <f t="shared" si="48"/>
        <v>17.240457772863433</v>
      </c>
      <c r="Y110" s="367">
        <f t="shared" si="49"/>
        <v>62.234647844151205</v>
      </c>
      <c r="Z110" s="346">
        <f t="shared" si="50"/>
        <v>43.360932143320888</v>
      </c>
      <c r="AA110" s="368">
        <f t="shared" si="51"/>
        <v>17.443549250160881</v>
      </c>
    </row>
    <row r="111" spans="1:27">
      <c r="A111" s="606" t="s">
        <v>309</v>
      </c>
      <c r="B111" s="613" t="s">
        <v>398</v>
      </c>
      <c r="C111" s="101"/>
      <c r="D111" s="295">
        <f>最終需要額入力!X112</f>
        <v>0</v>
      </c>
      <c r="E111" s="29">
        <f>IF(その他の設定入力!E111="",県内自給率!E108,その他の設定入力!E111/100)</f>
        <v>0.86925409847521351</v>
      </c>
      <c r="F111" s="348">
        <f t="shared" si="52"/>
        <v>0</v>
      </c>
      <c r="G111" s="348">
        <f t="shared" si="40"/>
        <v>0</v>
      </c>
      <c r="H111" s="348">
        <f t="shared" si="41"/>
        <v>0</v>
      </c>
      <c r="I111" s="305">
        <f>粗付加価値率!D108</f>
        <v>0.73332711790664429</v>
      </c>
      <c r="J111" s="306">
        <f>雇用者所得率!D108</f>
        <v>0.3772142457579713</v>
      </c>
      <c r="K111" s="348">
        <v>4.3569655316708635</v>
      </c>
      <c r="L111" s="348">
        <f t="shared" si="42"/>
        <v>4.3569655316708635</v>
      </c>
      <c r="M111" s="348">
        <f t="shared" si="43"/>
        <v>3.1950809761587844</v>
      </c>
      <c r="N111" s="348">
        <f t="shared" si="44"/>
        <v>1.6435094668227033</v>
      </c>
      <c r="O111" s="355">
        <f t="shared" si="45"/>
        <v>1.6435094668227033</v>
      </c>
      <c r="P111" s="392"/>
      <c r="Q111" s="393"/>
      <c r="R111" s="316">
        <f>民間消費支出構成比!D108</f>
        <v>2.667573649933648E-2</v>
      </c>
      <c r="S111" s="360">
        <f t="shared" si="46"/>
        <v>74.646219413713638</v>
      </c>
      <c r="T111" s="322">
        <f>県内自給率!E108</f>
        <v>0.86925409847521351</v>
      </c>
      <c r="U111" s="365">
        <f t="shared" si="53"/>
        <v>64.886532161050624</v>
      </c>
      <c r="V111" s="348">
        <v>66.562543614924152</v>
      </c>
      <c r="W111" s="348">
        <f t="shared" si="47"/>
        <v>48.812118269667636</v>
      </c>
      <c r="X111" s="372">
        <f t="shared" si="48"/>
        <v>25.108339685435684</v>
      </c>
      <c r="Y111" s="373">
        <f t="shared" si="49"/>
        <v>70.919509146595018</v>
      </c>
      <c r="Z111" s="348">
        <f t="shared" si="50"/>
        <v>52.007199245826421</v>
      </c>
      <c r="AA111" s="374">
        <f t="shared" si="51"/>
        <v>26.751849152258387</v>
      </c>
    </row>
    <row r="112" spans="1:27">
      <c r="A112" s="605" t="s">
        <v>310</v>
      </c>
      <c r="B112" s="612" t="s">
        <v>544</v>
      </c>
      <c r="C112" s="72"/>
      <c r="D112" s="294">
        <v>0</v>
      </c>
      <c r="E112" s="103">
        <f>県内自給率!E109</f>
        <v>1</v>
      </c>
      <c r="F112" s="347">
        <f t="shared" si="52"/>
        <v>0</v>
      </c>
      <c r="G112" s="347">
        <f t="shared" si="40"/>
        <v>0</v>
      </c>
      <c r="H112" s="347">
        <f t="shared" si="41"/>
        <v>0</v>
      </c>
      <c r="I112" s="303">
        <f>粗付加価値率!D109</f>
        <v>0</v>
      </c>
      <c r="J112" s="304">
        <f>雇用者所得率!D109</f>
        <v>0</v>
      </c>
      <c r="K112" s="347">
        <v>29.53843979242103</v>
      </c>
      <c r="L112" s="347">
        <f t="shared" si="42"/>
        <v>29.53843979242103</v>
      </c>
      <c r="M112" s="347">
        <f t="shared" si="43"/>
        <v>0</v>
      </c>
      <c r="N112" s="347">
        <f t="shared" si="44"/>
        <v>0</v>
      </c>
      <c r="O112" s="354">
        <f t="shared" si="45"/>
        <v>0</v>
      </c>
      <c r="P112" s="392"/>
      <c r="Q112" s="393"/>
      <c r="R112" s="311">
        <f>民間消費支出構成比!D109</f>
        <v>0</v>
      </c>
      <c r="S112" s="358">
        <f t="shared" si="46"/>
        <v>0</v>
      </c>
      <c r="T112" s="320">
        <f>県内自給率!E109</f>
        <v>1</v>
      </c>
      <c r="U112" s="363">
        <f t="shared" si="53"/>
        <v>0</v>
      </c>
      <c r="V112" s="346">
        <v>3.7797842884216997</v>
      </c>
      <c r="W112" s="346">
        <f t="shared" si="47"/>
        <v>0</v>
      </c>
      <c r="X112" s="366">
        <f t="shared" si="48"/>
        <v>0</v>
      </c>
      <c r="Y112" s="367">
        <f t="shared" si="49"/>
        <v>33.318224080842732</v>
      </c>
      <c r="Z112" s="346">
        <f t="shared" si="50"/>
        <v>0</v>
      </c>
      <c r="AA112" s="368">
        <f t="shared" si="51"/>
        <v>0</v>
      </c>
    </row>
    <row r="113" spans="1:27" ht="12.75" thickBot="1">
      <c r="A113" s="627" t="s">
        <v>311</v>
      </c>
      <c r="B113" s="628" t="s">
        <v>0</v>
      </c>
      <c r="C113" s="17"/>
      <c r="D113" s="293">
        <v>0</v>
      </c>
      <c r="E113" s="27"/>
      <c r="F113" s="349">
        <f>IF(D113="","",D113*E113)</f>
        <v>0</v>
      </c>
      <c r="G113" s="346">
        <f>IF(F113="","",F113*I113)</f>
        <v>0</v>
      </c>
      <c r="H113" s="346">
        <f>IF(F113="","",F113*J113)</f>
        <v>0</v>
      </c>
      <c r="I113" s="308">
        <f>粗付加価値率!D110</f>
        <v>0.44287449939252127</v>
      </c>
      <c r="J113" s="309">
        <f>雇用者所得率!D110</f>
        <v>1.862934797282095E-2</v>
      </c>
      <c r="K113" s="346">
        <v>75.344698343712821</v>
      </c>
      <c r="L113" s="346">
        <f>K113-F113</f>
        <v>75.344698343712821</v>
      </c>
      <c r="M113" s="346">
        <f>L113*I113</f>
        <v>33.368245560852344</v>
      </c>
      <c r="N113" s="346">
        <f>L113*J113</f>
        <v>1.4036226033522523</v>
      </c>
      <c r="O113" s="353">
        <f>IF(H113="",N113,H113+N113)</f>
        <v>1.4036226033522523</v>
      </c>
      <c r="P113" s="396"/>
      <c r="Q113" s="397"/>
      <c r="R113" s="311">
        <f>民間消費支出構成比!D110</f>
        <v>0</v>
      </c>
      <c r="S113" s="358">
        <f t="shared" si="46"/>
        <v>0</v>
      </c>
      <c r="T113" s="320">
        <f>県内自給率!E110</f>
        <v>0.99464941345034474</v>
      </c>
      <c r="U113" s="363">
        <f t="shared" si="53"/>
        <v>0</v>
      </c>
      <c r="V113" s="346">
        <v>10.429384206432594</v>
      </c>
      <c r="W113" s="346">
        <f t="shared" si="47"/>
        <v>4.6189083093961028</v>
      </c>
      <c r="X113" s="366">
        <f t="shared" si="48"/>
        <v>0.19429262752387588</v>
      </c>
      <c r="Y113" s="367">
        <f t="shared" si="49"/>
        <v>85.774082550145408</v>
      </c>
      <c r="Z113" s="346">
        <f t="shared" si="50"/>
        <v>37.987153870248449</v>
      </c>
      <c r="AA113" s="368">
        <f t="shared" si="51"/>
        <v>1.5979152308761282</v>
      </c>
    </row>
    <row r="114" spans="1:27" ht="12.75" thickBot="1">
      <c r="A114" s="629"/>
      <c r="B114" s="630" t="s">
        <v>29</v>
      </c>
      <c r="C114" s="18"/>
      <c r="D114" s="296">
        <f>SUM(D7:D113)</f>
        <v>10010.108000000002</v>
      </c>
      <c r="E114" s="389"/>
      <c r="F114" s="571">
        <f>SUM(F7:F113)</f>
        <v>10002.358026032256</v>
      </c>
      <c r="G114" s="570">
        <f>SUM(G7:G113)</f>
        <v>4790.7625691827898</v>
      </c>
      <c r="H114" s="384">
        <f>SUM(H7:H113)</f>
        <v>3465.9992979078702</v>
      </c>
      <c r="I114" s="388"/>
      <c r="J114" s="388"/>
      <c r="K114" s="352">
        <f>SUM(K7:K113)</f>
        <v>14149.760500120099</v>
      </c>
      <c r="L114" s="380">
        <f>SUM(L7:L113)</f>
        <v>4147.4024740878376</v>
      </c>
      <c r="M114" s="381">
        <f>SUM(M7:M113)</f>
        <v>2238.1468506590199</v>
      </c>
      <c r="N114" s="569">
        <f>SUM(N7:N113)</f>
        <v>1190.043098239772</v>
      </c>
      <c r="O114" s="361">
        <f>SUM(O7:O113)</f>
        <v>4656.0423961476436</v>
      </c>
      <c r="P114" s="386">
        <f>IF(その他の設定入力!J6="",その他の設定入力!O6,その他の設定入力!J6)</f>
        <v>0.60099999999999998</v>
      </c>
      <c r="Q114" s="387">
        <f>O114*P114</f>
        <v>2798.2814800847336</v>
      </c>
      <c r="R114" s="317">
        <f>民間消費支出構成比!D111</f>
        <v>1</v>
      </c>
      <c r="S114" s="361">
        <f>SUM(S7:S113)</f>
        <v>2798.2814800847336</v>
      </c>
      <c r="T114" s="385"/>
      <c r="U114" s="361">
        <f t="shared" ref="U114:AA114" si="54">SUM(U7:U113)</f>
        <v>1929.8762018879254</v>
      </c>
      <c r="V114" s="380">
        <f t="shared" si="54"/>
        <v>2433.0627063499028</v>
      </c>
      <c r="W114" s="381">
        <f t="shared" si="54"/>
        <v>1624.4644917241428</v>
      </c>
      <c r="X114" s="383">
        <f t="shared" si="54"/>
        <v>612.8971910729972</v>
      </c>
      <c r="Y114" s="30">
        <f t="shared" si="54"/>
        <v>16582.823206469995</v>
      </c>
      <c r="Z114" s="382">
        <f t="shared" si="54"/>
        <v>8653.3739115659519</v>
      </c>
      <c r="AA114" s="384">
        <f t="shared" si="54"/>
        <v>5268.9395872206414</v>
      </c>
    </row>
    <row r="115" spans="1:27">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s="119" customFormat="1"/>
    <row r="124" spans="1:27" s="119" customFormat="1"/>
    <row r="125" spans="1:27" s="119" customFormat="1"/>
    <row r="126" spans="1:27" s="119" customFormat="1"/>
    <row r="127" spans="1:27" s="119" customFormat="1"/>
    <row r="128" spans="1:27" s="119" customFormat="1"/>
    <row r="129" s="119" customFormat="1"/>
    <row r="130" s="119" customFormat="1"/>
    <row r="131" s="119" customFormat="1"/>
    <row r="132" s="119" customFormat="1"/>
    <row r="133" s="119" customFormat="1"/>
    <row r="134" s="119" customFormat="1"/>
    <row r="135" s="119" customFormat="1"/>
    <row r="136" s="119" customFormat="1"/>
    <row r="137" s="119" customFormat="1"/>
    <row r="138" s="119" customFormat="1"/>
    <row r="139" s="119" customFormat="1"/>
    <row r="140" s="119" customFormat="1"/>
    <row r="141" s="119" customFormat="1"/>
    <row r="142" s="119" customFormat="1"/>
    <row r="143" s="119" customFormat="1"/>
    <row r="144" s="119" customFormat="1"/>
    <row r="145" s="119" customFormat="1"/>
    <row r="146" s="119" customFormat="1"/>
    <row r="147" s="119" customFormat="1"/>
    <row r="148" s="119" customFormat="1"/>
    <row r="149" s="119" customFormat="1"/>
    <row r="150" s="119" customFormat="1"/>
    <row r="151" s="119" customFormat="1"/>
    <row r="152" s="119" customFormat="1"/>
    <row r="153" s="119" customFormat="1"/>
    <row r="154" s="119" customFormat="1"/>
    <row r="155" s="119" customFormat="1"/>
    <row r="156" s="119" customFormat="1"/>
    <row r="157" s="119" customFormat="1"/>
    <row r="158" s="119" customFormat="1"/>
    <row r="159" s="119" customFormat="1"/>
    <row r="160" s="119" customFormat="1"/>
    <row r="161" s="119" customFormat="1"/>
    <row r="162" s="119" customFormat="1"/>
    <row r="163" s="119" customFormat="1"/>
    <row r="164" s="119" customFormat="1"/>
    <row r="165" s="119" customFormat="1"/>
    <row r="166" s="119" customFormat="1"/>
    <row r="167" s="119" customFormat="1"/>
    <row r="168" s="119" customFormat="1"/>
    <row r="169" s="119" customFormat="1"/>
    <row r="170" s="119" customFormat="1"/>
    <row r="171" s="119" customFormat="1"/>
    <row r="172" s="119" customFormat="1"/>
    <row r="173" s="119" customFormat="1"/>
    <row r="174" s="119" customFormat="1"/>
    <row r="175" s="119" customFormat="1"/>
    <row r="176" s="119" customFormat="1"/>
    <row r="177" s="119" customFormat="1"/>
    <row r="178" s="119" customFormat="1"/>
    <row r="179" s="119" customFormat="1"/>
    <row r="180" s="119" customFormat="1"/>
    <row r="181" s="119" customFormat="1"/>
    <row r="182" s="119" customFormat="1"/>
    <row r="183" s="119" customFormat="1"/>
    <row r="184" s="119" customFormat="1"/>
    <row r="185" s="119" customFormat="1"/>
    <row r="186" s="119" customFormat="1"/>
    <row r="187" s="119" customFormat="1"/>
    <row r="188" s="119" customFormat="1"/>
    <row r="189" s="119" customFormat="1"/>
    <row r="190" s="119" customFormat="1"/>
    <row r="191" s="119" customFormat="1"/>
    <row r="192" s="119" customFormat="1"/>
    <row r="193" s="119" customFormat="1"/>
    <row r="194" s="119" customFormat="1"/>
    <row r="195" s="119" customFormat="1"/>
    <row r="196" s="119" customFormat="1"/>
    <row r="197" s="119" customFormat="1"/>
    <row r="198" s="119" customFormat="1"/>
    <row r="199" s="119" customFormat="1"/>
    <row r="200" s="119" customFormat="1"/>
    <row r="201" s="119" customFormat="1"/>
    <row r="202" s="119" customFormat="1"/>
    <row r="203" s="119" customFormat="1"/>
    <row r="204" s="119" customFormat="1"/>
    <row r="205" s="119" customFormat="1"/>
    <row r="206" s="119" customFormat="1"/>
    <row r="207" s="119" customFormat="1"/>
    <row r="208" s="119" customFormat="1"/>
    <row r="209" s="119" customFormat="1"/>
    <row r="210" s="119" customFormat="1"/>
    <row r="211" s="119" customFormat="1"/>
    <row r="212" s="119" customFormat="1"/>
    <row r="213" s="119" customFormat="1"/>
    <row r="214" s="119" customFormat="1"/>
    <row r="215" s="119" customFormat="1"/>
    <row r="216" s="119" customFormat="1"/>
    <row r="217" s="119" customFormat="1"/>
    <row r="218" s="119" customFormat="1"/>
    <row r="219" s="119" customFormat="1"/>
    <row r="220" s="119" customFormat="1"/>
    <row r="221" s="119" customFormat="1"/>
    <row r="222" s="119" customFormat="1"/>
    <row r="223" s="119" customFormat="1"/>
    <row r="224" s="119" customFormat="1"/>
    <row r="225" s="119" customFormat="1"/>
    <row r="226" s="119" customFormat="1"/>
    <row r="227" s="119" customFormat="1"/>
    <row r="228" s="119" customFormat="1"/>
    <row r="229" s="119" customFormat="1"/>
    <row r="230" s="119" customFormat="1"/>
    <row r="231" s="119" customFormat="1"/>
    <row r="232" s="119" customFormat="1"/>
    <row r="233" s="119" customFormat="1"/>
    <row r="234" s="119" customFormat="1"/>
    <row r="235" s="119" customFormat="1"/>
    <row r="236" s="119" customFormat="1"/>
    <row r="237" s="119" customFormat="1"/>
    <row r="238" s="119" customFormat="1"/>
    <row r="239" s="119" customFormat="1"/>
    <row r="240" s="119" customFormat="1"/>
    <row r="241" s="119" customFormat="1"/>
    <row r="242" s="119" customFormat="1"/>
    <row r="243" s="119" customFormat="1"/>
    <row r="244" s="119" customFormat="1"/>
    <row r="245" s="119" customFormat="1"/>
    <row r="246" s="119" customFormat="1"/>
    <row r="247" s="119" customFormat="1"/>
    <row r="248" s="119" customFormat="1"/>
    <row r="249" s="119" customFormat="1"/>
    <row r="250" s="119" customFormat="1"/>
    <row r="251" s="119" customFormat="1"/>
    <row r="252" s="119" customFormat="1"/>
    <row r="253" s="119" customFormat="1"/>
    <row r="254" s="119" customFormat="1"/>
    <row r="255" s="119" customFormat="1"/>
    <row r="256" s="119" customFormat="1"/>
    <row r="257" s="119" customFormat="1"/>
    <row r="258" s="119" customFormat="1"/>
    <row r="259" s="119" customFormat="1"/>
    <row r="260" s="119" customFormat="1"/>
    <row r="261" s="119" customFormat="1"/>
    <row r="262" s="119" customFormat="1"/>
    <row r="263" s="119" customFormat="1"/>
    <row r="264" s="119" customFormat="1"/>
    <row r="265" s="119" customFormat="1"/>
    <row r="266" s="119" customFormat="1"/>
    <row r="267" s="119" customFormat="1"/>
    <row r="268" s="119" customFormat="1"/>
    <row r="269" s="119" customFormat="1"/>
    <row r="270" s="119" customFormat="1"/>
    <row r="271" s="119" customFormat="1"/>
    <row r="272" s="119" customFormat="1"/>
    <row r="273" s="119" customFormat="1"/>
    <row r="274" s="119" customFormat="1"/>
    <row r="275" s="119" customFormat="1"/>
    <row r="276" s="119" customFormat="1"/>
    <row r="277" s="119" customFormat="1"/>
    <row r="278" s="119" customFormat="1"/>
    <row r="279" s="119" customFormat="1"/>
    <row r="280" s="119" customFormat="1"/>
    <row r="281" s="119" customFormat="1"/>
    <row r="282" s="119" customFormat="1"/>
    <row r="283" s="119" customFormat="1"/>
    <row r="284" s="119" customFormat="1"/>
    <row r="285" s="119" customFormat="1"/>
  </sheetData>
  <mergeCells count="19">
    <mergeCell ref="Q3:Q5"/>
    <mergeCell ref="R3:R5"/>
    <mergeCell ref="S3:S5"/>
    <mergeCell ref="T3:T5"/>
    <mergeCell ref="A2:B6"/>
    <mergeCell ref="G4:G5"/>
    <mergeCell ref="F2:H2"/>
    <mergeCell ref="M4:M5"/>
    <mergeCell ref="L2:N2"/>
    <mergeCell ref="L4:L5"/>
    <mergeCell ref="O3:O5"/>
    <mergeCell ref="P3:P5"/>
    <mergeCell ref="U3:U5"/>
    <mergeCell ref="V2:X2"/>
    <mergeCell ref="W4:W5"/>
    <mergeCell ref="Y2:AA2"/>
    <mergeCell ref="Z4:Z5"/>
    <mergeCell ref="V4:V5"/>
    <mergeCell ref="Y4:Y5"/>
  </mergeCells>
  <phoneticPr fontId="2"/>
  <pageMargins left="0.78740157480314965" right="0.78740157480314965" top="0.78740157480314965" bottom="0.78740157480314965" header="0.51181102362204722" footer="0.51181102362204722"/>
  <pageSetup paperSize="8" scale="55" orientation="landscape" r:id="rId1"/>
  <headerFooter alignWithMargins="0">
    <oddFooter>&amp;R&amp;F  &amp;A</oddFooter>
  </headerFooter>
  <ignoredErrors>
    <ignoredError sqref="A1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9966"/>
  </sheetPr>
  <dimension ref="A1:CK441"/>
  <sheetViews>
    <sheetView zoomScaleNormal="100" workbookViewId="0">
      <pane ySplit="8" topLeftCell="A12" activePane="bottomLeft" state="frozen"/>
      <selection pane="bottomLeft"/>
    </sheetView>
  </sheetViews>
  <sheetFormatPr defaultRowHeight="13.5"/>
  <cols>
    <col min="1" max="1" width="3.125" customWidth="1"/>
    <col min="2" max="2" width="23.75" customWidth="1"/>
    <col min="3" max="3" width="12.125" customWidth="1"/>
    <col min="4" max="4" width="3.375" customWidth="1"/>
    <col min="5" max="5" width="11.5" customWidth="1"/>
    <col min="6" max="6" width="3.125" customWidth="1"/>
    <col min="7" max="7" width="10.625" customWidth="1"/>
    <col min="8" max="8" width="1.75" customWidth="1"/>
    <col min="9" max="9" width="3.125" customWidth="1"/>
    <col min="10" max="10" width="23.75" customWidth="1"/>
    <col min="11" max="11" width="12.75" customWidth="1"/>
    <col min="12" max="12" width="3.5" customWidth="1"/>
    <col min="13" max="13" width="11.125" customWidth="1"/>
    <col min="14" max="14" width="3.25" customWidth="1"/>
    <col min="15" max="15" width="10.75" customWidth="1"/>
    <col min="16" max="16" width="1.75" customWidth="1"/>
    <col min="17" max="18" width="11.375" customWidth="1"/>
    <col min="19" max="89" width="9" style="398"/>
  </cols>
  <sheetData>
    <row r="1" spans="1:18" ht="14.25" thickBot="1">
      <c r="A1" s="119" t="s">
        <v>483</v>
      </c>
      <c r="B1" s="119"/>
      <c r="C1" s="119"/>
      <c r="D1" s="119"/>
      <c r="E1" s="119"/>
      <c r="F1" s="119"/>
      <c r="G1" s="119"/>
      <c r="H1" s="119"/>
      <c r="I1" s="119"/>
      <c r="J1" s="119"/>
      <c r="K1" s="119"/>
      <c r="L1" s="119"/>
      <c r="M1" s="119"/>
      <c r="N1" s="119"/>
      <c r="O1" s="119"/>
      <c r="P1" s="119"/>
      <c r="Q1" s="119"/>
      <c r="R1" s="119"/>
    </row>
    <row r="2" spans="1:18" ht="13.5" customHeight="1" thickTop="1">
      <c r="A2" s="838" t="s">
        <v>527</v>
      </c>
      <c r="B2" s="839"/>
      <c r="C2" s="839"/>
      <c r="D2" s="839"/>
      <c r="E2" s="839"/>
      <c r="F2" s="839"/>
      <c r="G2" s="839"/>
      <c r="H2" s="839"/>
      <c r="I2" s="839"/>
      <c r="J2" s="839"/>
      <c r="K2" s="399"/>
      <c r="L2" s="400"/>
      <c r="M2" s="400"/>
      <c r="N2" s="400"/>
      <c r="O2" s="400"/>
      <c r="P2" s="119"/>
      <c r="Q2" s="119"/>
      <c r="R2" s="119"/>
    </row>
    <row r="3" spans="1:18" ht="13.5" customHeight="1" thickBot="1">
      <c r="A3" s="840"/>
      <c r="B3" s="841"/>
      <c r="C3" s="841"/>
      <c r="D3" s="841"/>
      <c r="E3" s="841"/>
      <c r="F3" s="841"/>
      <c r="G3" s="841"/>
      <c r="H3" s="841"/>
      <c r="I3" s="841"/>
      <c r="J3" s="841"/>
      <c r="K3" s="399"/>
      <c r="L3" s="400"/>
      <c r="M3" s="400"/>
      <c r="N3" s="400"/>
      <c r="O3" s="400"/>
      <c r="P3" s="119"/>
      <c r="Q3" s="119"/>
      <c r="R3" s="119"/>
    </row>
    <row r="4" spans="1:18" ht="10.5" customHeight="1" thickTop="1">
      <c r="A4" s="119"/>
      <c r="B4" s="119"/>
      <c r="C4" s="119"/>
      <c r="D4" s="119"/>
      <c r="E4" s="119"/>
      <c r="F4" s="119"/>
      <c r="G4" s="119"/>
      <c r="H4" s="119"/>
      <c r="I4" s="119"/>
      <c r="J4" s="119"/>
      <c r="K4" s="119"/>
      <c r="L4" s="119"/>
      <c r="M4" s="119"/>
      <c r="N4" s="119"/>
      <c r="O4" s="119"/>
      <c r="P4" s="119"/>
      <c r="Q4" s="119"/>
      <c r="R4" s="119"/>
    </row>
    <row r="5" spans="1:18" ht="26.25" customHeight="1">
      <c r="A5" s="119"/>
      <c r="B5" s="119"/>
      <c r="C5" s="401" t="s">
        <v>484</v>
      </c>
      <c r="D5" s="119"/>
      <c r="E5" s="842" t="s">
        <v>485</v>
      </c>
      <c r="F5" s="843"/>
      <c r="G5" s="119"/>
      <c r="H5" s="119"/>
      <c r="I5" s="119"/>
      <c r="J5" s="119"/>
      <c r="K5" s="401" t="s">
        <v>484</v>
      </c>
      <c r="L5" s="119"/>
      <c r="M5" s="842" t="s">
        <v>485</v>
      </c>
      <c r="N5" s="843"/>
      <c r="O5" s="119"/>
      <c r="P5" s="119"/>
      <c r="Q5" s="402" t="s">
        <v>437</v>
      </c>
      <c r="R5" s="403" t="s">
        <v>438</v>
      </c>
    </row>
    <row r="6" spans="1:18" ht="17.25" customHeight="1">
      <c r="A6" s="168" t="s">
        <v>486</v>
      </c>
      <c r="B6" s="119"/>
      <c r="C6" s="119"/>
      <c r="D6" s="119"/>
      <c r="E6" s="119"/>
      <c r="F6" s="119"/>
      <c r="G6" s="119"/>
      <c r="H6" s="119"/>
      <c r="I6" s="168" t="s">
        <v>487</v>
      </c>
      <c r="J6" s="119"/>
      <c r="K6" s="119"/>
      <c r="L6" s="119"/>
      <c r="M6" s="119"/>
      <c r="N6" s="119"/>
      <c r="O6" s="119"/>
      <c r="P6" s="119"/>
      <c r="Q6" s="402" t="s">
        <v>488</v>
      </c>
      <c r="R6" s="403" t="s">
        <v>488</v>
      </c>
    </row>
    <row r="7" spans="1:18" ht="24.75" customHeight="1">
      <c r="A7" s="844" t="s">
        <v>42</v>
      </c>
      <c r="B7" s="845"/>
      <c r="C7" s="551" t="s">
        <v>528</v>
      </c>
      <c r="D7" s="847" t="s">
        <v>489</v>
      </c>
      <c r="E7" s="554" t="s">
        <v>533</v>
      </c>
      <c r="F7" s="837" t="s">
        <v>95</v>
      </c>
      <c r="G7" s="555" t="s">
        <v>437</v>
      </c>
      <c r="H7" s="404"/>
      <c r="I7" s="848" t="s">
        <v>42</v>
      </c>
      <c r="J7" s="849"/>
      <c r="K7" s="551" t="s">
        <v>532</v>
      </c>
      <c r="L7" s="837" t="s">
        <v>489</v>
      </c>
      <c r="M7" s="554" t="s">
        <v>533</v>
      </c>
      <c r="N7" s="837" t="s">
        <v>95</v>
      </c>
      <c r="O7" s="557" t="s">
        <v>438</v>
      </c>
      <c r="P7" s="405"/>
      <c r="Q7" s="836">
        <f>G116</f>
        <v>1282</v>
      </c>
      <c r="R7" s="836">
        <f>O116</f>
        <v>1054</v>
      </c>
    </row>
    <row r="8" spans="1:18" ht="24.75" customHeight="1">
      <c r="A8" s="846"/>
      <c r="B8" s="759"/>
      <c r="C8" s="553" t="s">
        <v>529</v>
      </c>
      <c r="D8" s="847"/>
      <c r="E8" s="552" t="s">
        <v>530</v>
      </c>
      <c r="F8" s="837"/>
      <c r="G8" s="556" t="s">
        <v>531</v>
      </c>
      <c r="H8" s="404"/>
      <c r="I8" s="850"/>
      <c r="J8" s="850"/>
      <c r="K8" s="553" t="s">
        <v>529</v>
      </c>
      <c r="L8" s="837"/>
      <c r="M8" s="552" t="s">
        <v>530</v>
      </c>
      <c r="N8" s="837"/>
      <c r="O8" s="558" t="s">
        <v>531</v>
      </c>
      <c r="P8" s="405"/>
      <c r="Q8" s="836"/>
      <c r="R8" s="836"/>
    </row>
    <row r="9" spans="1:18" ht="17.25" customHeight="1">
      <c r="A9" s="604" t="s">
        <v>205</v>
      </c>
      <c r="B9" s="611" t="s">
        <v>312</v>
      </c>
      <c r="C9" s="704">
        <v>0.32797938105821489</v>
      </c>
      <c r="D9" s="405"/>
      <c r="E9" s="406">
        <f>計算シート!Y7</f>
        <v>21.139863519331936</v>
      </c>
      <c r="F9" s="119"/>
      <c r="G9" s="407">
        <f>ROUND(C9*E9,0)</f>
        <v>7</v>
      </c>
      <c r="H9" s="405"/>
      <c r="I9" s="604" t="s">
        <v>205</v>
      </c>
      <c r="J9" s="611" t="s">
        <v>312</v>
      </c>
      <c r="K9" s="704">
        <v>9.2785238032982831E-2</v>
      </c>
      <c r="L9" s="119"/>
      <c r="M9" s="408">
        <f>計算シート!Y7</f>
        <v>21.139863519331936</v>
      </c>
      <c r="N9" s="119"/>
      <c r="O9" s="407">
        <f>ROUND(K9*M9,0)</f>
        <v>2</v>
      </c>
      <c r="P9" s="405"/>
      <c r="Q9" s="405"/>
      <c r="R9" s="405"/>
    </row>
    <row r="10" spans="1:18" ht="17.25" customHeight="1">
      <c r="A10" s="604" t="s">
        <v>206</v>
      </c>
      <c r="B10" s="611" t="s">
        <v>313</v>
      </c>
      <c r="C10" s="704">
        <v>1.0057187931374483E-2</v>
      </c>
      <c r="D10" s="405"/>
      <c r="E10" s="408">
        <f>計算シート!Y8</f>
        <v>2.8292216212054719</v>
      </c>
      <c r="F10" s="119"/>
      <c r="G10" s="409">
        <f t="shared" ref="G10:G73" si="0">ROUND(C10*E10,0)</f>
        <v>0</v>
      </c>
      <c r="H10" s="405"/>
      <c r="I10" s="604" t="s">
        <v>206</v>
      </c>
      <c r="J10" s="611" t="s">
        <v>313</v>
      </c>
      <c r="K10" s="704">
        <v>2.8593965687241174E-3</v>
      </c>
      <c r="L10" s="119"/>
      <c r="M10" s="408">
        <f>計算シート!Y8</f>
        <v>2.8292216212054719</v>
      </c>
      <c r="N10" s="119"/>
      <c r="O10" s="409">
        <f t="shared" ref="O10:O73" si="1">ROUND(K10*M10,0)</f>
        <v>0</v>
      </c>
      <c r="P10" s="405"/>
      <c r="Q10" s="405"/>
      <c r="R10" s="405"/>
    </row>
    <row r="11" spans="1:18" ht="17.25" customHeight="1">
      <c r="A11" s="604" t="s">
        <v>207</v>
      </c>
      <c r="B11" s="611" t="s">
        <v>314</v>
      </c>
      <c r="C11" s="704">
        <v>0.37008355410637866</v>
      </c>
      <c r="D11" s="405"/>
      <c r="E11" s="408">
        <f>計算シート!Y9</f>
        <v>6.8768333377062261</v>
      </c>
      <c r="F11" s="119"/>
      <c r="G11" s="409">
        <f>ROUND(C11*E11,0)</f>
        <v>3</v>
      </c>
      <c r="H11" s="405"/>
      <c r="I11" s="604" t="s">
        <v>207</v>
      </c>
      <c r="J11" s="611" t="s">
        <v>314</v>
      </c>
      <c r="K11" s="704">
        <v>0.27470959853270838</v>
      </c>
      <c r="L11" s="119"/>
      <c r="M11" s="408">
        <f>計算シート!Y9</f>
        <v>6.8768333377062261</v>
      </c>
      <c r="N11" s="119"/>
      <c r="O11" s="409">
        <f t="shared" si="1"/>
        <v>2</v>
      </c>
      <c r="P11" s="405"/>
      <c r="Q11" s="405"/>
      <c r="R11" s="405"/>
    </row>
    <row r="12" spans="1:18" ht="17.25" customHeight="1">
      <c r="A12" s="604" t="s">
        <v>208</v>
      </c>
      <c r="B12" s="611" t="s">
        <v>315</v>
      </c>
      <c r="C12" s="704">
        <v>0.20299185760272676</v>
      </c>
      <c r="D12" s="405"/>
      <c r="E12" s="408">
        <f>計算シート!Y10</f>
        <v>2.7230376609867113</v>
      </c>
      <c r="F12" s="119"/>
      <c r="G12" s="409">
        <f t="shared" si="0"/>
        <v>1</v>
      </c>
      <c r="H12" s="405"/>
      <c r="I12" s="604" t="s">
        <v>208</v>
      </c>
      <c r="J12" s="611" t="s">
        <v>315</v>
      </c>
      <c r="K12" s="704">
        <v>0.18651770498011741</v>
      </c>
      <c r="L12" s="119"/>
      <c r="M12" s="408">
        <f>計算シート!Y10</f>
        <v>2.7230376609867113</v>
      </c>
      <c r="N12" s="119"/>
      <c r="O12" s="409">
        <f t="shared" si="1"/>
        <v>1</v>
      </c>
      <c r="P12" s="405"/>
      <c r="Q12" s="405"/>
      <c r="R12" s="405"/>
    </row>
    <row r="13" spans="1:18" ht="17.25" customHeight="1">
      <c r="A13" s="604" t="s">
        <v>209</v>
      </c>
      <c r="B13" s="611" t="s">
        <v>316</v>
      </c>
      <c r="C13" s="704">
        <v>0.1196737449022641</v>
      </c>
      <c r="D13" s="405"/>
      <c r="E13" s="408">
        <f>計算シート!Y11</f>
        <v>3.7672980789334449</v>
      </c>
      <c r="F13" s="119"/>
      <c r="G13" s="409">
        <f t="shared" si="0"/>
        <v>0</v>
      </c>
      <c r="H13" s="405"/>
      <c r="I13" s="604" t="s">
        <v>209</v>
      </c>
      <c r="J13" s="611" t="s">
        <v>316</v>
      </c>
      <c r="K13" s="704">
        <v>9.4642103782871606E-2</v>
      </c>
      <c r="L13" s="119"/>
      <c r="M13" s="408">
        <f>計算シート!Y11</f>
        <v>3.7672980789334449</v>
      </c>
      <c r="N13" s="119"/>
      <c r="O13" s="409">
        <f t="shared" si="1"/>
        <v>0</v>
      </c>
      <c r="P13" s="405"/>
      <c r="Q13" s="405"/>
      <c r="R13" s="405"/>
    </row>
    <row r="14" spans="1:18" ht="17.25" customHeight="1">
      <c r="A14" s="605" t="s">
        <v>210</v>
      </c>
      <c r="B14" s="612" t="s">
        <v>317</v>
      </c>
      <c r="C14" s="705">
        <v>0</v>
      </c>
      <c r="D14" s="405"/>
      <c r="E14" s="410">
        <f>計算シート!Y12</f>
        <v>0</v>
      </c>
      <c r="F14" s="119"/>
      <c r="G14" s="411">
        <f t="shared" si="0"/>
        <v>0</v>
      </c>
      <c r="H14" s="405"/>
      <c r="I14" s="605" t="s">
        <v>210</v>
      </c>
      <c r="J14" s="612" t="s">
        <v>317</v>
      </c>
      <c r="K14" s="705">
        <v>0</v>
      </c>
      <c r="L14" s="119"/>
      <c r="M14" s="410">
        <f>計算シート!Y12</f>
        <v>0</v>
      </c>
      <c r="N14" s="119"/>
      <c r="O14" s="411">
        <f t="shared" si="1"/>
        <v>0</v>
      </c>
      <c r="P14" s="405"/>
      <c r="Q14" s="405"/>
      <c r="R14" s="405"/>
    </row>
    <row r="15" spans="1:18" ht="17.25" customHeight="1">
      <c r="A15" s="604" t="s">
        <v>211</v>
      </c>
      <c r="B15" s="611" t="s">
        <v>535</v>
      </c>
      <c r="C15" s="704">
        <v>5.5244265452635263E-2</v>
      </c>
      <c r="D15" s="405"/>
      <c r="E15" s="408">
        <f>計算シート!Y13</f>
        <v>115.09849296045486</v>
      </c>
      <c r="F15" s="119"/>
      <c r="G15" s="409">
        <f t="shared" si="0"/>
        <v>6</v>
      </c>
      <c r="H15" s="405"/>
      <c r="I15" s="604" t="s">
        <v>211</v>
      </c>
      <c r="J15" s="611" t="s">
        <v>535</v>
      </c>
      <c r="K15" s="704">
        <v>5.4193661355279282E-2</v>
      </c>
      <c r="L15" s="119"/>
      <c r="M15" s="408">
        <f>計算シート!Y13</f>
        <v>115.09849296045486</v>
      </c>
      <c r="N15" s="119"/>
      <c r="O15" s="409">
        <f t="shared" si="1"/>
        <v>6</v>
      </c>
      <c r="P15" s="405"/>
      <c r="Q15" s="405"/>
      <c r="R15" s="405"/>
    </row>
    <row r="16" spans="1:18" ht="17.25" customHeight="1">
      <c r="A16" s="604" t="s">
        <v>212</v>
      </c>
      <c r="B16" s="611" t="s">
        <v>318</v>
      </c>
      <c r="C16" s="704">
        <v>5.6357497213541101E-2</v>
      </c>
      <c r="D16" s="405"/>
      <c r="E16" s="408">
        <f>計算シート!Y14</f>
        <v>44.932398959980958</v>
      </c>
      <c r="F16" s="119"/>
      <c r="G16" s="409">
        <f t="shared" si="0"/>
        <v>3</v>
      </c>
      <c r="H16" s="405"/>
      <c r="I16" s="604" t="s">
        <v>212</v>
      </c>
      <c r="J16" s="611" t="s">
        <v>318</v>
      </c>
      <c r="K16" s="704">
        <v>5.0697161090106434E-2</v>
      </c>
      <c r="L16" s="119"/>
      <c r="M16" s="408">
        <f>計算シート!Y14</f>
        <v>44.932398959980958</v>
      </c>
      <c r="N16" s="119"/>
      <c r="O16" s="409">
        <f t="shared" si="1"/>
        <v>2</v>
      </c>
      <c r="P16" s="405"/>
      <c r="Q16" s="405"/>
      <c r="R16" s="405"/>
    </row>
    <row r="17" spans="1:18" ht="17.25" customHeight="1">
      <c r="A17" s="604" t="s">
        <v>213</v>
      </c>
      <c r="B17" s="611" t="s">
        <v>319</v>
      </c>
      <c r="C17" s="704">
        <v>2.1183646554566435E-2</v>
      </c>
      <c r="D17" s="405"/>
      <c r="E17" s="408">
        <f>計算シート!Y15</f>
        <v>9.9861644753155492</v>
      </c>
      <c r="F17" s="119"/>
      <c r="G17" s="409">
        <f t="shared" si="0"/>
        <v>0</v>
      </c>
      <c r="H17" s="405"/>
      <c r="I17" s="604" t="s">
        <v>213</v>
      </c>
      <c r="J17" s="611" t="s">
        <v>319</v>
      </c>
      <c r="K17" s="704">
        <v>2.085393999340587E-2</v>
      </c>
      <c r="L17" s="119"/>
      <c r="M17" s="408">
        <f>計算シート!Y15</f>
        <v>9.9861644753155492</v>
      </c>
      <c r="N17" s="119"/>
      <c r="O17" s="409">
        <f t="shared" si="1"/>
        <v>0</v>
      </c>
      <c r="P17" s="405"/>
      <c r="Q17" s="405"/>
      <c r="R17" s="405"/>
    </row>
    <row r="18" spans="1:18" ht="17.25" customHeight="1">
      <c r="A18" s="606" t="s">
        <v>214</v>
      </c>
      <c r="B18" s="613" t="s">
        <v>320</v>
      </c>
      <c r="C18" s="706">
        <v>0.12559726962457338</v>
      </c>
      <c r="D18" s="405"/>
      <c r="E18" s="412">
        <f>計算シート!Y16</f>
        <v>0.30840715724360679</v>
      </c>
      <c r="F18" s="119"/>
      <c r="G18" s="413">
        <f t="shared" si="0"/>
        <v>0</v>
      </c>
      <c r="H18" s="405"/>
      <c r="I18" s="606" t="s">
        <v>214</v>
      </c>
      <c r="J18" s="613" t="s">
        <v>320</v>
      </c>
      <c r="K18" s="706">
        <v>0.10443686006825939</v>
      </c>
      <c r="L18" s="119"/>
      <c r="M18" s="412">
        <f>計算シート!Y16</f>
        <v>0.30840715724360679</v>
      </c>
      <c r="N18" s="119"/>
      <c r="O18" s="413">
        <f t="shared" si="1"/>
        <v>0</v>
      </c>
      <c r="P18" s="405"/>
      <c r="Q18" s="405"/>
      <c r="R18" s="405"/>
    </row>
    <row r="19" spans="1:18" ht="17.25" customHeight="1">
      <c r="A19" s="604" t="s">
        <v>215</v>
      </c>
      <c r="B19" s="614" t="s">
        <v>321</v>
      </c>
      <c r="C19" s="704">
        <v>0</v>
      </c>
      <c r="D19" s="405"/>
      <c r="E19" s="408">
        <f>計算シート!Y17</f>
        <v>0</v>
      </c>
      <c r="F19" s="119"/>
      <c r="G19" s="409">
        <f t="shared" si="0"/>
        <v>0</v>
      </c>
      <c r="H19" s="405"/>
      <c r="I19" s="604" t="s">
        <v>215</v>
      </c>
      <c r="J19" s="614" t="s">
        <v>321</v>
      </c>
      <c r="K19" s="704">
        <v>0</v>
      </c>
      <c r="L19" s="119"/>
      <c r="M19" s="408">
        <f>計算シート!Y17</f>
        <v>0</v>
      </c>
      <c r="N19" s="119"/>
      <c r="O19" s="409">
        <f t="shared" si="1"/>
        <v>0</v>
      </c>
      <c r="P19" s="405"/>
      <c r="Q19" s="405"/>
      <c r="R19" s="405"/>
    </row>
    <row r="20" spans="1:18" ht="17.25" customHeight="1">
      <c r="A20" s="604" t="s">
        <v>216</v>
      </c>
      <c r="B20" s="611" t="s">
        <v>322</v>
      </c>
      <c r="C20" s="704">
        <v>0.10401278562481102</v>
      </c>
      <c r="D20" s="405"/>
      <c r="E20" s="408">
        <f>計算シート!Y18</f>
        <v>0.69520313315436744</v>
      </c>
      <c r="F20" s="119"/>
      <c r="G20" s="409">
        <f t="shared" si="0"/>
        <v>0</v>
      </c>
      <c r="H20" s="405"/>
      <c r="I20" s="604" t="s">
        <v>216</v>
      </c>
      <c r="J20" s="611" t="s">
        <v>322</v>
      </c>
      <c r="K20" s="704">
        <v>9.8311088073949296E-2</v>
      </c>
      <c r="L20" s="119"/>
      <c r="M20" s="408">
        <f>計算シート!Y18</f>
        <v>0.69520313315436744</v>
      </c>
      <c r="N20" s="119"/>
      <c r="O20" s="409">
        <f t="shared" si="1"/>
        <v>0</v>
      </c>
      <c r="P20" s="405"/>
      <c r="Q20" s="405"/>
      <c r="R20" s="405"/>
    </row>
    <row r="21" spans="1:18" ht="17.25" customHeight="1">
      <c r="A21" s="604" t="s">
        <v>217</v>
      </c>
      <c r="B21" s="611" t="s">
        <v>323</v>
      </c>
      <c r="C21" s="704">
        <v>0.10226122173472832</v>
      </c>
      <c r="D21" s="405"/>
      <c r="E21" s="408">
        <f>計算シート!Y19</f>
        <v>10.317181663547975</v>
      </c>
      <c r="F21" s="119"/>
      <c r="G21" s="409">
        <f t="shared" si="0"/>
        <v>1</v>
      </c>
      <c r="H21" s="405"/>
      <c r="I21" s="604" t="s">
        <v>217</v>
      </c>
      <c r="J21" s="611" t="s">
        <v>323</v>
      </c>
      <c r="K21" s="704">
        <v>9.1495106311171109E-2</v>
      </c>
      <c r="L21" s="119"/>
      <c r="M21" s="408">
        <f>計算シート!Y19</f>
        <v>10.317181663547975</v>
      </c>
      <c r="N21" s="119"/>
      <c r="O21" s="409">
        <f t="shared" si="1"/>
        <v>1</v>
      </c>
      <c r="P21" s="405"/>
      <c r="Q21" s="405"/>
      <c r="R21" s="405"/>
    </row>
    <row r="22" spans="1:18" ht="17.25" customHeight="1">
      <c r="A22" s="604" t="s">
        <v>218</v>
      </c>
      <c r="B22" s="611" t="s">
        <v>324</v>
      </c>
      <c r="C22" s="704">
        <v>6.54855067927127E-2</v>
      </c>
      <c r="D22" s="405"/>
      <c r="E22" s="408">
        <f>計算シート!Y20</f>
        <v>5.6016235225635871</v>
      </c>
      <c r="F22" s="119"/>
      <c r="G22" s="409">
        <f t="shared" si="0"/>
        <v>0</v>
      </c>
      <c r="H22" s="405"/>
      <c r="I22" s="604" t="s">
        <v>218</v>
      </c>
      <c r="J22" s="611" t="s">
        <v>324</v>
      </c>
      <c r="K22" s="704">
        <v>5.9256244913291178E-2</v>
      </c>
      <c r="L22" s="119"/>
      <c r="M22" s="408">
        <f>計算シート!Y20</f>
        <v>5.6016235225635871</v>
      </c>
      <c r="N22" s="119"/>
      <c r="O22" s="409">
        <f t="shared" si="1"/>
        <v>0</v>
      </c>
      <c r="P22" s="405"/>
      <c r="Q22" s="405"/>
      <c r="R22" s="405"/>
    </row>
    <row r="23" spans="1:18" ht="17.25" customHeight="1">
      <c r="A23" s="604" t="s">
        <v>219</v>
      </c>
      <c r="B23" s="611" t="s">
        <v>325</v>
      </c>
      <c r="C23" s="704">
        <v>7.1608082297356157E-2</v>
      </c>
      <c r="D23" s="405"/>
      <c r="E23" s="408">
        <f>計算シート!Y21</f>
        <v>3.1553470828684853</v>
      </c>
      <c r="F23" s="119"/>
      <c r="G23" s="409">
        <f t="shared" si="0"/>
        <v>0</v>
      </c>
      <c r="H23" s="405"/>
      <c r="I23" s="604" t="s">
        <v>219</v>
      </c>
      <c r="J23" s="611" t="s">
        <v>325</v>
      </c>
      <c r="K23" s="704">
        <v>5.6495660623931909E-2</v>
      </c>
      <c r="L23" s="119"/>
      <c r="M23" s="408">
        <f>計算シート!Y21</f>
        <v>3.1553470828684853</v>
      </c>
      <c r="N23" s="119"/>
      <c r="O23" s="409">
        <f t="shared" si="1"/>
        <v>0</v>
      </c>
      <c r="P23" s="405"/>
      <c r="Q23" s="405"/>
      <c r="R23" s="405"/>
    </row>
    <row r="24" spans="1:18" ht="17.25" customHeight="1">
      <c r="A24" s="605" t="s">
        <v>220</v>
      </c>
      <c r="B24" s="612" t="s">
        <v>326</v>
      </c>
      <c r="C24" s="705">
        <v>1.352322640756023E-2</v>
      </c>
      <c r="D24" s="405"/>
      <c r="E24" s="410">
        <f>計算シート!Y22</f>
        <v>1.815767137463387</v>
      </c>
      <c r="F24" s="119"/>
      <c r="G24" s="411">
        <f t="shared" si="0"/>
        <v>0</v>
      </c>
      <c r="H24" s="405"/>
      <c r="I24" s="605" t="s">
        <v>220</v>
      </c>
      <c r="J24" s="612" t="s">
        <v>326</v>
      </c>
      <c r="K24" s="705">
        <v>1.3283641687741248E-2</v>
      </c>
      <c r="L24" s="119"/>
      <c r="M24" s="410">
        <f>計算シート!Y22</f>
        <v>1.815767137463387</v>
      </c>
      <c r="N24" s="119"/>
      <c r="O24" s="411">
        <f t="shared" si="1"/>
        <v>0</v>
      </c>
      <c r="P24" s="405"/>
      <c r="Q24" s="405"/>
      <c r="R24" s="405"/>
    </row>
    <row r="25" spans="1:18" ht="17.25" customHeight="1">
      <c r="A25" s="604" t="s">
        <v>221</v>
      </c>
      <c r="B25" s="611" t="s">
        <v>327</v>
      </c>
      <c r="C25" s="704">
        <v>4.8430246282162248E-2</v>
      </c>
      <c r="D25" s="405"/>
      <c r="E25" s="408">
        <f>計算シート!Y23</f>
        <v>15.931684084589412</v>
      </c>
      <c r="F25" s="119"/>
      <c r="G25" s="409">
        <f t="shared" si="0"/>
        <v>1</v>
      </c>
      <c r="H25" s="405"/>
      <c r="I25" s="604" t="s">
        <v>221</v>
      </c>
      <c r="J25" s="611" t="s">
        <v>327</v>
      </c>
      <c r="K25" s="704">
        <v>4.3460015212316731E-2</v>
      </c>
      <c r="L25" s="119"/>
      <c r="M25" s="408">
        <f>計算シート!Y23</f>
        <v>15.931684084589412</v>
      </c>
      <c r="N25" s="119"/>
      <c r="O25" s="409">
        <f t="shared" si="1"/>
        <v>1</v>
      </c>
      <c r="P25" s="405"/>
      <c r="Q25" s="405"/>
      <c r="R25" s="405"/>
    </row>
    <row r="26" spans="1:18" ht="17.25" customHeight="1">
      <c r="A26" s="604" t="s">
        <v>222</v>
      </c>
      <c r="B26" s="611" t="s">
        <v>328</v>
      </c>
      <c r="C26" s="704">
        <v>0.12726160582061682</v>
      </c>
      <c r="D26" s="405"/>
      <c r="E26" s="408">
        <f>計算シート!Y24</f>
        <v>15.542854101835093</v>
      </c>
      <c r="F26" s="119"/>
      <c r="G26" s="409">
        <f t="shared" si="0"/>
        <v>2</v>
      </c>
      <c r="H26" s="405"/>
      <c r="I26" s="604" t="s">
        <v>222</v>
      </c>
      <c r="J26" s="611" t="s">
        <v>328</v>
      </c>
      <c r="K26" s="704">
        <v>0.11377245508982035</v>
      </c>
      <c r="L26" s="119"/>
      <c r="M26" s="408">
        <f>計算シート!Y24</f>
        <v>15.542854101835093</v>
      </c>
      <c r="N26" s="119"/>
      <c r="O26" s="409">
        <f t="shared" si="1"/>
        <v>2</v>
      </c>
      <c r="P26" s="405"/>
      <c r="Q26" s="405"/>
      <c r="R26" s="405"/>
    </row>
    <row r="27" spans="1:18" ht="17.25" customHeight="1">
      <c r="A27" s="604" t="s">
        <v>223</v>
      </c>
      <c r="B27" s="611" t="s">
        <v>329</v>
      </c>
      <c r="C27" s="704">
        <v>2.04780494486679E-2</v>
      </c>
      <c r="D27" s="405"/>
      <c r="E27" s="408">
        <f>計算シート!Y25</f>
        <v>4.5088305552206274</v>
      </c>
      <c r="F27" s="119"/>
      <c r="G27" s="409">
        <f t="shared" si="0"/>
        <v>0</v>
      </c>
      <c r="H27" s="405"/>
      <c r="I27" s="604" t="s">
        <v>223</v>
      </c>
      <c r="J27" s="611" t="s">
        <v>329</v>
      </c>
      <c r="K27" s="704">
        <v>2.04780494486679E-2</v>
      </c>
      <c r="L27" s="119"/>
      <c r="M27" s="408">
        <f>計算シート!Y25</f>
        <v>4.5088305552206274</v>
      </c>
      <c r="N27" s="119"/>
      <c r="O27" s="409">
        <f t="shared" si="1"/>
        <v>0</v>
      </c>
      <c r="P27" s="405"/>
      <c r="Q27" s="405"/>
      <c r="R27" s="405"/>
    </row>
    <row r="28" spans="1:18" ht="17.25" customHeight="1">
      <c r="A28" s="604" t="s">
        <v>224</v>
      </c>
      <c r="B28" s="611" t="s">
        <v>330</v>
      </c>
      <c r="C28" s="706">
        <v>2.8689286112453083E-2</v>
      </c>
      <c r="D28" s="405"/>
      <c r="E28" s="412">
        <f>計算シート!Y26</f>
        <v>1.5361368012232266</v>
      </c>
      <c r="F28" s="119"/>
      <c r="G28" s="413">
        <f t="shared" si="0"/>
        <v>0</v>
      </c>
      <c r="H28" s="405"/>
      <c r="I28" s="604" t="s">
        <v>224</v>
      </c>
      <c r="J28" s="611" t="s">
        <v>330</v>
      </c>
      <c r="K28" s="706">
        <v>2.8689286112453083E-2</v>
      </c>
      <c r="L28" s="119"/>
      <c r="M28" s="412">
        <f>計算シート!Y26</f>
        <v>1.5361368012232266</v>
      </c>
      <c r="N28" s="119"/>
      <c r="O28" s="413">
        <f t="shared" si="1"/>
        <v>0</v>
      </c>
      <c r="P28" s="405"/>
      <c r="Q28" s="405"/>
      <c r="R28" s="405"/>
    </row>
    <row r="29" spans="1:18" ht="17.25" customHeight="1">
      <c r="A29" s="605" t="s">
        <v>225</v>
      </c>
      <c r="B29" s="612" t="s">
        <v>536</v>
      </c>
      <c r="C29" s="704">
        <v>0</v>
      </c>
      <c r="D29" s="405"/>
      <c r="E29" s="408">
        <f>計算シート!Y27</f>
        <v>0</v>
      </c>
      <c r="F29" s="119"/>
      <c r="G29" s="409">
        <f t="shared" si="0"/>
        <v>0</v>
      </c>
      <c r="H29" s="405"/>
      <c r="I29" s="605" t="s">
        <v>225</v>
      </c>
      <c r="J29" s="612" t="s">
        <v>536</v>
      </c>
      <c r="K29" s="704">
        <v>0</v>
      </c>
      <c r="L29" s="119"/>
      <c r="M29" s="408">
        <f>計算シート!Y27</f>
        <v>0</v>
      </c>
      <c r="N29" s="119"/>
      <c r="O29" s="409">
        <f t="shared" si="1"/>
        <v>0</v>
      </c>
      <c r="P29" s="405"/>
      <c r="Q29" s="405"/>
      <c r="R29" s="405"/>
    </row>
    <row r="30" spans="1:18" ht="17.25" customHeight="1">
      <c r="A30" s="604" t="s">
        <v>226</v>
      </c>
      <c r="B30" s="611" t="s">
        <v>537</v>
      </c>
      <c r="C30" s="704">
        <v>1.9123757684737442E-2</v>
      </c>
      <c r="D30" s="405"/>
      <c r="E30" s="408">
        <f>計算シート!Y28</f>
        <v>2.5333521055329435</v>
      </c>
      <c r="F30" s="119"/>
      <c r="G30" s="409">
        <f t="shared" si="0"/>
        <v>0</v>
      </c>
      <c r="H30" s="405"/>
      <c r="I30" s="604" t="s">
        <v>226</v>
      </c>
      <c r="J30" s="611" t="s">
        <v>537</v>
      </c>
      <c r="K30" s="704">
        <v>1.9123757684737442E-2</v>
      </c>
      <c r="L30" s="119"/>
      <c r="M30" s="408">
        <f>計算シート!Y28</f>
        <v>2.5333521055329435</v>
      </c>
      <c r="N30" s="119"/>
      <c r="O30" s="409">
        <f t="shared" si="1"/>
        <v>0</v>
      </c>
      <c r="P30" s="405"/>
      <c r="Q30" s="405"/>
      <c r="R30" s="405"/>
    </row>
    <row r="31" spans="1:18" ht="17.25" customHeight="1">
      <c r="A31" s="604" t="s">
        <v>227</v>
      </c>
      <c r="B31" s="615" t="s">
        <v>331</v>
      </c>
      <c r="C31" s="704">
        <v>2.0792006465358902E-2</v>
      </c>
      <c r="D31" s="405"/>
      <c r="E31" s="408">
        <f>計算シート!Y29</f>
        <v>0.12114218206203702</v>
      </c>
      <c r="F31" s="119"/>
      <c r="G31" s="409">
        <f t="shared" si="0"/>
        <v>0</v>
      </c>
      <c r="H31" s="405"/>
      <c r="I31" s="604" t="s">
        <v>227</v>
      </c>
      <c r="J31" s="615" t="s">
        <v>331</v>
      </c>
      <c r="K31" s="704">
        <v>2.0792006465358902E-2</v>
      </c>
      <c r="L31" s="119"/>
      <c r="M31" s="408">
        <f>計算シート!Y29</f>
        <v>0.12114218206203702</v>
      </c>
      <c r="N31" s="119"/>
      <c r="O31" s="409">
        <f t="shared" si="1"/>
        <v>0</v>
      </c>
      <c r="P31" s="405"/>
      <c r="Q31" s="405"/>
      <c r="R31" s="405"/>
    </row>
    <row r="32" spans="1:18" ht="17.25" customHeight="1">
      <c r="A32" s="604" t="s">
        <v>228</v>
      </c>
      <c r="B32" s="611" t="s">
        <v>332</v>
      </c>
      <c r="C32" s="704">
        <v>8.263468249829516E-3</v>
      </c>
      <c r="D32" s="405"/>
      <c r="E32" s="408">
        <f>計算シート!Y30</f>
        <v>0.33579004012154201</v>
      </c>
      <c r="F32" s="119"/>
      <c r="G32" s="409">
        <f t="shared" si="0"/>
        <v>0</v>
      </c>
      <c r="H32" s="405"/>
      <c r="I32" s="604" t="s">
        <v>228</v>
      </c>
      <c r="J32" s="611" t="s">
        <v>332</v>
      </c>
      <c r="K32" s="704">
        <v>8.263468249829516E-3</v>
      </c>
      <c r="L32" s="119"/>
      <c r="M32" s="408">
        <f>計算シート!Y30</f>
        <v>0.33579004012154201</v>
      </c>
      <c r="N32" s="119"/>
      <c r="O32" s="409">
        <f t="shared" si="1"/>
        <v>0</v>
      </c>
      <c r="P32" s="405"/>
      <c r="Q32" s="405"/>
      <c r="R32" s="405"/>
    </row>
    <row r="33" spans="1:18" ht="17.25" customHeight="1">
      <c r="A33" s="604" t="s">
        <v>229</v>
      </c>
      <c r="B33" s="611" t="s">
        <v>333</v>
      </c>
      <c r="C33" s="704">
        <v>1.5667040150778751E-2</v>
      </c>
      <c r="D33" s="405"/>
      <c r="E33" s="408">
        <f>計算シート!Y31</f>
        <v>0.93337376084757884</v>
      </c>
      <c r="F33" s="119"/>
      <c r="G33" s="409">
        <f t="shared" si="0"/>
        <v>0</v>
      </c>
      <c r="H33" s="405"/>
      <c r="I33" s="604" t="s">
        <v>229</v>
      </c>
      <c r="J33" s="611" t="s">
        <v>333</v>
      </c>
      <c r="K33" s="704">
        <v>1.5667040150778751E-2</v>
      </c>
      <c r="L33" s="119"/>
      <c r="M33" s="408">
        <f>計算シート!Y31</f>
        <v>0.93337376084757884</v>
      </c>
      <c r="N33" s="119"/>
      <c r="O33" s="409">
        <f t="shared" si="1"/>
        <v>0</v>
      </c>
      <c r="P33" s="405"/>
      <c r="Q33" s="405"/>
      <c r="R33" s="405"/>
    </row>
    <row r="34" spans="1:18" ht="17.25" customHeight="1">
      <c r="A34" s="605" t="s">
        <v>230</v>
      </c>
      <c r="B34" s="612" t="s">
        <v>334</v>
      </c>
      <c r="C34" s="705">
        <v>2.4760152003135492E-2</v>
      </c>
      <c r="D34" s="405"/>
      <c r="E34" s="410">
        <f>計算シート!Y32</f>
        <v>4.1200709753639302</v>
      </c>
      <c r="F34" s="119"/>
      <c r="G34" s="411">
        <f t="shared" si="0"/>
        <v>0</v>
      </c>
      <c r="H34" s="405"/>
      <c r="I34" s="605" t="s">
        <v>230</v>
      </c>
      <c r="J34" s="612" t="s">
        <v>334</v>
      </c>
      <c r="K34" s="705">
        <v>2.3516180154388836E-2</v>
      </c>
      <c r="L34" s="119"/>
      <c r="M34" s="410">
        <f>計算シート!Y32</f>
        <v>4.1200709753639302</v>
      </c>
      <c r="N34" s="119"/>
      <c r="O34" s="411">
        <f t="shared" si="1"/>
        <v>0</v>
      </c>
      <c r="P34" s="405"/>
      <c r="Q34" s="405"/>
      <c r="R34" s="405"/>
    </row>
    <row r="35" spans="1:18" ht="17.25" customHeight="1">
      <c r="A35" s="604" t="s">
        <v>231</v>
      </c>
      <c r="B35" s="611" t="s">
        <v>335</v>
      </c>
      <c r="C35" s="704">
        <v>3.007518796992481E-2</v>
      </c>
      <c r="D35" s="405"/>
      <c r="E35" s="408">
        <f>計算シート!Y33</f>
        <v>1.1716234401064445</v>
      </c>
      <c r="F35" s="119"/>
      <c r="G35" s="409">
        <f t="shared" si="0"/>
        <v>0</v>
      </c>
      <c r="H35" s="405"/>
      <c r="I35" s="604" t="s">
        <v>231</v>
      </c>
      <c r="J35" s="611" t="s">
        <v>335</v>
      </c>
      <c r="K35" s="704">
        <v>3.007518796992481E-2</v>
      </c>
      <c r="L35" s="119"/>
      <c r="M35" s="408">
        <f>計算シート!Y33</f>
        <v>1.1716234401064445</v>
      </c>
      <c r="N35" s="119"/>
      <c r="O35" s="409">
        <f t="shared" si="1"/>
        <v>0</v>
      </c>
      <c r="P35" s="405"/>
      <c r="Q35" s="405"/>
      <c r="R35" s="405"/>
    </row>
    <row r="36" spans="1:18" ht="17.25" customHeight="1">
      <c r="A36" s="604" t="s">
        <v>232</v>
      </c>
      <c r="B36" s="611" t="s">
        <v>336</v>
      </c>
      <c r="C36" s="704">
        <v>2.0812685827552031E-2</v>
      </c>
      <c r="D36" s="405"/>
      <c r="E36" s="408">
        <f>計算シート!Y34</f>
        <v>155.38747848997923</v>
      </c>
      <c r="F36" s="119"/>
      <c r="G36" s="409">
        <f t="shared" si="0"/>
        <v>3</v>
      </c>
      <c r="H36" s="405"/>
      <c r="I36" s="604" t="s">
        <v>232</v>
      </c>
      <c r="J36" s="611" t="s">
        <v>336</v>
      </c>
      <c r="K36" s="704">
        <v>2.0812685827552031E-2</v>
      </c>
      <c r="L36" s="119"/>
      <c r="M36" s="408">
        <f>計算シート!Y34</f>
        <v>155.38747848997923</v>
      </c>
      <c r="N36" s="119"/>
      <c r="O36" s="409">
        <f t="shared" si="1"/>
        <v>3</v>
      </c>
      <c r="P36" s="405"/>
      <c r="Q36" s="405"/>
      <c r="R36" s="405"/>
    </row>
    <row r="37" spans="1:18" ht="17.25" customHeight="1">
      <c r="A37" s="604" t="s">
        <v>233</v>
      </c>
      <c r="B37" s="611" t="s">
        <v>337</v>
      </c>
      <c r="C37" s="704">
        <v>4.7691943501933245E-2</v>
      </c>
      <c r="D37" s="405"/>
      <c r="E37" s="408">
        <f>計算シート!Y35</f>
        <v>15.12246086785006</v>
      </c>
      <c r="F37" s="119"/>
      <c r="G37" s="409">
        <f t="shared" si="0"/>
        <v>1</v>
      </c>
      <c r="H37" s="405"/>
      <c r="I37" s="604" t="s">
        <v>233</v>
      </c>
      <c r="J37" s="611" t="s">
        <v>337</v>
      </c>
      <c r="K37" s="704">
        <v>4.6482022146821324E-2</v>
      </c>
      <c r="L37" s="119"/>
      <c r="M37" s="408">
        <f>計算シート!Y35</f>
        <v>15.12246086785006</v>
      </c>
      <c r="N37" s="119"/>
      <c r="O37" s="409">
        <f t="shared" si="1"/>
        <v>1</v>
      </c>
      <c r="P37" s="405"/>
      <c r="Q37" s="405"/>
      <c r="R37" s="405"/>
    </row>
    <row r="38" spans="1:18" ht="17.25" customHeight="1">
      <c r="A38" s="604" t="s">
        <v>234</v>
      </c>
      <c r="B38" s="611" t="s">
        <v>338</v>
      </c>
      <c r="C38" s="706">
        <v>8.4318606098319857E-2</v>
      </c>
      <c r="D38" s="405"/>
      <c r="E38" s="412">
        <f>計算シート!Y36</f>
        <v>2.3095337323516558</v>
      </c>
      <c r="F38" s="119"/>
      <c r="G38" s="413">
        <f t="shared" si="0"/>
        <v>0</v>
      </c>
      <c r="H38" s="405"/>
      <c r="I38" s="604" t="s">
        <v>234</v>
      </c>
      <c r="J38" s="611" t="s">
        <v>338</v>
      </c>
      <c r="K38" s="706">
        <v>8.1051649035469825E-2</v>
      </c>
      <c r="L38" s="119"/>
      <c r="M38" s="412">
        <f>計算シート!Y36</f>
        <v>2.3095337323516558</v>
      </c>
      <c r="N38" s="119"/>
      <c r="O38" s="413">
        <f t="shared" si="1"/>
        <v>0</v>
      </c>
      <c r="P38" s="405"/>
      <c r="Q38" s="405"/>
      <c r="R38" s="405"/>
    </row>
    <row r="39" spans="1:18" ht="17.25" customHeight="1">
      <c r="A39" s="605" t="s">
        <v>235</v>
      </c>
      <c r="B39" s="612" t="s">
        <v>538</v>
      </c>
      <c r="C39" s="704">
        <v>0.14583333333333334</v>
      </c>
      <c r="D39" s="405"/>
      <c r="E39" s="408">
        <f>計算シート!Y37</f>
        <v>0.1387017195293781</v>
      </c>
      <c r="F39" s="119"/>
      <c r="G39" s="409">
        <f t="shared" si="0"/>
        <v>0</v>
      </c>
      <c r="H39" s="405"/>
      <c r="I39" s="605" t="s">
        <v>235</v>
      </c>
      <c r="J39" s="612" t="s">
        <v>538</v>
      </c>
      <c r="K39" s="704">
        <v>9.29054054054054E-2</v>
      </c>
      <c r="L39" s="119"/>
      <c r="M39" s="408">
        <f>計算シート!Y37</f>
        <v>0.1387017195293781</v>
      </c>
      <c r="N39" s="119"/>
      <c r="O39" s="409">
        <f t="shared" si="1"/>
        <v>0</v>
      </c>
      <c r="P39" s="405"/>
      <c r="Q39" s="405"/>
      <c r="R39" s="405"/>
    </row>
    <row r="40" spans="1:18" ht="17.25" customHeight="1">
      <c r="A40" s="604" t="s">
        <v>236</v>
      </c>
      <c r="B40" s="611" t="s">
        <v>339</v>
      </c>
      <c r="C40" s="704">
        <v>5.9373136306407795E-2</v>
      </c>
      <c r="D40" s="405"/>
      <c r="E40" s="408">
        <f>計算シート!Y38</f>
        <v>0.48404021069013675</v>
      </c>
      <c r="F40" s="119"/>
      <c r="G40" s="409">
        <f t="shared" si="0"/>
        <v>0</v>
      </c>
      <c r="H40" s="405"/>
      <c r="I40" s="604" t="s">
        <v>236</v>
      </c>
      <c r="J40" s="611" t="s">
        <v>339</v>
      </c>
      <c r="K40" s="704">
        <v>5.8445431051620172E-2</v>
      </c>
      <c r="L40" s="119"/>
      <c r="M40" s="408">
        <f>計算シート!Y38</f>
        <v>0.48404021069013675</v>
      </c>
      <c r="N40" s="119"/>
      <c r="O40" s="409">
        <f t="shared" si="1"/>
        <v>0</v>
      </c>
      <c r="P40" s="405"/>
      <c r="Q40" s="405"/>
      <c r="R40" s="405"/>
    </row>
    <row r="41" spans="1:18" ht="17.25" customHeight="1">
      <c r="A41" s="604" t="s">
        <v>237</v>
      </c>
      <c r="B41" s="611" t="s">
        <v>340</v>
      </c>
      <c r="C41" s="704">
        <v>3.5347070239914111E-2</v>
      </c>
      <c r="D41" s="405"/>
      <c r="E41" s="408">
        <f>計算シート!Y39</f>
        <v>520.30375109206727</v>
      </c>
      <c r="F41" s="119"/>
      <c r="G41" s="409">
        <f t="shared" si="0"/>
        <v>18</v>
      </c>
      <c r="H41" s="405"/>
      <c r="I41" s="604" t="s">
        <v>237</v>
      </c>
      <c r="J41" s="611" t="s">
        <v>340</v>
      </c>
      <c r="K41" s="704">
        <v>3.4892843870008669E-2</v>
      </c>
      <c r="L41" s="119"/>
      <c r="M41" s="408">
        <f>計算シート!Y39</f>
        <v>520.30375109206727</v>
      </c>
      <c r="N41" s="119"/>
      <c r="O41" s="409">
        <f t="shared" si="1"/>
        <v>18</v>
      </c>
      <c r="P41" s="405"/>
      <c r="Q41" s="405"/>
      <c r="R41" s="405"/>
    </row>
    <row r="42" spans="1:18" ht="17.25" customHeight="1">
      <c r="A42" s="604" t="s">
        <v>238</v>
      </c>
      <c r="B42" s="611" t="s">
        <v>341</v>
      </c>
      <c r="C42" s="704">
        <v>6.2086513994910941E-2</v>
      </c>
      <c r="D42" s="405"/>
      <c r="E42" s="408">
        <f>計算シート!Y40</f>
        <v>0.13081345400572425</v>
      </c>
      <c r="F42" s="119"/>
      <c r="G42" s="409">
        <f t="shared" si="0"/>
        <v>0</v>
      </c>
      <c r="H42" s="405"/>
      <c r="I42" s="604" t="s">
        <v>238</v>
      </c>
      <c r="J42" s="611" t="s">
        <v>341</v>
      </c>
      <c r="K42" s="704">
        <v>5.1908396946564885E-2</v>
      </c>
      <c r="L42" s="119"/>
      <c r="M42" s="408">
        <f>計算シート!Y40</f>
        <v>0.13081345400572425</v>
      </c>
      <c r="N42" s="119"/>
      <c r="O42" s="409">
        <f t="shared" si="1"/>
        <v>0</v>
      </c>
      <c r="P42" s="405"/>
      <c r="Q42" s="405"/>
      <c r="R42" s="405"/>
    </row>
    <row r="43" spans="1:18" ht="17.25" customHeight="1">
      <c r="A43" s="606" t="s">
        <v>239</v>
      </c>
      <c r="B43" s="613" t="s">
        <v>342</v>
      </c>
      <c r="C43" s="706">
        <v>3.5309867797177444E-2</v>
      </c>
      <c r="D43" s="405"/>
      <c r="E43" s="408">
        <f>計算シート!Y41</f>
        <v>16.622816538649495</v>
      </c>
      <c r="F43" s="119"/>
      <c r="G43" s="409">
        <f t="shared" si="0"/>
        <v>1</v>
      </c>
      <c r="H43" s="405"/>
      <c r="I43" s="606" t="s">
        <v>239</v>
      </c>
      <c r="J43" s="613" t="s">
        <v>342</v>
      </c>
      <c r="K43" s="706">
        <v>3.3664305237909302E-2</v>
      </c>
      <c r="L43" s="119"/>
      <c r="M43" s="408">
        <f>計算シート!Y41</f>
        <v>16.622816538649495</v>
      </c>
      <c r="N43" s="119"/>
      <c r="O43" s="409">
        <f t="shared" si="1"/>
        <v>1</v>
      </c>
      <c r="P43" s="405"/>
      <c r="Q43" s="405"/>
      <c r="R43" s="405"/>
    </row>
    <row r="44" spans="1:18" ht="17.25" customHeight="1">
      <c r="A44" s="604" t="s">
        <v>240</v>
      </c>
      <c r="B44" s="611" t="s">
        <v>343</v>
      </c>
      <c r="C44" s="704">
        <v>8.1681403995453577E-3</v>
      </c>
      <c r="D44" s="405"/>
      <c r="E44" s="410">
        <f>計算シート!Y42</f>
        <v>4.3174105174995665</v>
      </c>
      <c r="F44" s="119"/>
      <c r="G44" s="411">
        <f t="shared" si="0"/>
        <v>0</v>
      </c>
      <c r="H44" s="405"/>
      <c r="I44" s="604" t="s">
        <v>240</v>
      </c>
      <c r="J44" s="611" t="s">
        <v>343</v>
      </c>
      <c r="K44" s="704">
        <v>8.1681403995453577E-3</v>
      </c>
      <c r="L44" s="119"/>
      <c r="M44" s="410">
        <f>計算シート!Y42</f>
        <v>4.3174105174995665</v>
      </c>
      <c r="N44" s="119"/>
      <c r="O44" s="411">
        <f t="shared" si="1"/>
        <v>0</v>
      </c>
      <c r="P44" s="405"/>
      <c r="Q44" s="405"/>
      <c r="R44" s="405"/>
    </row>
    <row r="45" spans="1:18" ht="17.25" customHeight="1">
      <c r="A45" s="604" t="s">
        <v>241</v>
      </c>
      <c r="B45" s="611" t="s">
        <v>344</v>
      </c>
      <c r="C45" s="704">
        <v>2.6179956229095264E-2</v>
      </c>
      <c r="D45" s="405"/>
      <c r="E45" s="408">
        <f>計算シート!Y43</f>
        <v>12.650475869513853</v>
      </c>
      <c r="F45" s="119"/>
      <c r="G45" s="409">
        <f t="shared" si="0"/>
        <v>0</v>
      </c>
      <c r="H45" s="405"/>
      <c r="I45" s="604" t="s">
        <v>241</v>
      </c>
      <c r="J45" s="611" t="s">
        <v>344</v>
      </c>
      <c r="K45" s="704">
        <v>2.6179956229095264E-2</v>
      </c>
      <c r="L45" s="119"/>
      <c r="M45" s="408">
        <f>計算シート!Y43</f>
        <v>12.650475869513853</v>
      </c>
      <c r="N45" s="119"/>
      <c r="O45" s="409">
        <f t="shared" si="1"/>
        <v>0</v>
      </c>
      <c r="P45" s="405"/>
      <c r="Q45" s="405"/>
      <c r="R45" s="405"/>
    </row>
    <row r="46" spans="1:18" ht="17.25" customHeight="1">
      <c r="A46" s="604" t="s">
        <v>242</v>
      </c>
      <c r="B46" s="611" t="s">
        <v>539</v>
      </c>
      <c r="C46" s="704">
        <v>4.0212483399734399E-2</v>
      </c>
      <c r="D46" s="405"/>
      <c r="E46" s="408">
        <f>計算シート!Y44</f>
        <v>6.0936905209608243</v>
      </c>
      <c r="F46" s="119"/>
      <c r="G46" s="409">
        <f t="shared" si="0"/>
        <v>0</v>
      </c>
      <c r="H46" s="405"/>
      <c r="I46" s="604" t="s">
        <v>242</v>
      </c>
      <c r="J46" s="611" t="s">
        <v>539</v>
      </c>
      <c r="K46" s="704">
        <v>3.9911465250110668E-2</v>
      </c>
      <c r="L46" s="119"/>
      <c r="M46" s="408">
        <f>計算シート!Y44</f>
        <v>6.0936905209608243</v>
      </c>
      <c r="N46" s="119"/>
      <c r="O46" s="409">
        <f t="shared" si="1"/>
        <v>0</v>
      </c>
      <c r="P46" s="405"/>
      <c r="Q46" s="405"/>
      <c r="R46" s="405"/>
    </row>
    <row r="47" spans="1:18" ht="17.25" customHeight="1">
      <c r="A47" s="604" t="s">
        <v>243</v>
      </c>
      <c r="B47" s="611" t="s">
        <v>345</v>
      </c>
      <c r="C47" s="704">
        <v>2.4492368646166315E-2</v>
      </c>
      <c r="D47" s="398"/>
      <c r="E47" s="408">
        <f>計算シート!Y45</f>
        <v>13.349149449161557</v>
      </c>
      <c r="F47" s="398"/>
      <c r="G47" s="409">
        <f t="shared" si="0"/>
        <v>0</v>
      </c>
      <c r="H47" s="398"/>
      <c r="I47" s="604" t="s">
        <v>243</v>
      </c>
      <c r="J47" s="611" t="s">
        <v>345</v>
      </c>
      <c r="K47" s="704">
        <v>2.2871550132817074E-2</v>
      </c>
      <c r="L47" s="168"/>
      <c r="M47" s="408">
        <f>計算シート!Y45</f>
        <v>13.349149449161557</v>
      </c>
      <c r="N47" s="168"/>
      <c r="O47" s="409">
        <f t="shared" si="1"/>
        <v>0</v>
      </c>
      <c r="P47" s="398"/>
      <c r="Q47" s="398"/>
      <c r="R47" s="398"/>
    </row>
    <row r="48" spans="1:18" ht="17.25" customHeight="1">
      <c r="A48" s="606" t="s">
        <v>244</v>
      </c>
      <c r="B48" s="613" t="s">
        <v>346</v>
      </c>
      <c r="C48" s="704">
        <v>1.1854132283864416E-2</v>
      </c>
      <c r="D48" s="398"/>
      <c r="E48" s="412">
        <f>計算シート!Y46</f>
        <v>5.4285981135145116</v>
      </c>
      <c r="F48" s="398"/>
      <c r="G48" s="413">
        <f t="shared" si="0"/>
        <v>0</v>
      </c>
      <c r="H48" s="398"/>
      <c r="I48" s="606" t="s">
        <v>244</v>
      </c>
      <c r="J48" s="613" t="s">
        <v>346</v>
      </c>
      <c r="K48" s="704">
        <v>1.1838263298209979E-2</v>
      </c>
      <c r="L48" s="168"/>
      <c r="M48" s="412">
        <f>計算シート!Y46</f>
        <v>5.4285981135145116</v>
      </c>
      <c r="N48" s="168"/>
      <c r="O48" s="413">
        <f t="shared" si="1"/>
        <v>0</v>
      </c>
      <c r="P48" s="398"/>
      <c r="Q48" s="398"/>
      <c r="R48" s="398"/>
    </row>
    <row r="49" spans="1:18" ht="17.25" customHeight="1">
      <c r="A49" s="604" t="s">
        <v>245</v>
      </c>
      <c r="B49" s="611" t="s">
        <v>347</v>
      </c>
      <c r="C49" s="705">
        <v>2.6917560951486078E-2</v>
      </c>
      <c r="D49" s="398"/>
      <c r="E49" s="408">
        <f>計算シート!Y47</f>
        <v>32.503842740439673</v>
      </c>
      <c r="F49" s="398"/>
      <c r="G49" s="409">
        <f t="shared" si="0"/>
        <v>1</v>
      </c>
      <c r="H49" s="398"/>
      <c r="I49" s="604" t="s">
        <v>245</v>
      </c>
      <c r="J49" s="611" t="s">
        <v>347</v>
      </c>
      <c r="K49" s="705">
        <v>2.6309282429157806E-2</v>
      </c>
      <c r="L49" s="168"/>
      <c r="M49" s="408">
        <f>計算シート!Y47</f>
        <v>32.503842740439673</v>
      </c>
      <c r="N49" s="168"/>
      <c r="O49" s="409">
        <f t="shared" si="1"/>
        <v>1</v>
      </c>
      <c r="P49" s="398"/>
      <c r="Q49" s="398"/>
      <c r="R49" s="398"/>
    </row>
    <row r="50" spans="1:18" ht="17.25" customHeight="1">
      <c r="A50" s="604" t="s">
        <v>246</v>
      </c>
      <c r="B50" s="611" t="s">
        <v>540</v>
      </c>
      <c r="C50" s="704">
        <v>6.5480843592584076E-2</v>
      </c>
      <c r="D50" s="398"/>
      <c r="E50" s="408">
        <f>計算シート!Y48</f>
        <v>202.75713734823657</v>
      </c>
      <c r="F50" s="398"/>
      <c r="G50" s="409">
        <f t="shared" si="0"/>
        <v>13</v>
      </c>
      <c r="H50" s="398"/>
      <c r="I50" s="604" t="s">
        <v>246</v>
      </c>
      <c r="J50" s="611" t="s">
        <v>540</v>
      </c>
      <c r="K50" s="704">
        <v>6.433125013063562E-2</v>
      </c>
      <c r="L50" s="168"/>
      <c r="M50" s="408">
        <f>計算シート!Y48</f>
        <v>202.75713734823657</v>
      </c>
      <c r="N50" s="168"/>
      <c r="O50" s="409">
        <f t="shared" si="1"/>
        <v>13</v>
      </c>
      <c r="P50" s="398"/>
      <c r="Q50" s="398"/>
      <c r="R50" s="398"/>
    </row>
    <row r="51" spans="1:18" ht="17.25" customHeight="1">
      <c r="A51" s="604" t="s">
        <v>247</v>
      </c>
      <c r="B51" s="611" t="s">
        <v>348</v>
      </c>
      <c r="C51" s="704">
        <v>0.13450673993302997</v>
      </c>
      <c r="D51" s="398"/>
      <c r="E51" s="408">
        <f>計算シート!Y49</f>
        <v>16.858222739502153</v>
      </c>
      <c r="F51" s="398"/>
      <c r="G51" s="409">
        <f t="shared" si="0"/>
        <v>2</v>
      </c>
      <c r="H51" s="398"/>
      <c r="I51" s="604" t="s">
        <v>247</v>
      </c>
      <c r="J51" s="611" t="s">
        <v>348</v>
      </c>
      <c r="K51" s="704">
        <v>0.12449557826049626</v>
      </c>
      <c r="L51" s="398"/>
      <c r="M51" s="408">
        <f>計算シート!Y49</f>
        <v>16.858222739502153</v>
      </c>
      <c r="N51" s="398"/>
      <c r="O51" s="409">
        <f t="shared" si="1"/>
        <v>2</v>
      </c>
      <c r="P51" s="398"/>
      <c r="Q51" s="398"/>
      <c r="R51" s="398"/>
    </row>
    <row r="52" spans="1:18" ht="17.25" customHeight="1">
      <c r="A52" s="604" t="s">
        <v>248</v>
      </c>
      <c r="B52" s="611" t="s">
        <v>187</v>
      </c>
      <c r="C52" s="704">
        <v>3.6461222771052931E-2</v>
      </c>
      <c r="D52" s="398"/>
      <c r="E52" s="408">
        <f>計算シート!Y50</f>
        <v>17.170439510139538</v>
      </c>
      <c r="F52" s="398"/>
      <c r="G52" s="409">
        <f t="shared" si="0"/>
        <v>1</v>
      </c>
      <c r="H52" s="398"/>
      <c r="I52" s="604" t="s">
        <v>248</v>
      </c>
      <c r="J52" s="611" t="s">
        <v>187</v>
      </c>
      <c r="K52" s="704">
        <v>3.533831068571161E-2</v>
      </c>
      <c r="L52" s="398"/>
      <c r="M52" s="408">
        <f>計算シート!Y50</f>
        <v>17.170439510139538</v>
      </c>
      <c r="N52" s="398"/>
      <c r="O52" s="409">
        <f t="shared" si="1"/>
        <v>1</v>
      </c>
      <c r="P52" s="398"/>
      <c r="Q52" s="398"/>
      <c r="R52" s="398"/>
    </row>
    <row r="53" spans="1:18" ht="17.25" customHeight="1">
      <c r="A53" s="606" t="s">
        <v>249</v>
      </c>
      <c r="B53" s="613" t="s">
        <v>188</v>
      </c>
      <c r="C53" s="706">
        <v>3.1371743364986611E-2</v>
      </c>
      <c r="D53" s="398"/>
      <c r="E53" s="408">
        <f>計算シート!Y51</f>
        <v>4.1799920771449379</v>
      </c>
      <c r="F53" s="398"/>
      <c r="G53" s="409">
        <f t="shared" si="0"/>
        <v>0</v>
      </c>
      <c r="H53" s="398"/>
      <c r="I53" s="606" t="s">
        <v>249</v>
      </c>
      <c r="J53" s="613" t="s">
        <v>188</v>
      </c>
      <c r="K53" s="706">
        <v>3.0390187484782078E-2</v>
      </c>
      <c r="L53" s="398"/>
      <c r="M53" s="408">
        <f>計算シート!Y51</f>
        <v>4.1799920771449379</v>
      </c>
      <c r="N53" s="398"/>
      <c r="O53" s="409">
        <f t="shared" si="1"/>
        <v>0</v>
      </c>
      <c r="P53" s="398"/>
      <c r="Q53" s="398"/>
      <c r="R53" s="398"/>
    </row>
    <row r="54" spans="1:18" ht="17.25" customHeight="1">
      <c r="A54" s="604" t="s">
        <v>250</v>
      </c>
      <c r="B54" s="611" t="s">
        <v>189</v>
      </c>
      <c r="C54" s="704">
        <v>3.1567341728079845E-2</v>
      </c>
      <c r="D54" s="398"/>
      <c r="E54" s="410">
        <f>計算シート!Y52</f>
        <v>0.41495122421454023</v>
      </c>
      <c r="F54" s="398"/>
      <c r="G54" s="411">
        <f t="shared" si="0"/>
        <v>0</v>
      </c>
      <c r="H54" s="398"/>
      <c r="I54" s="604" t="s">
        <v>250</v>
      </c>
      <c r="J54" s="611" t="s">
        <v>189</v>
      </c>
      <c r="K54" s="704">
        <v>3.1422271223814774E-2</v>
      </c>
      <c r="L54" s="398"/>
      <c r="M54" s="410">
        <f>計算シート!Y52</f>
        <v>0.41495122421454023</v>
      </c>
      <c r="N54" s="398"/>
      <c r="O54" s="411">
        <f t="shared" si="1"/>
        <v>0</v>
      </c>
      <c r="P54" s="398"/>
      <c r="Q54" s="398"/>
      <c r="R54" s="398"/>
    </row>
    <row r="55" spans="1:18" ht="17.25" customHeight="1">
      <c r="A55" s="604" t="s">
        <v>251</v>
      </c>
      <c r="B55" s="611" t="s">
        <v>349</v>
      </c>
      <c r="C55" s="704">
        <v>1.4374506076592837E-2</v>
      </c>
      <c r="D55" s="398"/>
      <c r="E55" s="408">
        <f>計算シート!Y53</f>
        <v>2.8213658127288612</v>
      </c>
      <c r="F55" s="398"/>
      <c r="G55" s="409">
        <f t="shared" si="0"/>
        <v>0</v>
      </c>
      <c r="H55" s="398"/>
      <c r="I55" s="604" t="s">
        <v>251</v>
      </c>
      <c r="J55" s="611" t="s">
        <v>349</v>
      </c>
      <c r="K55" s="704">
        <v>1.4374506076592837E-2</v>
      </c>
      <c r="L55" s="398"/>
      <c r="M55" s="408">
        <f>計算シート!Y53</f>
        <v>2.8213658127288612</v>
      </c>
      <c r="N55" s="398"/>
      <c r="O55" s="409">
        <f t="shared" si="1"/>
        <v>0</v>
      </c>
      <c r="P55" s="398"/>
      <c r="Q55" s="398"/>
      <c r="R55" s="398"/>
    </row>
    <row r="56" spans="1:18" ht="17.25" customHeight="1">
      <c r="A56" s="604" t="s">
        <v>252</v>
      </c>
      <c r="B56" s="611" t="s">
        <v>350</v>
      </c>
      <c r="C56" s="704">
        <v>4.2077673186404374E-2</v>
      </c>
      <c r="D56" s="398"/>
      <c r="E56" s="408">
        <f>計算シート!Y54</f>
        <v>1.0187873428537488</v>
      </c>
      <c r="F56" s="398"/>
      <c r="G56" s="409">
        <f t="shared" si="0"/>
        <v>0</v>
      </c>
      <c r="H56" s="398"/>
      <c r="I56" s="604" t="s">
        <v>252</v>
      </c>
      <c r="J56" s="611" t="s">
        <v>350</v>
      </c>
      <c r="K56" s="704">
        <v>4.1130714164928694E-2</v>
      </c>
      <c r="L56" s="398"/>
      <c r="M56" s="408">
        <f>計算シート!Y54</f>
        <v>1.0187873428537488</v>
      </c>
      <c r="N56" s="398"/>
      <c r="O56" s="409">
        <f t="shared" si="1"/>
        <v>0</v>
      </c>
      <c r="P56" s="398"/>
      <c r="Q56" s="398"/>
      <c r="R56" s="398"/>
    </row>
    <row r="57" spans="1:18" ht="17.25" customHeight="1">
      <c r="A57" s="604" t="s">
        <v>253</v>
      </c>
      <c r="B57" s="611" t="s">
        <v>351</v>
      </c>
      <c r="C57" s="704">
        <v>7.1102746499090874E-2</v>
      </c>
      <c r="D57" s="398"/>
      <c r="E57" s="408">
        <f>計算シート!Y55</f>
        <v>3.8215862449441036</v>
      </c>
      <c r="F57" s="398"/>
      <c r="G57" s="409">
        <f t="shared" si="0"/>
        <v>0</v>
      </c>
      <c r="H57" s="398"/>
      <c r="I57" s="604" t="s">
        <v>253</v>
      </c>
      <c r="J57" s="611" t="s">
        <v>351</v>
      </c>
      <c r="K57" s="704">
        <v>6.7689559475581362E-2</v>
      </c>
      <c r="L57" s="398"/>
      <c r="M57" s="408">
        <f>計算シート!Y55</f>
        <v>3.8215862449441036</v>
      </c>
      <c r="N57" s="398"/>
      <c r="O57" s="409">
        <f t="shared" si="1"/>
        <v>0</v>
      </c>
      <c r="P57" s="398"/>
      <c r="Q57" s="398"/>
      <c r="R57" s="398"/>
    </row>
    <row r="58" spans="1:18" ht="17.25" customHeight="1">
      <c r="A58" s="606" t="s">
        <v>254</v>
      </c>
      <c r="B58" s="613" t="s">
        <v>352</v>
      </c>
      <c r="C58" s="704">
        <v>6.9377990430622011E-2</v>
      </c>
      <c r="D58" s="398"/>
      <c r="E58" s="412">
        <f>計算シート!Y56</f>
        <v>0.29527334220306456</v>
      </c>
      <c r="F58" s="398"/>
      <c r="G58" s="413">
        <f t="shared" si="0"/>
        <v>0</v>
      </c>
      <c r="H58" s="398"/>
      <c r="I58" s="606" t="s">
        <v>254</v>
      </c>
      <c r="J58" s="613" t="s">
        <v>352</v>
      </c>
      <c r="K58" s="704">
        <v>6.6985645933014357E-2</v>
      </c>
      <c r="L58" s="398"/>
      <c r="M58" s="412">
        <f>計算シート!Y56</f>
        <v>0.29527334220306456</v>
      </c>
      <c r="N58" s="398"/>
      <c r="O58" s="413">
        <f t="shared" si="1"/>
        <v>0</v>
      </c>
      <c r="P58" s="398"/>
      <c r="Q58" s="398"/>
      <c r="R58" s="398"/>
    </row>
    <row r="59" spans="1:18" ht="17.25" customHeight="1">
      <c r="A59" s="604" t="s">
        <v>255</v>
      </c>
      <c r="B59" s="611" t="s">
        <v>353</v>
      </c>
      <c r="C59" s="705">
        <v>6.2633960466777799E-2</v>
      </c>
      <c r="D59" s="398"/>
      <c r="E59" s="408">
        <f>計算シート!Y57</f>
        <v>0.13824173057283029</v>
      </c>
      <c r="F59" s="398"/>
      <c r="G59" s="409">
        <f t="shared" si="0"/>
        <v>0</v>
      </c>
      <c r="H59" s="398"/>
      <c r="I59" s="604" t="s">
        <v>255</v>
      </c>
      <c r="J59" s="611" t="s">
        <v>353</v>
      </c>
      <c r="K59" s="705">
        <v>6.2633960466777799E-2</v>
      </c>
      <c r="L59" s="398"/>
      <c r="M59" s="408">
        <f>計算シート!Y57</f>
        <v>0.13824173057283029</v>
      </c>
      <c r="N59" s="398"/>
      <c r="O59" s="409">
        <f t="shared" si="1"/>
        <v>0</v>
      </c>
      <c r="P59" s="398"/>
      <c r="Q59" s="398"/>
      <c r="R59" s="398"/>
    </row>
    <row r="60" spans="1:18" ht="17.25" customHeight="1">
      <c r="A60" s="604" t="s">
        <v>256</v>
      </c>
      <c r="B60" s="611" t="s">
        <v>354</v>
      </c>
      <c r="C60" s="704">
        <v>5.7684210526315789E-2</v>
      </c>
      <c r="D60" s="398"/>
      <c r="E60" s="408">
        <f>計算シート!Y58</f>
        <v>3.6062735447985446E-2</v>
      </c>
      <c r="F60" s="398"/>
      <c r="G60" s="409">
        <f t="shared" si="0"/>
        <v>0</v>
      </c>
      <c r="H60" s="398"/>
      <c r="I60" s="604" t="s">
        <v>256</v>
      </c>
      <c r="J60" s="611" t="s">
        <v>354</v>
      </c>
      <c r="K60" s="704">
        <v>5.6000000000000001E-2</v>
      </c>
      <c r="L60" s="398"/>
      <c r="M60" s="408">
        <f>計算シート!Y58</f>
        <v>3.6062735447985446E-2</v>
      </c>
      <c r="N60" s="398"/>
      <c r="O60" s="409">
        <f t="shared" si="1"/>
        <v>0</v>
      </c>
      <c r="P60" s="398"/>
      <c r="Q60" s="398"/>
      <c r="R60" s="398"/>
    </row>
    <row r="61" spans="1:18" ht="17.25" customHeight="1">
      <c r="A61" s="604" t="s">
        <v>257</v>
      </c>
      <c r="B61" s="611" t="s">
        <v>541</v>
      </c>
      <c r="C61" s="704">
        <v>5.7093723129836627E-2</v>
      </c>
      <c r="D61" s="398"/>
      <c r="E61" s="408">
        <f>計算シート!Y59</f>
        <v>0.15745306532428657</v>
      </c>
      <c r="F61" s="398"/>
      <c r="G61" s="409">
        <f t="shared" si="0"/>
        <v>0</v>
      </c>
      <c r="H61" s="398"/>
      <c r="I61" s="604" t="s">
        <v>257</v>
      </c>
      <c r="J61" s="611" t="s">
        <v>541</v>
      </c>
      <c r="K61" s="704">
        <v>5.7093723129836627E-2</v>
      </c>
      <c r="L61" s="398"/>
      <c r="M61" s="408">
        <f>計算シート!Y59</f>
        <v>0.15745306532428657</v>
      </c>
      <c r="N61" s="398"/>
      <c r="O61" s="409">
        <f t="shared" si="1"/>
        <v>0</v>
      </c>
      <c r="P61" s="398"/>
      <c r="Q61" s="398"/>
      <c r="R61" s="398"/>
    </row>
    <row r="62" spans="1:18" ht="17.25" customHeight="1">
      <c r="A62" s="604" t="s">
        <v>258</v>
      </c>
      <c r="B62" s="611" t="s">
        <v>355</v>
      </c>
      <c r="C62" s="704">
        <v>0.5490196078431373</v>
      </c>
      <c r="D62" s="398"/>
      <c r="E62" s="408">
        <f>計算シート!Y60</f>
        <v>7.3949401950434016E-3</v>
      </c>
      <c r="F62" s="398"/>
      <c r="G62" s="409">
        <f t="shared" si="0"/>
        <v>0</v>
      </c>
      <c r="H62" s="398"/>
      <c r="I62" s="604" t="s">
        <v>258</v>
      </c>
      <c r="J62" s="611" t="s">
        <v>355</v>
      </c>
      <c r="K62" s="704">
        <v>0.54117647058823526</v>
      </c>
      <c r="L62" s="398"/>
      <c r="M62" s="408">
        <f>計算シート!Y60</f>
        <v>7.3949401950434016E-3</v>
      </c>
      <c r="N62" s="398"/>
      <c r="O62" s="409">
        <f t="shared" si="1"/>
        <v>0</v>
      </c>
      <c r="P62" s="398"/>
      <c r="Q62" s="398"/>
      <c r="R62" s="398"/>
    </row>
    <row r="63" spans="1:18" ht="17.25" customHeight="1">
      <c r="A63" s="606" t="s">
        <v>259</v>
      </c>
      <c r="B63" s="613" t="s">
        <v>356</v>
      </c>
      <c r="C63" s="706">
        <v>9.8734177215189872E-2</v>
      </c>
      <c r="D63" s="398"/>
      <c r="E63" s="408">
        <f>計算シート!Y61</f>
        <v>0.33065602500002322</v>
      </c>
      <c r="F63" s="398"/>
      <c r="G63" s="409">
        <f t="shared" si="0"/>
        <v>0</v>
      </c>
      <c r="H63" s="398"/>
      <c r="I63" s="606" t="s">
        <v>259</v>
      </c>
      <c r="J63" s="613" t="s">
        <v>356</v>
      </c>
      <c r="K63" s="706">
        <v>9.8734177215189872E-2</v>
      </c>
      <c r="L63" s="398"/>
      <c r="M63" s="408">
        <f>計算シート!Y61</f>
        <v>0.33065602500002322</v>
      </c>
      <c r="N63" s="398"/>
      <c r="O63" s="409">
        <f t="shared" si="1"/>
        <v>0</v>
      </c>
      <c r="P63" s="398"/>
      <c r="Q63" s="398"/>
      <c r="R63" s="398"/>
    </row>
    <row r="64" spans="1:18" ht="17.25" customHeight="1">
      <c r="A64" s="604" t="s">
        <v>260</v>
      </c>
      <c r="B64" s="611" t="s">
        <v>357</v>
      </c>
      <c r="C64" s="704">
        <v>3.0876764386536373E-2</v>
      </c>
      <c r="D64" s="398"/>
      <c r="E64" s="410">
        <f>計算シート!Y62</f>
        <v>3.8613273140707956E-2</v>
      </c>
      <c r="F64" s="398"/>
      <c r="G64" s="411">
        <f t="shared" si="0"/>
        <v>0</v>
      </c>
      <c r="H64" s="398"/>
      <c r="I64" s="604" t="s">
        <v>260</v>
      </c>
      <c r="J64" s="611" t="s">
        <v>357</v>
      </c>
      <c r="K64" s="704">
        <v>3.0876764386536373E-2</v>
      </c>
      <c r="L64" s="398"/>
      <c r="M64" s="410">
        <f>計算シート!Y62</f>
        <v>3.8613273140707956E-2</v>
      </c>
      <c r="N64" s="398"/>
      <c r="O64" s="411">
        <f t="shared" si="1"/>
        <v>0</v>
      </c>
      <c r="P64" s="398"/>
      <c r="Q64" s="398"/>
      <c r="R64" s="398"/>
    </row>
    <row r="65" spans="1:18" ht="17.25" customHeight="1">
      <c r="A65" s="604" t="s">
        <v>261</v>
      </c>
      <c r="B65" s="611" t="s">
        <v>358</v>
      </c>
      <c r="C65" s="704">
        <v>4.4356626885969669E-2</v>
      </c>
      <c r="D65" s="398"/>
      <c r="E65" s="408">
        <f>計算シート!Y63</f>
        <v>7.2163142815030339</v>
      </c>
      <c r="F65" s="398"/>
      <c r="G65" s="409">
        <f t="shared" si="0"/>
        <v>0</v>
      </c>
      <c r="H65" s="398"/>
      <c r="I65" s="604" t="s">
        <v>261</v>
      </c>
      <c r="J65" s="611" t="s">
        <v>358</v>
      </c>
      <c r="K65" s="704">
        <v>4.3824465621396823E-2</v>
      </c>
      <c r="L65" s="398"/>
      <c r="M65" s="408">
        <f>計算シート!Y63</f>
        <v>7.2163142815030339</v>
      </c>
      <c r="N65" s="398"/>
      <c r="O65" s="409">
        <f t="shared" si="1"/>
        <v>0</v>
      </c>
      <c r="P65" s="398"/>
      <c r="Q65" s="398"/>
      <c r="R65" s="398"/>
    </row>
    <row r="66" spans="1:18" ht="17.25" customHeight="1">
      <c r="A66" s="604" t="s">
        <v>262</v>
      </c>
      <c r="B66" s="611" t="s">
        <v>359</v>
      </c>
      <c r="C66" s="704">
        <v>2.2238880559720141E-2</v>
      </c>
      <c r="D66" s="398"/>
      <c r="E66" s="408">
        <f>計算シート!Y64</f>
        <v>0.12222496282731314</v>
      </c>
      <c r="F66" s="398"/>
      <c r="G66" s="409">
        <f t="shared" si="0"/>
        <v>0</v>
      </c>
      <c r="H66" s="398"/>
      <c r="I66" s="604" t="s">
        <v>262</v>
      </c>
      <c r="J66" s="611" t="s">
        <v>359</v>
      </c>
      <c r="K66" s="704">
        <v>2.0364817591204398E-2</v>
      </c>
      <c r="L66" s="398"/>
      <c r="M66" s="408">
        <f>計算シート!Y64</f>
        <v>0.12222496282731314</v>
      </c>
      <c r="N66" s="398"/>
      <c r="O66" s="409">
        <f t="shared" si="1"/>
        <v>0</v>
      </c>
      <c r="P66" s="398"/>
      <c r="Q66" s="398"/>
      <c r="R66" s="398"/>
    </row>
    <row r="67" spans="1:18" ht="17.25" customHeight="1">
      <c r="A67" s="604" t="s">
        <v>263</v>
      </c>
      <c r="B67" s="611" t="s">
        <v>360</v>
      </c>
      <c r="C67" s="704">
        <v>2.8687415426251691E-2</v>
      </c>
      <c r="D67" s="398"/>
      <c r="E67" s="408">
        <f>計算シート!Y65</f>
        <v>0.72778542276840907</v>
      </c>
      <c r="F67" s="398"/>
      <c r="G67" s="409">
        <f t="shared" si="0"/>
        <v>0</v>
      </c>
      <c r="H67" s="398"/>
      <c r="I67" s="604" t="s">
        <v>263</v>
      </c>
      <c r="J67" s="611" t="s">
        <v>360</v>
      </c>
      <c r="K67" s="704">
        <v>2.4627875507442491E-2</v>
      </c>
      <c r="L67" s="398"/>
      <c r="M67" s="408">
        <f>計算シート!Y65</f>
        <v>0.72778542276840907</v>
      </c>
      <c r="N67" s="398"/>
      <c r="O67" s="409">
        <f t="shared" si="1"/>
        <v>0</v>
      </c>
      <c r="P67" s="398"/>
      <c r="Q67" s="398"/>
      <c r="R67" s="398"/>
    </row>
    <row r="68" spans="1:18" ht="17.25" customHeight="1">
      <c r="A68" s="606" t="s">
        <v>264</v>
      </c>
      <c r="B68" s="613" t="s">
        <v>78</v>
      </c>
      <c r="C68" s="706">
        <v>6.9424304328037506E-2</v>
      </c>
      <c r="D68" s="398"/>
      <c r="E68" s="412">
        <f>計算シート!Y66</f>
        <v>9.8673774443723588</v>
      </c>
      <c r="F68" s="398"/>
      <c r="G68" s="413">
        <f t="shared" si="0"/>
        <v>1</v>
      </c>
      <c r="H68" s="398"/>
      <c r="I68" s="606" t="s">
        <v>264</v>
      </c>
      <c r="J68" s="613" t="s">
        <v>78</v>
      </c>
      <c r="K68" s="706">
        <v>6.0554420652645616E-2</v>
      </c>
      <c r="L68" s="398"/>
      <c r="M68" s="412">
        <f>計算シート!Y66</f>
        <v>9.8673774443723588</v>
      </c>
      <c r="N68" s="398"/>
      <c r="O68" s="413">
        <f t="shared" si="1"/>
        <v>1</v>
      </c>
      <c r="P68" s="398"/>
      <c r="Q68" s="398"/>
      <c r="R68" s="398"/>
    </row>
    <row r="69" spans="1:18" ht="17.25" customHeight="1">
      <c r="A69" s="604" t="s">
        <v>265</v>
      </c>
      <c r="B69" s="611" t="s">
        <v>361</v>
      </c>
      <c r="C69" s="704">
        <v>6.2811339552576756E-2</v>
      </c>
      <c r="D69" s="398"/>
      <c r="E69" s="408">
        <f>計算シート!Y67</f>
        <v>5.9367368813831645</v>
      </c>
      <c r="F69" s="398"/>
      <c r="G69" s="409">
        <f t="shared" si="0"/>
        <v>0</v>
      </c>
      <c r="H69" s="398"/>
      <c r="I69" s="604" t="s">
        <v>265</v>
      </c>
      <c r="J69" s="611" t="s">
        <v>361</v>
      </c>
      <c r="K69" s="704">
        <v>5.6335476858980167E-2</v>
      </c>
      <c r="L69" s="398"/>
      <c r="M69" s="408">
        <f>計算シート!Y67</f>
        <v>5.9367368813831645</v>
      </c>
      <c r="N69" s="398"/>
      <c r="O69" s="409">
        <f t="shared" si="1"/>
        <v>0</v>
      </c>
      <c r="P69" s="398"/>
      <c r="Q69" s="398"/>
      <c r="R69" s="398"/>
    </row>
    <row r="70" spans="1:18" ht="17.25" customHeight="1">
      <c r="A70" s="604" t="s">
        <v>266</v>
      </c>
      <c r="B70" s="611" t="s">
        <v>362</v>
      </c>
      <c r="C70" s="704">
        <v>7.8718576595601289E-2</v>
      </c>
      <c r="D70" s="398"/>
      <c r="E70" s="408">
        <f>計算シート!Y68</f>
        <v>0</v>
      </c>
      <c r="F70" s="398"/>
      <c r="G70" s="409">
        <f t="shared" si="0"/>
        <v>0</v>
      </c>
      <c r="H70" s="398"/>
      <c r="I70" s="604" t="s">
        <v>266</v>
      </c>
      <c r="J70" s="611" t="s">
        <v>362</v>
      </c>
      <c r="K70" s="704">
        <v>6.2109196564299571E-2</v>
      </c>
      <c r="L70" s="398"/>
      <c r="M70" s="408">
        <f>計算シート!Y68</f>
        <v>0</v>
      </c>
      <c r="N70" s="398"/>
      <c r="O70" s="409">
        <f t="shared" si="1"/>
        <v>0</v>
      </c>
      <c r="P70" s="398"/>
      <c r="Q70" s="398"/>
      <c r="R70" s="398"/>
    </row>
    <row r="71" spans="1:18" ht="17.25" customHeight="1">
      <c r="A71" s="604" t="s">
        <v>267</v>
      </c>
      <c r="B71" s="611" t="s">
        <v>363</v>
      </c>
      <c r="C71" s="704">
        <v>7.7862687285636917E-2</v>
      </c>
      <c r="D71" s="398"/>
      <c r="E71" s="408">
        <f>計算シート!Y69</f>
        <v>45.133676669498399</v>
      </c>
      <c r="F71" s="398"/>
      <c r="G71" s="409">
        <f t="shared" si="0"/>
        <v>4</v>
      </c>
      <c r="H71" s="398"/>
      <c r="I71" s="604" t="s">
        <v>267</v>
      </c>
      <c r="J71" s="611" t="s">
        <v>363</v>
      </c>
      <c r="K71" s="704">
        <v>6.1435706119501776E-2</v>
      </c>
      <c r="L71" s="398"/>
      <c r="M71" s="408">
        <f>計算シート!Y69</f>
        <v>45.133676669498399</v>
      </c>
      <c r="N71" s="398"/>
      <c r="O71" s="409">
        <f t="shared" si="1"/>
        <v>3</v>
      </c>
      <c r="P71" s="398"/>
      <c r="Q71" s="398"/>
      <c r="R71" s="398"/>
    </row>
    <row r="72" spans="1:18" ht="17.25" customHeight="1">
      <c r="A72" s="604" t="s">
        <v>268</v>
      </c>
      <c r="B72" s="611" t="s">
        <v>364</v>
      </c>
      <c r="C72" s="704">
        <v>7.9995054401582597E-2</v>
      </c>
      <c r="D72" s="398"/>
      <c r="E72" s="408">
        <f>計算シート!Y70</f>
        <v>10000</v>
      </c>
      <c r="F72" s="398"/>
      <c r="G72" s="409">
        <f t="shared" si="0"/>
        <v>800</v>
      </c>
      <c r="H72" s="398"/>
      <c r="I72" s="604" t="s">
        <v>268</v>
      </c>
      <c r="J72" s="611" t="s">
        <v>364</v>
      </c>
      <c r="K72" s="704">
        <v>6.3118199802176062E-2</v>
      </c>
      <c r="L72" s="398"/>
      <c r="M72" s="408">
        <f>計算シート!Y70</f>
        <v>10000</v>
      </c>
      <c r="N72" s="398"/>
      <c r="O72" s="409">
        <f t="shared" si="1"/>
        <v>631</v>
      </c>
      <c r="P72" s="398"/>
      <c r="Q72" s="398"/>
      <c r="R72" s="398"/>
    </row>
    <row r="73" spans="1:18" ht="17.25" customHeight="1">
      <c r="A73" s="606" t="s">
        <v>269</v>
      </c>
      <c r="B73" s="613" t="s">
        <v>365</v>
      </c>
      <c r="C73" s="704">
        <v>9.831338411316648E-2</v>
      </c>
      <c r="D73" s="398"/>
      <c r="E73" s="408">
        <f>計算シート!Y71</f>
        <v>0</v>
      </c>
      <c r="F73" s="398"/>
      <c r="G73" s="409">
        <f t="shared" si="0"/>
        <v>0</v>
      </c>
      <c r="H73" s="398"/>
      <c r="I73" s="606" t="s">
        <v>269</v>
      </c>
      <c r="J73" s="613" t="s">
        <v>365</v>
      </c>
      <c r="K73" s="704">
        <v>7.7575262966993103E-2</v>
      </c>
      <c r="L73" s="398"/>
      <c r="M73" s="408">
        <f>計算シート!Y71</f>
        <v>0</v>
      </c>
      <c r="N73" s="398"/>
      <c r="O73" s="409">
        <f t="shared" si="1"/>
        <v>0</v>
      </c>
      <c r="P73" s="398"/>
      <c r="Q73" s="398"/>
      <c r="R73" s="398"/>
    </row>
    <row r="74" spans="1:18" ht="17.25" customHeight="1">
      <c r="A74" s="604" t="s">
        <v>270</v>
      </c>
      <c r="B74" s="611" t="s">
        <v>366</v>
      </c>
      <c r="C74" s="705">
        <v>4.4065648339542407E-3</v>
      </c>
      <c r="D74" s="398"/>
      <c r="E74" s="410">
        <f>計算シート!Y72</f>
        <v>210.48174478443809</v>
      </c>
      <c r="F74" s="398"/>
      <c r="G74" s="411">
        <f t="shared" ref="G74:G115" si="2">ROUND(C74*E74,0)</f>
        <v>1</v>
      </c>
      <c r="H74" s="398"/>
      <c r="I74" s="604" t="s">
        <v>270</v>
      </c>
      <c r="J74" s="611" t="s">
        <v>366</v>
      </c>
      <c r="K74" s="705">
        <v>4.4065648339542407E-3</v>
      </c>
      <c r="L74" s="398"/>
      <c r="M74" s="410">
        <f>計算シート!Y72</f>
        <v>210.48174478443809</v>
      </c>
      <c r="N74" s="398"/>
      <c r="O74" s="411">
        <f t="shared" ref="O74:O115" si="3">ROUND(K74*M74,0)</f>
        <v>1</v>
      </c>
      <c r="P74" s="398"/>
      <c r="Q74" s="398"/>
      <c r="R74" s="398"/>
    </row>
    <row r="75" spans="1:18" ht="17.25" customHeight="1">
      <c r="A75" s="604" t="s">
        <v>271</v>
      </c>
      <c r="B75" s="611" t="s">
        <v>367</v>
      </c>
      <c r="C75" s="704">
        <v>2.1805595615806174E-2</v>
      </c>
      <c r="D75" s="398"/>
      <c r="E75" s="408">
        <f>計算シート!Y73</f>
        <v>15.307869150267727</v>
      </c>
      <c r="F75" s="398"/>
      <c r="G75" s="409">
        <f t="shared" si="2"/>
        <v>0</v>
      </c>
      <c r="H75" s="398"/>
      <c r="I75" s="604" t="s">
        <v>271</v>
      </c>
      <c r="J75" s="611" t="s">
        <v>367</v>
      </c>
      <c r="K75" s="704">
        <v>2.1805595615806174E-2</v>
      </c>
      <c r="L75" s="398"/>
      <c r="M75" s="408">
        <f>計算シート!Y73</f>
        <v>15.307869150267727</v>
      </c>
      <c r="N75" s="398"/>
      <c r="O75" s="409">
        <f t="shared" si="3"/>
        <v>0</v>
      </c>
      <c r="P75" s="398"/>
      <c r="Q75" s="398"/>
      <c r="R75" s="398"/>
    </row>
    <row r="76" spans="1:18" ht="17.25" customHeight="1">
      <c r="A76" s="604" t="s">
        <v>272</v>
      </c>
      <c r="B76" s="611" t="s">
        <v>190</v>
      </c>
      <c r="C76" s="704">
        <v>6.5837960005895937E-2</v>
      </c>
      <c r="D76" s="398"/>
      <c r="E76" s="408">
        <f>計算シート!Y74</f>
        <v>43.648508361753727</v>
      </c>
      <c r="F76" s="398"/>
      <c r="G76" s="409">
        <f t="shared" si="2"/>
        <v>3</v>
      </c>
      <c r="H76" s="398"/>
      <c r="I76" s="604" t="s">
        <v>272</v>
      </c>
      <c r="J76" s="611" t="s">
        <v>190</v>
      </c>
      <c r="K76" s="704">
        <v>6.5837960005895937E-2</v>
      </c>
      <c r="L76" s="398"/>
      <c r="M76" s="408">
        <f>計算シート!Y74</f>
        <v>43.648508361753727</v>
      </c>
      <c r="N76" s="398"/>
      <c r="O76" s="409">
        <f t="shared" si="3"/>
        <v>3</v>
      </c>
      <c r="P76" s="398"/>
      <c r="Q76" s="398"/>
      <c r="R76" s="398"/>
    </row>
    <row r="77" spans="1:18" ht="17.25" customHeight="1">
      <c r="A77" s="604" t="s">
        <v>273</v>
      </c>
      <c r="B77" s="611" t="s">
        <v>191</v>
      </c>
      <c r="C77" s="704">
        <v>5.0954306334507198E-2</v>
      </c>
      <c r="D77" s="398"/>
      <c r="E77" s="408">
        <f>計算シート!Y75</f>
        <v>123.40634573880489</v>
      </c>
      <c r="F77" s="398"/>
      <c r="G77" s="409">
        <f t="shared" si="2"/>
        <v>6</v>
      </c>
      <c r="H77" s="398"/>
      <c r="I77" s="604" t="s">
        <v>273</v>
      </c>
      <c r="J77" s="611" t="s">
        <v>191</v>
      </c>
      <c r="K77" s="704">
        <v>5.0649971740359116E-2</v>
      </c>
      <c r="L77" s="398"/>
      <c r="M77" s="408">
        <f>計算シート!Y75</f>
        <v>123.40634573880489</v>
      </c>
      <c r="N77" s="398"/>
      <c r="O77" s="409">
        <f t="shared" si="3"/>
        <v>6</v>
      </c>
      <c r="P77" s="398"/>
      <c r="Q77" s="398"/>
      <c r="R77" s="398"/>
    </row>
    <row r="78" spans="1:18" ht="17.25" customHeight="1">
      <c r="A78" s="606" t="s">
        <v>274</v>
      </c>
      <c r="B78" s="613" t="s">
        <v>192</v>
      </c>
      <c r="C78" s="706">
        <v>0.14180177651679882</v>
      </c>
      <c r="D78" s="398"/>
      <c r="E78" s="412">
        <f>計算シート!Y76</f>
        <v>659.71721395045734</v>
      </c>
      <c r="F78" s="398"/>
      <c r="G78" s="413">
        <f t="shared" si="2"/>
        <v>94</v>
      </c>
      <c r="H78" s="398"/>
      <c r="I78" s="606" t="s">
        <v>274</v>
      </c>
      <c r="J78" s="613" t="s">
        <v>192</v>
      </c>
      <c r="K78" s="706">
        <v>0.12752267191683467</v>
      </c>
      <c r="L78" s="398"/>
      <c r="M78" s="412">
        <f>計算シート!Y76</f>
        <v>659.71721395045734</v>
      </c>
      <c r="N78" s="398"/>
      <c r="O78" s="413">
        <f t="shared" si="3"/>
        <v>84</v>
      </c>
      <c r="P78" s="398"/>
      <c r="Q78" s="398"/>
      <c r="R78" s="398"/>
    </row>
    <row r="79" spans="1:18" ht="17.25" customHeight="1">
      <c r="A79" s="604" t="s">
        <v>275</v>
      </c>
      <c r="B79" s="611" t="s">
        <v>193</v>
      </c>
      <c r="C79" s="704">
        <v>5.272529749485589E-2</v>
      </c>
      <c r="D79" s="398"/>
      <c r="E79" s="408">
        <f>計算シート!Y77</f>
        <v>458.60590814405344</v>
      </c>
      <c r="F79" s="398"/>
      <c r="G79" s="409">
        <f t="shared" si="2"/>
        <v>24</v>
      </c>
      <c r="H79" s="398"/>
      <c r="I79" s="604" t="s">
        <v>275</v>
      </c>
      <c r="J79" s="611" t="s">
        <v>193</v>
      </c>
      <c r="K79" s="704">
        <v>5.0656862886167747E-2</v>
      </c>
      <c r="L79" s="398"/>
      <c r="M79" s="408">
        <f>計算シート!Y77</f>
        <v>458.60590814405344</v>
      </c>
      <c r="N79" s="398"/>
      <c r="O79" s="409">
        <f t="shared" si="3"/>
        <v>23</v>
      </c>
      <c r="P79" s="398"/>
      <c r="Q79" s="398"/>
      <c r="R79" s="398"/>
    </row>
    <row r="80" spans="1:18" ht="17.25" customHeight="1">
      <c r="A80" s="604" t="s">
        <v>276</v>
      </c>
      <c r="B80" s="611" t="s">
        <v>368</v>
      </c>
      <c r="C80" s="704">
        <v>4.8242572937223317E-2</v>
      </c>
      <c r="D80" s="398"/>
      <c r="E80" s="408">
        <f>計算シート!Y78</f>
        <v>73.356296508459081</v>
      </c>
      <c r="F80" s="398"/>
      <c r="G80" s="409">
        <f t="shared" si="2"/>
        <v>4</v>
      </c>
      <c r="H80" s="398"/>
      <c r="I80" s="604" t="s">
        <v>276</v>
      </c>
      <c r="J80" s="611" t="s">
        <v>368</v>
      </c>
      <c r="K80" s="704">
        <v>4.2482265720838443E-2</v>
      </c>
      <c r="L80" s="398"/>
      <c r="M80" s="408">
        <f>計算シート!Y78</f>
        <v>73.356296508459081</v>
      </c>
      <c r="N80" s="398"/>
      <c r="O80" s="409">
        <f t="shared" si="3"/>
        <v>3</v>
      </c>
      <c r="P80" s="398"/>
      <c r="Q80" s="398"/>
      <c r="R80" s="398"/>
    </row>
    <row r="81" spans="1:18" ht="17.25" customHeight="1">
      <c r="A81" s="604" t="s">
        <v>277</v>
      </c>
      <c r="B81" s="611" t="s">
        <v>369</v>
      </c>
      <c r="C81" s="704">
        <v>4.1672780630961116E-2</v>
      </c>
      <c r="D81" s="398"/>
      <c r="E81" s="408">
        <f>計算シート!Y79</f>
        <v>45.368715498400718</v>
      </c>
      <c r="F81" s="398"/>
      <c r="G81" s="409">
        <f t="shared" si="2"/>
        <v>2</v>
      </c>
      <c r="H81" s="398"/>
      <c r="I81" s="604" t="s">
        <v>277</v>
      </c>
      <c r="J81" s="611" t="s">
        <v>369</v>
      </c>
      <c r="K81" s="704">
        <v>2.6901442895573491E-2</v>
      </c>
      <c r="L81" s="398"/>
      <c r="M81" s="408">
        <f>計算シート!Y79</f>
        <v>45.368715498400718</v>
      </c>
      <c r="N81" s="398"/>
      <c r="O81" s="409">
        <f t="shared" si="3"/>
        <v>1</v>
      </c>
      <c r="P81" s="398"/>
      <c r="Q81" s="398"/>
      <c r="R81" s="398"/>
    </row>
    <row r="82" spans="1:18" ht="17.25" customHeight="1">
      <c r="A82" s="604" t="s">
        <v>278</v>
      </c>
      <c r="B82" s="611" t="s">
        <v>370</v>
      </c>
      <c r="C82" s="704">
        <v>0</v>
      </c>
      <c r="D82" s="398"/>
      <c r="E82" s="408">
        <f>計算シート!Y80</f>
        <v>526.18796034087109</v>
      </c>
      <c r="F82" s="398"/>
      <c r="G82" s="409">
        <f t="shared" si="2"/>
        <v>0</v>
      </c>
      <c r="H82" s="398"/>
      <c r="I82" s="604" t="s">
        <v>278</v>
      </c>
      <c r="J82" s="611" t="s">
        <v>370</v>
      </c>
      <c r="K82" s="704">
        <v>0</v>
      </c>
      <c r="L82" s="398"/>
      <c r="M82" s="408">
        <f>計算シート!Y80</f>
        <v>526.18796034087109</v>
      </c>
      <c r="N82" s="398"/>
      <c r="O82" s="409">
        <f t="shared" si="3"/>
        <v>0</v>
      </c>
      <c r="P82" s="398"/>
      <c r="Q82" s="398"/>
      <c r="R82" s="398"/>
    </row>
    <row r="83" spans="1:18" ht="17.25" customHeight="1">
      <c r="A83" s="606" t="s">
        <v>279</v>
      </c>
      <c r="B83" s="613" t="s">
        <v>371</v>
      </c>
      <c r="C83" s="704">
        <v>0.13297463489623368</v>
      </c>
      <c r="D83" s="398"/>
      <c r="E83" s="408">
        <f>計算シート!Y81</f>
        <v>8.1806167475083829</v>
      </c>
      <c r="F83" s="398"/>
      <c r="G83" s="409">
        <f t="shared" si="2"/>
        <v>1</v>
      </c>
      <c r="H83" s="398"/>
      <c r="I83" s="606" t="s">
        <v>279</v>
      </c>
      <c r="J83" s="613" t="s">
        <v>371</v>
      </c>
      <c r="K83" s="704">
        <v>0.13297463489623368</v>
      </c>
      <c r="L83" s="398"/>
      <c r="M83" s="408">
        <f>計算シート!Y81</f>
        <v>8.1806167475083829</v>
      </c>
      <c r="N83" s="398"/>
      <c r="O83" s="409">
        <f t="shared" si="3"/>
        <v>1</v>
      </c>
      <c r="P83" s="398"/>
      <c r="Q83" s="398"/>
      <c r="R83" s="398"/>
    </row>
    <row r="84" spans="1:18" ht="17.25" customHeight="1">
      <c r="A84" s="604" t="s">
        <v>280</v>
      </c>
      <c r="B84" s="611" t="s">
        <v>372</v>
      </c>
      <c r="C84" s="705">
        <v>0.11092089656268725</v>
      </c>
      <c r="D84" s="398"/>
      <c r="E84" s="410">
        <f>計算シート!Y82</f>
        <v>181.21929536125489</v>
      </c>
      <c r="F84" s="398"/>
      <c r="G84" s="411">
        <f t="shared" si="2"/>
        <v>20</v>
      </c>
      <c r="H84" s="398"/>
      <c r="I84" s="604" t="s">
        <v>280</v>
      </c>
      <c r="J84" s="611" t="s">
        <v>372</v>
      </c>
      <c r="K84" s="705">
        <v>0.10733806967558909</v>
      </c>
      <c r="L84" s="398"/>
      <c r="M84" s="410">
        <f>計算シート!Y82</f>
        <v>181.21929536125489</v>
      </c>
      <c r="N84" s="398"/>
      <c r="O84" s="411">
        <f t="shared" si="3"/>
        <v>19</v>
      </c>
      <c r="P84" s="398"/>
      <c r="Q84" s="398"/>
      <c r="R84" s="398"/>
    </row>
    <row r="85" spans="1:18" ht="17.25" customHeight="1">
      <c r="A85" s="604" t="s">
        <v>281</v>
      </c>
      <c r="B85" s="611" t="s">
        <v>373</v>
      </c>
      <c r="C85" s="704">
        <v>0</v>
      </c>
      <c r="D85" s="398"/>
      <c r="E85" s="408">
        <f>計算シート!Y83</f>
        <v>389.24971589780074</v>
      </c>
      <c r="F85" s="398"/>
      <c r="G85" s="409">
        <f t="shared" si="2"/>
        <v>0</v>
      </c>
      <c r="H85" s="398"/>
      <c r="I85" s="604" t="s">
        <v>281</v>
      </c>
      <c r="J85" s="611" t="s">
        <v>373</v>
      </c>
      <c r="K85" s="704">
        <v>0</v>
      </c>
      <c r="L85" s="398"/>
      <c r="M85" s="408">
        <f>計算シート!Y83</f>
        <v>389.24971589780074</v>
      </c>
      <c r="N85" s="398"/>
      <c r="O85" s="409">
        <f t="shared" si="3"/>
        <v>0</v>
      </c>
      <c r="P85" s="398"/>
      <c r="Q85" s="398"/>
      <c r="R85" s="398"/>
    </row>
    <row r="86" spans="1:18" ht="17.25" customHeight="1">
      <c r="A86" s="604" t="s">
        <v>282</v>
      </c>
      <c r="B86" s="611" t="s">
        <v>374</v>
      </c>
      <c r="C86" s="704">
        <v>1.4411311519985499E-2</v>
      </c>
      <c r="D86" s="398"/>
      <c r="E86" s="408">
        <f>計算シート!Y84</f>
        <v>3.3625324513697379</v>
      </c>
      <c r="F86" s="398"/>
      <c r="G86" s="409">
        <f t="shared" si="2"/>
        <v>0</v>
      </c>
      <c r="H86" s="398"/>
      <c r="I86" s="604" t="s">
        <v>282</v>
      </c>
      <c r="J86" s="611" t="s">
        <v>374</v>
      </c>
      <c r="K86" s="704">
        <v>1.4411311519985499E-2</v>
      </c>
      <c r="L86" s="398"/>
      <c r="M86" s="408">
        <f>計算シート!Y84</f>
        <v>3.3625324513697379</v>
      </c>
      <c r="N86" s="398"/>
      <c r="O86" s="409">
        <f t="shared" si="3"/>
        <v>0</v>
      </c>
      <c r="P86" s="398"/>
      <c r="Q86" s="398"/>
      <c r="R86" s="398"/>
    </row>
    <row r="87" spans="1:18" ht="17.25" customHeight="1">
      <c r="A87" s="604" t="s">
        <v>283</v>
      </c>
      <c r="B87" s="611" t="s">
        <v>375</v>
      </c>
      <c r="C87" s="704">
        <v>7.4803149606299212E-3</v>
      </c>
      <c r="D87" s="398"/>
      <c r="E87" s="408">
        <f>計算シート!Y85</f>
        <v>1.9291173852341423</v>
      </c>
      <c r="F87" s="398"/>
      <c r="G87" s="409">
        <f t="shared" si="2"/>
        <v>0</v>
      </c>
      <c r="H87" s="398"/>
      <c r="I87" s="604" t="s">
        <v>283</v>
      </c>
      <c r="J87" s="611" t="s">
        <v>375</v>
      </c>
      <c r="K87" s="704">
        <v>7.4803149606299212E-3</v>
      </c>
      <c r="L87" s="398"/>
      <c r="M87" s="408">
        <f>計算シート!Y85</f>
        <v>1.9291173852341423</v>
      </c>
      <c r="N87" s="398"/>
      <c r="O87" s="409">
        <f t="shared" si="3"/>
        <v>0</v>
      </c>
      <c r="P87" s="398"/>
      <c r="Q87" s="398"/>
      <c r="R87" s="398"/>
    </row>
    <row r="88" spans="1:18" ht="17.25" customHeight="1">
      <c r="A88" s="606" t="s">
        <v>284</v>
      </c>
      <c r="B88" s="613" t="s">
        <v>376</v>
      </c>
      <c r="C88" s="706">
        <v>0.32747068676716917</v>
      </c>
      <c r="D88" s="398"/>
      <c r="E88" s="412">
        <f>計算シート!Y86</f>
        <v>1.1193601266268784</v>
      </c>
      <c r="F88" s="398"/>
      <c r="G88" s="413">
        <f t="shared" si="2"/>
        <v>0</v>
      </c>
      <c r="H88" s="398"/>
      <c r="I88" s="606" t="s">
        <v>284</v>
      </c>
      <c r="J88" s="613" t="s">
        <v>376</v>
      </c>
      <c r="K88" s="706">
        <v>0.32747068676716917</v>
      </c>
      <c r="L88" s="398"/>
      <c r="M88" s="412">
        <f>計算シート!Y86</f>
        <v>1.1193601266268784</v>
      </c>
      <c r="N88" s="398"/>
      <c r="O88" s="413">
        <f t="shared" si="3"/>
        <v>0</v>
      </c>
      <c r="P88" s="398"/>
      <c r="Q88" s="398"/>
      <c r="R88" s="398"/>
    </row>
    <row r="89" spans="1:18" ht="17.25" customHeight="1">
      <c r="A89" s="604" t="s">
        <v>285</v>
      </c>
      <c r="B89" s="611" t="s">
        <v>377</v>
      </c>
      <c r="C89" s="704">
        <v>5.3659328176556498E-2</v>
      </c>
      <c r="D89" s="398"/>
      <c r="E89" s="408">
        <f>計算シート!Y87</f>
        <v>14.089425854814955</v>
      </c>
      <c r="F89" s="398"/>
      <c r="G89" s="409">
        <f t="shared" si="2"/>
        <v>1</v>
      </c>
      <c r="H89" s="398"/>
      <c r="I89" s="604" t="s">
        <v>285</v>
      </c>
      <c r="J89" s="611" t="s">
        <v>377</v>
      </c>
      <c r="K89" s="704">
        <v>5.2577486882674308E-2</v>
      </c>
      <c r="L89" s="398"/>
      <c r="M89" s="408">
        <f>計算シート!Y87</f>
        <v>14.089425854814955</v>
      </c>
      <c r="N89" s="398"/>
      <c r="O89" s="409">
        <f t="shared" si="3"/>
        <v>1</v>
      </c>
      <c r="P89" s="398"/>
      <c r="Q89" s="398"/>
      <c r="R89" s="398"/>
    </row>
    <row r="90" spans="1:18" ht="17.25" customHeight="1">
      <c r="A90" s="604" t="s">
        <v>286</v>
      </c>
      <c r="B90" s="611" t="s">
        <v>378</v>
      </c>
      <c r="C90" s="704">
        <v>7.9015438233452223E-2</v>
      </c>
      <c r="D90" s="398"/>
      <c r="E90" s="408">
        <f>計算シート!Y88</f>
        <v>52.799927993766545</v>
      </c>
      <c r="F90" s="398"/>
      <c r="G90" s="409">
        <f t="shared" si="2"/>
        <v>4</v>
      </c>
      <c r="H90" s="398"/>
      <c r="I90" s="604" t="s">
        <v>286</v>
      </c>
      <c r="J90" s="611" t="s">
        <v>378</v>
      </c>
      <c r="K90" s="704">
        <v>7.6428785362267548E-2</v>
      </c>
      <c r="L90" s="398"/>
      <c r="M90" s="408">
        <f>計算シート!Y88</f>
        <v>52.799927993766545</v>
      </c>
      <c r="N90" s="398"/>
      <c r="O90" s="409">
        <f t="shared" si="3"/>
        <v>4</v>
      </c>
      <c r="P90" s="398"/>
      <c r="Q90" s="398"/>
      <c r="R90" s="398"/>
    </row>
    <row r="91" spans="1:18" ht="17.25" customHeight="1">
      <c r="A91" s="604" t="s">
        <v>287</v>
      </c>
      <c r="B91" s="611" t="s">
        <v>379</v>
      </c>
      <c r="C91" s="704">
        <v>0.41695865451997199</v>
      </c>
      <c r="D91" s="398"/>
      <c r="E91" s="408">
        <f>計算シート!Y89</f>
        <v>11.575900605359193</v>
      </c>
      <c r="F91" s="398"/>
      <c r="G91" s="409">
        <f t="shared" si="2"/>
        <v>5</v>
      </c>
      <c r="H91" s="398"/>
      <c r="I91" s="604" t="s">
        <v>287</v>
      </c>
      <c r="J91" s="611" t="s">
        <v>379</v>
      </c>
      <c r="K91" s="704">
        <v>0.40831581406213502</v>
      </c>
      <c r="L91" s="398"/>
      <c r="M91" s="408">
        <f>計算シート!Y89</f>
        <v>11.575900605359193</v>
      </c>
      <c r="N91" s="398"/>
      <c r="O91" s="409">
        <f t="shared" si="3"/>
        <v>5</v>
      </c>
      <c r="P91" s="398"/>
      <c r="Q91" s="398"/>
      <c r="R91" s="398"/>
    </row>
    <row r="92" spans="1:18" ht="17.25" customHeight="1">
      <c r="A92" s="604" t="s">
        <v>288</v>
      </c>
      <c r="B92" s="611" t="s">
        <v>380</v>
      </c>
      <c r="C92" s="704">
        <v>5.8180222902326165E-3</v>
      </c>
      <c r="D92" s="398"/>
      <c r="E92" s="408">
        <f>計算シート!Y90</f>
        <v>135.87799464217457</v>
      </c>
      <c r="F92" s="398"/>
      <c r="G92" s="409">
        <f t="shared" si="2"/>
        <v>1</v>
      </c>
      <c r="H92" s="398"/>
      <c r="I92" s="604" t="s">
        <v>288</v>
      </c>
      <c r="J92" s="611" t="s">
        <v>380</v>
      </c>
      <c r="K92" s="704">
        <v>5.6091166424684291E-3</v>
      </c>
      <c r="L92" s="398"/>
      <c r="M92" s="408">
        <f>計算シート!Y90</f>
        <v>135.87799464217457</v>
      </c>
      <c r="N92" s="398"/>
      <c r="O92" s="409">
        <f t="shared" si="3"/>
        <v>1</v>
      </c>
      <c r="P92" s="398"/>
      <c r="Q92" s="398"/>
      <c r="R92" s="398"/>
    </row>
    <row r="93" spans="1:18" ht="17.25" customHeight="1">
      <c r="A93" s="606" t="s">
        <v>289</v>
      </c>
      <c r="B93" s="613" t="s">
        <v>381</v>
      </c>
      <c r="C93" s="706">
        <v>2.1181716833890748E-2</v>
      </c>
      <c r="D93" s="398"/>
      <c r="E93" s="408">
        <f>計算シート!Y91</f>
        <v>26.171873406711413</v>
      </c>
      <c r="F93" s="398"/>
      <c r="G93" s="409">
        <f t="shared" si="2"/>
        <v>1</v>
      </c>
      <c r="H93" s="398"/>
      <c r="I93" s="606" t="s">
        <v>289</v>
      </c>
      <c r="J93" s="613" t="s">
        <v>381</v>
      </c>
      <c r="K93" s="706">
        <v>2.1181716833890748E-2</v>
      </c>
      <c r="L93" s="398"/>
      <c r="M93" s="408">
        <f>計算シート!Y91</f>
        <v>26.171873406711413</v>
      </c>
      <c r="N93" s="398"/>
      <c r="O93" s="409">
        <f t="shared" si="3"/>
        <v>1</v>
      </c>
      <c r="P93" s="398"/>
      <c r="Q93" s="398"/>
      <c r="R93" s="398"/>
    </row>
    <row r="94" spans="1:18" ht="17.25" customHeight="1">
      <c r="A94" s="604" t="s">
        <v>290</v>
      </c>
      <c r="B94" s="611" t="s">
        <v>382</v>
      </c>
      <c r="C94" s="704">
        <v>4.2303921959305983E-2</v>
      </c>
      <c r="D94" s="398"/>
      <c r="E94" s="410">
        <f>計算シート!Y92</f>
        <v>69.508528080861566</v>
      </c>
      <c r="F94" s="398"/>
      <c r="G94" s="411">
        <f t="shared" si="2"/>
        <v>3</v>
      </c>
      <c r="H94" s="398"/>
      <c r="I94" s="604" t="s">
        <v>290</v>
      </c>
      <c r="J94" s="611" t="s">
        <v>382</v>
      </c>
      <c r="K94" s="704">
        <v>4.0550556693471899E-2</v>
      </c>
      <c r="L94" s="398"/>
      <c r="M94" s="410">
        <f>計算シート!Y92</f>
        <v>69.508528080861566</v>
      </c>
      <c r="N94" s="398"/>
      <c r="O94" s="411">
        <f t="shared" si="3"/>
        <v>3</v>
      </c>
      <c r="P94" s="398"/>
      <c r="Q94" s="398"/>
      <c r="R94" s="398"/>
    </row>
    <row r="95" spans="1:18" ht="17.25" customHeight="1">
      <c r="A95" s="604" t="s">
        <v>291</v>
      </c>
      <c r="B95" s="611" t="s">
        <v>383</v>
      </c>
      <c r="C95" s="704">
        <v>0.26533742331288346</v>
      </c>
      <c r="D95" s="398"/>
      <c r="E95" s="408">
        <f>計算シート!Y93</f>
        <v>1.2443568395300773</v>
      </c>
      <c r="F95" s="398"/>
      <c r="G95" s="409">
        <f t="shared" si="2"/>
        <v>0</v>
      </c>
      <c r="H95" s="398"/>
      <c r="I95" s="604" t="s">
        <v>291</v>
      </c>
      <c r="J95" s="611" t="s">
        <v>383</v>
      </c>
      <c r="K95" s="704">
        <v>0.20092024539877301</v>
      </c>
      <c r="L95" s="398"/>
      <c r="M95" s="408">
        <f>計算シート!Y93</f>
        <v>1.2443568395300773</v>
      </c>
      <c r="N95" s="398"/>
      <c r="O95" s="409">
        <f t="shared" si="3"/>
        <v>0</v>
      </c>
      <c r="P95" s="398"/>
      <c r="Q95" s="398"/>
      <c r="R95" s="398"/>
    </row>
    <row r="96" spans="1:18" ht="17.25" customHeight="1">
      <c r="A96" s="604" t="s">
        <v>292</v>
      </c>
      <c r="B96" s="611" t="s">
        <v>384</v>
      </c>
      <c r="C96" s="704">
        <v>5.9152111384384511E-2</v>
      </c>
      <c r="D96" s="398"/>
      <c r="E96" s="408">
        <f>計算シート!Y94</f>
        <v>27.763244677990428</v>
      </c>
      <c r="F96" s="398"/>
      <c r="G96" s="409">
        <f t="shared" si="2"/>
        <v>2</v>
      </c>
      <c r="H96" s="398"/>
      <c r="I96" s="604" t="s">
        <v>292</v>
      </c>
      <c r="J96" s="611" t="s">
        <v>384</v>
      </c>
      <c r="K96" s="704">
        <v>5.5692192254783446E-2</v>
      </c>
      <c r="L96" s="398"/>
      <c r="M96" s="408">
        <f>計算シート!Y94</f>
        <v>27.763244677990428</v>
      </c>
      <c r="N96" s="398"/>
      <c r="O96" s="409">
        <f t="shared" si="3"/>
        <v>2</v>
      </c>
      <c r="P96" s="398"/>
      <c r="Q96" s="398"/>
      <c r="R96" s="398"/>
    </row>
    <row r="97" spans="1:18" ht="17.25" customHeight="1">
      <c r="A97" s="604" t="s">
        <v>293</v>
      </c>
      <c r="B97" s="611" t="s">
        <v>194</v>
      </c>
      <c r="C97" s="704">
        <v>5.0801444643358E-2</v>
      </c>
      <c r="D97" s="398"/>
      <c r="E97" s="408">
        <f>計算シート!Y95</f>
        <v>21.445248242849473</v>
      </c>
      <c r="F97" s="398"/>
      <c r="G97" s="409">
        <f t="shared" si="2"/>
        <v>1</v>
      </c>
      <c r="H97" s="398"/>
      <c r="I97" s="604" t="s">
        <v>293</v>
      </c>
      <c r="J97" s="611" t="s">
        <v>194</v>
      </c>
      <c r="K97" s="704">
        <v>5.0801444643358E-2</v>
      </c>
      <c r="L97" s="398"/>
      <c r="M97" s="408">
        <f>計算シート!Y95</f>
        <v>21.445248242849473</v>
      </c>
      <c r="N97" s="398"/>
      <c r="O97" s="409">
        <f t="shared" si="3"/>
        <v>1</v>
      </c>
      <c r="P97" s="398"/>
      <c r="Q97" s="398"/>
      <c r="R97" s="398"/>
    </row>
    <row r="98" spans="1:18" ht="17.25" customHeight="1">
      <c r="A98" s="606" t="s">
        <v>294</v>
      </c>
      <c r="B98" s="613" t="s">
        <v>385</v>
      </c>
      <c r="C98" s="704">
        <v>0.11853419568724377</v>
      </c>
      <c r="D98" s="398"/>
      <c r="E98" s="412">
        <f>計算シート!Y96</f>
        <v>63.74473923246623</v>
      </c>
      <c r="F98" s="398"/>
      <c r="G98" s="413">
        <f t="shared" si="2"/>
        <v>8</v>
      </c>
      <c r="H98" s="398"/>
      <c r="I98" s="606" t="s">
        <v>294</v>
      </c>
      <c r="J98" s="613" t="s">
        <v>385</v>
      </c>
      <c r="K98" s="704">
        <v>0.11843552819177014</v>
      </c>
      <c r="L98" s="398"/>
      <c r="M98" s="412">
        <f>計算シート!Y96</f>
        <v>63.74473923246623</v>
      </c>
      <c r="N98" s="398"/>
      <c r="O98" s="413">
        <f t="shared" si="3"/>
        <v>8</v>
      </c>
      <c r="P98" s="398"/>
      <c r="Q98" s="398"/>
      <c r="R98" s="398"/>
    </row>
    <row r="99" spans="1:18" ht="17.25" customHeight="1">
      <c r="A99" s="604" t="s">
        <v>295</v>
      </c>
      <c r="B99" s="611" t="s">
        <v>542</v>
      </c>
      <c r="C99" s="705">
        <v>9.3400637270467657E-3</v>
      </c>
      <c r="D99" s="398"/>
      <c r="E99" s="408">
        <f>計算シート!Y97</f>
        <v>0</v>
      </c>
      <c r="F99" s="398"/>
      <c r="G99" s="409">
        <f t="shared" si="2"/>
        <v>0</v>
      </c>
      <c r="H99" s="398"/>
      <c r="I99" s="604" t="s">
        <v>295</v>
      </c>
      <c r="J99" s="611" t="s">
        <v>542</v>
      </c>
      <c r="K99" s="705">
        <v>9.3181643982611934E-3</v>
      </c>
      <c r="L99" s="398"/>
      <c r="M99" s="408">
        <f>計算シート!Y97</f>
        <v>0</v>
      </c>
      <c r="N99" s="398"/>
      <c r="O99" s="409">
        <f t="shared" si="3"/>
        <v>0</v>
      </c>
      <c r="P99" s="398"/>
      <c r="Q99" s="398"/>
      <c r="R99" s="398"/>
    </row>
    <row r="100" spans="1:18" ht="17.25" customHeight="1">
      <c r="A100" s="604" t="s">
        <v>296</v>
      </c>
      <c r="B100" s="611" t="s">
        <v>386</v>
      </c>
      <c r="C100" s="704">
        <v>0.11110653691972809</v>
      </c>
      <c r="D100" s="398"/>
      <c r="E100" s="408">
        <f>計算シート!Y98</f>
        <v>84.056145896344802</v>
      </c>
      <c r="F100" s="398"/>
      <c r="G100" s="409">
        <f t="shared" si="2"/>
        <v>9</v>
      </c>
      <c r="H100" s="398"/>
      <c r="I100" s="604" t="s">
        <v>296</v>
      </c>
      <c r="J100" s="611" t="s">
        <v>386</v>
      </c>
      <c r="K100" s="704">
        <v>0.10052385926814081</v>
      </c>
      <c r="L100" s="398"/>
      <c r="M100" s="408">
        <f>計算シート!Y98</f>
        <v>84.056145896344802</v>
      </c>
      <c r="N100" s="398"/>
      <c r="O100" s="409">
        <f t="shared" si="3"/>
        <v>8</v>
      </c>
      <c r="P100" s="398"/>
      <c r="Q100" s="398"/>
      <c r="R100" s="398"/>
    </row>
    <row r="101" spans="1:18" ht="17.25" customHeight="1">
      <c r="A101" s="604" t="s">
        <v>297</v>
      </c>
      <c r="B101" s="611" t="s">
        <v>387</v>
      </c>
      <c r="C101" s="704">
        <v>8.0439864923369991E-2</v>
      </c>
      <c r="D101" s="398"/>
      <c r="E101" s="408">
        <f>計算シート!Y99</f>
        <v>4.0904153237338354</v>
      </c>
      <c r="F101" s="398"/>
      <c r="G101" s="409">
        <f t="shared" si="2"/>
        <v>0</v>
      </c>
      <c r="H101" s="398"/>
      <c r="I101" s="604" t="s">
        <v>297</v>
      </c>
      <c r="J101" s="611" t="s">
        <v>387</v>
      </c>
      <c r="K101" s="704">
        <v>7.9530695298294221E-2</v>
      </c>
      <c r="L101" s="398"/>
      <c r="M101" s="408">
        <f>計算シート!Y99</f>
        <v>4.0904153237338354</v>
      </c>
      <c r="N101" s="398"/>
      <c r="O101" s="409">
        <f t="shared" si="3"/>
        <v>0</v>
      </c>
      <c r="P101" s="398"/>
      <c r="Q101" s="398"/>
      <c r="R101" s="398"/>
    </row>
    <row r="102" spans="1:18" ht="17.25" customHeight="1">
      <c r="A102" s="604" t="s">
        <v>298</v>
      </c>
      <c r="B102" s="611" t="s">
        <v>388</v>
      </c>
      <c r="C102" s="704">
        <v>0.16638175512099682</v>
      </c>
      <c r="D102" s="398"/>
      <c r="E102" s="408">
        <f>計算シート!Y100</f>
        <v>55.8289741433112</v>
      </c>
      <c r="F102" s="398"/>
      <c r="G102" s="409">
        <f t="shared" si="2"/>
        <v>9</v>
      </c>
      <c r="H102" s="398"/>
      <c r="I102" s="604" t="s">
        <v>298</v>
      </c>
      <c r="J102" s="611" t="s">
        <v>388</v>
      </c>
      <c r="K102" s="704">
        <v>0.16549243584549561</v>
      </c>
      <c r="L102" s="398"/>
      <c r="M102" s="408">
        <f>計算シート!Y100</f>
        <v>55.8289741433112</v>
      </c>
      <c r="N102" s="398"/>
      <c r="O102" s="409">
        <f t="shared" si="3"/>
        <v>9</v>
      </c>
      <c r="P102" s="398"/>
      <c r="Q102" s="398"/>
      <c r="R102" s="398"/>
    </row>
    <row r="103" spans="1:18" ht="17.25" customHeight="1">
      <c r="A103" s="606" t="s">
        <v>299</v>
      </c>
      <c r="B103" s="613" t="s">
        <v>389</v>
      </c>
      <c r="C103" s="706">
        <v>0.21071442223156608</v>
      </c>
      <c r="D103" s="398"/>
      <c r="E103" s="408">
        <f>計算シート!Y101</f>
        <v>10.637968958360748</v>
      </c>
      <c r="F103" s="398"/>
      <c r="G103" s="409">
        <f t="shared" si="2"/>
        <v>2</v>
      </c>
      <c r="H103" s="398"/>
      <c r="I103" s="606" t="s">
        <v>299</v>
      </c>
      <c r="J103" s="613" t="s">
        <v>389</v>
      </c>
      <c r="K103" s="706">
        <v>0.20966323917281449</v>
      </c>
      <c r="L103" s="398"/>
      <c r="M103" s="408">
        <f>計算シート!Y101</f>
        <v>10.637968958360748</v>
      </c>
      <c r="N103" s="398"/>
      <c r="O103" s="409">
        <f t="shared" si="3"/>
        <v>2</v>
      </c>
      <c r="P103" s="398"/>
      <c r="Q103" s="398"/>
      <c r="R103" s="398"/>
    </row>
    <row r="104" spans="1:18" ht="17.25" customHeight="1">
      <c r="A104" s="604" t="s">
        <v>300</v>
      </c>
      <c r="B104" s="611" t="s">
        <v>543</v>
      </c>
      <c r="C104" s="704">
        <v>0.13442451680306461</v>
      </c>
      <c r="D104" s="398"/>
      <c r="E104" s="410">
        <f>計算シート!Y102</f>
        <v>72.031720128396444</v>
      </c>
      <c r="F104" s="398"/>
      <c r="G104" s="411">
        <f t="shared" si="2"/>
        <v>10</v>
      </c>
      <c r="H104" s="398"/>
      <c r="I104" s="604" t="s">
        <v>300</v>
      </c>
      <c r="J104" s="611" t="s">
        <v>543</v>
      </c>
      <c r="K104" s="704">
        <v>0.11965871495733937</v>
      </c>
      <c r="L104" s="398"/>
      <c r="M104" s="410">
        <f>計算シート!Y102</f>
        <v>72.031720128396444</v>
      </c>
      <c r="N104" s="398"/>
      <c r="O104" s="411">
        <f t="shared" si="3"/>
        <v>9</v>
      </c>
      <c r="P104" s="398"/>
      <c r="Q104" s="398"/>
      <c r="R104" s="398"/>
    </row>
    <row r="105" spans="1:18" ht="17.25" customHeight="1">
      <c r="A105" s="604" t="s">
        <v>301</v>
      </c>
      <c r="B105" s="611" t="s">
        <v>390</v>
      </c>
      <c r="C105" s="704">
        <v>6.6052273757365165E-2</v>
      </c>
      <c r="D105" s="398"/>
      <c r="E105" s="408">
        <f>計算シート!Y103</f>
        <v>169.69221874210302</v>
      </c>
      <c r="F105" s="398"/>
      <c r="G105" s="409">
        <f t="shared" si="2"/>
        <v>11</v>
      </c>
      <c r="H105" s="398"/>
      <c r="I105" s="604" t="s">
        <v>301</v>
      </c>
      <c r="J105" s="611" t="s">
        <v>390</v>
      </c>
      <c r="K105" s="704">
        <v>6.4752983834416078E-2</v>
      </c>
      <c r="L105" s="398"/>
      <c r="M105" s="408">
        <f>計算シート!Y103</f>
        <v>169.69221874210302</v>
      </c>
      <c r="N105" s="398"/>
      <c r="O105" s="409">
        <f t="shared" si="3"/>
        <v>11</v>
      </c>
      <c r="P105" s="398"/>
      <c r="Q105" s="398"/>
      <c r="R105" s="398"/>
    </row>
    <row r="106" spans="1:18" ht="17.25" customHeight="1">
      <c r="A106" s="604" t="s">
        <v>302</v>
      </c>
      <c r="B106" s="611" t="s">
        <v>391</v>
      </c>
      <c r="C106" s="704">
        <v>1.869502815294594E-2</v>
      </c>
      <c r="D106" s="398"/>
      <c r="E106" s="408">
        <f>計算シート!Y104</f>
        <v>18.129580683481773</v>
      </c>
      <c r="F106" s="398"/>
      <c r="G106" s="409">
        <f t="shared" si="2"/>
        <v>0</v>
      </c>
      <c r="H106" s="398"/>
      <c r="I106" s="604" t="s">
        <v>302</v>
      </c>
      <c r="J106" s="611" t="s">
        <v>391</v>
      </c>
      <c r="K106" s="704">
        <v>1.714937621904096E-2</v>
      </c>
      <c r="L106" s="398"/>
      <c r="M106" s="408">
        <f>計算シート!Y104</f>
        <v>18.129580683481773</v>
      </c>
      <c r="N106" s="398"/>
      <c r="O106" s="409">
        <f t="shared" si="3"/>
        <v>0</v>
      </c>
      <c r="P106" s="398"/>
      <c r="Q106" s="398"/>
      <c r="R106" s="398"/>
    </row>
    <row r="107" spans="1:18" ht="17.25" customHeight="1">
      <c r="A107" s="604" t="s">
        <v>303</v>
      </c>
      <c r="B107" s="611" t="s">
        <v>392</v>
      </c>
      <c r="C107" s="704">
        <v>4.5358525994601571E-2</v>
      </c>
      <c r="D107" s="398"/>
      <c r="E107" s="408">
        <f>計算シート!Y105</f>
        <v>197.83473307966977</v>
      </c>
      <c r="F107" s="398"/>
      <c r="G107" s="409">
        <f t="shared" si="2"/>
        <v>9</v>
      </c>
      <c r="H107" s="398"/>
      <c r="I107" s="604" t="s">
        <v>303</v>
      </c>
      <c r="J107" s="611" t="s">
        <v>392</v>
      </c>
      <c r="K107" s="704">
        <v>3.5050659155811133E-2</v>
      </c>
      <c r="L107" s="398"/>
      <c r="M107" s="408">
        <f>計算シート!Y105</f>
        <v>197.83473307966977</v>
      </c>
      <c r="N107" s="398"/>
      <c r="O107" s="409">
        <f t="shared" si="3"/>
        <v>7</v>
      </c>
      <c r="P107" s="398"/>
      <c r="Q107" s="398"/>
      <c r="R107" s="398"/>
    </row>
    <row r="108" spans="1:18" ht="17.25" customHeight="1">
      <c r="A108" s="606" t="s">
        <v>304</v>
      </c>
      <c r="B108" s="613" t="s">
        <v>393</v>
      </c>
      <c r="C108" s="704">
        <v>0.13532289978779904</v>
      </c>
      <c r="D108" s="398"/>
      <c r="E108" s="412">
        <f>計算シート!Y106</f>
        <v>967.92714500015472</v>
      </c>
      <c r="F108" s="398"/>
      <c r="G108" s="413">
        <f t="shared" si="2"/>
        <v>131</v>
      </c>
      <c r="H108" s="398"/>
      <c r="I108" s="606" t="s">
        <v>304</v>
      </c>
      <c r="J108" s="613" t="s">
        <v>393</v>
      </c>
      <c r="K108" s="704">
        <v>0.11475573002305148</v>
      </c>
      <c r="L108" s="398"/>
      <c r="M108" s="412">
        <f>計算シート!Y106</f>
        <v>967.92714500015472</v>
      </c>
      <c r="N108" s="398"/>
      <c r="O108" s="413">
        <f t="shared" si="3"/>
        <v>111</v>
      </c>
      <c r="P108" s="398"/>
      <c r="Q108" s="398"/>
      <c r="R108" s="398"/>
    </row>
    <row r="109" spans="1:18" ht="17.25" customHeight="1">
      <c r="A109" s="604" t="s">
        <v>305</v>
      </c>
      <c r="B109" s="611" t="s">
        <v>394</v>
      </c>
      <c r="C109" s="705">
        <v>0.1365826013034854</v>
      </c>
      <c r="D109" s="398"/>
      <c r="E109" s="408">
        <f>計算シート!Y107</f>
        <v>10.36189969294494</v>
      </c>
      <c r="F109" s="398"/>
      <c r="G109" s="409">
        <f t="shared" si="2"/>
        <v>1</v>
      </c>
      <c r="H109" s="398"/>
      <c r="I109" s="604" t="s">
        <v>305</v>
      </c>
      <c r="J109" s="611" t="s">
        <v>394</v>
      </c>
      <c r="K109" s="705">
        <v>0.12451928915516335</v>
      </c>
      <c r="L109" s="398"/>
      <c r="M109" s="408">
        <f>計算シート!Y107</f>
        <v>10.36189969294494</v>
      </c>
      <c r="N109" s="398"/>
      <c r="O109" s="409">
        <f t="shared" si="3"/>
        <v>1</v>
      </c>
      <c r="P109" s="398"/>
      <c r="Q109" s="398"/>
      <c r="R109" s="398"/>
    </row>
    <row r="110" spans="1:18" ht="17.25" customHeight="1">
      <c r="A110" s="604" t="s">
        <v>306</v>
      </c>
      <c r="B110" s="611" t="s">
        <v>395</v>
      </c>
      <c r="C110" s="704">
        <v>0.1644981193338147</v>
      </c>
      <c r="D110" s="398"/>
      <c r="E110" s="408">
        <f>計算シート!Y108</f>
        <v>145.57872694328884</v>
      </c>
      <c r="F110" s="398"/>
      <c r="G110" s="409">
        <f t="shared" si="2"/>
        <v>24</v>
      </c>
      <c r="H110" s="398"/>
      <c r="I110" s="604" t="s">
        <v>306</v>
      </c>
      <c r="J110" s="611" t="s">
        <v>395</v>
      </c>
      <c r="K110" s="704">
        <v>0.1390465942716371</v>
      </c>
      <c r="L110" s="398"/>
      <c r="M110" s="408">
        <f>計算シート!Y108</f>
        <v>145.57872694328884</v>
      </c>
      <c r="N110" s="398"/>
      <c r="O110" s="409">
        <f t="shared" si="3"/>
        <v>20</v>
      </c>
      <c r="P110" s="398"/>
      <c r="Q110" s="398"/>
      <c r="R110" s="398"/>
    </row>
    <row r="111" spans="1:18" ht="17.25" customHeight="1">
      <c r="A111" s="604" t="s">
        <v>307</v>
      </c>
      <c r="B111" s="611" t="s">
        <v>396</v>
      </c>
      <c r="C111" s="704">
        <v>0.23945518453427064</v>
      </c>
      <c r="D111" s="398"/>
      <c r="E111" s="408">
        <f>計算シート!Y109</f>
        <v>49.170019484773185</v>
      </c>
      <c r="F111" s="398"/>
      <c r="G111" s="409">
        <f t="shared" si="2"/>
        <v>12</v>
      </c>
      <c r="H111" s="398"/>
      <c r="I111" s="604" t="s">
        <v>307</v>
      </c>
      <c r="J111" s="611" t="s">
        <v>396</v>
      </c>
      <c r="K111" s="704">
        <v>0.12963245969282494</v>
      </c>
      <c r="L111" s="398"/>
      <c r="M111" s="408">
        <f>計算シート!Y109</f>
        <v>49.170019484773185</v>
      </c>
      <c r="N111" s="398"/>
      <c r="O111" s="409">
        <f t="shared" si="3"/>
        <v>6</v>
      </c>
      <c r="P111" s="398"/>
      <c r="Q111" s="398"/>
      <c r="R111" s="398"/>
    </row>
    <row r="112" spans="1:18" ht="17.25" customHeight="1">
      <c r="A112" s="604" t="s">
        <v>308</v>
      </c>
      <c r="B112" s="611" t="s">
        <v>397</v>
      </c>
      <c r="C112" s="704">
        <v>0.10344233809739985</v>
      </c>
      <c r="D112" s="398"/>
      <c r="E112" s="408">
        <f>計算シート!Y110</f>
        <v>62.234647844151205</v>
      </c>
      <c r="F112" s="398"/>
      <c r="G112" s="409">
        <f t="shared" si="2"/>
        <v>6</v>
      </c>
      <c r="H112" s="398"/>
      <c r="I112" s="604" t="s">
        <v>308</v>
      </c>
      <c r="J112" s="611" t="s">
        <v>397</v>
      </c>
      <c r="K112" s="704">
        <v>9.6961537859457422E-2</v>
      </c>
      <c r="L112" s="398"/>
      <c r="M112" s="408">
        <f>計算シート!Y110</f>
        <v>62.234647844151205</v>
      </c>
      <c r="N112" s="398"/>
      <c r="O112" s="409">
        <f t="shared" si="3"/>
        <v>6</v>
      </c>
      <c r="P112" s="398"/>
      <c r="Q112" s="398"/>
      <c r="R112" s="398"/>
    </row>
    <row r="113" spans="1:18" ht="17.25" customHeight="1">
      <c r="A113" s="606" t="s">
        <v>309</v>
      </c>
      <c r="B113" s="613" t="s">
        <v>398</v>
      </c>
      <c r="C113" s="706">
        <v>0.11667909752004475</v>
      </c>
      <c r="D113" s="398"/>
      <c r="E113" s="412">
        <f>計算シート!Y111</f>
        <v>70.919509146595018</v>
      </c>
      <c r="F113" s="398"/>
      <c r="G113" s="413">
        <f t="shared" si="2"/>
        <v>8</v>
      </c>
      <c r="H113" s="398"/>
      <c r="I113" s="606" t="s">
        <v>309</v>
      </c>
      <c r="J113" s="613" t="s">
        <v>398</v>
      </c>
      <c r="K113" s="706">
        <v>7.4212194667163903E-2</v>
      </c>
      <c r="L113" s="398"/>
      <c r="M113" s="412">
        <f>計算シート!Y111</f>
        <v>70.919509146595018</v>
      </c>
      <c r="N113" s="398"/>
      <c r="O113" s="413">
        <f t="shared" si="3"/>
        <v>5</v>
      </c>
      <c r="P113" s="398"/>
      <c r="Q113" s="398"/>
      <c r="R113" s="398"/>
    </row>
    <row r="114" spans="1:18" ht="17.25" customHeight="1">
      <c r="A114" s="605" t="s">
        <v>310</v>
      </c>
      <c r="B114" s="612" t="s">
        <v>544</v>
      </c>
      <c r="C114" s="704">
        <v>0</v>
      </c>
      <c r="D114" s="398"/>
      <c r="E114" s="408">
        <f>計算シート!Y112</f>
        <v>33.318224080842732</v>
      </c>
      <c r="F114" s="398"/>
      <c r="G114" s="409">
        <f t="shared" si="2"/>
        <v>0</v>
      </c>
      <c r="H114" s="398"/>
      <c r="I114" s="605" t="s">
        <v>310</v>
      </c>
      <c r="J114" s="612" t="s">
        <v>544</v>
      </c>
      <c r="K114" s="704">
        <v>0</v>
      </c>
      <c r="L114" s="398"/>
      <c r="M114" s="408">
        <f>計算シート!Y112</f>
        <v>33.318224080842732</v>
      </c>
      <c r="N114" s="398"/>
      <c r="O114" s="409">
        <f t="shared" si="3"/>
        <v>0</v>
      </c>
      <c r="P114" s="398"/>
      <c r="Q114" s="398"/>
      <c r="R114" s="398"/>
    </row>
    <row r="115" spans="1:18" ht="17.25" customHeight="1">
      <c r="A115" s="604" t="s">
        <v>311</v>
      </c>
      <c r="B115" s="611" t="s">
        <v>545</v>
      </c>
      <c r="C115" s="704">
        <v>2.4524141655042075E-3</v>
      </c>
      <c r="D115" s="398"/>
      <c r="E115" s="408">
        <f>計算シート!Y113</f>
        <v>85.774082550145408</v>
      </c>
      <c r="F115" s="398"/>
      <c r="G115" s="409">
        <f t="shared" si="2"/>
        <v>0</v>
      </c>
      <c r="H115" s="398"/>
      <c r="I115" s="604" t="s">
        <v>311</v>
      </c>
      <c r="J115" s="611" t="s">
        <v>545</v>
      </c>
      <c r="K115" s="704">
        <v>2.4524141655042075E-3</v>
      </c>
      <c r="L115" s="398"/>
      <c r="M115" s="702">
        <f>計算シート!Y113</f>
        <v>85.774082550145408</v>
      </c>
      <c r="N115" s="398"/>
      <c r="O115" s="409">
        <f t="shared" si="3"/>
        <v>0</v>
      </c>
      <c r="P115" s="398"/>
      <c r="Q115" s="398"/>
      <c r="R115" s="398"/>
    </row>
    <row r="116" spans="1:18" ht="17.25" customHeight="1">
      <c r="A116" s="625"/>
      <c r="B116" s="626" t="s">
        <v>29</v>
      </c>
      <c r="C116" s="707">
        <v>6.6854743167560349E-2</v>
      </c>
      <c r="D116" s="398"/>
      <c r="E116" s="418">
        <f>SUM(E9:E115)</f>
        <v>16582.823206469995</v>
      </c>
      <c r="F116" s="398"/>
      <c r="G116" s="414">
        <f>SUM(G9:G115)</f>
        <v>1282</v>
      </c>
      <c r="H116" s="398"/>
      <c r="I116" s="625"/>
      <c r="J116" s="626" t="s">
        <v>29</v>
      </c>
      <c r="K116" s="707">
        <v>5.9268053363973457E-2</v>
      </c>
      <c r="L116" s="398"/>
      <c r="M116" s="418">
        <f>SUM(M9:M115)</f>
        <v>16582.823206469995</v>
      </c>
      <c r="N116" s="398"/>
      <c r="O116" s="421">
        <f>SUM(O9:O115)</f>
        <v>1054</v>
      </c>
      <c r="P116" s="398"/>
      <c r="Q116" s="398"/>
      <c r="R116" s="398"/>
    </row>
    <row r="117" spans="1:18" s="398" customFormat="1">
      <c r="C117" s="430"/>
      <c r="D117" s="419"/>
      <c r="E117" s="420"/>
      <c r="F117" s="419"/>
      <c r="G117" s="431"/>
      <c r="H117" s="419"/>
      <c r="I117" s="419"/>
      <c r="J117" s="419"/>
      <c r="K117" s="430"/>
      <c r="M117" s="432"/>
      <c r="O117" s="431"/>
    </row>
    <row r="118" spans="1:18" s="398" customFormat="1"/>
    <row r="119" spans="1:18" s="398" customFormat="1"/>
    <row r="120" spans="1:18" s="398" customFormat="1"/>
    <row r="121" spans="1:18" s="398" customFormat="1"/>
    <row r="122" spans="1:18" s="398" customFormat="1"/>
    <row r="123" spans="1:18" s="398" customFormat="1"/>
    <row r="124" spans="1:18" s="398" customFormat="1"/>
    <row r="125" spans="1:18" s="398" customFormat="1"/>
    <row r="126" spans="1:18" s="398" customFormat="1"/>
    <row r="127" spans="1:18" s="398" customFormat="1"/>
    <row r="128" spans="1:18" s="398" customFormat="1"/>
    <row r="129" s="398" customFormat="1"/>
    <row r="130" s="398" customFormat="1"/>
    <row r="131" s="398" customFormat="1"/>
    <row r="132" s="398" customFormat="1"/>
    <row r="133" s="398" customFormat="1"/>
    <row r="134" s="398" customFormat="1"/>
    <row r="135" s="398" customFormat="1"/>
    <row r="136" s="398" customFormat="1"/>
    <row r="137" s="398" customFormat="1"/>
    <row r="138" s="398" customFormat="1"/>
    <row r="139" s="398" customFormat="1"/>
    <row r="140" s="398" customFormat="1"/>
    <row r="141" s="398" customFormat="1"/>
    <row r="142" s="398" customFormat="1"/>
    <row r="143" s="398" customFormat="1"/>
    <row r="144" s="398" customFormat="1"/>
    <row r="145" s="398" customFormat="1"/>
    <row r="146" s="398" customFormat="1"/>
    <row r="147" s="398" customFormat="1"/>
    <row r="148" s="398" customFormat="1"/>
    <row r="149" s="398" customFormat="1"/>
    <row r="150" s="398" customFormat="1"/>
    <row r="151" s="398" customFormat="1"/>
    <row r="152" s="398" customFormat="1"/>
    <row r="153" s="398" customFormat="1"/>
    <row r="154" s="398" customFormat="1"/>
    <row r="155" s="398" customFormat="1"/>
    <row r="156" s="398" customFormat="1"/>
    <row r="157" s="398" customFormat="1"/>
    <row r="158" s="398" customFormat="1"/>
    <row r="159" s="398" customFormat="1"/>
    <row r="160" s="398" customFormat="1"/>
    <row r="161" s="398" customFormat="1"/>
    <row r="162" s="398" customFormat="1"/>
    <row r="163" s="398" customFormat="1"/>
    <row r="164" s="398" customFormat="1"/>
    <row r="165" s="398" customFormat="1"/>
    <row r="166" s="398" customFormat="1"/>
    <row r="167" s="398" customFormat="1"/>
    <row r="168" s="398" customFormat="1"/>
    <row r="169" s="398" customFormat="1"/>
    <row r="170" s="398" customFormat="1"/>
    <row r="171" s="398" customFormat="1"/>
    <row r="172" s="398" customFormat="1"/>
    <row r="173" s="398" customFormat="1"/>
    <row r="174" s="398" customFormat="1"/>
    <row r="175" s="398" customFormat="1"/>
    <row r="176" s="398" customFormat="1"/>
    <row r="177" s="398" customFormat="1"/>
    <row r="178" s="398" customFormat="1"/>
    <row r="179" s="398" customFormat="1"/>
    <row r="180" s="398" customFormat="1"/>
    <row r="181" s="398" customFormat="1"/>
    <row r="182" s="398" customFormat="1"/>
    <row r="183" s="398" customFormat="1"/>
    <row r="184" s="398" customFormat="1"/>
    <row r="185" s="398" customFormat="1"/>
    <row r="186" s="398" customFormat="1"/>
    <row r="187" s="398" customFormat="1"/>
    <row r="188" s="398" customFormat="1"/>
    <row r="189" s="398" customFormat="1"/>
    <row r="190" s="398" customFormat="1"/>
    <row r="191" s="398" customFormat="1"/>
    <row r="192" s="398" customFormat="1"/>
    <row r="193" s="398" customFormat="1"/>
    <row r="194" s="398" customFormat="1"/>
    <row r="195" s="398" customFormat="1"/>
    <row r="196" s="398" customFormat="1"/>
    <row r="197" s="398" customFormat="1"/>
    <row r="198" s="398" customFormat="1"/>
    <row r="199" s="398" customFormat="1"/>
    <row r="200" s="398" customFormat="1"/>
    <row r="201" s="398" customFormat="1"/>
    <row r="202" s="398" customFormat="1"/>
    <row r="203" s="398" customFormat="1"/>
    <row r="204" s="398" customFormat="1"/>
    <row r="205" s="398" customFormat="1"/>
    <row r="206" s="398" customFormat="1"/>
    <row r="207" s="398" customFormat="1"/>
    <row r="208" s="398" customFormat="1"/>
    <row r="209" s="398" customFormat="1"/>
    <row r="210" s="398" customFormat="1"/>
    <row r="211" s="398" customFormat="1"/>
    <row r="212" s="398" customFormat="1"/>
    <row r="213" s="398" customFormat="1"/>
    <row r="214" s="398" customFormat="1"/>
    <row r="215" s="398" customFormat="1"/>
    <row r="216" s="398" customFormat="1"/>
    <row r="217" s="398" customFormat="1"/>
    <row r="218" s="398" customFormat="1"/>
    <row r="219" s="398" customFormat="1"/>
    <row r="220" s="398" customFormat="1"/>
    <row r="221" s="398" customFormat="1"/>
    <row r="222" s="398" customFormat="1"/>
    <row r="223" s="398" customFormat="1"/>
    <row r="224" s="398" customFormat="1"/>
    <row r="225" s="398" customFormat="1"/>
    <row r="226" s="398" customFormat="1"/>
    <row r="227" s="398" customFormat="1"/>
    <row r="228" s="398" customFormat="1"/>
    <row r="229" s="398" customFormat="1"/>
    <row r="230" s="398" customFormat="1"/>
    <row r="231" s="398" customFormat="1"/>
    <row r="232" s="398" customFormat="1"/>
    <row r="233" s="398" customFormat="1"/>
    <row r="234" s="398" customFormat="1"/>
    <row r="235" s="398" customFormat="1"/>
    <row r="236" s="398" customFormat="1"/>
    <row r="237" s="398" customFormat="1"/>
    <row r="238" s="398" customFormat="1"/>
    <row r="239" s="398" customFormat="1"/>
    <row r="240" s="398" customFormat="1"/>
    <row r="241" s="398" customFormat="1"/>
    <row r="242" s="398" customFormat="1"/>
    <row r="243" s="398" customFormat="1"/>
    <row r="244" s="398" customFormat="1"/>
    <row r="245" s="398" customFormat="1"/>
    <row r="246" s="398" customFormat="1"/>
    <row r="247" s="398" customFormat="1"/>
    <row r="248" s="398" customFormat="1"/>
    <row r="249" s="398" customFormat="1"/>
    <row r="250" s="398" customFormat="1"/>
    <row r="251" s="398" customFormat="1"/>
    <row r="252" s="398" customFormat="1"/>
    <row r="253" s="398" customFormat="1"/>
    <row r="254" s="398" customFormat="1"/>
    <row r="255" s="398" customFormat="1"/>
    <row r="256" s="398" customFormat="1"/>
    <row r="257" s="398" customFormat="1"/>
    <row r="258" s="398" customFormat="1"/>
    <row r="259" s="398" customFormat="1"/>
    <row r="260" s="398" customFormat="1"/>
    <row r="261" s="398" customFormat="1"/>
    <row r="262" s="398" customFormat="1"/>
    <row r="263" s="398" customFormat="1"/>
    <row r="264" s="398" customFormat="1"/>
    <row r="265" s="398" customFormat="1"/>
    <row r="266" s="398" customFormat="1"/>
    <row r="267" s="398" customFormat="1"/>
    <row r="268" s="398" customFormat="1"/>
    <row r="269" s="398" customFormat="1"/>
    <row r="270" s="398" customFormat="1"/>
    <row r="271" s="398" customFormat="1"/>
    <row r="272" s="398" customFormat="1"/>
    <row r="273" s="398" customFormat="1"/>
    <row r="274" s="398" customFormat="1"/>
    <row r="275" s="398" customFormat="1"/>
    <row r="276" s="398" customFormat="1"/>
    <row r="277" s="398" customFormat="1"/>
    <row r="278" s="398" customFormat="1"/>
    <row r="279" s="398" customFormat="1"/>
    <row r="280" s="398" customFormat="1"/>
    <row r="281" s="398" customFormat="1"/>
    <row r="282" s="398" customFormat="1"/>
    <row r="283" s="398" customFormat="1"/>
    <row r="284" s="398" customFormat="1"/>
    <row r="285" s="398" customFormat="1"/>
    <row r="286" s="398" customFormat="1"/>
    <row r="287" s="398" customFormat="1"/>
    <row r="288" s="398" customFormat="1"/>
    <row r="289" s="398" customFormat="1"/>
    <row r="290" s="398" customFormat="1"/>
    <row r="291" s="398" customFormat="1"/>
    <row r="292" s="398" customFormat="1"/>
    <row r="293" s="398" customFormat="1"/>
    <row r="294" s="398" customFormat="1"/>
    <row r="295" s="398" customFormat="1"/>
    <row r="296" s="398" customFormat="1"/>
    <row r="297" s="398" customFormat="1"/>
    <row r="298" s="398" customFormat="1"/>
    <row r="299" s="398" customFormat="1"/>
    <row r="300" s="398" customFormat="1"/>
    <row r="301" s="398" customFormat="1"/>
    <row r="302" s="398" customFormat="1"/>
    <row r="303" s="398" customFormat="1"/>
    <row r="304" s="398" customFormat="1"/>
    <row r="305" s="398" customFormat="1"/>
    <row r="306" s="398" customFormat="1"/>
    <row r="307" s="398" customFormat="1"/>
    <row r="308" s="398" customFormat="1"/>
    <row r="309" s="398" customFormat="1"/>
    <row r="310" s="398" customFormat="1"/>
    <row r="311" s="398" customFormat="1"/>
    <row r="312" s="398" customFormat="1"/>
    <row r="313" s="398" customFormat="1"/>
    <row r="314" s="398" customFormat="1"/>
    <row r="315" s="398" customFormat="1"/>
    <row r="316" s="398" customFormat="1"/>
    <row r="317" s="398" customFormat="1"/>
    <row r="318" s="398" customFormat="1"/>
    <row r="319" s="398" customFormat="1"/>
    <row r="320" s="398" customFormat="1"/>
    <row r="321" s="398" customFormat="1"/>
    <row r="322" s="398" customFormat="1"/>
    <row r="323" s="398" customFormat="1"/>
    <row r="324" s="398" customFormat="1"/>
    <row r="325" s="398" customFormat="1"/>
    <row r="326" s="398" customFormat="1"/>
    <row r="327" s="398" customFormat="1"/>
    <row r="328" s="398" customFormat="1"/>
    <row r="329" s="398" customFormat="1"/>
    <row r="330" s="398" customFormat="1"/>
    <row r="331" s="398" customFormat="1"/>
    <row r="332" s="398" customFormat="1"/>
    <row r="333" s="398" customFormat="1"/>
    <row r="334" s="398" customFormat="1"/>
    <row r="335" s="398" customFormat="1"/>
    <row r="336" s="398" customFormat="1"/>
    <row r="337" s="398" customFormat="1"/>
    <row r="338" s="398" customFormat="1"/>
    <row r="339" s="398" customFormat="1"/>
    <row r="340" s="398" customFormat="1"/>
    <row r="341" s="398" customFormat="1"/>
    <row r="342" s="398" customFormat="1"/>
    <row r="343" s="398" customFormat="1"/>
    <row r="344" s="398" customFormat="1"/>
    <row r="345" s="398" customFormat="1"/>
    <row r="346" s="398" customFormat="1"/>
    <row r="347" s="398" customFormat="1"/>
    <row r="348" s="398" customFormat="1"/>
    <row r="349" s="398" customFormat="1"/>
    <row r="350" s="398" customFormat="1"/>
    <row r="351" s="398" customFormat="1"/>
    <row r="352" s="398" customFormat="1"/>
    <row r="353" s="398" customFormat="1"/>
    <row r="354" s="398" customFormat="1"/>
    <row r="355" s="398" customFormat="1"/>
    <row r="356" s="398" customFormat="1"/>
    <row r="357" s="398" customFormat="1"/>
    <row r="358" s="398" customFormat="1"/>
    <row r="359" s="398" customFormat="1"/>
    <row r="360" s="398" customFormat="1"/>
    <row r="361" s="398" customFormat="1"/>
    <row r="362" s="398" customFormat="1"/>
    <row r="363" s="398" customFormat="1"/>
    <row r="364" s="398" customFormat="1"/>
    <row r="365" s="398" customFormat="1"/>
    <row r="366" s="398" customFormat="1"/>
    <row r="367" s="398" customFormat="1"/>
    <row r="368" s="398" customFormat="1"/>
    <row r="369" s="398" customFormat="1"/>
    <row r="370" s="398" customFormat="1"/>
    <row r="371" s="398" customFormat="1"/>
    <row r="372" s="398" customFormat="1"/>
    <row r="373" s="398" customFormat="1"/>
    <row r="374" s="398" customFormat="1"/>
    <row r="375" s="398" customFormat="1"/>
    <row r="376" s="398" customFormat="1"/>
    <row r="377" s="398" customFormat="1"/>
    <row r="378" s="398" customFormat="1"/>
    <row r="379" s="398" customFormat="1"/>
    <row r="380" s="398" customFormat="1"/>
    <row r="381" s="398" customFormat="1"/>
    <row r="382" s="398" customFormat="1"/>
    <row r="383" s="398" customFormat="1"/>
    <row r="384" s="398" customFormat="1"/>
    <row r="385" s="398" customFormat="1"/>
    <row r="386" s="398" customFormat="1"/>
    <row r="387" s="398" customFormat="1"/>
    <row r="388" s="398" customFormat="1"/>
    <row r="389" s="398" customFormat="1"/>
    <row r="390" s="398" customFormat="1"/>
    <row r="391" s="398" customFormat="1"/>
    <row r="392" s="398" customFormat="1"/>
    <row r="393" s="398" customFormat="1"/>
    <row r="394" s="398" customFormat="1"/>
    <row r="395" s="398" customFormat="1"/>
    <row r="396" s="398" customFormat="1"/>
    <row r="397" s="398" customFormat="1"/>
    <row r="398" s="398" customFormat="1"/>
    <row r="399" s="398" customFormat="1"/>
    <row r="400" s="398" customFormat="1"/>
    <row r="401" s="398" customFormat="1"/>
    <row r="402" s="398" customFormat="1"/>
    <row r="403" s="398" customFormat="1"/>
    <row r="404" s="398" customFormat="1"/>
    <row r="405" s="398" customFormat="1"/>
    <row r="406" s="398" customFormat="1"/>
    <row r="407" s="398" customFormat="1"/>
    <row r="408" s="398" customFormat="1"/>
    <row r="409" s="398" customFormat="1"/>
    <row r="410" s="398" customFormat="1"/>
    <row r="411" s="398" customFormat="1"/>
    <row r="412" s="398" customFormat="1"/>
    <row r="413" s="398" customFormat="1"/>
    <row r="414" s="398" customFormat="1"/>
    <row r="415" s="398" customFormat="1"/>
    <row r="416" s="398" customFormat="1"/>
    <row r="417" s="398" customFormat="1"/>
    <row r="418" s="398" customFormat="1"/>
    <row r="419" s="398" customFormat="1"/>
    <row r="420" s="398" customFormat="1"/>
    <row r="421" s="398" customFormat="1"/>
    <row r="422" s="398" customFormat="1"/>
    <row r="423" s="398" customFormat="1"/>
    <row r="424" s="398" customFormat="1"/>
    <row r="425" s="398" customFormat="1"/>
    <row r="426" s="398" customFormat="1"/>
    <row r="427" s="398" customFormat="1"/>
    <row r="428" s="398" customFormat="1"/>
    <row r="429" s="398" customFormat="1"/>
    <row r="430" s="398" customFormat="1"/>
    <row r="431" s="398" customFormat="1"/>
    <row r="432" s="398" customFormat="1"/>
    <row r="433" s="398" customFormat="1"/>
    <row r="434" s="398" customFormat="1"/>
    <row r="435" s="398" customFormat="1"/>
    <row r="436" s="398" customFormat="1"/>
    <row r="437" s="398" customFormat="1"/>
    <row r="438" s="398" customFormat="1"/>
    <row r="439" s="398" customFormat="1"/>
    <row r="440" s="398" customFormat="1"/>
    <row r="441" s="398" customFormat="1"/>
  </sheetData>
  <mergeCells count="11">
    <mergeCell ref="R7:R8"/>
    <mergeCell ref="L7:L8"/>
    <mergeCell ref="N7:N8"/>
    <mergeCell ref="Q7:Q8"/>
    <mergeCell ref="A2:J3"/>
    <mergeCell ref="E5:F5"/>
    <mergeCell ref="M5:N5"/>
    <mergeCell ref="A7:B8"/>
    <mergeCell ref="D7:D8"/>
    <mergeCell ref="F7:F8"/>
    <mergeCell ref="I7:J8"/>
  </mergeCells>
  <phoneticPr fontId="2"/>
  <pageMargins left="1.299212598425197" right="0.70866141732283472" top="0.74803149606299213" bottom="0.74803149606299213" header="0.31496062992125984" footer="0.31496062992125984"/>
  <pageSetup paperSize="8"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12"/>
  <sheetViews>
    <sheetView zoomScaleNormal="100" workbookViewId="0">
      <pane xSplit="3" ySplit="3" topLeftCell="D4" activePane="bottomRight" state="frozen"/>
      <selection activeCell="A17" sqref="A17:IV18"/>
      <selection pane="topRight" activeCell="A17" sqref="A17:IV18"/>
      <selection pane="bottomLeft" activeCell="A17" sqref="A17:IV18"/>
      <selection pane="bottomRight"/>
    </sheetView>
  </sheetViews>
  <sheetFormatPr defaultRowHeight="12"/>
  <cols>
    <col min="1" max="1" width="3.625" style="119" customWidth="1"/>
    <col min="2" max="2" width="25.375" style="119" customWidth="1"/>
    <col min="3" max="3" width="0.625" style="119" customWidth="1"/>
    <col min="4" max="5" width="10.875" style="119" customWidth="1"/>
    <col min="6" max="16384" width="9" style="119"/>
  </cols>
  <sheetData>
    <row r="1" spans="1:5" ht="15" thickBot="1">
      <c r="A1" s="159" t="s">
        <v>18</v>
      </c>
    </row>
    <row r="2" spans="1:5" ht="12" customHeight="1">
      <c r="A2" s="455"/>
      <c r="B2" s="179"/>
      <c r="C2" s="179"/>
      <c r="D2" s="456"/>
      <c r="E2" s="457"/>
    </row>
    <row r="3" spans="1:5" ht="51.75" customHeight="1">
      <c r="A3" s="182"/>
      <c r="B3" s="183"/>
      <c r="C3" s="183"/>
      <c r="D3" s="572" t="s">
        <v>17</v>
      </c>
      <c r="E3" s="513" t="s">
        <v>20</v>
      </c>
    </row>
    <row r="4" spans="1:5" ht="15.95" customHeight="1">
      <c r="A4" s="604" t="s">
        <v>205</v>
      </c>
      <c r="B4" s="611" t="s">
        <v>312</v>
      </c>
      <c r="C4" s="183"/>
      <c r="D4" s="661">
        <f>(取引基本表!DT4*(-1))/(取引基本表!DP4)</f>
        <v>0.59976573938506583</v>
      </c>
      <c r="E4" s="656">
        <f t="shared" ref="E4:E24" si="0">1-D4</f>
        <v>0.40023426061493417</v>
      </c>
    </row>
    <row r="5" spans="1:5" ht="15.95" customHeight="1">
      <c r="A5" s="604" t="s">
        <v>206</v>
      </c>
      <c r="B5" s="611" t="s">
        <v>313</v>
      </c>
      <c r="C5" s="183"/>
      <c r="D5" s="661">
        <f>(取引基本表!DT5*(-1))/(取引基本表!DP5)</f>
        <v>0.56352583586626137</v>
      </c>
      <c r="E5" s="656">
        <f t="shared" si="0"/>
        <v>0.43647416413373863</v>
      </c>
    </row>
    <row r="6" spans="1:5" ht="15.95" customHeight="1">
      <c r="A6" s="604" t="s">
        <v>207</v>
      </c>
      <c r="B6" s="611" t="s">
        <v>314</v>
      </c>
      <c r="C6" s="183"/>
      <c r="D6" s="661">
        <f>(取引基本表!DT6*(-1))/(取引基本表!DP6)</f>
        <v>0</v>
      </c>
      <c r="E6" s="656">
        <f t="shared" si="0"/>
        <v>1</v>
      </c>
    </row>
    <row r="7" spans="1:5" ht="15.95" customHeight="1">
      <c r="A7" s="604" t="s">
        <v>208</v>
      </c>
      <c r="B7" s="611" t="s">
        <v>315</v>
      </c>
      <c r="C7" s="183"/>
      <c r="D7" s="661">
        <f>(取引基本表!DT7*(-1))/(取引基本表!DP7)</f>
        <v>0.43193199021777107</v>
      </c>
      <c r="E7" s="656">
        <f t="shared" si="0"/>
        <v>0.56806800978222893</v>
      </c>
    </row>
    <row r="8" spans="1:5" ht="15.95" customHeight="1">
      <c r="A8" s="604" t="s">
        <v>209</v>
      </c>
      <c r="B8" s="611" t="s">
        <v>316</v>
      </c>
      <c r="C8" s="183"/>
      <c r="D8" s="661">
        <f>(取引基本表!DT8*(-1))/(取引基本表!DP8)</f>
        <v>0.29202130916661562</v>
      </c>
      <c r="E8" s="656">
        <f t="shared" si="0"/>
        <v>0.70797869083338438</v>
      </c>
    </row>
    <row r="9" spans="1:5" ht="15.95" customHeight="1">
      <c r="A9" s="604" t="s">
        <v>210</v>
      </c>
      <c r="B9" s="611" t="s">
        <v>317</v>
      </c>
      <c r="C9" s="183"/>
      <c r="D9" s="661">
        <f>(取引基本表!DT9*(-1))/(取引基本表!DP9)</f>
        <v>1</v>
      </c>
      <c r="E9" s="656">
        <f t="shared" si="0"/>
        <v>0</v>
      </c>
    </row>
    <row r="10" spans="1:5" ht="15.95" customHeight="1">
      <c r="A10" s="604" t="s">
        <v>211</v>
      </c>
      <c r="B10" s="611" t="s">
        <v>535</v>
      </c>
      <c r="C10" s="183"/>
      <c r="D10" s="661">
        <f>(取引基本表!DT10*(-1))/(取引基本表!DP10)</f>
        <v>0.66167045338939945</v>
      </c>
      <c r="E10" s="656">
        <f t="shared" si="0"/>
        <v>0.33832954661060055</v>
      </c>
    </row>
    <row r="11" spans="1:5" ht="15.95" customHeight="1">
      <c r="A11" s="604" t="s">
        <v>212</v>
      </c>
      <c r="B11" s="611" t="s">
        <v>318</v>
      </c>
      <c r="C11" s="183"/>
      <c r="D11" s="661">
        <f>(取引基本表!DT11*(-1))/(取引基本表!DP11)</f>
        <v>0.817451205510907</v>
      </c>
      <c r="E11" s="656">
        <f t="shared" si="0"/>
        <v>0.182548794489093</v>
      </c>
    </row>
    <row r="12" spans="1:5" ht="15.95" customHeight="1">
      <c r="A12" s="604" t="s">
        <v>213</v>
      </c>
      <c r="B12" s="611" t="s">
        <v>319</v>
      </c>
      <c r="C12" s="183"/>
      <c r="D12" s="661">
        <f>(取引基本表!DT12*(-1))/(取引基本表!DP12)</f>
        <v>0.8426559466938337</v>
      </c>
      <c r="E12" s="656">
        <f t="shared" si="0"/>
        <v>0.1573440533061663</v>
      </c>
    </row>
    <row r="13" spans="1:5" ht="15.95" customHeight="1">
      <c r="A13" s="604" t="s">
        <v>214</v>
      </c>
      <c r="B13" s="611" t="s">
        <v>320</v>
      </c>
      <c r="C13" s="183"/>
      <c r="D13" s="661">
        <f>(取引基本表!DT13*(-1))/(取引基本表!DP13)</f>
        <v>0.93762765121759628</v>
      </c>
      <c r="E13" s="656">
        <f t="shared" si="0"/>
        <v>6.2372348782403719E-2</v>
      </c>
    </row>
    <row r="14" spans="1:5" ht="15.95" customHeight="1">
      <c r="A14" s="604" t="s">
        <v>215</v>
      </c>
      <c r="B14" s="614" t="s">
        <v>321</v>
      </c>
      <c r="C14" s="183"/>
      <c r="D14" s="661">
        <f>(取引基本表!DT14*(-1))/(取引基本表!DP14)</f>
        <v>1</v>
      </c>
      <c r="E14" s="656">
        <f t="shared" si="0"/>
        <v>0</v>
      </c>
    </row>
    <row r="15" spans="1:5" ht="15.95" customHeight="1">
      <c r="A15" s="604" t="s">
        <v>216</v>
      </c>
      <c r="B15" s="611" t="s">
        <v>322</v>
      </c>
      <c r="C15" s="183"/>
      <c r="D15" s="661">
        <f>(取引基本表!DT15*(-1))/(取引基本表!DP15)</f>
        <v>0.89233784296371221</v>
      </c>
      <c r="E15" s="656">
        <f t="shared" si="0"/>
        <v>0.10766215703628779</v>
      </c>
    </row>
    <row r="16" spans="1:5" ht="15.95" customHeight="1">
      <c r="A16" s="604" t="s">
        <v>217</v>
      </c>
      <c r="B16" s="611" t="s">
        <v>323</v>
      </c>
      <c r="C16" s="183"/>
      <c r="D16" s="661">
        <f>(取引基本表!DT16*(-1))/(取引基本表!DP16)</f>
        <v>0.86352427357537587</v>
      </c>
      <c r="E16" s="656">
        <f t="shared" si="0"/>
        <v>0.13647572642462413</v>
      </c>
    </row>
    <row r="17" spans="1:5" ht="15.95" customHeight="1">
      <c r="A17" s="604" t="s">
        <v>218</v>
      </c>
      <c r="B17" s="611" t="s">
        <v>324</v>
      </c>
      <c r="C17" s="183"/>
      <c r="D17" s="661">
        <f>(取引基本表!DT17*(-1))/(取引基本表!DP17)</f>
        <v>0.76872609434764128</v>
      </c>
      <c r="E17" s="656">
        <f t="shared" si="0"/>
        <v>0.23127390565235872</v>
      </c>
    </row>
    <row r="18" spans="1:5" ht="15.95" customHeight="1">
      <c r="A18" s="604" t="s">
        <v>219</v>
      </c>
      <c r="B18" s="611" t="s">
        <v>325</v>
      </c>
      <c r="C18" s="183"/>
      <c r="D18" s="661">
        <f>(取引基本表!DT18*(-1))/(取引基本表!DP18)</f>
        <v>0.75244328097731239</v>
      </c>
      <c r="E18" s="656">
        <f t="shared" si="0"/>
        <v>0.24755671902268761</v>
      </c>
    </row>
    <row r="19" spans="1:5" ht="15.95" customHeight="1">
      <c r="A19" s="604" t="s">
        <v>220</v>
      </c>
      <c r="B19" s="611" t="s">
        <v>326</v>
      </c>
      <c r="C19" s="183"/>
      <c r="D19" s="661">
        <f>(取引基本表!DT19*(-1))/(取引基本表!DP19)</f>
        <v>0.89014918958742628</v>
      </c>
      <c r="E19" s="656">
        <f t="shared" si="0"/>
        <v>0.10985081041257372</v>
      </c>
    </row>
    <row r="20" spans="1:5" ht="15.95" customHeight="1">
      <c r="A20" s="604" t="s">
        <v>221</v>
      </c>
      <c r="B20" s="611" t="s">
        <v>327</v>
      </c>
      <c r="C20" s="183"/>
      <c r="D20" s="661">
        <f>(取引基本表!DT20*(-1))/(取引基本表!DP20)</f>
        <v>0.32520126263244181</v>
      </c>
      <c r="E20" s="656">
        <f t="shared" si="0"/>
        <v>0.67479873736755813</v>
      </c>
    </row>
    <row r="21" spans="1:5" ht="15.95" customHeight="1">
      <c r="A21" s="604" t="s">
        <v>222</v>
      </c>
      <c r="B21" s="611" t="s">
        <v>328</v>
      </c>
      <c r="C21" s="183"/>
      <c r="D21" s="661">
        <f>(取引基本表!DT21*(-1))/(取引基本表!DP21)</f>
        <v>0.51632055672152877</v>
      </c>
      <c r="E21" s="656">
        <f t="shared" si="0"/>
        <v>0.48367944327847123</v>
      </c>
    </row>
    <row r="22" spans="1:5" ht="15.95" customHeight="1">
      <c r="A22" s="604" t="s">
        <v>223</v>
      </c>
      <c r="B22" s="611" t="s">
        <v>329</v>
      </c>
      <c r="C22" s="183"/>
      <c r="D22" s="661">
        <f>(取引基本表!DT22*(-1))/(取引基本表!DP22)</f>
        <v>0.4013104013104013</v>
      </c>
      <c r="E22" s="656">
        <f t="shared" si="0"/>
        <v>0.5986895986895987</v>
      </c>
    </row>
    <row r="23" spans="1:5" ht="15.95" customHeight="1">
      <c r="A23" s="604" t="s">
        <v>224</v>
      </c>
      <c r="B23" s="611" t="s">
        <v>330</v>
      </c>
      <c r="C23" s="183"/>
      <c r="D23" s="661">
        <f>(取引基本表!DT23*(-1))/(取引基本表!DP23)</f>
        <v>0.85837454366569144</v>
      </c>
      <c r="E23" s="656">
        <f t="shared" si="0"/>
        <v>0.14162545633430856</v>
      </c>
    </row>
    <row r="24" spans="1:5" ht="15.95" customHeight="1">
      <c r="A24" s="604" t="s">
        <v>225</v>
      </c>
      <c r="B24" s="611" t="s">
        <v>536</v>
      </c>
      <c r="C24" s="183"/>
      <c r="D24" s="661">
        <f>(取引基本表!DT24*(-1))/(取引基本表!DP24)</f>
        <v>1</v>
      </c>
      <c r="E24" s="656">
        <f t="shared" si="0"/>
        <v>0</v>
      </c>
    </row>
    <row r="25" spans="1:5" ht="15.95" customHeight="1">
      <c r="A25" s="604" t="s">
        <v>226</v>
      </c>
      <c r="B25" s="611" t="s">
        <v>537</v>
      </c>
      <c r="C25" s="183"/>
      <c r="D25" s="661">
        <f>(取引基本表!DT25*(-1))/(取引基本表!DP25)</f>
        <v>0.64639961207941599</v>
      </c>
      <c r="E25" s="656">
        <f t="shared" ref="E25:E88" si="1">1-D25</f>
        <v>0.35360038792058401</v>
      </c>
    </row>
    <row r="26" spans="1:5" ht="15.95" customHeight="1">
      <c r="A26" s="604" t="s">
        <v>227</v>
      </c>
      <c r="B26" s="615" t="s">
        <v>331</v>
      </c>
      <c r="C26" s="183"/>
      <c r="D26" s="661">
        <f>(取引基本表!DT26*(-1))/(取引基本表!DP26)</f>
        <v>0.95781215712091283</v>
      </c>
      <c r="E26" s="656">
        <f t="shared" si="1"/>
        <v>4.2187842879087167E-2</v>
      </c>
    </row>
    <row r="27" spans="1:5" ht="15.95" customHeight="1">
      <c r="A27" s="604" t="s">
        <v>228</v>
      </c>
      <c r="B27" s="611" t="s">
        <v>332</v>
      </c>
      <c r="C27" s="183"/>
      <c r="D27" s="661">
        <f>(取引基本表!DT27*(-1))/(取引基本表!DP27)</f>
        <v>0.76045751633986924</v>
      </c>
      <c r="E27" s="656">
        <f t="shared" si="1"/>
        <v>0.23954248366013076</v>
      </c>
    </row>
    <row r="28" spans="1:5" ht="15.95" customHeight="1">
      <c r="A28" s="604" t="s">
        <v>229</v>
      </c>
      <c r="B28" s="611" t="s">
        <v>333</v>
      </c>
      <c r="C28" s="183"/>
      <c r="D28" s="661">
        <f>(取引基本表!DT28*(-1))/(取引基本表!DP28)</f>
        <v>0.95608022587868757</v>
      </c>
      <c r="E28" s="656">
        <f t="shared" si="1"/>
        <v>4.3919774121312427E-2</v>
      </c>
    </row>
    <row r="29" spans="1:5" ht="15.95" customHeight="1">
      <c r="A29" s="604" t="s">
        <v>230</v>
      </c>
      <c r="B29" s="611" t="s">
        <v>334</v>
      </c>
      <c r="C29" s="183"/>
      <c r="D29" s="661">
        <f>(取引基本表!DT29*(-1))/(取引基本表!DP29)</f>
        <v>0.92088967971530244</v>
      </c>
      <c r="E29" s="656">
        <f t="shared" si="1"/>
        <v>7.9110320284697555E-2</v>
      </c>
    </row>
    <row r="30" spans="1:5" ht="15.95" customHeight="1">
      <c r="A30" s="604" t="s">
        <v>231</v>
      </c>
      <c r="B30" s="611" t="s">
        <v>335</v>
      </c>
      <c r="C30" s="183"/>
      <c r="D30" s="661">
        <f>(取引基本表!DT30*(-1))/(取引基本表!DP30)</f>
        <v>0.99701642488545206</v>
      </c>
      <c r="E30" s="656">
        <f t="shared" si="1"/>
        <v>2.9835751145479428E-3</v>
      </c>
    </row>
    <row r="31" spans="1:5" ht="15.95" customHeight="1">
      <c r="A31" s="604" t="s">
        <v>232</v>
      </c>
      <c r="B31" s="611" t="s">
        <v>336</v>
      </c>
      <c r="C31" s="183"/>
      <c r="D31" s="661">
        <f>(取引基本表!DT31*(-1))/(取引基本表!DP31)</f>
        <v>0.40007945967421532</v>
      </c>
      <c r="E31" s="656">
        <f t="shared" si="1"/>
        <v>0.59992054032578468</v>
      </c>
    </row>
    <row r="32" spans="1:5" ht="15.75" customHeight="1">
      <c r="A32" s="604" t="s">
        <v>233</v>
      </c>
      <c r="B32" s="611" t="s">
        <v>337</v>
      </c>
      <c r="C32" s="183"/>
      <c r="D32" s="661">
        <f>(取引基本表!DT32*(-1))/(取引基本表!DP32)</f>
        <v>0.87644931762510203</v>
      </c>
      <c r="E32" s="656">
        <f t="shared" si="1"/>
        <v>0.12355068237489797</v>
      </c>
    </row>
    <row r="33" spans="1:5" ht="15.95" customHeight="1">
      <c r="A33" s="604" t="s">
        <v>234</v>
      </c>
      <c r="B33" s="611" t="s">
        <v>338</v>
      </c>
      <c r="C33" s="183"/>
      <c r="D33" s="661">
        <f>(取引基本表!DT33*(-1))/(取引基本表!DP33)</f>
        <v>0.95836010279473172</v>
      </c>
      <c r="E33" s="656">
        <f t="shared" si="1"/>
        <v>4.1639897205268284E-2</v>
      </c>
    </row>
    <row r="34" spans="1:5" ht="15.95" customHeight="1">
      <c r="A34" s="604" t="s">
        <v>235</v>
      </c>
      <c r="B34" s="611" t="s">
        <v>538</v>
      </c>
      <c r="C34" s="183"/>
      <c r="D34" s="661">
        <f>(取引基本表!DT34*(-1))/(取引基本表!DP34)</f>
        <v>0.9874831503947622</v>
      </c>
      <c r="E34" s="656">
        <f t="shared" si="1"/>
        <v>1.2516849605237801E-2</v>
      </c>
    </row>
    <row r="35" spans="1:5" ht="15.95" customHeight="1">
      <c r="A35" s="604" t="s">
        <v>236</v>
      </c>
      <c r="B35" s="611" t="s">
        <v>339</v>
      </c>
      <c r="C35" s="183"/>
      <c r="D35" s="661">
        <f>(取引基本表!DT35*(-1))/(取引基本表!DP35)</f>
        <v>0.84271623163121523</v>
      </c>
      <c r="E35" s="656">
        <f t="shared" si="1"/>
        <v>0.15728376836878477</v>
      </c>
    </row>
    <row r="36" spans="1:5" ht="15.95" customHeight="1">
      <c r="A36" s="604" t="s">
        <v>237</v>
      </c>
      <c r="B36" s="611" t="s">
        <v>340</v>
      </c>
      <c r="C36" s="183"/>
      <c r="D36" s="661">
        <f>(取引基本表!DT36*(-1))/(取引基本表!DP36)</f>
        <v>0.24242309727155922</v>
      </c>
      <c r="E36" s="656">
        <f t="shared" si="1"/>
        <v>0.7575769027284408</v>
      </c>
    </row>
    <row r="37" spans="1:5" ht="15.95" customHeight="1">
      <c r="A37" s="604" t="s">
        <v>238</v>
      </c>
      <c r="B37" s="611" t="s">
        <v>341</v>
      </c>
      <c r="C37" s="183"/>
      <c r="D37" s="661">
        <f>(取引基本表!DT37*(-1))/(取引基本表!DP37)</f>
        <v>0.96267341995155253</v>
      </c>
      <c r="E37" s="656">
        <f t="shared" si="1"/>
        <v>3.7326580048447466E-2</v>
      </c>
    </row>
    <row r="38" spans="1:5" ht="15.95" customHeight="1">
      <c r="A38" s="604" t="s">
        <v>239</v>
      </c>
      <c r="B38" s="611" t="s">
        <v>342</v>
      </c>
      <c r="C38" s="183"/>
      <c r="D38" s="661">
        <f>(取引基本表!DT38*(-1))/(取引基本表!DP38)</f>
        <v>0.77816576359622713</v>
      </c>
      <c r="E38" s="656">
        <f t="shared" si="1"/>
        <v>0.22183423640377287</v>
      </c>
    </row>
    <row r="39" spans="1:5" ht="15.95" customHeight="1">
      <c r="A39" s="604" t="s">
        <v>240</v>
      </c>
      <c r="B39" s="611" t="s">
        <v>343</v>
      </c>
      <c r="C39" s="183"/>
      <c r="D39" s="661">
        <f>(取引基本表!DT39*(-1))/(取引基本表!DP39)</f>
        <v>0.53920996668987708</v>
      </c>
      <c r="E39" s="656">
        <f t="shared" si="1"/>
        <v>0.46079003331012292</v>
      </c>
    </row>
    <row r="40" spans="1:5" ht="15.95" customHeight="1">
      <c r="A40" s="604" t="s">
        <v>241</v>
      </c>
      <c r="B40" s="611" t="s">
        <v>344</v>
      </c>
      <c r="C40" s="183"/>
      <c r="D40" s="661">
        <f>(取引基本表!DT40*(-1))/(取引基本表!DP40)</f>
        <v>0.95018071790532777</v>
      </c>
      <c r="E40" s="656">
        <f t="shared" si="1"/>
        <v>4.9819282094672235E-2</v>
      </c>
    </row>
    <row r="41" spans="1:5" ht="15.95" customHeight="1">
      <c r="A41" s="604" t="s">
        <v>242</v>
      </c>
      <c r="B41" s="611" t="s">
        <v>539</v>
      </c>
      <c r="C41" s="183"/>
      <c r="D41" s="661">
        <f>(取引基本表!DT41*(-1))/(取引基本表!DP41)</f>
        <v>0.62143756438136655</v>
      </c>
      <c r="E41" s="656">
        <f t="shared" si="1"/>
        <v>0.37856243561863345</v>
      </c>
    </row>
    <row r="42" spans="1:5" ht="15.95" customHeight="1">
      <c r="A42" s="604" t="s">
        <v>243</v>
      </c>
      <c r="B42" s="611" t="s">
        <v>345</v>
      </c>
      <c r="C42" s="183"/>
      <c r="D42" s="661">
        <f>(取引基本表!DT42*(-1))/(取引基本表!DP42)</f>
        <v>0.50245861545194759</v>
      </c>
      <c r="E42" s="656">
        <f t="shared" si="1"/>
        <v>0.49754138454805241</v>
      </c>
    </row>
    <row r="43" spans="1:5" ht="15.95" customHeight="1">
      <c r="A43" s="604" t="s">
        <v>244</v>
      </c>
      <c r="B43" s="611" t="s">
        <v>346</v>
      </c>
      <c r="C43" s="183"/>
      <c r="D43" s="661">
        <f>(取引基本表!DT43*(-1))/(取引基本表!DP43)</f>
        <v>0.74978400447237803</v>
      </c>
      <c r="E43" s="656">
        <f t="shared" si="1"/>
        <v>0.25021599552762197</v>
      </c>
    </row>
    <row r="44" spans="1:5" ht="15.95" customHeight="1">
      <c r="A44" s="604" t="s">
        <v>245</v>
      </c>
      <c r="B44" s="611" t="s">
        <v>347</v>
      </c>
      <c r="C44" s="183"/>
      <c r="D44" s="661">
        <f>(取引基本表!DT44*(-1))/(取引基本表!DP44)</f>
        <v>0.50080797402401267</v>
      </c>
      <c r="E44" s="656">
        <f t="shared" si="1"/>
        <v>0.49919202597598733</v>
      </c>
    </row>
    <row r="45" spans="1:5" ht="15.95" customHeight="1">
      <c r="A45" s="604" t="s">
        <v>246</v>
      </c>
      <c r="B45" s="611" t="s">
        <v>540</v>
      </c>
      <c r="C45" s="183"/>
      <c r="D45" s="661">
        <f>(取引基本表!DT45*(-1))/(取引基本表!DP45)</f>
        <v>0.3378664662065195</v>
      </c>
      <c r="E45" s="656">
        <f t="shared" si="1"/>
        <v>0.6621335337934805</v>
      </c>
    </row>
    <row r="46" spans="1:5" ht="15.95" customHeight="1">
      <c r="A46" s="604" t="s">
        <v>247</v>
      </c>
      <c r="B46" s="611" t="s">
        <v>348</v>
      </c>
      <c r="C46" s="183"/>
      <c r="D46" s="661">
        <f>(取引基本表!DT46*(-1))/(取引基本表!DP46)</f>
        <v>0.84659090909090906</v>
      </c>
      <c r="E46" s="656">
        <f t="shared" si="1"/>
        <v>0.15340909090909094</v>
      </c>
    </row>
    <row r="47" spans="1:5" ht="15.95" customHeight="1">
      <c r="A47" s="604" t="s">
        <v>248</v>
      </c>
      <c r="B47" s="611" t="s">
        <v>187</v>
      </c>
      <c r="C47" s="183"/>
      <c r="D47" s="661">
        <f>(取引基本表!DT47*(-1))/(取引基本表!DP47)</f>
        <v>0.69764608935545125</v>
      </c>
      <c r="E47" s="656">
        <f t="shared" si="1"/>
        <v>0.30235391064454875</v>
      </c>
    </row>
    <row r="48" spans="1:5" ht="15.95" customHeight="1">
      <c r="A48" s="604" t="s">
        <v>249</v>
      </c>
      <c r="B48" s="611" t="s">
        <v>188</v>
      </c>
      <c r="C48" s="183"/>
      <c r="D48" s="661">
        <f>(取引基本表!DT48*(-1))/(取引基本表!DP48)</f>
        <v>0.68387388671620797</v>
      </c>
      <c r="E48" s="656">
        <f t="shared" si="1"/>
        <v>0.31612611328379203</v>
      </c>
    </row>
    <row r="49" spans="1:5" ht="15.95" customHeight="1">
      <c r="A49" s="604" t="s">
        <v>250</v>
      </c>
      <c r="B49" s="611" t="s">
        <v>189</v>
      </c>
      <c r="C49" s="183"/>
      <c r="D49" s="661">
        <f>(取引基本表!DT49*(-1))/(取引基本表!DP49)</f>
        <v>0.95228564930634518</v>
      </c>
      <c r="E49" s="656">
        <f t="shared" si="1"/>
        <v>4.7714350693654817E-2</v>
      </c>
    </row>
    <row r="50" spans="1:5" ht="15.95" customHeight="1">
      <c r="A50" s="604" t="s">
        <v>251</v>
      </c>
      <c r="B50" s="611" t="s">
        <v>349</v>
      </c>
      <c r="C50" s="183"/>
      <c r="D50" s="661">
        <f>(取引基本表!DT50*(-1))/(取引基本表!DP50)</f>
        <v>0.20021868545741708</v>
      </c>
      <c r="E50" s="656">
        <f t="shared" si="1"/>
        <v>0.79978131454258294</v>
      </c>
    </row>
    <row r="51" spans="1:5" ht="15.95" customHeight="1">
      <c r="A51" s="604" t="s">
        <v>252</v>
      </c>
      <c r="B51" s="611" t="s">
        <v>350</v>
      </c>
      <c r="C51" s="183"/>
      <c r="D51" s="661">
        <f>(取引基本表!DT51*(-1))/(取引基本表!DP51)</f>
        <v>0.91534816703150546</v>
      </c>
      <c r="E51" s="656">
        <f>1-D51</f>
        <v>8.4651832968494545E-2</v>
      </c>
    </row>
    <row r="52" spans="1:5" ht="15.95" customHeight="1">
      <c r="A52" s="604" t="s">
        <v>253</v>
      </c>
      <c r="B52" s="611" t="s">
        <v>351</v>
      </c>
      <c r="C52" s="183"/>
      <c r="D52" s="661">
        <f>(取引基本表!DT52*(-1))/(取引基本表!DP52)</f>
        <v>0.81372138470128419</v>
      </c>
      <c r="E52" s="656">
        <f t="shared" si="1"/>
        <v>0.18627861529871581</v>
      </c>
    </row>
    <row r="53" spans="1:5" ht="15.95" customHeight="1">
      <c r="A53" s="604" t="s">
        <v>254</v>
      </c>
      <c r="B53" s="611" t="s">
        <v>352</v>
      </c>
      <c r="C53" s="183"/>
      <c r="D53" s="661">
        <f>(取引基本表!DT53*(-1))/(取引基本表!DP53)</f>
        <v>0.98957601311782617</v>
      </c>
      <c r="E53" s="656">
        <f t="shared" si="1"/>
        <v>1.042398688217383E-2</v>
      </c>
    </row>
    <row r="54" spans="1:5" ht="15.95" customHeight="1">
      <c r="A54" s="604" t="s">
        <v>255</v>
      </c>
      <c r="B54" s="611" t="s">
        <v>353</v>
      </c>
      <c r="C54" s="183"/>
      <c r="D54" s="661">
        <f>(取引基本表!DT54*(-1))/(取引基本表!DP54)</f>
        <v>0.96903825527350729</v>
      </c>
      <c r="E54" s="656">
        <f>1-D54</f>
        <v>3.0961744726492713E-2</v>
      </c>
    </row>
    <row r="55" spans="1:5" ht="15.95" customHeight="1">
      <c r="A55" s="604" t="s">
        <v>256</v>
      </c>
      <c r="B55" s="611" t="s">
        <v>354</v>
      </c>
      <c r="C55" s="183"/>
      <c r="D55" s="661">
        <f>(取引基本表!DT55*(-1))/(取引基本表!DP55)</f>
        <v>0.99795173212218358</v>
      </c>
      <c r="E55" s="656">
        <f t="shared" si="1"/>
        <v>2.0482678778164232E-3</v>
      </c>
    </row>
    <row r="56" spans="1:5" ht="15.95" customHeight="1">
      <c r="A56" s="604" t="s">
        <v>257</v>
      </c>
      <c r="B56" s="611" t="s">
        <v>541</v>
      </c>
      <c r="C56" s="183"/>
      <c r="D56" s="661">
        <f>(取引基本表!DT56*(-1))/(取引基本表!DP56)</f>
        <v>0.99583583954101695</v>
      </c>
      <c r="E56" s="656">
        <f t="shared" si="1"/>
        <v>4.1641604589830461E-3</v>
      </c>
    </row>
    <row r="57" spans="1:5" ht="15.95" customHeight="1">
      <c r="A57" s="604" t="s">
        <v>258</v>
      </c>
      <c r="B57" s="611" t="s">
        <v>355</v>
      </c>
      <c r="C57" s="183"/>
      <c r="D57" s="661">
        <f>(取引基本表!DT57*(-1))/(取引基本表!DP57)</f>
        <v>0.99940930928565808</v>
      </c>
      <c r="E57" s="656">
        <f t="shared" si="1"/>
        <v>5.9069071434192377E-4</v>
      </c>
    </row>
    <row r="58" spans="1:5" ht="15.95" customHeight="1">
      <c r="A58" s="604" t="s">
        <v>259</v>
      </c>
      <c r="B58" s="611" t="s">
        <v>356</v>
      </c>
      <c r="C58" s="183"/>
      <c r="D58" s="661">
        <f>(取引基本表!DT58*(-1))/(取引基本表!DP58)</f>
        <v>0.99469571587486771</v>
      </c>
      <c r="E58" s="656">
        <f t="shared" si="1"/>
        <v>5.3042841251322859E-3</v>
      </c>
    </row>
    <row r="59" spans="1:5" ht="15.95" customHeight="1">
      <c r="A59" s="604" t="s">
        <v>260</v>
      </c>
      <c r="B59" s="611" t="s">
        <v>357</v>
      </c>
      <c r="C59" s="183"/>
      <c r="D59" s="661">
        <f>(取引基本表!DT59*(-1))/(取引基本表!DP59)</f>
        <v>0.99146856622214863</v>
      </c>
      <c r="E59" s="656">
        <f t="shared" si="1"/>
        <v>8.5314337778513716E-3</v>
      </c>
    </row>
    <row r="60" spans="1:5" ht="15.95" customHeight="1">
      <c r="A60" s="604" t="s">
        <v>261</v>
      </c>
      <c r="B60" s="611" t="s">
        <v>358</v>
      </c>
      <c r="C60" s="183"/>
      <c r="D60" s="661">
        <f>(取引基本表!DT60*(-1))/(取引基本表!DP60)</f>
        <v>0.78398430415643083</v>
      </c>
      <c r="E60" s="656">
        <f>1-D60</f>
        <v>0.21601569584356917</v>
      </c>
    </row>
    <row r="61" spans="1:5" ht="15.95" customHeight="1">
      <c r="A61" s="604" t="s">
        <v>262</v>
      </c>
      <c r="B61" s="611" t="s">
        <v>359</v>
      </c>
      <c r="C61" s="183"/>
      <c r="D61" s="661">
        <f>(取引基本表!DT61*(-1))/(取引基本表!DP61)</f>
        <v>0.736604260813428</v>
      </c>
      <c r="E61" s="656">
        <f t="shared" si="1"/>
        <v>0.263395739186572</v>
      </c>
    </row>
    <row r="62" spans="1:5" ht="15.95" customHeight="1">
      <c r="A62" s="604" t="s">
        <v>263</v>
      </c>
      <c r="B62" s="611" t="s">
        <v>360</v>
      </c>
      <c r="C62" s="183"/>
      <c r="D62" s="661">
        <f>(取引基本表!DT62*(-1))/(取引基本表!DP62)</f>
        <v>0.77649310872894339</v>
      </c>
      <c r="E62" s="656">
        <f t="shared" si="1"/>
        <v>0.22350689127105661</v>
      </c>
    </row>
    <row r="63" spans="1:5" ht="15.95" customHeight="1">
      <c r="A63" s="604" t="s">
        <v>264</v>
      </c>
      <c r="B63" s="611" t="s">
        <v>78</v>
      </c>
      <c r="C63" s="183"/>
      <c r="D63" s="661">
        <f>(取引基本表!DT63*(-1))/(取引基本表!DP63)</f>
        <v>0.86491185882614086</v>
      </c>
      <c r="E63" s="656">
        <f t="shared" si="1"/>
        <v>0.13508814117385914</v>
      </c>
    </row>
    <row r="64" spans="1:5" ht="15.95" customHeight="1">
      <c r="A64" s="604" t="s">
        <v>265</v>
      </c>
      <c r="B64" s="611" t="s">
        <v>361</v>
      </c>
      <c r="C64" s="183"/>
      <c r="D64" s="661">
        <f>(取引基本表!DT64*(-1))/(取引基本表!DP64)</f>
        <v>0</v>
      </c>
      <c r="E64" s="656">
        <f t="shared" si="1"/>
        <v>1</v>
      </c>
    </row>
    <row r="65" spans="1:5" ht="15.95" customHeight="1">
      <c r="A65" s="604" t="s">
        <v>266</v>
      </c>
      <c r="B65" s="611" t="s">
        <v>362</v>
      </c>
      <c r="C65" s="183"/>
      <c r="D65" s="661">
        <f>(取引基本表!DT65*(-1))/(取引基本表!DP65)</f>
        <v>0</v>
      </c>
      <c r="E65" s="656">
        <f t="shared" si="1"/>
        <v>1</v>
      </c>
    </row>
    <row r="66" spans="1:5" ht="15.95" customHeight="1">
      <c r="A66" s="604" t="s">
        <v>267</v>
      </c>
      <c r="B66" s="611" t="s">
        <v>363</v>
      </c>
      <c r="C66" s="183"/>
      <c r="D66" s="661">
        <f>(取引基本表!DT66*(-1))/(取引基本表!DP66)</f>
        <v>0</v>
      </c>
      <c r="E66" s="656">
        <f t="shared" si="1"/>
        <v>1</v>
      </c>
    </row>
    <row r="67" spans="1:5" ht="15.95" customHeight="1">
      <c r="A67" s="604" t="s">
        <v>268</v>
      </c>
      <c r="B67" s="611" t="s">
        <v>364</v>
      </c>
      <c r="C67" s="183"/>
      <c r="D67" s="661">
        <f>(取引基本表!DT67*(-1))/(取引基本表!DP67)</f>
        <v>0</v>
      </c>
      <c r="E67" s="656">
        <f t="shared" si="1"/>
        <v>1</v>
      </c>
    </row>
    <row r="68" spans="1:5" ht="15.95" customHeight="1">
      <c r="A68" s="604" t="s">
        <v>269</v>
      </c>
      <c r="B68" s="611" t="s">
        <v>365</v>
      </c>
      <c r="C68" s="183"/>
      <c r="D68" s="661">
        <f>(取引基本表!DT68*(-1))/(取引基本表!DP68)</f>
        <v>0</v>
      </c>
      <c r="E68" s="656">
        <f t="shared" si="1"/>
        <v>1</v>
      </c>
    </row>
    <row r="69" spans="1:5" ht="15.95" customHeight="1">
      <c r="A69" s="604" t="s">
        <v>270</v>
      </c>
      <c r="B69" s="611" t="s">
        <v>366</v>
      </c>
      <c r="C69" s="183"/>
      <c r="D69" s="661">
        <f>(取引基本表!DT69*(-1))/(取引基本表!DP69)</f>
        <v>2.4598299112660725E-2</v>
      </c>
      <c r="E69" s="656">
        <f t="shared" si="1"/>
        <v>0.97540170088733924</v>
      </c>
    </row>
    <row r="70" spans="1:5" ht="15.95" customHeight="1">
      <c r="A70" s="604" t="s">
        <v>271</v>
      </c>
      <c r="B70" s="611" t="s">
        <v>367</v>
      </c>
      <c r="C70" s="183"/>
      <c r="D70" s="661">
        <f>(取引基本表!DT70*(-1))/(取引基本表!DP70)</f>
        <v>6.4237516869095818E-2</v>
      </c>
      <c r="E70" s="656">
        <f t="shared" si="1"/>
        <v>0.93576248313090415</v>
      </c>
    </row>
    <row r="71" spans="1:5" ht="15.95" customHeight="1">
      <c r="A71" s="604" t="s">
        <v>272</v>
      </c>
      <c r="B71" s="611" t="s">
        <v>190</v>
      </c>
      <c r="C71" s="183"/>
      <c r="D71" s="661">
        <f>(取引基本表!DT71*(-1))/(取引基本表!DP71)</f>
        <v>1.4765596160944998E-4</v>
      </c>
      <c r="E71" s="656">
        <f t="shared" si="1"/>
        <v>0.99985234403839052</v>
      </c>
    </row>
    <row r="72" spans="1:5" ht="15.95" customHeight="1">
      <c r="A72" s="604" t="s">
        <v>273</v>
      </c>
      <c r="B72" s="611" t="s">
        <v>191</v>
      </c>
      <c r="C72" s="183"/>
      <c r="D72" s="661">
        <f>(取引基本表!DT72*(-1))/(取引基本表!DP72)</f>
        <v>2.6752455130375889E-2</v>
      </c>
      <c r="E72" s="656">
        <f t="shared" si="1"/>
        <v>0.97324754486962406</v>
      </c>
    </row>
    <row r="73" spans="1:5" ht="15.95" customHeight="1">
      <c r="A73" s="604" t="s">
        <v>274</v>
      </c>
      <c r="B73" s="611" t="s">
        <v>192</v>
      </c>
      <c r="C73" s="183"/>
      <c r="D73" s="661">
        <f>(取引基本表!DT73*(-1))/(取引基本表!DP73)</f>
        <v>0.39170715835659958</v>
      </c>
      <c r="E73" s="656">
        <f t="shared" si="1"/>
        <v>0.60829284164340036</v>
      </c>
    </row>
    <row r="74" spans="1:5" ht="15.95" customHeight="1">
      <c r="A74" s="604" t="s">
        <v>275</v>
      </c>
      <c r="B74" s="611" t="s">
        <v>193</v>
      </c>
      <c r="C74" s="183"/>
      <c r="D74" s="661">
        <f>(取引基本表!DT74*(-1))/(取引基本表!DP74)</f>
        <v>3.2376476208541463E-2</v>
      </c>
      <c r="E74" s="656">
        <f t="shared" si="1"/>
        <v>0.96762352379145855</v>
      </c>
    </row>
    <row r="75" spans="1:5" ht="15.95" customHeight="1">
      <c r="A75" s="604" t="s">
        <v>276</v>
      </c>
      <c r="B75" s="611" t="s">
        <v>368</v>
      </c>
      <c r="C75" s="183"/>
      <c r="D75" s="661">
        <f>(取引基本表!DT75*(-1))/(取引基本表!DP75)</f>
        <v>8.6470287259703238E-2</v>
      </c>
      <c r="E75" s="656">
        <f t="shared" si="1"/>
        <v>0.91352971274029682</v>
      </c>
    </row>
    <row r="76" spans="1:5" ht="15.95" customHeight="1">
      <c r="A76" s="604" t="s">
        <v>277</v>
      </c>
      <c r="B76" s="611" t="s">
        <v>369</v>
      </c>
      <c r="C76" s="183"/>
      <c r="D76" s="661">
        <f>(取引基本表!DT76*(-1))/(取引基本表!DP76)</f>
        <v>2.6948895095301091E-4</v>
      </c>
      <c r="E76" s="656">
        <f t="shared" si="1"/>
        <v>0.99973051104904698</v>
      </c>
    </row>
    <row r="77" spans="1:5" ht="15.95" customHeight="1">
      <c r="A77" s="604" t="s">
        <v>278</v>
      </c>
      <c r="B77" s="611" t="s">
        <v>370</v>
      </c>
      <c r="C77" s="183"/>
      <c r="D77" s="661">
        <f>(取引基本表!DT77*(-1))/(取引基本表!DP77)</f>
        <v>0</v>
      </c>
      <c r="E77" s="656">
        <f t="shared" si="1"/>
        <v>1</v>
      </c>
    </row>
    <row r="78" spans="1:5" ht="15.95" customHeight="1">
      <c r="A78" s="604" t="s">
        <v>279</v>
      </c>
      <c r="B78" s="611" t="s">
        <v>371</v>
      </c>
      <c r="C78" s="183"/>
      <c r="D78" s="661">
        <f>(取引基本表!DT78*(-1))/(取引基本表!DP78)</f>
        <v>0.81718890832935687</v>
      </c>
      <c r="E78" s="656">
        <f t="shared" si="1"/>
        <v>0.18281109167064313</v>
      </c>
    </row>
    <row r="79" spans="1:5" ht="15.95" customHeight="1">
      <c r="A79" s="604" t="s">
        <v>280</v>
      </c>
      <c r="B79" s="611" t="s">
        <v>372</v>
      </c>
      <c r="C79" s="183"/>
      <c r="D79" s="661">
        <f>(取引基本表!DT79*(-1))/(取引基本表!DP79)</f>
        <v>0.44698341737977093</v>
      </c>
      <c r="E79" s="656">
        <f t="shared" si="1"/>
        <v>0.55301658262022912</v>
      </c>
    </row>
    <row r="80" spans="1:5" ht="15.95" customHeight="1">
      <c r="A80" s="604" t="s">
        <v>281</v>
      </c>
      <c r="B80" s="611" t="s">
        <v>373</v>
      </c>
      <c r="C80" s="183"/>
      <c r="D80" s="661">
        <f>(取引基本表!DT80*(-1))/(取引基本表!DP80)</f>
        <v>0</v>
      </c>
      <c r="E80" s="656">
        <f t="shared" si="1"/>
        <v>1</v>
      </c>
    </row>
    <row r="81" spans="1:5" ht="15.95" customHeight="1">
      <c r="A81" s="604" t="s">
        <v>282</v>
      </c>
      <c r="B81" s="611" t="s">
        <v>374</v>
      </c>
      <c r="C81" s="183"/>
      <c r="D81" s="661">
        <f>(取引基本表!DT81*(-1))/(取引基本表!DP81)</f>
        <v>0.89567781193149743</v>
      </c>
      <c r="E81" s="656">
        <f t="shared" si="1"/>
        <v>0.10432218806850257</v>
      </c>
    </row>
    <row r="82" spans="1:5" ht="15.95" customHeight="1">
      <c r="A82" s="604" t="s">
        <v>283</v>
      </c>
      <c r="B82" s="611" t="s">
        <v>375</v>
      </c>
      <c r="C82" s="183"/>
      <c r="D82" s="661">
        <f>(取引基本表!DT82*(-1))/(取引基本表!DP82)</f>
        <v>0.93575254768748362</v>
      </c>
      <c r="E82" s="656">
        <f t="shared" si="1"/>
        <v>6.4247452312516384E-2</v>
      </c>
    </row>
    <row r="83" spans="1:5" ht="15.95" customHeight="1">
      <c r="A83" s="604" t="s">
        <v>284</v>
      </c>
      <c r="B83" s="611" t="s">
        <v>376</v>
      </c>
      <c r="C83" s="183"/>
      <c r="D83" s="661">
        <f>(取引基本表!DT83*(-1))/(取引基本表!DP83)</f>
        <v>0.73342131309798742</v>
      </c>
      <c r="E83" s="656">
        <f t="shared" si="1"/>
        <v>0.26657868690201258</v>
      </c>
    </row>
    <row r="84" spans="1:5" ht="15.95" customHeight="1">
      <c r="A84" s="604" t="s">
        <v>285</v>
      </c>
      <c r="B84" s="611" t="s">
        <v>377</v>
      </c>
      <c r="C84" s="183"/>
      <c r="D84" s="661">
        <f>(取引基本表!DT84*(-1))/(取引基本表!DP84)</f>
        <v>0.43610421836228286</v>
      </c>
      <c r="E84" s="656">
        <f t="shared" si="1"/>
        <v>0.56389578163771714</v>
      </c>
    </row>
    <row r="85" spans="1:5" ht="15.95" customHeight="1">
      <c r="A85" s="604" t="s">
        <v>286</v>
      </c>
      <c r="B85" s="611" t="s">
        <v>378</v>
      </c>
      <c r="C85" s="183"/>
      <c r="D85" s="661">
        <f>(取引基本表!DT85*(-1))/(取引基本表!DP85)</f>
        <v>0.2985962519692445</v>
      </c>
      <c r="E85" s="656">
        <f t="shared" si="1"/>
        <v>0.70140374803075556</v>
      </c>
    </row>
    <row r="86" spans="1:5" ht="15.95" customHeight="1">
      <c r="A86" s="604" t="s">
        <v>287</v>
      </c>
      <c r="B86" s="611" t="s">
        <v>379</v>
      </c>
      <c r="C86" s="183"/>
      <c r="D86" s="661">
        <f>(取引基本表!DT86*(-1))/(取引基本表!DP86)</f>
        <v>2.244186046511628E-2</v>
      </c>
      <c r="E86" s="656">
        <f t="shared" si="1"/>
        <v>0.97755813953488369</v>
      </c>
    </row>
    <row r="87" spans="1:5" ht="15.95" customHeight="1">
      <c r="A87" s="604" t="s">
        <v>288</v>
      </c>
      <c r="B87" s="611" t="s">
        <v>380</v>
      </c>
      <c r="C87" s="183"/>
      <c r="D87" s="661">
        <f>(取引基本表!DT87*(-1))/(取引基本表!DP87)</f>
        <v>1.4031612397342248E-2</v>
      </c>
      <c r="E87" s="656">
        <f t="shared" si="1"/>
        <v>0.9859683876026577</v>
      </c>
    </row>
    <row r="88" spans="1:5" ht="15.95" customHeight="1">
      <c r="A88" s="604" t="s">
        <v>289</v>
      </c>
      <c r="B88" s="611" t="s">
        <v>381</v>
      </c>
      <c r="C88" s="183"/>
      <c r="D88" s="661">
        <f>(取引基本表!DT88*(-1))/(取引基本表!DP88)</f>
        <v>7.4743049705139009E-2</v>
      </c>
      <c r="E88" s="656">
        <f t="shared" si="1"/>
        <v>0.92525695029486099</v>
      </c>
    </row>
    <row r="89" spans="1:5" ht="15.95" customHeight="1">
      <c r="A89" s="604" t="s">
        <v>290</v>
      </c>
      <c r="B89" s="611" t="s">
        <v>382</v>
      </c>
      <c r="C89" s="183"/>
      <c r="D89" s="661">
        <f>(取引基本表!DT89*(-1))/(取引基本表!DP89)</f>
        <v>0.37632917801943433</v>
      </c>
      <c r="E89" s="656">
        <f t="shared" ref="E89:E110" si="2">1-D89</f>
        <v>0.62367082198056567</v>
      </c>
    </row>
    <row r="90" spans="1:5" ht="15.95" customHeight="1">
      <c r="A90" s="604" t="s">
        <v>291</v>
      </c>
      <c r="B90" s="611" t="s">
        <v>383</v>
      </c>
      <c r="C90" s="183"/>
      <c r="D90" s="661">
        <f>(取引基本表!DT90*(-1))/(取引基本表!DP90)</f>
        <v>1.6104294478527608E-2</v>
      </c>
      <c r="E90" s="656">
        <f t="shared" si="2"/>
        <v>0.98389570552147243</v>
      </c>
    </row>
    <row r="91" spans="1:5" ht="15.95" customHeight="1">
      <c r="A91" s="604" t="s">
        <v>292</v>
      </c>
      <c r="B91" s="611" t="s">
        <v>384</v>
      </c>
      <c r="C91" s="183"/>
      <c r="D91" s="661">
        <f>(取引基本表!DT91*(-1))/(取引基本表!DP91)</f>
        <v>0.55100099108027756</v>
      </c>
      <c r="E91" s="656">
        <f t="shared" si="2"/>
        <v>0.44899900891972244</v>
      </c>
    </row>
    <row r="92" spans="1:5" ht="15.95" customHeight="1">
      <c r="A92" s="604" t="s">
        <v>293</v>
      </c>
      <c r="B92" s="611" t="s">
        <v>194</v>
      </c>
      <c r="C92" s="183"/>
      <c r="D92" s="661">
        <f>(取引基本表!DT92*(-1))/(取引基本表!DP92)</f>
        <v>0</v>
      </c>
      <c r="E92" s="656">
        <f t="shared" si="2"/>
        <v>1</v>
      </c>
    </row>
    <row r="93" spans="1:5" ht="15.95" customHeight="1">
      <c r="A93" s="604" t="s">
        <v>294</v>
      </c>
      <c r="B93" s="611" t="s">
        <v>385</v>
      </c>
      <c r="C93" s="183"/>
      <c r="D93" s="661">
        <f>(取引基本表!DT93*(-1))/(取引基本表!DP93)</f>
        <v>2.5619283816768451E-2</v>
      </c>
      <c r="E93" s="656">
        <f t="shared" si="2"/>
        <v>0.97438071618323152</v>
      </c>
    </row>
    <row r="94" spans="1:5" ht="15.95" customHeight="1">
      <c r="A94" s="604" t="s">
        <v>295</v>
      </c>
      <c r="B94" s="611" t="s">
        <v>542</v>
      </c>
      <c r="C94" s="183"/>
      <c r="D94" s="661">
        <f>(取引基本表!DT94*(-1))/(取引基本表!DP94)</f>
        <v>0.22897047450070515</v>
      </c>
      <c r="E94" s="656">
        <f t="shared" si="2"/>
        <v>0.77102952549929482</v>
      </c>
    </row>
    <row r="95" spans="1:5" ht="15.95" customHeight="1">
      <c r="A95" s="604" t="s">
        <v>296</v>
      </c>
      <c r="B95" s="611" t="s">
        <v>386</v>
      </c>
      <c r="C95" s="183"/>
      <c r="D95" s="661">
        <f>(取引基本表!DT95*(-1))/(取引基本表!DP95)</f>
        <v>1.043147795300766E-2</v>
      </c>
      <c r="E95" s="656">
        <f t="shared" si="2"/>
        <v>0.9895685220469923</v>
      </c>
    </row>
    <row r="96" spans="1:5" ht="15.95" customHeight="1">
      <c r="A96" s="604" t="s">
        <v>297</v>
      </c>
      <c r="B96" s="611" t="s">
        <v>387</v>
      </c>
      <c r="C96" s="183"/>
      <c r="D96" s="661">
        <f>(取引基本表!DT96*(-1))/(取引基本表!DP96)</f>
        <v>0</v>
      </c>
      <c r="E96" s="656">
        <f t="shared" si="2"/>
        <v>1</v>
      </c>
    </row>
    <row r="97" spans="1:5" ht="15.95" customHeight="1">
      <c r="A97" s="604" t="s">
        <v>298</v>
      </c>
      <c r="B97" s="611" t="s">
        <v>388</v>
      </c>
      <c r="C97" s="183"/>
      <c r="D97" s="661">
        <f>(取引基本表!DT97*(-1))/(取引基本表!DP97)</f>
        <v>4.0257572596400053E-2</v>
      </c>
      <c r="E97" s="656">
        <f t="shared" si="2"/>
        <v>0.95974242740359994</v>
      </c>
    </row>
    <row r="98" spans="1:5" ht="15.95" customHeight="1">
      <c r="A98" s="604" t="s">
        <v>299</v>
      </c>
      <c r="B98" s="611" t="s">
        <v>389</v>
      </c>
      <c r="C98" s="183"/>
      <c r="D98" s="661">
        <f>(取引基本表!DT98*(-1))/(取引基本表!DP98)</f>
        <v>0</v>
      </c>
      <c r="E98" s="656">
        <f t="shared" si="2"/>
        <v>1</v>
      </c>
    </row>
    <row r="99" spans="1:5" ht="15.95" customHeight="1">
      <c r="A99" s="604" t="s">
        <v>300</v>
      </c>
      <c r="B99" s="611" t="s">
        <v>543</v>
      </c>
      <c r="C99" s="183"/>
      <c r="D99" s="661">
        <f>(取引基本表!DT99*(-1))/(取引基本表!DP99)</f>
        <v>8.2936744801329315E-2</v>
      </c>
      <c r="E99" s="656">
        <f t="shared" si="2"/>
        <v>0.91706325519867071</v>
      </c>
    </row>
    <row r="100" spans="1:5" ht="15.95" customHeight="1">
      <c r="A100" s="604" t="s">
        <v>301</v>
      </c>
      <c r="B100" s="611" t="s">
        <v>390</v>
      </c>
      <c r="C100" s="183"/>
      <c r="D100" s="661">
        <f>(取引基本表!DT100*(-1))/(取引基本表!DP100)</f>
        <v>0.62587590946921901</v>
      </c>
      <c r="E100" s="656">
        <f t="shared" si="2"/>
        <v>0.37412409053078099</v>
      </c>
    </row>
    <row r="101" spans="1:5" ht="15.95" customHeight="1">
      <c r="A101" s="604" t="s">
        <v>302</v>
      </c>
      <c r="B101" s="611" t="s">
        <v>391</v>
      </c>
      <c r="C101" s="183"/>
      <c r="D101" s="661">
        <f>(取引基本表!DT101*(-1))/(取引基本表!DP101)</f>
        <v>0.69829454113371081</v>
      </c>
      <c r="E101" s="656">
        <f t="shared" si="2"/>
        <v>0.30170545886628919</v>
      </c>
    </row>
    <row r="102" spans="1:5" ht="15.95" customHeight="1">
      <c r="A102" s="604" t="s">
        <v>303</v>
      </c>
      <c r="B102" s="611" t="s">
        <v>392</v>
      </c>
      <c r="C102" s="183"/>
      <c r="D102" s="661">
        <f>(取引基本表!DT102*(-1))/(取引基本表!DP102)</f>
        <v>0.22232448467330951</v>
      </c>
      <c r="E102" s="656">
        <f t="shared" si="2"/>
        <v>0.77767551532669055</v>
      </c>
    </row>
    <row r="103" spans="1:5" ht="15.95" customHeight="1">
      <c r="A103" s="604" t="s">
        <v>304</v>
      </c>
      <c r="B103" s="611" t="s">
        <v>393</v>
      </c>
      <c r="C103" s="183"/>
      <c r="D103" s="661">
        <f>(取引基本表!DT103*(-1))/(取引基本表!DP103)</f>
        <v>0.25151947861745755</v>
      </c>
      <c r="E103" s="656">
        <f t="shared" si="2"/>
        <v>0.74848052138254251</v>
      </c>
    </row>
    <row r="104" spans="1:5" ht="15.95" customHeight="1">
      <c r="A104" s="604" t="s">
        <v>305</v>
      </c>
      <c r="B104" s="611" t="s">
        <v>394</v>
      </c>
      <c r="C104" s="183"/>
      <c r="D104" s="661">
        <f>(取引基本表!DT104*(-1))/(取引基本表!DP104)</f>
        <v>0.54261363636363635</v>
      </c>
      <c r="E104" s="656">
        <f t="shared" si="2"/>
        <v>0.45738636363636365</v>
      </c>
    </row>
    <row r="105" spans="1:5" ht="15.95" customHeight="1">
      <c r="A105" s="604" t="s">
        <v>306</v>
      </c>
      <c r="B105" s="611" t="s">
        <v>395</v>
      </c>
      <c r="C105" s="183"/>
      <c r="D105" s="661">
        <f>(取引基本表!DT105*(-1))/(取引基本表!DP105)</f>
        <v>0.18362948008212149</v>
      </c>
      <c r="E105" s="656">
        <f t="shared" si="2"/>
        <v>0.81637051991787857</v>
      </c>
    </row>
    <row r="106" spans="1:5" ht="15.95" customHeight="1">
      <c r="A106" s="604" t="s">
        <v>307</v>
      </c>
      <c r="B106" s="611" t="s">
        <v>396</v>
      </c>
      <c r="C106" s="183"/>
      <c r="D106" s="661">
        <f>(取引基本表!DT106*(-1))/(取引基本表!DP106)</f>
        <v>1.8711595639246778E-2</v>
      </c>
      <c r="E106" s="656">
        <f t="shared" si="2"/>
        <v>0.98128840436075326</v>
      </c>
    </row>
    <row r="107" spans="1:5" ht="15.95" customHeight="1">
      <c r="A107" s="604" t="s">
        <v>308</v>
      </c>
      <c r="B107" s="611" t="s">
        <v>397</v>
      </c>
      <c r="C107" s="183"/>
      <c r="D107" s="661">
        <f>(取引基本表!DT107*(-1))/(取引基本表!DP107)</f>
        <v>3.5281631415358956E-2</v>
      </c>
      <c r="E107" s="656">
        <f t="shared" si="2"/>
        <v>0.964718368584641</v>
      </c>
    </row>
    <row r="108" spans="1:5" ht="15.95" customHeight="1">
      <c r="A108" s="604" t="s">
        <v>309</v>
      </c>
      <c r="B108" s="611" t="s">
        <v>398</v>
      </c>
      <c r="C108" s="183"/>
      <c r="D108" s="661">
        <f>(取引基本表!DT108*(-1))/(取引基本表!DP108)</f>
        <v>0.13074590152478652</v>
      </c>
      <c r="E108" s="656">
        <f t="shared" si="2"/>
        <v>0.86925409847521351</v>
      </c>
    </row>
    <row r="109" spans="1:5" ht="15.95" customHeight="1">
      <c r="A109" s="604" t="s">
        <v>310</v>
      </c>
      <c r="B109" s="611" t="s">
        <v>544</v>
      </c>
      <c r="C109" s="183"/>
      <c r="D109" s="661">
        <f>(取引基本表!DT109*(-1))/(取引基本表!DP109)</f>
        <v>0</v>
      </c>
      <c r="E109" s="656">
        <f t="shared" si="2"/>
        <v>1</v>
      </c>
    </row>
    <row r="110" spans="1:5" ht="15.95" customHeight="1" thickBot="1">
      <c r="A110" s="657" t="s">
        <v>311</v>
      </c>
      <c r="B110" s="658" t="s">
        <v>0</v>
      </c>
      <c r="C110" s="659"/>
      <c r="D110" s="662">
        <f>(取引基本表!DT110*(-1))/(取引基本表!DP110)</f>
        <v>5.3505865496552346E-3</v>
      </c>
      <c r="E110" s="660">
        <f t="shared" si="2"/>
        <v>0.99464941345034474</v>
      </c>
    </row>
    <row r="111" spans="1:5" ht="12.75" thickTop="1">
      <c r="A111" s="462" t="s">
        <v>558</v>
      </c>
    </row>
    <row r="112" spans="1:5">
      <c r="A112" s="119" t="s">
        <v>19</v>
      </c>
    </row>
  </sheetData>
  <phoneticPr fontId="2"/>
  <pageMargins left="0.78740157480314965" right="0.78740157480314965" top="0.78740157480314965" bottom="0.78740157480314965" header="0.51181102362204722" footer="0.51181102362204722"/>
  <pageSetup paperSize="9" scale="43" orientation="portrait" r:id="rId1"/>
  <headerFooter alignWithMargins="0">
    <oddFooter>&amp;R&amp;F  &amp;A</oddFooter>
  </headerFooter>
  <ignoredErrors>
    <ignoredError sqref="A1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120"/>
  <sheetViews>
    <sheetView zoomScaleNormal="100" workbookViewId="0">
      <pane xSplit="3" ySplit="3" topLeftCell="D43" activePane="bottomRight" state="frozen"/>
      <selection activeCell="A17" sqref="A17:IV18"/>
      <selection pane="topRight" activeCell="A17" sqref="A17:IV18"/>
      <selection pane="bottomLeft" activeCell="A17" sqref="A17:IV18"/>
      <selection pane="bottomRight"/>
    </sheetView>
  </sheetViews>
  <sheetFormatPr defaultRowHeight="12"/>
  <cols>
    <col min="1" max="1" width="3.625" style="119" customWidth="1"/>
    <col min="2" max="2" width="28.5" style="119" customWidth="1"/>
    <col min="3" max="3" width="0.875" style="119" customWidth="1"/>
    <col min="4" max="4" width="24" style="589" bestFit="1" customWidth="1"/>
    <col min="5" max="16384" width="9" style="119"/>
  </cols>
  <sheetData>
    <row r="1" spans="1:5" ht="15" thickBot="1">
      <c r="A1" s="159" t="s">
        <v>30</v>
      </c>
      <c r="D1" s="590"/>
    </row>
    <row r="2" spans="1:5">
      <c r="A2" s="455"/>
      <c r="B2" s="179"/>
      <c r="C2" s="179"/>
      <c r="D2" s="591"/>
    </row>
    <row r="3" spans="1:5" ht="42.75" customHeight="1">
      <c r="A3" s="188"/>
      <c r="B3" s="180"/>
      <c r="C3" s="180"/>
      <c r="D3" s="463" t="s">
        <v>31</v>
      </c>
    </row>
    <row r="4" spans="1:5">
      <c r="A4" s="604" t="s">
        <v>205</v>
      </c>
      <c r="B4" s="611" t="s">
        <v>312</v>
      </c>
      <c r="C4" s="183"/>
      <c r="D4" s="459">
        <f>IFERROR(取引基本表!D113/取引基本表!D120,0)</f>
        <v>7.455689819397493E-2</v>
      </c>
      <c r="E4" s="592"/>
    </row>
    <row r="5" spans="1:5">
      <c r="A5" s="604" t="s">
        <v>206</v>
      </c>
      <c r="B5" s="611" t="s">
        <v>313</v>
      </c>
      <c r="C5" s="183"/>
      <c r="D5" s="459">
        <f>IFERROR(取引基本表!E113/取引基本表!E120,0)</f>
        <v>8.3612699664760398E-2</v>
      </c>
    </row>
    <row r="6" spans="1:5">
      <c r="A6" s="604" t="s">
        <v>207</v>
      </c>
      <c r="B6" s="611" t="s">
        <v>314</v>
      </c>
      <c r="C6" s="183"/>
      <c r="D6" s="656">
        <f>IFERROR(取引基本表!F113/取引基本表!F120,0)</f>
        <v>0.37324230690849808</v>
      </c>
    </row>
    <row r="7" spans="1:5">
      <c r="A7" s="604" t="s">
        <v>208</v>
      </c>
      <c r="B7" s="611" t="s">
        <v>315</v>
      </c>
      <c r="C7" s="183"/>
      <c r="D7" s="656">
        <f>IFERROR(取引基本表!G113/取引基本表!G120,0)</f>
        <v>0.21548949062677522</v>
      </c>
    </row>
    <row r="8" spans="1:5" ht="13.5" customHeight="1">
      <c r="A8" s="604" t="s">
        <v>209</v>
      </c>
      <c r="B8" s="611" t="s">
        <v>316</v>
      </c>
      <c r="C8" s="183"/>
      <c r="D8" s="656">
        <f>IFERROR(取引基本表!H113/取引基本表!H120,0)</f>
        <v>0.23463647869497961</v>
      </c>
    </row>
    <row r="9" spans="1:5">
      <c r="A9" s="604" t="s">
        <v>210</v>
      </c>
      <c r="B9" s="611" t="s">
        <v>317</v>
      </c>
      <c r="C9" s="183"/>
      <c r="D9" s="656">
        <f>IFERROR(取引基本表!I113/取引基本表!I120,0)</f>
        <v>0</v>
      </c>
    </row>
    <row r="10" spans="1:5" ht="13.5" customHeight="1">
      <c r="A10" s="604" t="s">
        <v>211</v>
      </c>
      <c r="B10" s="611" t="s">
        <v>535</v>
      </c>
      <c r="C10" s="183"/>
      <c r="D10" s="656">
        <f>IFERROR(取引基本表!J113/取引基本表!J120,0)</f>
        <v>0.21546139029942216</v>
      </c>
    </row>
    <row r="11" spans="1:5" ht="13.5" customHeight="1">
      <c r="A11" s="604" t="s">
        <v>212</v>
      </c>
      <c r="B11" s="611" t="s">
        <v>318</v>
      </c>
      <c r="C11" s="183"/>
      <c r="D11" s="656">
        <f>IFERROR(取引基本表!K113/取引基本表!K120,0)</f>
        <v>0.19315623838975457</v>
      </c>
    </row>
    <row r="12" spans="1:5">
      <c r="A12" s="604" t="s">
        <v>213</v>
      </c>
      <c r="B12" s="611" t="s">
        <v>319</v>
      </c>
      <c r="C12" s="183"/>
      <c r="D12" s="656">
        <f>IFERROR(取引基本表!L113/取引基本表!L120,0)</f>
        <v>9.5318166831519946E-2</v>
      </c>
    </row>
    <row r="13" spans="1:5">
      <c r="A13" s="604" t="s">
        <v>214</v>
      </c>
      <c r="B13" s="611" t="s">
        <v>320</v>
      </c>
      <c r="C13" s="183"/>
      <c r="D13" s="656">
        <f>IFERROR(取引基本表!M113/取引基本表!M120,0)</f>
        <v>0.45938566552901022</v>
      </c>
    </row>
    <row r="14" spans="1:5">
      <c r="A14" s="604" t="s">
        <v>215</v>
      </c>
      <c r="B14" s="614" t="s">
        <v>321</v>
      </c>
      <c r="C14" s="183"/>
      <c r="D14" s="656">
        <f>IFERROR(取引基本表!N113/取引基本表!N120,0)</f>
        <v>0</v>
      </c>
    </row>
    <row r="15" spans="1:5">
      <c r="A15" s="604" t="s">
        <v>216</v>
      </c>
      <c r="B15" s="611" t="s">
        <v>322</v>
      </c>
      <c r="C15" s="183"/>
      <c r="D15" s="656">
        <f>IFERROR(取引基本表!O113/取引基本表!O120,0)</f>
        <v>0.26301239687270528</v>
      </c>
    </row>
    <row r="16" spans="1:5">
      <c r="A16" s="604" t="s">
        <v>217</v>
      </c>
      <c r="B16" s="611" t="s">
        <v>323</v>
      </c>
      <c r="C16" s="183"/>
      <c r="D16" s="656">
        <f>IFERROR(取引基本表!P113/取引基本表!P120,0)</f>
        <v>0.34002699966250421</v>
      </c>
    </row>
    <row r="17" spans="1:4">
      <c r="A17" s="604" t="s">
        <v>218</v>
      </c>
      <c r="B17" s="611" t="s">
        <v>324</v>
      </c>
      <c r="C17" s="183"/>
      <c r="D17" s="656">
        <f>IFERROR(取引基本表!Q113/取引基本表!Q120,0)</f>
        <v>0.20475176860952857</v>
      </c>
    </row>
    <row r="18" spans="1:4">
      <c r="A18" s="604" t="s">
        <v>219</v>
      </c>
      <c r="B18" s="611" t="s">
        <v>325</v>
      </c>
      <c r="C18" s="183"/>
      <c r="D18" s="656">
        <f>IFERROR(取引基本表!R113/取引基本表!R120,0)</f>
        <v>0.23368964246221893</v>
      </c>
    </row>
    <row r="19" spans="1:4">
      <c r="A19" s="604" t="s">
        <v>220</v>
      </c>
      <c r="B19" s="611" t="s">
        <v>326</v>
      </c>
      <c r="C19" s="183"/>
      <c r="D19" s="656">
        <f>IFERROR(取引基本表!S113/取引基本表!S120,0)</f>
        <v>7.5642220151736994E-2</v>
      </c>
    </row>
    <row r="20" spans="1:4">
      <c r="A20" s="604" t="s">
        <v>221</v>
      </c>
      <c r="B20" s="611" t="s">
        <v>327</v>
      </c>
      <c r="C20" s="183"/>
      <c r="D20" s="656">
        <f>IFERROR(取引基本表!T113/取引基本表!T120,0)</f>
        <v>0.24912791460120126</v>
      </c>
    </row>
    <row r="21" spans="1:4" ht="13.5" customHeight="1">
      <c r="A21" s="604" t="s">
        <v>222</v>
      </c>
      <c r="B21" s="611" t="s">
        <v>328</v>
      </c>
      <c r="C21" s="183"/>
      <c r="D21" s="656">
        <f>IFERROR(取引基本表!U113/取引基本表!U120,0)</f>
        <v>0.27148927950550511</v>
      </c>
    </row>
    <row r="22" spans="1:4">
      <c r="A22" s="604" t="s">
        <v>223</v>
      </c>
      <c r="B22" s="611" t="s">
        <v>329</v>
      </c>
      <c r="C22" s="183"/>
      <c r="D22" s="656">
        <f>IFERROR(取引基本表!V113/取引基本表!V120,0)</f>
        <v>7.15019519211013E-2</v>
      </c>
    </row>
    <row r="23" spans="1:4" ht="13.5" customHeight="1">
      <c r="A23" s="604" t="s">
        <v>224</v>
      </c>
      <c r="B23" s="611" t="s">
        <v>330</v>
      </c>
      <c r="C23" s="183"/>
      <c r="D23" s="656">
        <f>IFERROR(取引基本表!W113/取引基本表!W120,0)</f>
        <v>0.17655802891225983</v>
      </c>
    </row>
    <row r="24" spans="1:4" ht="13.5" customHeight="1">
      <c r="A24" s="604" t="s">
        <v>225</v>
      </c>
      <c r="B24" s="611" t="s">
        <v>536</v>
      </c>
      <c r="C24" s="183"/>
      <c r="D24" s="656">
        <f>IFERROR(取引基本表!X113/取引基本表!X120,0)</f>
        <v>0</v>
      </c>
    </row>
    <row r="25" spans="1:4">
      <c r="A25" s="604" t="s">
        <v>226</v>
      </c>
      <c r="B25" s="611" t="s">
        <v>537</v>
      </c>
      <c r="C25" s="183"/>
      <c r="D25" s="656">
        <f>IFERROR(取引基本表!Y113/取引基本表!Y120,0)</f>
        <v>0.12951668165139843</v>
      </c>
    </row>
    <row r="26" spans="1:4">
      <c r="A26" s="604" t="s">
        <v>227</v>
      </c>
      <c r="B26" s="615" t="s">
        <v>331</v>
      </c>
      <c r="C26" s="183"/>
      <c r="D26" s="656">
        <f>IFERROR(取引基本表!Z113/取引基本表!Z120,0)</f>
        <v>0.10010285798251414</v>
      </c>
    </row>
    <row r="27" spans="1:4">
      <c r="A27" s="604" t="s">
        <v>228</v>
      </c>
      <c r="B27" s="611" t="s">
        <v>332</v>
      </c>
      <c r="C27" s="183"/>
      <c r="D27" s="656">
        <f>IFERROR(取引基本表!AA113/取引基本表!AA120,0)</f>
        <v>4.825705002206266E-2</v>
      </c>
    </row>
    <row r="28" spans="1:4">
      <c r="A28" s="604" t="s">
        <v>229</v>
      </c>
      <c r="B28" s="611" t="s">
        <v>333</v>
      </c>
      <c r="C28" s="183"/>
      <c r="D28" s="656">
        <f>IFERROR(取引基本表!AB113/取引基本表!AB120,0)</f>
        <v>0.17065898921842884</v>
      </c>
    </row>
    <row r="29" spans="1:4">
      <c r="A29" s="604" t="s">
        <v>230</v>
      </c>
      <c r="B29" s="611" t="s">
        <v>334</v>
      </c>
      <c r="C29" s="183"/>
      <c r="D29" s="656">
        <f>IFERROR(取引基本表!AC113/取引基本表!AC120,0)</f>
        <v>0.14499940357514102</v>
      </c>
    </row>
    <row r="30" spans="1:4">
      <c r="A30" s="604" t="s">
        <v>231</v>
      </c>
      <c r="B30" s="611" t="s">
        <v>335</v>
      </c>
      <c r="C30" s="183"/>
      <c r="D30" s="656">
        <f>IFERROR(取引基本表!AD113/取引基本表!AD120,0)</f>
        <v>0.21553884711779447</v>
      </c>
    </row>
    <row r="31" spans="1:4">
      <c r="A31" s="604" t="s">
        <v>232</v>
      </c>
      <c r="B31" s="611" t="s">
        <v>336</v>
      </c>
      <c r="C31" s="183"/>
      <c r="D31" s="656">
        <f>IFERROR(取引基本表!AE113/取引基本表!AE120,0)</f>
        <v>9.6795507102741984E-2</v>
      </c>
    </row>
    <row r="32" spans="1:4" ht="13.5" customHeight="1">
      <c r="A32" s="604" t="s">
        <v>233</v>
      </c>
      <c r="B32" s="611" t="s">
        <v>337</v>
      </c>
      <c r="C32" s="183"/>
      <c r="D32" s="656">
        <f>IFERROR(取引基本表!AF113/取引基本表!AF120,0)</f>
        <v>0.23509297982587654</v>
      </c>
    </row>
    <row r="33" spans="1:4" ht="13.5" customHeight="1">
      <c r="A33" s="604" t="s">
        <v>234</v>
      </c>
      <c r="B33" s="611" t="s">
        <v>338</v>
      </c>
      <c r="C33" s="183"/>
      <c r="D33" s="656">
        <f>IFERROR(取引基本表!AG113/取引基本表!AG120,0)</f>
        <v>0.42540448039825762</v>
      </c>
    </row>
    <row r="34" spans="1:4" ht="13.5" customHeight="1">
      <c r="A34" s="604" t="s">
        <v>235</v>
      </c>
      <c r="B34" s="611" t="s">
        <v>538</v>
      </c>
      <c r="C34" s="183"/>
      <c r="D34" s="656">
        <f>IFERROR(取引基本表!AH113/取引基本表!AH120,0)</f>
        <v>0.18299549549549549</v>
      </c>
    </row>
    <row r="35" spans="1:4" ht="13.5" customHeight="1">
      <c r="A35" s="604" t="s">
        <v>236</v>
      </c>
      <c r="B35" s="611" t="s">
        <v>339</v>
      </c>
      <c r="C35" s="183"/>
      <c r="D35" s="656">
        <f>IFERROR(取引基本表!AI113/取引基本表!AI120,0)</f>
        <v>0.26472732091975348</v>
      </c>
    </row>
    <row r="36" spans="1:4">
      <c r="A36" s="604" t="s">
        <v>237</v>
      </c>
      <c r="B36" s="611" t="s">
        <v>340</v>
      </c>
      <c r="C36" s="183"/>
      <c r="D36" s="656">
        <f>IFERROR(取引基本表!AJ113/取引基本表!AJ120,0)</f>
        <v>0.21088491555518851</v>
      </c>
    </row>
    <row r="37" spans="1:4">
      <c r="A37" s="604" t="s">
        <v>238</v>
      </c>
      <c r="B37" s="611" t="s">
        <v>341</v>
      </c>
      <c r="C37" s="183"/>
      <c r="D37" s="656">
        <f>IFERROR(取引基本表!AK113/取引基本表!AK120,0)</f>
        <v>0.26463104325699743</v>
      </c>
    </row>
    <row r="38" spans="1:4">
      <c r="A38" s="604" t="s">
        <v>239</v>
      </c>
      <c r="B38" s="611" t="s">
        <v>342</v>
      </c>
      <c r="C38" s="183"/>
      <c r="D38" s="656">
        <f>IFERROR(取引基本表!AL113/取引基本表!AL120,0)</f>
        <v>0.19339543705025938</v>
      </c>
    </row>
    <row r="39" spans="1:4">
      <c r="A39" s="604" t="s">
        <v>240</v>
      </c>
      <c r="B39" s="611" t="s">
        <v>343</v>
      </c>
      <c r="C39" s="183"/>
      <c r="D39" s="656">
        <f>IFERROR(取引基本表!AM113/取引基本表!AM120,0)</f>
        <v>6.0567531641911809E-2</v>
      </c>
    </row>
    <row r="40" spans="1:4">
      <c r="A40" s="604" t="s">
        <v>241</v>
      </c>
      <c r="B40" s="611" t="s">
        <v>344</v>
      </c>
      <c r="C40" s="183"/>
      <c r="D40" s="656">
        <f>IFERROR(取引基本表!AN113/取引基本表!AN120,0)</f>
        <v>0.13494652516827021</v>
      </c>
    </row>
    <row r="41" spans="1:4">
      <c r="A41" s="604" t="s">
        <v>242</v>
      </c>
      <c r="B41" s="611" t="s">
        <v>539</v>
      </c>
      <c r="C41" s="183"/>
      <c r="D41" s="656">
        <f>IFERROR(取引基本表!AO113/取引基本表!AO120,0)</f>
        <v>0.18468348826914563</v>
      </c>
    </row>
    <row r="42" spans="1:4">
      <c r="A42" s="604" t="s">
        <v>243</v>
      </c>
      <c r="B42" s="611" t="s">
        <v>345</v>
      </c>
      <c r="C42" s="183"/>
      <c r="D42" s="656">
        <f>IFERROR(取引基本表!AP113/取引基本表!AP120,0)</f>
        <v>9.2701814416280226E-2</v>
      </c>
    </row>
    <row r="43" spans="1:4">
      <c r="A43" s="604" t="s">
        <v>244</v>
      </c>
      <c r="B43" s="611" t="s">
        <v>346</v>
      </c>
      <c r="C43" s="183"/>
      <c r="D43" s="656">
        <f>IFERROR(取引基本表!AQ113/取引基本表!AQ120,0)</f>
        <v>7.418750793449283E-2</v>
      </c>
    </row>
    <row r="44" spans="1:4">
      <c r="A44" s="604" t="s">
        <v>245</v>
      </c>
      <c r="B44" s="611" t="s">
        <v>347</v>
      </c>
      <c r="C44" s="183"/>
      <c r="D44" s="656">
        <f>IFERROR(取引基本表!AR113/取引基本表!AR120,0)</f>
        <v>0.15526927451659167</v>
      </c>
    </row>
    <row r="45" spans="1:4">
      <c r="A45" s="604" t="s">
        <v>246</v>
      </c>
      <c r="B45" s="611" t="s">
        <v>540</v>
      </c>
      <c r="C45" s="183"/>
      <c r="D45" s="656">
        <f>IFERROR(取引基本表!AS113/取引基本表!AS120,0)</f>
        <v>0.26416403653617038</v>
      </c>
    </row>
    <row r="46" spans="1:4">
      <c r="A46" s="604" t="s">
        <v>247</v>
      </c>
      <c r="B46" s="611" t="s">
        <v>348</v>
      </c>
      <c r="C46" s="183"/>
      <c r="D46" s="656">
        <f>IFERROR(取引基本表!AT113/取引基本表!AT120,0)</f>
        <v>0.38411608139435049</v>
      </c>
    </row>
    <row r="47" spans="1:4">
      <c r="A47" s="604" t="s">
        <v>248</v>
      </c>
      <c r="B47" s="611" t="s">
        <v>187</v>
      </c>
      <c r="C47" s="183"/>
      <c r="D47" s="656">
        <f>IFERROR(取引基本表!AU113/取引基本表!AU120,0)</f>
        <v>0.22527755312109404</v>
      </c>
    </row>
    <row r="48" spans="1:4">
      <c r="A48" s="604" t="s">
        <v>249</v>
      </c>
      <c r="B48" s="611" t="s">
        <v>188</v>
      </c>
      <c r="C48" s="183"/>
      <c r="D48" s="656">
        <f>IFERROR(取引基本表!AV113/取引基本表!AV120,0)</f>
        <v>0.2260520655790926</v>
      </c>
    </row>
    <row r="49" spans="1:4">
      <c r="A49" s="604" t="s">
        <v>250</v>
      </c>
      <c r="B49" s="611" t="s">
        <v>189</v>
      </c>
      <c r="C49" s="183"/>
      <c r="D49" s="656">
        <f>IFERROR(取引基本表!AW113/取引基本表!AW120,0)</f>
        <v>0.13242035629315849</v>
      </c>
    </row>
    <row r="50" spans="1:4">
      <c r="A50" s="604" t="s">
        <v>251</v>
      </c>
      <c r="B50" s="611" t="s">
        <v>349</v>
      </c>
      <c r="C50" s="183"/>
      <c r="D50" s="656">
        <f>IFERROR(取引基本表!AX113/取引基本表!AX120,0)</f>
        <v>0.16115252354813217</v>
      </c>
    </row>
    <row r="51" spans="1:4">
      <c r="A51" s="604" t="s">
        <v>252</v>
      </c>
      <c r="B51" s="611" t="s">
        <v>350</v>
      </c>
      <c r="C51" s="183"/>
      <c r="D51" s="656">
        <f>IFERROR(取引基本表!AY113/取引基本表!AY120,0)</f>
        <v>0.32079927850741219</v>
      </c>
    </row>
    <row r="52" spans="1:4">
      <c r="A52" s="604" t="s">
        <v>253</v>
      </c>
      <c r="B52" s="611" t="s">
        <v>351</v>
      </c>
      <c r="C52" s="183"/>
      <c r="D52" s="656">
        <f>IFERROR(取引基本表!AZ113/取引基本表!AZ120,0)</f>
        <v>0.30288047465628887</v>
      </c>
    </row>
    <row r="53" spans="1:4">
      <c r="A53" s="604" t="s">
        <v>254</v>
      </c>
      <c r="B53" s="611" t="s">
        <v>352</v>
      </c>
      <c r="C53" s="183"/>
      <c r="D53" s="656">
        <f>IFERROR(取引基本表!BA113/取引基本表!BA120,0)</f>
        <v>0.30921052631578949</v>
      </c>
    </row>
    <row r="54" spans="1:4">
      <c r="A54" s="604" t="s">
        <v>255</v>
      </c>
      <c r="B54" s="611" t="s">
        <v>353</v>
      </c>
      <c r="C54" s="183"/>
      <c r="D54" s="656">
        <f>IFERROR(取引基本表!BB113/取引基本表!BB120,0)</f>
        <v>0.25244105739461775</v>
      </c>
    </row>
    <row r="55" spans="1:4">
      <c r="A55" s="604" t="s">
        <v>256</v>
      </c>
      <c r="B55" s="611" t="s">
        <v>354</v>
      </c>
      <c r="C55" s="183"/>
      <c r="D55" s="656">
        <f>IFERROR(取引基本表!BC113/取引基本表!BC120,0)</f>
        <v>0.11873684210526315</v>
      </c>
    </row>
    <row r="56" spans="1:4">
      <c r="A56" s="604" t="s">
        <v>257</v>
      </c>
      <c r="B56" s="611" t="s">
        <v>541</v>
      </c>
      <c r="C56" s="183"/>
      <c r="D56" s="656">
        <f>IFERROR(取引基本表!BD113/取引基本表!BD120,0)</f>
        <v>0.33258813413585553</v>
      </c>
    </row>
    <row r="57" spans="1:4">
      <c r="A57" s="604" t="s">
        <v>258</v>
      </c>
      <c r="B57" s="611" t="s">
        <v>355</v>
      </c>
      <c r="C57" s="183"/>
      <c r="D57" s="656">
        <f>IFERROR(取引基本表!BE113/取引基本表!BE120,0)</f>
        <v>0.50196078431372548</v>
      </c>
    </row>
    <row r="58" spans="1:4">
      <c r="A58" s="604" t="s">
        <v>259</v>
      </c>
      <c r="B58" s="611" t="s">
        <v>356</v>
      </c>
      <c r="C58" s="183"/>
      <c r="D58" s="656">
        <f>IFERROR(取引基本表!BF113/取引基本表!BF120,0)</f>
        <v>5.8227848101265821E-2</v>
      </c>
    </row>
    <row r="59" spans="1:4">
      <c r="A59" s="604" t="s">
        <v>260</v>
      </c>
      <c r="B59" s="611" t="s">
        <v>357</v>
      </c>
      <c r="C59" s="183"/>
      <c r="D59" s="656">
        <f>IFERROR(取引基本表!BG113/取引基本表!BG120,0)</f>
        <v>0.15672502714440825</v>
      </c>
    </row>
    <row r="60" spans="1:4">
      <c r="A60" s="604" t="s">
        <v>261</v>
      </c>
      <c r="B60" s="611" t="s">
        <v>358</v>
      </c>
      <c r="C60" s="183"/>
      <c r="D60" s="656">
        <f>IFERROR(取引基本表!BH113/取引基本表!BH120,0)</f>
        <v>0.25584145536251024</v>
      </c>
    </row>
    <row r="61" spans="1:4">
      <c r="A61" s="604" t="s">
        <v>262</v>
      </c>
      <c r="B61" s="611" t="s">
        <v>359</v>
      </c>
      <c r="C61" s="183"/>
      <c r="D61" s="656">
        <f>IFERROR(取引基本表!BI113/取引基本表!BI120,0)</f>
        <v>0.14830084957521239</v>
      </c>
    </row>
    <row r="62" spans="1:4">
      <c r="A62" s="604" t="s">
        <v>263</v>
      </c>
      <c r="B62" s="611" t="s">
        <v>360</v>
      </c>
      <c r="C62" s="183"/>
      <c r="D62" s="656">
        <f>IFERROR(取引基本表!BJ113/取引基本表!BJ120,0)</f>
        <v>0.30473612990527738</v>
      </c>
    </row>
    <row r="63" spans="1:4">
      <c r="A63" s="604" t="s">
        <v>264</v>
      </c>
      <c r="B63" s="611" t="s">
        <v>78</v>
      </c>
      <c r="C63" s="183"/>
      <c r="D63" s="656">
        <f>IFERROR(取引基本表!BK113/取引基本表!BK120,0)</f>
        <v>0.20438836965610677</v>
      </c>
    </row>
    <row r="64" spans="1:4">
      <c r="A64" s="604" t="s">
        <v>265</v>
      </c>
      <c r="B64" s="611" t="s">
        <v>361</v>
      </c>
      <c r="C64" s="183"/>
      <c r="D64" s="656">
        <f>IFERROR(取引基本表!BL113/取引基本表!BL120,0)</f>
        <v>6.1633909971922834E-2</v>
      </c>
    </row>
    <row r="65" spans="1:4">
      <c r="A65" s="604" t="s">
        <v>266</v>
      </c>
      <c r="B65" s="611" t="s">
        <v>362</v>
      </c>
      <c r="C65" s="183"/>
      <c r="D65" s="656">
        <f>IFERROR(取引基本表!BM113/取引基本表!BM120,0)</f>
        <v>0.34100899362732984</v>
      </c>
    </row>
    <row r="66" spans="1:4">
      <c r="A66" s="604" t="s">
        <v>267</v>
      </c>
      <c r="B66" s="611" t="s">
        <v>363</v>
      </c>
      <c r="C66" s="183"/>
      <c r="D66" s="656">
        <f>IFERROR(取引基本表!BN113/取引基本表!BN120,0)</f>
        <v>0.33731472009948454</v>
      </c>
    </row>
    <row r="67" spans="1:4">
      <c r="A67" s="604" t="s">
        <v>268</v>
      </c>
      <c r="B67" s="611" t="s">
        <v>364</v>
      </c>
      <c r="C67" s="183"/>
      <c r="D67" s="656">
        <f>IFERROR(取引基本表!BO113/取引基本表!BO120,0)</f>
        <v>0.34650982054542884</v>
      </c>
    </row>
    <row r="68" spans="1:4">
      <c r="A68" s="604" t="s">
        <v>269</v>
      </c>
      <c r="B68" s="611" t="s">
        <v>365</v>
      </c>
      <c r="C68" s="183"/>
      <c r="D68" s="656">
        <f>IFERROR(取引基本表!BP113/取引基本表!BP120,0)</f>
        <v>0.42594305404425098</v>
      </c>
    </row>
    <row r="69" spans="1:4">
      <c r="A69" s="604" t="s">
        <v>270</v>
      </c>
      <c r="B69" s="611" t="s">
        <v>366</v>
      </c>
      <c r="C69" s="183"/>
      <c r="D69" s="656">
        <f>IFERROR(取引基本表!BQ113/取引基本表!BQ120,0)</f>
        <v>0.11180177565609842</v>
      </c>
    </row>
    <row r="70" spans="1:4">
      <c r="A70" s="604" t="s">
        <v>271</v>
      </c>
      <c r="B70" s="611" t="s">
        <v>367</v>
      </c>
      <c r="C70" s="183"/>
      <c r="D70" s="656">
        <f>IFERROR(取引基本表!BR113/取引基本表!BR120,0)</f>
        <v>9.4029420248053067E-2</v>
      </c>
    </row>
    <row r="71" spans="1:4">
      <c r="A71" s="604" t="s">
        <v>272</v>
      </c>
      <c r="B71" s="611" t="s">
        <v>190</v>
      </c>
      <c r="C71" s="183"/>
      <c r="D71" s="656">
        <f>IFERROR(取引基本表!BS113/取引基本表!BS120,0)</f>
        <v>0.13088979511619908</v>
      </c>
    </row>
    <row r="72" spans="1:4">
      <c r="A72" s="604" t="s">
        <v>273</v>
      </c>
      <c r="B72" s="611" t="s">
        <v>191</v>
      </c>
      <c r="C72" s="183"/>
      <c r="D72" s="656">
        <f>IFERROR(取引基本表!BT113/取引基本表!BT120,0)</f>
        <v>0.47906612755967132</v>
      </c>
    </row>
    <row r="73" spans="1:4">
      <c r="A73" s="604" t="s">
        <v>274</v>
      </c>
      <c r="B73" s="611" t="s">
        <v>192</v>
      </c>
      <c r="C73" s="183"/>
      <c r="D73" s="656">
        <f>IFERROR(取引基本表!BU113/取引基本表!BU120,0)</f>
        <v>0.3842978479220478</v>
      </c>
    </row>
    <row r="74" spans="1:4">
      <c r="A74" s="604" t="s">
        <v>275</v>
      </c>
      <c r="B74" s="611" t="s">
        <v>193</v>
      </c>
      <c r="C74" s="183"/>
      <c r="D74" s="656">
        <f>IFERROR(取引基本表!BV113/取引基本表!BV120,0)</f>
        <v>0.3280968962689037</v>
      </c>
    </row>
    <row r="75" spans="1:4">
      <c r="A75" s="604" t="s">
        <v>276</v>
      </c>
      <c r="B75" s="611" t="s">
        <v>368</v>
      </c>
      <c r="C75" s="183"/>
      <c r="D75" s="656">
        <f>IFERROR(取引基本表!BW113/取引基本表!BW120,0)</f>
        <v>0.1489146087791349</v>
      </c>
    </row>
    <row r="76" spans="1:4">
      <c r="A76" s="604" t="s">
        <v>277</v>
      </c>
      <c r="B76" s="611" t="s">
        <v>369</v>
      </c>
      <c r="C76" s="183"/>
      <c r="D76" s="656">
        <f>IFERROR(取引基本表!BX113/取引基本表!BX120,0)</f>
        <v>0.16040596722915137</v>
      </c>
    </row>
    <row r="77" spans="1:4">
      <c r="A77" s="604" t="s">
        <v>278</v>
      </c>
      <c r="B77" s="611" t="s">
        <v>370</v>
      </c>
      <c r="C77" s="183"/>
      <c r="D77" s="656">
        <f>IFERROR(取引基本表!BY113/取引基本表!BY120,0)</f>
        <v>0</v>
      </c>
    </row>
    <row r="78" spans="1:4">
      <c r="A78" s="604" t="s">
        <v>279</v>
      </c>
      <c r="B78" s="611" t="s">
        <v>371</v>
      </c>
      <c r="C78" s="183"/>
      <c r="D78" s="656">
        <f>IFERROR(取引基本表!BZ113/取引基本表!BZ120,0)</f>
        <v>0.23576270002096289</v>
      </c>
    </row>
    <row r="79" spans="1:4">
      <c r="A79" s="604" t="s">
        <v>280</v>
      </c>
      <c r="B79" s="611" t="s">
        <v>372</v>
      </c>
      <c r="C79" s="183"/>
      <c r="D79" s="656">
        <f>IFERROR(取引基本表!CA113/取引基本表!CA120,0)</f>
        <v>0.50758140843003707</v>
      </c>
    </row>
    <row r="80" spans="1:4">
      <c r="A80" s="604" t="s">
        <v>281</v>
      </c>
      <c r="B80" s="611" t="s">
        <v>373</v>
      </c>
      <c r="C80" s="183"/>
      <c r="D80" s="656">
        <f>IFERROR(取引基本表!CB113/取引基本表!CB120,0)</f>
        <v>0</v>
      </c>
    </row>
    <row r="81" spans="1:4">
      <c r="A81" s="604" t="s">
        <v>282</v>
      </c>
      <c r="B81" s="611" t="s">
        <v>374</v>
      </c>
      <c r="C81" s="183"/>
      <c r="D81" s="656">
        <f>IFERROR(取引基本表!CC113/取引基本表!CC120,0)</f>
        <v>0.13233028188162785</v>
      </c>
    </row>
    <row r="82" spans="1:4">
      <c r="A82" s="604" t="s">
        <v>283</v>
      </c>
      <c r="B82" s="611" t="s">
        <v>375</v>
      </c>
      <c r="C82" s="183"/>
      <c r="D82" s="656">
        <f>IFERROR(取引基本表!CD113/取引基本表!CD120,0)</f>
        <v>9.5669291338582679E-2</v>
      </c>
    </row>
    <row r="83" spans="1:4">
      <c r="A83" s="604" t="s">
        <v>284</v>
      </c>
      <c r="B83" s="611" t="s">
        <v>376</v>
      </c>
      <c r="C83" s="183"/>
      <c r="D83" s="656">
        <f>IFERROR(取引基本表!CE113/取引基本表!CE120,0)</f>
        <v>0.36599664991624792</v>
      </c>
    </row>
    <row r="84" spans="1:4">
      <c r="A84" s="604" t="s">
        <v>285</v>
      </c>
      <c r="B84" s="611" t="s">
        <v>377</v>
      </c>
      <c r="C84" s="183"/>
      <c r="D84" s="656">
        <f>IFERROR(取引基本表!CF113/取引基本表!CF120,0)</f>
        <v>0.22751122410342403</v>
      </c>
    </row>
    <row r="85" spans="1:4">
      <c r="A85" s="604" t="s">
        <v>286</v>
      </c>
      <c r="B85" s="611" t="s">
        <v>378</v>
      </c>
      <c r="C85" s="183"/>
      <c r="D85" s="656">
        <f>IFERROR(取引基本表!CG113/取引基本表!CG120,0)</f>
        <v>0.2821085305088899</v>
      </c>
    </row>
    <row r="86" spans="1:4">
      <c r="A86" s="604" t="s">
        <v>287</v>
      </c>
      <c r="B86" s="611" t="s">
        <v>379</v>
      </c>
      <c r="C86" s="183"/>
      <c r="D86" s="656">
        <f>IFERROR(取引基本表!CH113/取引基本表!CH120,0)</f>
        <v>0.653468815697267</v>
      </c>
    </row>
    <row r="87" spans="1:4">
      <c r="A87" s="604" t="s">
        <v>288</v>
      </c>
      <c r="B87" s="611" t="s">
        <v>380</v>
      </c>
      <c r="C87" s="183"/>
      <c r="D87" s="656">
        <f>IFERROR(取引基本表!CI113/取引基本表!CI120,0)</f>
        <v>6.2556796222985891E-2</v>
      </c>
    </row>
    <row r="88" spans="1:4">
      <c r="A88" s="604" t="s">
        <v>289</v>
      </c>
      <c r="B88" s="611" t="s">
        <v>381</v>
      </c>
      <c r="C88" s="183"/>
      <c r="D88" s="656">
        <f>IFERROR(取引基本表!CJ113/取引基本表!CJ120,0)</f>
        <v>0.14261630910623488</v>
      </c>
    </row>
    <row r="89" spans="1:4">
      <c r="A89" s="604" t="s">
        <v>290</v>
      </c>
      <c r="B89" s="611" t="s">
        <v>382</v>
      </c>
      <c r="C89" s="183"/>
      <c r="D89" s="656">
        <f>IFERROR(取引基本表!CK113/取引基本表!CK120,0)</f>
        <v>0.35368565348720443</v>
      </c>
    </row>
    <row r="90" spans="1:4">
      <c r="A90" s="604" t="s">
        <v>291</v>
      </c>
      <c r="B90" s="611" t="s">
        <v>383</v>
      </c>
      <c r="C90" s="183"/>
      <c r="D90" s="656">
        <f>IFERROR(取引基本表!CL113/取引基本表!CL120,0)</f>
        <v>0.16180981595092025</v>
      </c>
    </row>
    <row r="91" spans="1:4">
      <c r="A91" s="604" t="s">
        <v>292</v>
      </c>
      <c r="B91" s="611" t="s">
        <v>384</v>
      </c>
      <c r="C91" s="183"/>
      <c r="D91" s="656">
        <f>IFERROR(取引基本表!CM113/取引基本表!CM120,0)</f>
        <v>0.24452874234023927</v>
      </c>
    </row>
    <row r="92" spans="1:4">
      <c r="A92" s="604" t="s">
        <v>293</v>
      </c>
      <c r="B92" s="611" t="s">
        <v>194</v>
      </c>
      <c r="C92" s="183"/>
      <c r="D92" s="656">
        <f>IFERROR(取引基本表!CN113/取引基本表!CN120,0)</f>
        <v>0.40341631145014906</v>
      </c>
    </row>
    <row r="93" spans="1:4">
      <c r="A93" s="604" t="s">
        <v>294</v>
      </c>
      <c r="B93" s="611" t="s">
        <v>385</v>
      </c>
      <c r="C93" s="183"/>
      <c r="D93" s="656">
        <f>IFERROR(取引基本表!CO113/取引基本表!CO120,0)</f>
        <v>0.58915841559735771</v>
      </c>
    </row>
    <row r="94" spans="1:4">
      <c r="A94" s="604" t="s">
        <v>295</v>
      </c>
      <c r="B94" s="611" t="s">
        <v>542</v>
      </c>
      <c r="C94" s="183"/>
      <c r="D94" s="656">
        <f>IFERROR(取引基本表!CP113/取引基本表!CP120,0)</f>
        <v>0.28601618360397252</v>
      </c>
    </row>
    <row r="95" spans="1:4">
      <c r="A95" s="604" t="s">
        <v>296</v>
      </c>
      <c r="B95" s="611" t="s">
        <v>386</v>
      </c>
      <c r="C95" s="183"/>
      <c r="D95" s="656">
        <f>IFERROR(取引基本表!CQ113/取引基本表!CQ120,0)</f>
        <v>0.46766532700036534</v>
      </c>
    </row>
    <row r="96" spans="1:4">
      <c r="A96" s="604" t="s">
        <v>297</v>
      </c>
      <c r="B96" s="611" t="s">
        <v>387</v>
      </c>
      <c r="C96" s="183"/>
      <c r="D96" s="656">
        <f>IFERROR(取引基本表!CR113/取引基本表!CR120,0)</f>
        <v>0.53489479608624124</v>
      </c>
    </row>
    <row r="97" spans="1:4">
      <c r="A97" s="604" t="s">
        <v>298</v>
      </c>
      <c r="B97" s="611" t="s">
        <v>388</v>
      </c>
      <c r="C97" s="183"/>
      <c r="D97" s="656">
        <f>IFERROR(取引基本表!CS113/取引基本表!CS120,0)</f>
        <v>0.65839270362941082</v>
      </c>
    </row>
    <row r="98" spans="1:4">
      <c r="A98" s="604" t="s">
        <v>299</v>
      </c>
      <c r="B98" s="611" t="s">
        <v>389</v>
      </c>
      <c r="C98" s="183"/>
      <c r="D98" s="656">
        <f>IFERROR(取引基本表!CT113/取引基本表!CT120,0)</f>
        <v>0.65010894078972514</v>
      </c>
    </row>
    <row r="99" spans="1:4">
      <c r="A99" s="604" t="s">
        <v>300</v>
      </c>
      <c r="B99" s="611" t="s">
        <v>543</v>
      </c>
      <c r="C99" s="183"/>
      <c r="D99" s="656">
        <f>IFERROR(取引基本表!CU113/取引基本表!CU120,0)</f>
        <v>0.49038829879853735</v>
      </c>
    </row>
    <row r="100" spans="1:4">
      <c r="A100" s="604" t="s">
        <v>301</v>
      </c>
      <c r="B100" s="611" t="s">
        <v>390</v>
      </c>
      <c r="C100" s="183"/>
      <c r="D100" s="656">
        <f>IFERROR(取引基本表!CV113/取引基本表!CV120,0)</f>
        <v>0.16700407916603716</v>
      </c>
    </row>
    <row r="101" spans="1:4">
      <c r="A101" s="604" t="s">
        <v>302</v>
      </c>
      <c r="B101" s="611" t="s">
        <v>391</v>
      </c>
      <c r="C101" s="183"/>
      <c r="D101" s="656">
        <f>IFERROR(取引基本表!CW113/取引基本表!CW120,0)</f>
        <v>0.13943988518014205</v>
      </c>
    </row>
    <row r="102" spans="1:4">
      <c r="A102" s="604" t="s">
        <v>303</v>
      </c>
      <c r="B102" s="611" t="s">
        <v>392</v>
      </c>
      <c r="C102" s="183"/>
      <c r="D102" s="656">
        <f>IFERROR(取引基本表!CX113/取引基本表!CX120,0)</f>
        <v>0.2842780581308923</v>
      </c>
    </row>
    <row r="103" spans="1:4">
      <c r="A103" s="604" t="s">
        <v>304</v>
      </c>
      <c r="B103" s="611" t="s">
        <v>393</v>
      </c>
      <c r="C103" s="183"/>
      <c r="D103" s="656">
        <f>IFERROR(取引基本表!CY113/取引基本表!CY120,0)</f>
        <v>0.49928536450391559</v>
      </c>
    </row>
    <row r="104" spans="1:4">
      <c r="A104" s="604" t="s">
        <v>305</v>
      </c>
      <c r="B104" s="611" t="s">
        <v>394</v>
      </c>
      <c r="C104" s="183"/>
      <c r="D104" s="656">
        <f>IFERROR(取引基本表!CZ113/取引基本表!CZ120,0)</f>
        <v>0.23782536534024207</v>
      </c>
    </row>
    <row r="105" spans="1:4">
      <c r="A105" s="604" t="s">
        <v>306</v>
      </c>
      <c r="B105" s="611" t="s">
        <v>395</v>
      </c>
      <c r="C105" s="183"/>
      <c r="D105" s="656">
        <f>IFERROR(取引基本表!DA113/取引基本表!DA120,0)</f>
        <v>0.27685199605461247</v>
      </c>
    </row>
    <row r="106" spans="1:4">
      <c r="A106" s="604" t="s">
        <v>307</v>
      </c>
      <c r="B106" s="611" t="s">
        <v>396</v>
      </c>
      <c r="C106" s="183"/>
      <c r="D106" s="656">
        <f>IFERROR(取引基本表!DB113/取引基本表!DB120,0)</f>
        <v>0.33061435011843815</v>
      </c>
    </row>
    <row r="107" spans="1:4">
      <c r="A107" s="604" t="s">
        <v>308</v>
      </c>
      <c r="B107" s="611" t="s">
        <v>397</v>
      </c>
      <c r="C107" s="183"/>
      <c r="D107" s="656">
        <f>IFERROR(取引基本表!DC113/取引基本表!DC120,0)</f>
        <v>0.28028678323758238</v>
      </c>
    </row>
    <row r="108" spans="1:4">
      <c r="A108" s="604" t="s">
        <v>309</v>
      </c>
      <c r="B108" s="611" t="s">
        <v>398</v>
      </c>
      <c r="C108" s="183"/>
      <c r="D108" s="656">
        <f>IFERROR(取引基本表!DD113/取引基本表!DD120,0)</f>
        <v>0.3772142457579713</v>
      </c>
    </row>
    <row r="109" spans="1:4">
      <c r="A109" s="604" t="s">
        <v>310</v>
      </c>
      <c r="B109" s="611" t="s">
        <v>544</v>
      </c>
      <c r="C109" s="183"/>
      <c r="D109" s="656">
        <f>IFERROR(取引基本表!DE113/取引基本表!DE120,0)</f>
        <v>0</v>
      </c>
    </row>
    <row r="110" spans="1:4" ht="12.75" thickBot="1">
      <c r="A110" s="657" t="s">
        <v>311</v>
      </c>
      <c r="B110" s="658" t="s">
        <v>0</v>
      </c>
      <c r="C110" s="659"/>
      <c r="D110" s="660">
        <f>IFERROR(取引基本表!DF113/取引基本表!DF120,0)</f>
        <v>1.862934797282095E-2</v>
      </c>
    </row>
    <row r="111" spans="1:4" ht="12.75" thickTop="1">
      <c r="A111" s="464"/>
      <c r="B111" s="174"/>
      <c r="C111" s="120"/>
      <c r="D111" s="119"/>
    </row>
    <row r="112" spans="1:4">
      <c r="D112" s="593"/>
    </row>
    <row r="113" spans="4:4">
      <c r="D113" s="593"/>
    </row>
    <row r="114" spans="4:4">
      <c r="D114" s="593"/>
    </row>
    <row r="115" spans="4:4">
      <c r="D115" s="593"/>
    </row>
    <row r="116" spans="4:4">
      <c r="D116" s="593"/>
    </row>
    <row r="117" spans="4:4">
      <c r="D117" s="593"/>
    </row>
    <row r="118" spans="4:4">
      <c r="D118" s="593"/>
    </row>
    <row r="119" spans="4:4">
      <c r="D119" s="593"/>
    </row>
    <row r="120" spans="4:4">
      <c r="D120" s="593"/>
    </row>
  </sheetData>
  <phoneticPr fontId="2"/>
  <pageMargins left="0.78740157480314965" right="0.78740157480314965" top="0.78740157480314965" bottom="0.78740157480314965" header="0.51181102362204722" footer="0.51181102362204722"/>
  <pageSetup paperSize="9" scale="58" orientation="portrait" r:id="rId1"/>
  <headerFooter alignWithMargins="0">
    <oddFooter>&amp;R&amp;F  &amp;A</oddFooter>
  </headerFooter>
  <ignoredErrors>
    <ignoredError sqref="A1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111"/>
  <sheetViews>
    <sheetView zoomScaleNormal="100" workbookViewId="0">
      <pane xSplit="3" ySplit="3" topLeftCell="D22" activePane="bottomRight" state="frozen"/>
      <selection activeCell="A17" sqref="A17:IV18"/>
      <selection pane="topRight" activeCell="A17" sqref="A17:IV18"/>
      <selection pane="bottomLeft" activeCell="A17" sqref="A17:IV18"/>
      <selection pane="bottomRight"/>
    </sheetView>
  </sheetViews>
  <sheetFormatPr defaultRowHeight="12"/>
  <cols>
    <col min="1" max="1" width="3.625" style="119" customWidth="1"/>
    <col min="2" max="2" width="25.25" style="119" customWidth="1"/>
    <col min="3" max="3" width="0.625" style="119" customWidth="1"/>
    <col min="4" max="4" width="10.875" style="119" customWidth="1"/>
    <col min="5" max="16384" width="9" style="119"/>
  </cols>
  <sheetData>
    <row r="1" spans="1:4" ht="15" thickBot="1">
      <c r="A1" s="159" t="s">
        <v>23</v>
      </c>
    </row>
    <row r="2" spans="1:4" ht="12" customHeight="1">
      <c r="A2" s="455"/>
      <c r="B2" s="179"/>
      <c r="C2" s="179"/>
      <c r="D2" s="457"/>
    </row>
    <row r="3" spans="1:4" ht="51.75" customHeight="1">
      <c r="A3" s="188"/>
      <c r="B3" s="180"/>
      <c r="C3" s="180"/>
      <c r="D3" s="463" t="s">
        <v>21</v>
      </c>
    </row>
    <row r="4" spans="1:4" ht="15.95" customHeight="1">
      <c r="A4" s="604" t="s">
        <v>205</v>
      </c>
      <c r="B4" s="611" t="s">
        <v>312</v>
      </c>
      <c r="C4" s="183"/>
      <c r="D4" s="459">
        <f>取引基本表!DI4/取引基本表!$DI$111</f>
        <v>7.4368382213044482E-3</v>
      </c>
    </row>
    <row r="5" spans="1:4" ht="15.95" customHeight="1">
      <c r="A5" s="604" t="s">
        <v>206</v>
      </c>
      <c r="B5" s="611" t="s">
        <v>313</v>
      </c>
      <c r="C5" s="183"/>
      <c r="D5" s="656">
        <f>取引基本表!DI5/取引基本表!$DI$111</f>
        <v>4.3146717147795021E-4</v>
      </c>
    </row>
    <row r="6" spans="1:4" ht="15.95" customHeight="1">
      <c r="A6" s="604" t="s">
        <v>207</v>
      </c>
      <c r="B6" s="611" t="s">
        <v>314</v>
      </c>
      <c r="C6" s="183"/>
      <c r="D6" s="656">
        <f>取引基本表!DI6/取引基本表!$DI$111</f>
        <v>1.6828811817424108E-3</v>
      </c>
    </row>
    <row r="7" spans="1:4" ht="15.95" customHeight="1">
      <c r="A7" s="604" t="s">
        <v>208</v>
      </c>
      <c r="B7" s="611" t="s">
        <v>315</v>
      </c>
      <c r="C7" s="183"/>
      <c r="D7" s="656">
        <f>取引基本表!DI7/取引基本表!$DI$111</f>
        <v>6.2610503757824321E-4</v>
      </c>
    </row>
    <row r="8" spans="1:4" ht="15.95" customHeight="1">
      <c r="A8" s="604" t="s">
        <v>209</v>
      </c>
      <c r="B8" s="611" t="s">
        <v>316</v>
      </c>
      <c r="C8" s="183"/>
      <c r="D8" s="656">
        <f>取引基本表!DI8/取引基本表!$DI$111</f>
        <v>8.024334111619443E-4</v>
      </c>
    </row>
    <row r="9" spans="1:4" ht="15.95" customHeight="1">
      <c r="A9" s="604" t="s">
        <v>210</v>
      </c>
      <c r="B9" s="611" t="s">
        <v>317</v>
      </c>
      <c r="C9" s="183"/>
      <c r="D9" s="656">
        <f>取引基本表!DI9/取引基本表!$DI$111</f>
        <v>0</v>
      </c>
    </row>
    <row r="10" spans="1:4" ht="15.95" customHeight="1">
      <c r="A10" s="604" t="s">
        <v>211</v>
      </c>
      <c r="B10" s="611" t="s">
        <v>535</v>
      </c>
      <c r="C10" s="183"/>
      <c r="D10" s="656">
        <f>取引基本表!DI10/取引基本表!$DI$111</f>
        <v>-2.1891784530707804E-5</v>
      </c>
    </row>
    <row r="11" spans="1:4" ht="15.95" customHeight="1">
      <c r="A11" s="604" t="s">
        <v>212</v>
      </c>
      <c r="B11" s="611" t="s">
        <v>318</v>
      </c>
      <c r="C11" s="183"/>
      <c r="D11" s="656">
        <f>取引基本表!DI11/取引基本表!$DI$111</f>
        <v>7.4153842724643537E-2</v>
      </c>
    </row>
    <row r="12" spans="1:4" ht="15.95" customHeight="1">
      <c r="A12" s="604" t="s">
        <v>213</v>
      </c>
      <c r="B12" s="611" t="s">
        <v>319</v>
      </c>
      <c r="C12" s="183"/>
      <c r="D12" s="656">
        <f>取引基本表!DI12/取引基本表!$DI$111</f>
        <v>1.8055547816035772E-2</v>
      </c>
    </row>
    <row r="13" spans="1:4" ht="15.95" customHeight="1">
      <c r="A13" s="604" t="s">
        <v>214</v>
      </c>
      <c r="B13" s="611" t="s">
        <v>320</v>
      </c>
      <c r="C13" s="183"/>
      <c r="D13" s="656">
        <f>取引基本表!DI13/取引基本表!$DI$111</f>
        <v>3.8808163486254743E-4</v>
      </c>
    </row>
    <row r="14" spans="1:4" ht="15.95" customHeight="1">
      <c r="A14" s="604" t="s">
        <v>215</v>
      </c>
      <c r="B14" s="614" t="s">
        <v>321</v>
      </c>
      <c r="C14" s="183"/>
      <c r="D14" s="656">
        <f>取引基本表!DI14/取引基本表!$DI$111</f>
        <v>7.9311945192524318E-3</v>
      </c>
    </row>
    <row r="15" spans="1:4" ht="15.95" customHeight="1">
      <c r="A15" s="604" t="s">
        <v>216</v>
      </c>
      <c r="B15" s="611" t="s">
        <v>322</v>
      </c>
      <c r="C15" s="183"/>
      <c r="D15" s="656">
        <f>取引基本表!DI15/取引基本表!$DI$111</f>
        <v>3.295708652986557E-4</v>
      </c>
    </row>
    <row r="16" spans="1:4" ht="15.95" customHeight="1">
      <c r="A16" s="604" t="s">
        <v>217</v>
      </c>
      <c r="B16" s="611" t="s">
        <v>323</v>
      </c>
      <c r="C16" s="183"/>
      <c r="D16" s="656">
        <f>取引基本表!DI16/取引基本表!$DI$111</f>
        <v>1.8309094484145971E-2</v>
      </c>
    </row>
    <row r="17" spans="1:4" ht="15.95" customHeight="1">
      <c r="A17" s="604" t="s">
        <v>218</v>
      </c>
      <c r="B17" s="611" t="s">
        <v>324</v>
      </c>
      <c r="C17" s="183"/>
      <c r="D17" s="656">
        <f>取引基本表!DI17/取引基本表!$DI$111</f>
        <v>1.7115395178553375E-4</v>
      </c>
    </row>
    <row r="18" spans="1:4" ht="15.95" customHeight="1">
      <c r="A18" s="604" t="s">
        <v>219</v>
      </c>
      <c r="B18" s="611" t="s">
        <v>325</v>
      </c>
      <c r="C18" s="183"/>
      <c r="D18" s="656">
        <f>取引基本表!DI18/取引基本表!$DI$111</f>
        <v>5.5087690528181094E-4</v>
      </c>
    </row>
    <row r="19" spans="1:4" ht="15.95" customHeight="1">
      <c r="A19" s="604" t="s">
        <v>220</v>
      </c>
      <c r="B19" s="611" t="s">
        <v>326</v>
      </c>
      <c r="C19" s="183"/>
      <c r="D19" s="656">
        <f>取引基本表!DI19/取引基本表!$DI$111</f>
        <v>-3.562390391815179E-4</v>
      </c>
    </row>
    <row r="20" spans="1:4" ht="15.95" customHeight="1">
      <c r="A20" s="604" t="s">
        <v>221</v>
      </c>
      <c r="B20" s="611" t="s">
        <v>327</v>
      </c>
      <c r="C20" s="183"/>
      <c r="D20" s="656">
        <f>取引基本表!DI20/取引基本表!$DI$111</f>
        <v>1.0778718638028498E-3</v>
      </c>
    </row>
    <row r="21" spans="1:4" ht="15.95" customHeight="1">
      <c r="A21" s="604" t="s">
        <v>222</v>
      </c>
      <c r="B21" s="611" t="s">
        <v>328</v>
      </c>
      <c r="C21" s="183"/>
      <c r="D21" s="656">
        <f>取引基本表!DI21/取引基本表!$DI$111</f>
        <v>0</v>
      </c>
    </row>
    <row r="22" spans="1:4" ht="15.95" customHeight="1">
      <c r="A22" s="604" t="s">
        <v>223</v>
      </c>
      <c r="B22" s="611" t="s">
        <v>329</v>
      </c>
      <c r="C22" s="183"/>
      <c r="D22" s="656">
        <f>取引基本表!DI22/取引基本表!$DI$111</f>
        <v>2.4678011652797891E-5</v>
      </c>
    </row>
    <row r="23" spans="1:4" ht="15.95" customHeight="1">
      <c r="A23" s="604" t="s">
        <v>224</v>
      </c>
      <c r="B23" s="611" t="s">
        <v>330</v>
      </c>
      <c r="C23" s="183"/>
      <c r="D23" s="656">
        <f>取引基本表!DI23/取引基本表!$DI$111</f>
        <v>4.3783569061415608E-5</v>
      </c>
    </row>
    <row r="24" spans="1:4" ht="15.95" customHeight="1">
      <c r="A24" s="604" t="s">
        <v>225</v>
      </c>
      <c r="B24" s="611" t="s">
        <v>536</v>
      </c>
      <c r="C24" s="183"/>
      <c r="D24" s="656">
        <f>取引基本表!DI24/取引基本表!$DI$111</f>
        <v>0</v>
      </c>
    </row>
    <row r="25" spans="1:4" ht="15.95" customHeight="1">
      <c r="A25" s="604" t="s">
        <v>226</v>
      </c>
      <c r="B25" s="611" t="s">
        <v>537</v>
      </c>
      <c r="C25" s="183"/>
      <c r="D25" s="656">
        <f>取引基本表!DI25/取引基本表!$DI$111</f>
        <v>1.9901622300643457E-6</v>
      </c>
    </row>
    <row r="26" spans="1:4" ht="15.95" customHeight="1">
      <c r="A26" s="604" t="s">
        <v>227</v>
      </c>
      <c r="B26" s="615" t="s">
        <v>331</v>
      </c>
      <c r="C26" s="183"/>
      <c r="D26" s="656">
        <f>取引基本表!DI26/取引基本表!$DI$111</f>
        <v>0</v>
      </c>
    </row>
    <row r="27" spans="1:4" ht="15.95" customHeight="1">
      <c r="A27" s="604" t="s">
        <v>228</v>
      </c>
      <c r="B27" s="611" t="s">
        <v>332</v>
      </c>
      <c r="C27" s="183"/>
      <c r="D27" s="656">
        <f>取引基本表!DI27/取引基本表!$DI$111</f>
        <v>0</v>
      </c>
    </row>
    <row r="28" spans="1:4" ht="15.95" customHeight="1">
      <c r="A28" s="604" t="s">
        <v>229</v>
      </c>
      <c r="B28" s="611" t="s">
        <v>333</v>
      </c>
      <c r="C28" s="183"/>
      <c r="D28" s="656">
        <f>取引基本表!DI28/取引基本表!$DI$111</f>
        <v>1.8030869804382974E-3</v>
      </c>
    </row>
    <row r="29" spans="1:4" ht="15.95" customHeight="1">
      <c r="A29" s="604" t="s">
        <v>230</v>
      </c>
      <c r="B29" s="611" t="s">
        <v>334</v>
      </c>
      <c r="C29" s="183"/>
      <c r="D29" s="656">
        <f>取引基本表!DI29/取引基本表!$DI$111</f>
        <v>3.2594877003993858E-3</v>
      </c>
    </row>
    <row r="30" spans="1:4" ht="15.95" customHeight="1">
      <c r="A30" s="604" t="s">
        <v>231</v>
      </c>
      <c r="B30" s="611" t="s">
        <v>335</v>
      </c>
      <c r="C30" s="183"/>
      <c r="D30" s="656">
        <f>取引基本表!DI30/取引基本表!$DI$111</f>
        <v>1.8639859446782665E-2</v>
      </c>
    </row>
    <row r="31" spans="1:4" ht="15.95" customHeight="1">
      <c r="A31" s="604" t="s">
        <v>232</v>
      </c>
      <c r="B31" s="611" t="s">
        <v>336</v>
      </c>
      <c r="C31" s="183"/>
      <c r="D31" s="656">
        <f>取引基本表!DI31/取引基本表!$DI$111</f>
        <v>-5.5724542441801682E-6</v>
      </c>
    </row>
    <row r="32" spans="1:4" ht="15.95" customHeight="1">
      <c r="A32" s="604" t="s">
        <v>233</v>
      </c>
      <c r="B32" s="611" t="s">
        <v>337</v>
      </c>
      <c r="C32" s="183"/>
      <c r="D32" s="656">
        <f>取引基本表!DI32/取引基本表!$DI$111</f>
        <v>1.3075365851522754E-3</v>
      </c>
    </row>
    <row r="33" spans="1:4" ht="15.95" customHeight="1">
      <c r="A33" s="604" t="s">
        <v>234</v>
      </c>
      <c r="B33" s="611" t="s">
        <v>338</v>
      </c>
      <c r="C33" s="183"/>
      <c r="D33" s="656">
        <f>取引基本表!DI33/取引基本表!$DI$111</f>
        <v>2.1163385154504256E-3</v>
      </c>
    </row>
    <row r="34" spans="1:4" ht="15.95" customHeight="1">
      <c r="A34" s="604" t="s">
        <v>235</v>
      </c>
      <c r="B34" s="611" t="s">
        <v>538</v>
      </c>
      <c r="C34" s="183"/>
      <c r="D34" s="656">
        <f>取引基本表!DI34/取引基本表!$DI$111</f>
        <v>3.1806772760888378E-3</v>
      </c>
    </row>
    <row r="35" spans="1:4" ht="15.95" customHeight="1">
      <c r="A35" s="604" t="s">
        <v>236</v>
      </c>
      <c r="B35" s="611" t="s">
        <v>339</v>
      </c>
      <c r="C35" s="183"/>
      <c r="D35" s="656">
        <f>取引基本表!DI35/取引基本表!$DI$111</f>
        <v>2.7185616062678965E-4</v>
      </c>
    </row>
    <row r="36" spans="1:4" ht="15.95" customHeight="1">
      <c r="A36" s="604" t="s">
        <v>237</v>
      </c>
      <c r="B36" s="611" t="s">
        <v>340</v>
      </c>
      <c r="C36" s="183"/>
      <c r="D36" s="656">
        <f>取引基本表!DI36/取引基本表!$DI$111</f>
        <v>5.5724542441801682E-6</v>
      </c>
    </row>
    <row r="37" spans="1:4" ht="15.95" customHeight="1">
      <c r="A37" s="604" t="s">
        <v>238</v>
      </c>
      <c r="B37" s="611" t="s">
        <v>341</v>
      </c>
      <c r="C37" s="183"/>
      <c r="D37" s="656">
        <f>取引基本表!DI37/取引基本表!$DI$111</f>
        <v>9.4731722151062864E-5</v>
      </c>
    </row>
    <row r="38" spans="1:4" ht="15.95" customHeight="1">
      <c r="A38" s="604" t="s">
        <v>239</v>
      </c>
      <c r="B38" s="611" t="s">
        <v>342</v>
      </c>
      <c r="C38" s="183"/>
      <c r="D38" s="656">
        <f>取引基本表!DI38/取引基本表!$DI$111</f>
        <v>3.8051901838830293E-4</v>
      </c>
    </row>
    <row r="39" spans="1:4" ht="15.95" customHeight="1">
      <c r="A39" s="604" t="s">
        <v>240</v>
      </c>
      <c r="B39" s="611" t="s">
        <v>343</v>
      </c>
      <c r="C39" s="183"/>
      <c r="D39" s="656">
        <f>取引基本表!DI39/取引基本表!$DI$111</f>
        <v>-1.213998960339251E-4</v>
      </c>
    </row>
    <row r="40" spans="1:4" ht="15.95" customHeight="1">
      <c r="A40" s="604" t="s">
        <v>241</v>
      </c>
      <c r="B40" s="611" t="s">
        <v>344</v>
      </c>
      <c r="C40" s="183"/>
      <c r="D40" s="656">
        <f>取引基本表!DI40/取引基本表!$DI$111</f>
        <v>0</v>
      </c>
    </row>
    <row r="41" spans="1:4" ht="15.95" customHeight="1">
      <c r="A41" s="604" t="s">
        <v>242</v>
      </c>
      <c r="B41" s="611" t="s">
        <v>539</v>
      </c>
      <c r="C41" s="183"/>
      <c r="D41" s="656">
        <f>取引基本表!DI41/取引基本表!$DI$111</f>
        <v>0</v>
      </c>
    </row>
    <row r="42" spans="1:4" ht="15.95" customHeight="1">
      <c r="A42" s="604" t="s">
        <v>243</v>
      </c>
      <c r="B42" s="611" t="s">
        <v>345</v>
      </c>
      <c r="C42" s="183"/>
      <c r="D42" s="656">
        <f>取引基本表!DI42/取引基本表!$DI$111</f>
        <v>0</v>
      </c>
    </row>
    <row r="43" spans="1:4" ht="15.95" customHeight="1">
      <c r="A43" s="604" t="s">
        <v>244</v>
      </c>
      <c r="B43" s="611" t="s">
        <v>346</v>
      </c>
      <c r="C43" s="183"/>
      <c r="D43" s="656">
        <f>取引基本表!DI43/取引基本表!$DI$111</f>
        <v>-2.3483914314759282E-5</v>
      </c>
    </row>
    <row r="44" spans="1:4" ht="15.95" customHeight="1">
      <c r="A44" s="604" t="s">
        <v>245</v>
      </c>
      <c r="B44" s="611" t="s">
        <v>347</v>
      </c>
      <c r="C44" s="183"/>
      <c r="D44" s="656">
        <f>取引基本表!DI44/取引基本表!$DI$111</f>
        <v>2.7066206328875106E-5</v>
      </c>
    </row>
    <row r="45" spans="1:4" ht="15.95" customHeight="1">
      <c r="A45" s="604" t="s">
        <v>246</v>
      </c>
      <c r="B45" s="611" t="s">
        <v>540</v>
      </c>
      <c r="C45" s="183"/>
      <c r="D45" s="656">
        <f>取引基本表!DI45/取引基本表!$DI$111</f>
        <v>7.0849775390290711E-5</v>
      </c>
    </row>
    <row r="46" spans="1:4" ht="15.95" customHeight="1">
      <c r="A46" s="604" t="s">
        <v>247</v>
      </c>
      <c r="B46" s="611" t="s">
        <v>348</v>
      </c>
      <c r="C46" s="183"/>
      <c r="D46" s="656">
        <f>取引基本表!DI46/取引基本表!$DI$111</f>
        <v>9.1865888539770203E-4</v>
      </c>
    </row>
    <row r="47" spans="1:4" ht="15.95" customHeight="1">
      <c r="A47" s="604" t="s">
        <v>248</v>
      </c>
      <c r="B47" s="611" t="s">
        <v>187</v>
      </c>
      <c r="C47" s="183"/>
      <c r="D47" s="656">
        <f>取引基本表!DI47/取引基本表!$DI$111</f>
        <v>0</v>
      </c>
    </row>
    <row r="48" spans="1:4" ht="15.95" customHeight="1">
      <c r="A48" s="604" t="s">
        <v>249</v>
      </c>
      <c r="B48" s="611" t="s">
        <v>188</v>
      </c>
      <c r="C48" s="183"/>
      <c r="D48" s="656">
        <f>取引基本表!DI48/取引基本表!$DI$111</f>
        <v>1.8309492516591984E-5</v>
      </c>
    </row>
    <row r="49" spans="1:4" ht="15.95" customHeight="1">
      <c r="A49" s="604" t="s">
        <v>250</v>
      </c>
      <c r="B49" s="611" t="s">
        <v>189</v>
      </c>
      <c r="C49" s="183"/>
      <c r="D49" s="656">
        <f>取引基本表!DI49/取引基本表!$DI$111</f>
        <v>3.0290269141579346E-4</v>
      </c>
    </row>
    <row r="50" spans="1:4" ht="15.95" customHeight="1">
      <c r="A50" s="604" t="s">
        <v>251</v>
      </c>
      <c r="B50" s="611" t="s">
        <v>349</v>
      </c>
      <c r="C50" s="183"/>
      <c r="D50" s="656">
        <f>取引基本表!DI50/取引基本表!$DI$111</f>
        <v>0</v>
      </c>
    </row>
    <row r="51" spans="1:4" ht="15.95" customHeight="1">
      <c r="A51" s="604" t="s">
        <v>252</v>
      </c>
      <c r="B51" s="611" t="s">
        <v>350</v>
      </c>
      <c r="C51" s="183"/>
      <c r="D51" s="656">
        <f>取引基本表!DI51/取引基本表!$DI$111</f>
        <v>5.2022840693882006E-4</v>
      </c>
    </row>
    <row r="52" spans="1:4" ht="15.95" customHeight="1">
      <c r="A52" s="604" t="s">
        <v>253</v>
      </c>
      <c r="B52" s="611" t="s">
        <v>351</v>
      </c>
      <c r="C52" s="183"/>
      <c r="D52" s="656">
        <f>取引基本表!DI52/取引基本表!$DI$111</f>
        <v>2.9852433450965189E-5</v>
      </c>
    </row>
    <row r="53" spans="1:4" ht="15.95" customHeight="1">
      <c r="A53" s="604" t="s">
        <v>254</v>
      </c>
      <c r="B53" s="611" t="s">
        <v>352</v>
      </c>
      <c r="C53" s="183"/>
      <c r="D53" s="656">
        <f>取引基本表!DI53/取引基本表!$DI$111</f>
        <v>7.4069857878534826E-3</v>
      </c>
    </row>
    <row r="54" spans="1:4" ht="15.95" customHeight="1">
      <c r="A54" s="604" t="s">
        <v>255</v>
      </c>
      <c r="B54" s="611" t="s">
        <v>353</v>
      </c>
      <c r="C54" s="183"/>
      <c r="D54" s="656">
        <f>取引基本表!DI54/取引基本表!$DI$111</f>
        <v>0</v>
      </c>
    </row>
    <row r="55" spans="1:4" ht="15.95" customHeight="1">
      <c r="A55" s="604" t="s">
        <v>256</v>
      </c>
      <c r="B55" s="611" t="s">
        <v>354</v>
      </c>
      <c r="C55" s="183"/>
      <c r="D55" s="656">
        <f>取引基本表!DI55/取引基本表!$DI$111</f>
        <v>1.3489319595376137E-3</v>
      </c>
    </row>
    <row r="56" spans="1:4" ht="15.95" customHeight="1">
      <c r="A56" s="604" t="s">
        <v>257</v>
      </c>
      <c r="B56" s="611" t="s">
        <v>541</v>
      </c>
      <c r="C56" s="183"/>
      <c r="D56" s="656">
        <f>取引基本表!DI56/取引基本表!$DI$111</f>
        <v>3.7359325382767903E-3</v>
      </c>
    </row>
    <row r="57" spans="1:4" ht="15.95" customHeight="1">
      <c r="A57" s="604" t="s">
        <v>258</v>
      </c>
      <c r="B57" s="611" t="s">
        <v>355</v>
      </c>
      <c r="C57" s="183"/>
      <c r="D57" s="656">
        <f>取引基本表!DI57/取引基本表!$DI$111</f>
        <v>4.1339649842896597E-3</v>
      </c>
    </row>
    <row r="58" spans="1:4" ht="15.95" customHeight="1">
      <c r="A58" s="604" t="s">
        <v>259</v>
      </c>
      <c r="B58" s="611" t="s">
        <v>356</v>
      </c>
      <c r="C58" s="183"/>
      <c r="D58" s="656">
        <f>取引基本表!DI58/取引基本表!$DI$111</f>
        <v>2.2277079938448262E-2</v>
      </c>
    </row>
    <row r="59" spans="1:4" ht="15.95" customHeight="1">
      <c r="A59" s="604" t="s">
        <v>260</v>
      </c>
      <c r="B59" s="611" t="s">
        <v>357</v>
      </c>
      <c r="C59" s="183"/>
      <c r="D59" s="656">
        <f>取引基本表!DI59/取引基本表!$DI$111</f>
        <v>1.3397772132793177E-3</v>
      </c>
    </row>
    <row r="60" spans="1:4" ht="15.95" customHeight="1">
      <c r="A60" s="604" t="s">
        <v>261</v>
      </c>
      <c r="B60" s="611" t="s">
        <v>358</v>
      </c>
      <c r="C60" s="183"/>
      <c r="D60" s="656">
        <f>取引基本表!DI60/取引基本表!$DI$111</f>
        <v>5.3336347765724474E-5</v>
      </c>
    </row>
    <row r="61" spans="1:4" ht="15.95" customHeight="1">
      <c r="A61" s="604" t="s">
        <v>262</v>
      </c>
      <c r="B61" s="611" t="s">
        <v>359</v>
      </c>
      <c r="C61" s="183"/>
      <c r="D61" s="656">
        <f>取引基本表!DI61/取引基本表!$DI$111</f>
        <v>3.6220952587171099E-5</v>
      </c>
    </row>
    <row r="62" spans="1:4" ht="15.95" customHeight="1">
      <c r="A62" s="604" t="s">
        <v>263</v>
      </c>
      <c r="B62" s="611" t="s">
        <v>360</v>
      </c>
      <c r="C62" s="183"/>
      <c r="D62" s="656">
        <f>取引基本表!DI62/取引基本表!$DI$111</f>
        <v>3.1086334033605083E-4</v>
      </c>
    </row>
    <row r="63" spans="1:4" ht="15.95" customHeight="1">
      <c r="A63" s="604" t="s">
        <v>264</v>
      </c>
      <c r="B63" s="611" t="s">
        <v>78</v>
      </c>
      <c r="C63" s="183"/>
      <c r="D63" s="656">
        <f>取引基本表!DI63/取引基本表!$DI$111</f>
        <v>1.0061066137867294E-2</v>
      </c>
    </row>
    <row r="64" spans="1:4" ht="15.95" customHeight="1">
      <c r="A64" s="604" t="s">
        <v>265</v>
      </c>
      <c r="B64" s="611" t="s">
        <v>361</v>
      </c>
      <c r="C64" s="183"/>
      <c r="D64" s="656">
        <f>取引基本表!DI64/取引基本表!$DI$111</f>
        <v>0</v>
      </c>
    </row>
    <row r="65" spans="1:4" ht="15.95" customHeight="1">
      <c r="A65" s="604" t="s">
        <v>266</v>
      </c>
      <c r="B65" s="611" t="s">
        <v>362</v>
      </c>
      <c r="C65" s="183"/>
      <c r="D65" s="656">
        <f>取引基本表!DI65/取引基本表!$DI$111</f>
        <v>0</v>
      </c>
    </row>
    <row r="66" spans="1:4" ht="15.95" customHeight="1">
      <c r="A66" s="604" t="s">
        <v>267</v>
      </c>
      <c r="B66" s="611" t="s">
        <v>363</v>
      </c>
      <c r="C66" s="183"/>
      <c r="D66" s="656">
        <f>取引基本表!DI66/取引基本表!$DI$111</f>
        <v>0</v>
      </c>
    </row>
    <row r="67" spans="1:4" ht="15.95" customHeight="1">
      <c r="A67" s="604" t="s">
        <v>268</v>
      </c>
      <c r="B67" s="611" t="s">
        <v>364</v>
      </c>
      <c r="C67" s="183"/>
      <c r="D67" s="656">
        <f>取引基本表!DI67/取引基本表!$DI$111</f>
        <v>0</v>
      </c>
    </row>
    <row r="68" spans="1:4" ht="15.95" customHeight="1">
      <c r="A68" s="604" t="s">
        <v>269</v>
      </c>
      <c r="B68" s="611" t="s">
        <v>365</v>
      </c>
      <c r="C68" s="183"/>
      <c r="D68" s="656">
        <f>取引基本表!DI68/取引基本表!$DI$111</f>
        <v>0</v>
      </c>
    </row>
    <row r="69" spans="1:4" ht="15.95" customHeight="1">
      <c r="A69" s="604" t="s">
        <v>270</v>
      </c>
      <c r="B69" s="611" t="s">
        <v>366</v>
      </c>
      <c r="C69" s="183"/>
      <c r="D69" s="656">
        <f>取引基本表!DI69/取引基本表!$DI$111</f>
        <v>2.8262691861589789E-2</v>
      </c>
    </row>
    <row r="70" spans="1:4" ht="15.95" customHeight="1">
      <c r="A70" s="604" t="s">
        <v>271</v>
      </c>
      <c r="B70" s="611" t="s">
        <v>367</v>
      </c>
      <c r="C70" s="183"/>
      <c r="D70" s="656">
        <f>取引基本表!DI70/取引基本表!$DI$111</f>
        <v>3.6479673677079459E-3</v>
      </c>
    </row>
    <row r="71" spans="1:4" ht="15.95" customHeight="1">
      <c r="A71" s="604" t="s">
        <v>272</v>
      </c>
      <c r="B71" s="611" t="s">
        <v>190</v>
      </c>
      <c r="C71" s="183"/>
      <c r="D71" s="656">
        <f>取引基本表!DI71/取引基本表!$DI$111</f>
        <v>7.3249911039748317E-3</v>
      </c>
    </row>
    <row r="72" spans="1:4" ht="15.95" customHeight="1">
      <c r="A72" s="604" t="s">
        <v>273</v>
      </c>
      <c r="B72" s="611" t="s">
        <v>191</v>
      </c>
      <c r="C72" s="183"/>
      <c r="D72" s="656">
        <f>取引基本表!DI72/取引基本表!$DI$111</f>
        <v>2.2250013732119387E-4</v>
      </c>
    </row>
    <row r="73" spans="1:4" ht="15.95" customHeight="1">
      <c r="A73" s="604" t="s">
        <v>274</v>
      </c>
      <c r="B73" s="611" t="s">
        <v>192</v>
      </c>
      <c r="C73" s="183"/>
      <c r="D73" s="656">
        <f>取引基本表!DI73/取引基本表!$DI$111</f>
        <v>0.1701656372220838</v>
      </c>
    </row>
    <row r="74" spans="1:4" ht="15.95" customHeight="1">
      <c r="A74" s="604" t="s">
        <v>275</v>
      </c>
      <c r="B74" s="611" t="s">
        <v>193</v>
      </c>
      <c r="C74" s="183"/>
      <c r="D74" s="656">
        <f>取引基本表!DI74/取引基本表!$DI$111</f>
        <v>5.3811996538709848E-2</v>
      </c>
    </row>
    <row r="75" spans="1:4" ht="15.95" customHeight="1">
      <c r="A75" s="604" t="s">
        <v>276</v>
      </c>
      <c r="B75" s="611" t="s">
        <v>368</v>
      </c>
      <c r="C75" s="183"/>
      <c r="D75" s="656">
        <f>取引基本表!DI75/取引基本表!$DI$111</f>
        <v>1.0906089020752616E-3</v>
      </c>
    </row>
    <row r="76" spans="1:4" ht="15.95" customHeight="1">
      <c r="A76" s="604" t="s">
        <v>277</v>
      </c>
      <c r="B76" s="611" t="s">
        <v>369</v>
      </c>
      <c r="C76" s="183"/>
      <c r="D76" s="656">
        <f>取引基本表!DI76/取引基本表!$DI$111</f>
        <v>1.6217433980348341E-2</v>
      </c>
    </row>
    <row r="77" spans="1:4" ht="15.95" customHeight="1">
      <c r="A77" s="604" t="s">
        <v>278</v>
      </c>
      <c r="B77" s="611" t="s">
        <v>370</v>
      </c>
      <c r="C77" s="183"/>
      <c r="D77" s="656">
        <f>取引基本表!DI77/取引基本表!$DI$111</f>
        <v>0.1880396822427377</v>
      </c>
    </row>
    <row r="78" spans="1:4" ht="15.95" customHeight="1">
      <c r="A78" s="604" t="s">
        <v>279</v>
      </c>
      <c r="B78" s="611" t="s">
        <v>371</v>
      </c>
      <c r="C78" s="183"/>
      <c r="D78" s="656">
        <f>取引基本表!DI78/取引基本表!$DI$111</f>
        <v>4.5347836574246188E-3</v>
      </c>
    </row>
    <row r="79" spans="1:4" ht="15.95" customHeight="1">
      <c r="A79" s="604" t="s">
        <v>280</v>
      </c>
      <c r="B79" s="611" t="s">
        <v>372</v>
      </c>
      <c r="C79" s="183"/>
      <c r="D79" s="656">
        <f>取引基本表!DI79/取引基本表!$DI$111</f>
        <v>1.9625387783110529E-2</v>
      </c>
    </row>
    <row r="80" spans="1:4" ht="15.95" customHeight="1">
      <c r="A80" s="604" t="s">
        <v>281</v>
      </c>
      <c r="B80" s="611" t="s">
        <v>373</v>
      </c>
      <c r="C80" s="183"/>
      <c r="D80" s="656">
        <f>取引基本表!DI80/取引基本表!$DI$111</f>
        <v>0</v>
      </c>
    </row>
    <row r="81" spans="1:4" ht="15.95" customHeight="1">
      <c r="A81" s="604" t="s">
        <v>282</v>
      </c>
      <c r="B81" s="611" t="s">
        <v>374</v>
      </c>
      <c r="C81" s="183"/>
      <c r="D81" s="656">
        <f>取引基本表!DI81/取引基本表!$DI$111</f>
        <v>5.6441000844624847E-4</v>
      </c>
    </row>
    <row r="82" spans="1:4" ht="15.95" customHeight="1">
      <c r="A82" s="604" t="s">
        <v>283</v>
      </c>
      <c r="B82" s="611" t="s">
        <v>375</v>
      </c>
      <c r="C82" s="183"/>
      <c r="D82" s="656">
        <f>取引基本表!DI82/取引基本表!$DI$111</f>
        <v>6.7633673226506728E-3</v>
      </c>
    </row>
    <row r="83" spans="1:4" ht="15.95" customHeight="1">
      <c r="A83" s="604" t="s">
        <v>284</v>
      </c>
      <c r="B83" s="611" t="s">
        <v>376</v>
      </c>
      <c r="C83" s="183"/>
      <c r="D83" s="656">
        <f>取引基本表!DI83/取引基本表!$DI$111</f>
        <v>7.5108722562628415E-4</v>
      </c>
    </row>
    <row r="84" spans="1:4" ht="15.95" customHeight="1">
      <c r="A84" s="604" t="s">
        <v>285</v>
      </c>
      <c r="B84" s="611" t="s">
        <v>377</v>
      </c>
      <c r="C84" s="183"/>
      <c r="D84" s="656">
        <f>取引基本表!DI84/取引基本表!$DI$111</f>
        <v>8.7805957590438943E-4</v>
      </c>
    </row>
    <row r="85" spans="1:4" ht="15.95" customHeight="1">
      <c r="A85" s="604" t="s">
        <v>286</v>
      </c>
      <c r="B85" s="611" t="s">
        <v>378</v>
      </c>
      <c r="C85" s="183"/>
      <c r="D85" s="656">
        <f>取引基本表!DI85/取引基本表!$DI$111</f>
        <v>4.522046619152207E-3</v>
      </c>
    </row>
    <row r="86" spans="1:4" ht="15.95" customHeight="1">
      <c r="A86" s="604" t="s">
        <v>287</v>
      </c>
      <c r="B86" s="611" t="s">
        <v>379</v>
      </c>
      <c r="C86" s="183"/>
      <c r="D86" s="656">
        <f>取引基本表!DI86/取引基本表!$DI$111</f>
        <v>3.7733475882019998E-4</v>
      </c>
    </row>
    <row r="87" spans="1:4" ht="15.95" customHeight="1">
      <c r="A87" s="604" t="s">
        <v>288</v>
      </c>
      <c r="B87" s="611" t="s">
        <v>380</v>
      </c>
      <c r="C87" s="183"/>
      <c r="D87" s="656">
        <f>取引基本表!DI87/取引基本表!$DI$111</f>
        <v>1.4447383692929113E-2</v>
      </c>
    </row>
    <row r="88" spans="1:4" ht="15.95" customHeight="1">
      <c r="A88" s="604" t="s">
        <v>289</v>
      </c>
      <c r="B88" s="611" t="s">
        <v>381</v>
      </c>
      <c r="C88" s="183"/>
      <c r="D88" s="656">
        <f>取引基本表!DI88/取引基本表!$DI$111</f>
        <v>6.6913234499223441E-3</v>
      </c>
    </row>
    <row r="89" spans="1:4" ht="15.95" customHeight="1">
      <c r="A89" s="604" t="s">
        <v>290</v>
      </c>
      <c r="B89" s="611" t="s">
        <v>382</v>
      </c>
      <c r="C89" s="183"/>
      <c r="D89" s="656">
        <f>取引基本表!DI89/取引基本表!$DI$111</f>
        <v>5.7169400220828401E-3</v>
      </c>
    </row>
    <row r="90" spans="1:4" ht="15.95" customHeight="1">
      <c r="A90" s="604" t="s">
        <v>291</v>
      </c>
      <c r="B90" s="611" t="s">
        <v>383</v>
      </c>
      <c r="C90" s="183"/>
      <c r="D90" s="656">
        <f>取引基本表!DI90/取引基本表!$DI$111</f>
        <v>1.0667269553144895E-4</v>
      </c>
    </row>
    <row r="91" spans="1:4" ht="15.95" customHeight="1">
      <c r="A91" s="604" t="s">
        <v>292</v>
      </c>
      <c r="B91" s="611" t="s">
        <v>384</v>
      </c>
      <c r="C91" s="183"/>
      <c r="D91" s="656">
        <f>取引基本表!DI91/取引基本表!$DI$111</f>
        <v>4.8289296350281291E-3</v>
      </c>
    </row>
    <row r="92" spans="1:4" ht="15.95" customHeight="1">
      <c r="A92" s="604" t="s">
        <v>293</v>
      </c>
      <c r="B92" s="611" t="s">
        <v>194</v>
      </c>
      <c r="C92" s="183"/>
      <c r="D92" s="656">
        <f>取引基本表!DI92/取引基本表!$DI$111</f>
        <v>8.7169105676818348E-5</v>
      </c>
    </row>
    <row r="93" spans="1:4" ht="15.95" customHeight="1">
      <c r="A93" s="604" t="s">
        <v>294</v>
      </c>
      <c r="B93" s="611" t="s">
        <v>385</v>
      </c>
      <c r="C93" s="183"/>
      <c r="D93" s="656">
        <f>取引基本表!DI93/取引基本表!$DI$111</f>
        <v>2.2282254360246431E-2</v>
      </c>
    </row>
    <row r="94" spans="1:4" ht="15.95" customHeight="1">
      <c r="A94" s="604" t="s">
        <v>295</v>
      </c>
      <c r="B94" s="611" t="s">
        <v>542</v>
      </c>
      <c r="C94" s="183"/>
      <c r="D94" s="656">
        <f>取引基本表!DI94/取引基本表!$DI$111</f>
        <v>0</v>
      </c>
    </row>
    <row r="95" spans="1:4" ht="15.95" customHeight="1">
      <c r="A95" s="604" t="s">
        <v>296</v>
      </c>
      <c r="B95" s="611" t="s">
        <v>386</v>
      </c>
      <c r="C95" s="183"/>
      <c r="D95" s="656">
        <f>取引基本表!DI95/取引基本表!$DI$111</f>
        <v>3.0139414844540469E-2</v>
      </c>
    </row>
    <row r="96" spans="1:4" ht="15.95" customHeight="1">
      <c r="A96" s="604" t="s">
        <v>297</v>
      </c>
      <c r="B96" s="611" t="s">
        <v>387</v>
      </c>
      <c r="C96" s="183"/>
      <c r="D96" s="656">
        <f>取引基本表!DI96/取引基本表!$DI$111</f>
        <v>5.3893593190142489E-4</v>
      </c>
    </row>
    <row r="97" spans="1:4" ht="15.95" customHeight="1">
      <c r="A97" s="604" t="s">
        <v>298</v>
      </c>
      <c r="B97" s="611" t="s">
        <v>388</v>
      </c>
      <c r="C97" s="183"/>
      <c r="D97" s="656">
        <f>取引基本表!DI97/取引基本表!$DI$111</f>
        <v>2.0788040557914118E-2</v>
      </c>
    </row>
    <row r="98" spans="1:4" ht="15.95" customHeight="1">
      <c r="A98" s="604" t="s">
        <v>299</v>
      </c>
      <c r="B98" s="611" t="s">
        <v>389</v>
      </c>
      <c r="C98" s="183"/>
      <c r="D98" s="656">
        <f>取引基本表!DI98/取引基本表!$DI$111</f>
        <v>3.8016078918689136E-3</v>
      </c>
    </row>
    <row r="99" spans="1:4" ht="15.95" customHeight="1">
      <c r="A99" s="604" t="s">
        <v>300</v>
      </c>
      <c r="B99" s="611" t="s">
        <v>543</v>
      </c>
      <c r="C99" s="183"/>
      <c r="D99" s="656">
        <f>取引基本表!DI99/取引基本表!$DI$111</f>
        <v>1.9766291268999085E-2</v>
      </c>
    </row>
    <row r="100" spans="1:4" ht="15.95" customHeight="1">
      <c r="A100" s="604" t="s">
        <v>301</v>
      </c>
      <c r="B100" s="611" t="s">
        <v>390</v>
      </c>
      <c r="C100" s="183"/>
      <c r="D100" s="656">
        <f>取引基本表!DI100/取引基本表!$DI$111</f>
        <v>6.0301915570949683E-4</v>
      </c>
    </row>
    <row r="101" spans="1:4" ht="15.95" customHeight="1">
      <c r="A101" s="604" t="s">
        <v>302</v>
      </c>
      <c r="B101" s="611" t="s">
        <v>391</v>
      </c>
      <c r="C101" s="183"/>
      <c r="D101" s="656">
        <f>取引基本表!DI101/取引基本表!$DI$111</f>
        <v>0</v>
      </c>
    </row>
    <row r="102" spans="1:4" ht="15.95" customHeight="1">
      <c r="A102" s="604" t="s">
        <v>303</v>
      </c>
      <c r="B102" s="611" t="s">
        <v>392</v>
      </c>
      <c r="C102" s="183"/>
      <c r="D102" s="656">
        <f>取引基本表!DI102/取引基本表!$DI$111</f>
        <v>1.0726974420046824E-2</v>
      </c>
    </row>
    <row r="103" spans="1:4" ht="15.95" customHeight="1">
      <c r="A103" s="604" t="s">
        <v>304</v>
      </c>
      <c r="B103" s="611" t="s">
        <v>393</v>
      </c>
      <c r="C103" s="183"/>
      <c r="D103" s="656">
        <f>取引基本表!DI103/取引基本表!$DI$111</f>
        <v>1.0480194303518846E-3</v>
      </c>
    </row>
    <row r="104" spans="1:4" ht="15.95" customHeight="1">
      <c r="A104" s="604" t="s">
        <v>305</v>
      </c>
      <c r="B104" s="611" t="s">
        <v>394</v>
      </c>
      <c r="C104" s="183"/>
      <c r="D104" s="656">
        <f>取引基本表!DI104/取引基本表!$DI$111</f>
        <v>8.0601570317606012E-3</v>
      </c>
    </row>
    <row r="105" spans="1:4" ht="15.95" customHeight="1">
      <c r="A105" s="604" t="s">
        <v>306</v>
      </c>
      <c r="B105" s="611" t="s">
        <v>395</v>
      </c>
      <c r="C105" s="183"/>
      <c r="D105" s="656">
        <f>取引基本表!DI105/取引基本表!$DI$111</f>
        <v>6.309769547174407E-2</v>
      </c>
    </row>
    <row r="106" spans="1:4" ht="15.95" customHeight="1">
      <c r="A106" s="604" t="s">
        <v>307</v>
      </c>
      <c r="B106" s="611" t="s">
        <v>396</v>
      </c>
      <c r="C106" s="183"/>
      <c r="D106" s="656">
        <f>取引基本表!DI106/取引基本表!$DI$111</f>
        <v>1.6429585274073202E-2</v>
      </c>
    </row>
    <row r="107" spans="1:4" ht="15.95" customHeight="1">
      <c r="A107" s="604" t="s">
        <v>308</v>
      </c>
      <c r="B107" s="611" t="s">
        <v>397</v>
      </c>
      <c r="C107" s="183"/>
      <c r="D107" s="656">
        <f>取引基本表!DI107/取引基本表!$DI$111</f>
        <v>2.2223345558236525E-2</v>
      </c>
    </row>
    <row r="108" spans="1:4" ht="15.95" customHeight="1">
      <c r="A108" s="604" t="s">
        <v>309</v>
      </c>
      <c r="B108" s="611" t="s">
        <v>398</v>
      </c>
      <c r="C108" s="183"/>
      <c r="D108" s="656">
        <f>取引基本表!DI108/取引基本表!$DI$111</f>
        <v>2.667573649933648E-2</v>
      </c>
    </row>
    <row r="109" spans="1:4" ht="15.95" customHeight="1">
      <c r="A109" s="604" t="s">
        <v>310</v>
      </c>
      <c r="B109" s="611" t="s">
        <v>544</v>
      </c>
      <c r="C109" s="183"/>
      <c r="D109" s="656">
        <f>取引基本表!DI109/取引基本表!$DI$111</f>
        <v>0</v>
      </c>
    </row>
    <row r="110" spans="1:4" ht="15.95" customHeight="1" thickBot="1">
      <c r="A110" s="657" t="s">
        <v>311</v>
      </c>
      <c r="B110" s="658" t="s">
        <v>0</v>
      </c>
      <c r="C110" s="659"/>
      <c r="D110" s="660">
        <f>取引基本表!DI110/取引基本表!$DI$111</f>
        <v>0</v>
      </c>
    </row>
    <row r="111" spans="1:4" ht="15.75" customHeight="1" thickTop="1" thickBot="1">
      <c r="A111" s="465"/>
      <c r="B111" s="466" t="s">
        <v>22</v>
      </c>
      <c r="C111" s="467"/>
      <c r="D111" s="468">
        <f>取引基本表!DI111/取引基本表!$DI$111</f>
        <v>1</v>
      </c>
    </row>
  </sheetData>
  <phoneticPr fontId="3"/>
  <pageMargins left="0.78740157480314965" right="0.78740157480314965" top="0.78740157480314965" bottom="0.78740157480314965" header="0.51181102362204722" footer="0.51181102362204722"/>
  <pageSetup paperSize="9" scale="43" orientation="portrait" r:id="rId1"/>
  <headerFooter alignWithMargins="0">
    <oddFooter>&amp;R&amp;F  &amp;A</oddFooter>
  </headerFooter>
  <ignoredErrors>
    <ignoredError sqref="A1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C113"/>
  <sheetViews>
    <sheetView showGridLines="0" zoomScaleNormal="100" workbookViewId="0">
      <pane xSplit="3" ySplit="3" topLeftCell="D19" activePane="bottomRight" state="frozen"/>
      <selection activeCell="A17" sqref="A17:IV18"/>
      <selection pane="topRight" activeCell="A17" sqref="A17:IV18"/>
      <selection pane="bottomLeft" activeCell="A17" sqref="A17:IV18"/>
      <selection pane="bottomRight"/>
    </sheetView>
  </sheetViews>
  <sheetFormatPr defaultRowHeight="13.5"/>
  <cols>
    <col min="1" max="1" width="3.625" style="119" customWidth="1"/>
    <col min="2" max="2" width="28.5" style="119" customWidth="1"/>
    <col min="3" max="3" width="0.875" style="119" customWidth="1"/>
    <col min="4" max="4" width="11.375" style="119" customWidth="1"/>
    <col min="5" max="5" width="8.625" customWidth="1"/>
    <col min="6" max="6" width="4.125" style="588" hidden="1" customWidth="1"/>
    <col min="7" max="8" width="4.5" hidden="1" customWidth="1"/>
    <col min="9" max="10" width="7.125" hidden="1" customWidth="1"/>
    <col min="11" max="11" width="11.375" hidden="1" customWidth="1"/>
    <col min="12" max="12" width="43.375" hidden="1" customWidth="1"/>
  </cols>
  <sheetData>
    <row r="1" spans="1:133" s="119" customFormat="1" ht="15" thickBot="1">
      <c r="A1" s="159" t="s">
        <v>26</v>
      </c>
      <c r="F1" t="s">
        <v>548</v>
      </c>
      <c r="G1">
        <v>120</v>
      </c>
      <c r="H1">
        <v>121</v>
      </c>
      <c r="I1" t="str">
        <f t="shared" ref="I1:I32" si="0">CONCATENATE($F1,G1)</f>
        <v>A120</v>
      </c>
      <c r="J1" t="str">
        <f t="shared" ref="J1:J32" si="1">CONCATENATE($F1,H1)</f>
        <v>A121</v>
      </c>
      <c r="K1" t="s">
        <v>549</v>
      </c>
      <c r="L1" t="str">
        <f>CONCATENATE("=IFERROR(",K1,I1)&amp;"/"&amp;CONCATENATE(K1,J1)&amp;",0)"</f>
        <v>=IFERROR(取引基本表!A120/取引基本表!A121,0)</v>
      </c>
      <c r="M1"/>
    </row>
    <row r="2" spans="1:133" s="119" customFormat="1">
      <c r="A2" s="455"/>
      <c r="B2" s="179"/>
      <c r="C2" s="179"/>
      <c r="D2" s="457"/>
      <c r="F2" t="str">
        <f>CHAR(CODE(F1)+1)</f>
        <v>B</v>
      </c>
      <c r="G2">
        <v>120</v>
      </c>
      <c r="H2">
        <v>121</v>
      </c>
      <c r="I2" t="str">
        <f t="shared" si="0"/>
        <v>B120</v>
      </c>
      <c r="J2" t="str">
        <f t="shared" si="1"/>
        <v>B121</v>
      </c>
      <c r="K2" t="s">
        <v>549</v>
      </c>
      <c r="L2" t="str">
        <f t="shared" ref="L2:L65" si="2">CONCATENATE("=IFERROR(",K2,I2)&amp;"/"&amp;CONCATENATE(K2,J2)&amp;",0)"</f>
        <v>=IFERROR(取引基本表!B120/取引基本表!B121,0)</v>
      </c>
    </row>
    <row r="3" spans="1:133" s="119" customFormat="1" ht="42.75" customHeight="1">
      <c r="A3" s="188"/>
      <c r="B3" s="180"/>
      <c r="C3" s="180"/>
      <c r="D3" s="463" t="s">
        <v>27</v>
      </c>
      <c r="F3" t="str">
        <f t="shared" ref="F3" si="3">CHAR(CODE(F2)+1)</f>
        <v>C</v>
      </c>
      <c r="G3">
        <v>120</v>
      </c>
      <c r="H3">
        <v>121</v>
      </c>
      <c r="I3" t="str">
        <f t="shared" si="0"/>
        <v>C120</v>
      </c>
      <c r="J3" t="str">
        <f t="shared" si="1"/>
        <v>C121</v>
      </c>
      <c r="K3" t="s">
        <v>549</v>
      </c>
      <c r="L3" t="str">
        <f t="shared" si="2"/>
        <v>=IFERROR(取引基本表!C120/取引基本表!C121,0)</v>
      </c>
    </row>
    <row r="4" spans="1:133" s="119" customFormat="1">
      <c r="A4" s="604" t="s">
        <v>205</v>
      </c>
      <c r="B4" s="611" t="s">
        <v>312</v>
      </c>
      <c r="C4" s="183"/>
      <c r="D4" s="459">
        <f>IFERROR(取引基本表!D119/取引基本表!D120,0)</f>
        <v>0.48310703546682104</v>
      </c>
      <c r="E4"/>
      <c r="F4" t="str">
        <f t="shared" ref="F4:F26" si="4">CHAR(CODE(F3)+1)</f>
        <v>D</v>
      </c>
      <c r="G4">
        <v>114</v>
      </c>
      <c r="H4">
        <v>121</v>
      </c>
      <c r="I4" t="str">
        <f t="shared" si="0"/>
        <v>D114</v>
      </c>
      <c r="J4" t="str">
        <f t="shared" si="1"/>
        <v>D121</v>
      </c>
      <c r="K4" t="s">
        <v>549</v>
      </c>
      <c r="L4" t="str">
        <f t="shared" si="2"/>
        <v>=IFERROR(取引基本表!D114/取引基本表!D121,0)</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row>
    <row r="5" spans="1:133">
      <c r="A5" s="604" t="s">
        <v>206</v>
      </c>
      <c r="B5" s="611" t="s">
        <v>313</v>
      </c>
      <c r="C5" s="183"/>
      <c r="D5" s="459">
        <f>IFERROR(取引基本表!E119/取引基本表!E120,0)</f>
        <v>0.21415894300926838</v>
      </c>
      <c r="E5" t="s">
        <v>547</v>
      </c>
      <c r="F5" t="str">
        <f t="shared" si="4"/>
        <v>E</v>
      </c>
      <c r="G5">
        <v>114</v>
      </c>
      <c r="H5">
        <v>121</v>
      </c>
      <c r="I5" t="str">
        <f t="shared" si="0"/>
        <v>E114</v>
      </c>
      <c r="J5" t="str">
        <f t="shared" si="1"/>
        <v>E121</v>
      </c>
      <c r="K5" t="s">
        <v>549</v>
      </c>
      <c r="L5" t="str">
        <f t="shared" si="2"/>
        <v>=IFERROR(取引基本表!E114/取引基本表!E121,0)</v>
      </c>
    </row>
    <row r="6" spans="1:133">
      <c r="A6" s="604" t="s">
        <v>207</v>
      </c>
      <c r="B6" s="611" t="s">
        <v>314</v>
      </c>
      <c r="C6" s="183"/>
      <c r="D6" s="459">
        <f>IFERROR(取引基本表!F119/取引基本表!F120,0)</f>
        <v>0.58365600163032405</v>
      </c>
      <c r="F6" t="str">
        <f t="shared" si="4"/>
        <v>F</v>
      </c>
      <c r="G6">
        <v>114</v>
      </c>
      <c r="H6">
        <v>121</v>
      </c>
      <c r="I6" t="str">
        <f t="shared" si="0"/>
        <v>F114</v>
      </c>
      <c r="J6" t="str">
        <f t="shared" si="1"/>
        <v>F121</v>
      </c>
      <c r="K6" t="s">
        <v>549</v>
      </c>
      <c r="L6" t="str">
        <f t="shared" si="2"/>
        <v>=IFERROR(取引基本表!F114/取引基本表!F121,0)</v>
      </c>
    </row>
    <row r="7" spans="1:133">
      <c r="A7" s="604" t="s">
        <v>208</v>
      </c>
      <c r="B7" s="611" t="s">
        <v>315</v>
      </c>
      <c r="C7" s="183"/>
      <c r="D7" s="459">
        <f>IFERROR(取引基本表!G119/取引基本表!G120,0)</f>
        <v>0.74285173262639648</v>
      </c>
      <c r="F7" t="str">
        <f t="shared" si="4"/>
        <v>G</v>
      </c>
      <c r="G7">
        <v>114</v>
      </c>
      <c r="H7">
        <v>121</v>
      </c>
      <c r="I7" t="str">
        <f t="shared" si="0"/>
        <v>G114</v>
      </c>
      <c r="J7" t="str">
        <f t="shared" si="1"/>
        <v>G121</v>
      </c>
      <c r="K7" t="s">
        <v>549</v>
      </c>
      <c r="L7" t="str">
        <f t="shared" si="2"/>
        <v>=IFERROR(取引基本表!G114/取引基本表!G121,0)</v>
      </c>
    </row>
    <row r="8" spans="1:133" ht="13.5" customHeight="1">
      <c r="A8" s="604" t="s">
        <v>209</v>
      </c>
      <c r="B8" s="611" t="s">
        <v>316</v>
      </c>
      <c r="C8" s="183"/>
      <c r="D8" s="459">
        <f>IFERROR(取引基本表!H119/取引基本表!H120,0)</f>
        <v>0.58142314723667554</v>
      </c>
      <c r="F8" t="str">
        <f t="shared" si="4"/>
        <v>H</v>
      </c>
      <c r="G8">
        <v>114</v>
      </c>
      <c r="H8">
        <v>121</v>
      </c>
      <c r="I8" t="str">
        <f t="shared" si="0"/>
        <v>H114</v>
      </c>
      <c r="J8" t="str">
        <f t="shared" si="1"/>
        <v>H121</v>
      </c>
      <c r="K8" t="s">
        <v>549</v>
      </c>
      <c r="L8" t="str">
        <f t="shared" si="2"/>
        <v>=IFERROR(取引基本表!H114/取引基本表!H121,0)</v>
      </c>
    </row>
    <row r="9" spans="1:133">
      <c r="A9" s="604" t="s">
        <v>210</v>
      </c>
      <c r="B9" s="611" t="s">
        <v>317</v>
      </c>
      <c r="C9" s="183"/>
      <c r="D9" s="459">
        <f>IFERROR(取引基本表!I119/取引基本表!I120,0)</f>
        <v>0</v>
      </c>
      <c r="F9" t="str">
        <f t="shared" si="4"/>
        <v>I</v>
      </c>
      <c r="G9">
        <v>114</v>
      </c>
      <c r="H9">
        <v>121</v>
      </c>
      <c r="I9" t="str">
        <f t="shared" si="0"/>
        <v>I114</v>
      </c>
      <c r="J9" t="str">
        <f t="shared" si="1"/>
        <v>I121</v>
      </c>
      <c r="K9" t="s">
        <v>549</v>
      </c>
      <c r="L9" t="str">
        <f t="shared" si="2"/>
        <v>=IFERROR(取引基本表!I114/取引基本表!I121,0)</v>
      </c>
    </row>
    <row r="10" spans="1:133" ht="13.5" customHeight="1">
      <c r="A10" s="604" t="s">
        <v>211</v>
      </c>
      <c r="B10" s="611" t="s">
        <v>535</v>
      </c>
      <c r="C10" s="183"/>
      <c r="D10" s="459">
        <f>IFERROR(取引基本表!J119/取引基本表!J120,0)</f>
        <v>0.41560147084573629</v>
      </c>
      <c r="F10" t="str">
        <f t="shared" si="4"/>
        <v>J</v>
      </c>
      <c r="G10">
        <v>114</v>
      </c>
      <c r="H10">
        <v>121</v>
      </c>
      <c r="I10" t="str">
        <f t="shared" si="0"/>
        <v>J114</v>
      </c>
      <c r="J10" t="str">
        <f t="shared" si="1"/>
        <v>J121</v>
      </c>
      <c r="K10" t="s">
        <v>549</v>
      </c>
      <c r="L10" t="str">
        <f t="shared" si="2"/>
        <v>=IFERROR(取引基本表!J114/取引基本表!J121,0)</v>
      </c>
    </row>
    <row r="11" spans="1:133" ht="13.5" customHeight="1">
      <c r="A11" s="604" t="s">
        <v>212</v>
      </c>
      <c r="B11" s="611" t="s">
        <v>318</v>
      </c>
      <c r="C11" s="183"/>
      <c r="D11" s="459">
        <f>IFERROR(取引基本表!K119/取引基本表!K120,0)</f>
        <v>0.34718185195707763</v>
      </c>
      <c r="F11" t="str">
        <f t="shared" si="4"/>
        <v>K</v>
      </c>
      <c r="G11">
        <v>114</v>
      </c>
      <c r="H11">
        <v>121</v>
      </c>
      <c r="I11" t="str">
        <f t="shared" si="0"/>
        <v>K114</v>
      </c>
      <c r="J11" t="str">
        <f t="shared" si="1"/>
        <v>K121</v>
      </c>
      <c r="K11" t="s">
        <v>549</v>
      </c>
      <c r="L11" t="str">
        <f t="shared" si="2"/>
        <v>=IFERROR(取引基本表!K114/取引基本表!K121,0)</v>
      </c>
    </row>
    <row r="12" spans="1:133">
      <c r="A12" s="604" t="s">
        <v>213</v>
      </c>
      <c r="B12" s="611" t="s">
        <v>319</v>
      </c>
      <c r="C12" s="183"/>
      <c r="D12" s="459">
        <f>IFERROR(取引基本表!L119/取引基本表!L120,0)</f>
        <v>0.33644906033630068</v>
      </c>
      <c r="F12" t="str">
        <f t="shared" si="4"/>
        <v>L</v>
      </c>
      <c r="G12">
        <v>114</v>
      </c>
      <c r="H12">
        <v>121</v>
      </c>
      <c r="I12" t="str">
        <f t="shared" si="0"/>
        <v>L114</v>
      </c>
      <c r="J12" t="str">
        <f t="shared" si="1"/>
        <v>L121</v>
      </c>
      <c r="K12" t="s">
        <v>549</v>
      </c>
      <c r="L12" t="str">
        <f t="shared" si="2"/>
        <v>=IFERROR(取引基本表!L114/取引基本表!L121,0)</v>
      </c>
    </row>
    <row r="13" spans="1:133">
      <c r="A13" s="604" t="s">
        <v>214</v>
      </c>
      <c r="B13" s="611" t="s">
        <v>320</v>
      </c>
      <c r="C13" s="183"/>
      <c r="D13" s="459">
        <f>IFERROR(取引基本表!M119/取引基本表!M120,0)</f>
        <v>0.63344709897610918</v>
      </c>
      <c r="F13" t="str">
        <f t="shared" si="4"/>
        <v>M</v>
      </c>
      <c r="G13">
        <v>114</v>
      </c>
      <c r="H13">
        <v>121</v>
      </c>
      <c r="I13" t="str">
        <f t="shared" si="0"/>
        <v>M114</v>
      </c>
      <c r="J13" t="str">
        <f t="shared" si="1"/>
        <v>M121</v>
      </c>
      <c r="K13" t="s">
        <v>549</v>
      </c>
      <c r="L13" t="str">
        <f t="shared" si="2"/>
        <v>=IFERROR(取引基本表!M114/取引基本表!M121,0)</v>
      </c>
    </row>
    <row r="14" spans="1:133">
      <c r="A14" s="604" t="s">
        <v>215</v>
      </c>
      <c r="B14" s="614" t="s">
        <v>321</v>
      </c>
      <c r="C14" s="183"/>
      <c r="D14" s="459">
        <f>IFERROR(取引基本表!N119/取引基本表!N120,0)</f>
        <v>0</v>
      </c>
      <c r="F14" t="str">
        <f t="shared" si="4"/>
        <v>N</v>
      </c>
      <c r="G14">
        <v>114</v>
      </c>
      <c r="H14">
        <v>121</v>
      </c>
      <c r="I14" t="str">
        <f t="shared" si="0"/>
        <v>N114</v>
      </c>
      <c r="J14" t="str">
        <f t="shared" si="1"/>
        <v>N121</v>
      </c>
      <c r="K14" t="s">
        <v>549</v>
      </c>
      <c r="L14" t="str">
        <f t="shared" si="2"/>
        <v>=IFERROR(取引基本表!N114/取引基本表!N121,0)</v>
      </c>
    </row>
    <row r="15" spans="1:133">
      <c r="A15" s="604" t="s">
        <v>216</v>
      </c>
      <c r="B15" s="611" t="s">
        <v>322</v>
      </c>
      <c r="C15" s="183"/>
      <c r="D15" s="459">
        <f>IFERROR(取引基本表!O119/取引基本表!O120,0)</f>
        <v>0.48114552287158224</v>
      </c>
      <c r="F15" t="str">
        <f t="shared" si="4"/>
        <v>O</v>
      </c>
      <c r="G15">
        <v>114</v>
      </c>
      <c r="H15">
        <v>121</v>
      </c>
      <c r="I15" t="str">
        <f t="shared" si="0"/>
        <v>O114</v>
      </c>
      <c r="J15" t="str">
        <f t="shared" si="1"/>
        <v>O121</v>
      </c>
      <c r="K15" t="s">
        <v>549</v>
      </c>
      <c r="L15" t="str">
        <f t="shared" si="2"/>
        <v>=IFERROR(取引基本表!O114/取引基本表!O121,0)</v>
      </c>
    </row>
    <row r="16" spans="1:133">
      <c r="A16" s="604" t="s">
        <v>217</v>
      </c>
      <c r="B16" s="611" t="s">
        <v>323</v>
      </c>
      <c r="C16" s="183"/>
      <c r="D16" s="459">
        <f>IFERROR(取引基本表!P119/取引基本表!P120,0)</f>
        <v>0.39493756328045898</v>
      </c>
      <c r="F16" t="str">
        <f t="shared" si="4"/>
        <v>P</v>
      </c>
      <c r="G16">
        <v>114</v>
      </c>
      <c r="H16">
        <v>121</v>
      </c>
      <c r="I16" t="str">
        <f t="shared" si="0"/>
        <v>P114</v>
      </c>
      <c r="J16" t="str">
        <f t="shared" si="1"/>
        <v>P121</v>
      </c>
      <c r="K16" t="s">
        <v>549</v>
      </c>
      <c r="L16" t="str">
        <f t="shared" si="2"/>
        <v>=IFERROR(取引基本表!P114/取引基本表!P121,0)</v>
      </c>
    </row>
    <row r="17" spans="1:12">
      <c r="A17" s="604" t="s">
        <v>218</v>
      </c>
      <c r="B17" s="611" t="s">
        <v>324</v>
      </c>
      <c r="C17" s="183"/>
      <c r="D17" s="459">
        <f>IFERROR(取引基本表!Q119/取引基本表!Q120,0)</f>
        <v>0.4421210793213548</v>
      </c>
      <c r="F17" t="str">
        <f t="shared" si="4"/>
        <v>Q</v>
      </c>
      <c r="G17">
        <v>114</v>
      </c>
      <c r="H17">
        <v>121</v>
      </c>
      <c r="I17" t="str">
        <f t="shared" si="0"/>
        <v>Q114</v>
      </c>
      <c r="J17" t="str">
        <f t="shared" si="1"/>
        <v>Q121</v>
      </c>
      <c r="K17" t="s">
        <v>549</v>
      </c>
      <c r="L17" t="str">
        <f t="shared" si="2"/>
        <v>=IFERROR(取引基本表!Q114/取引基本表!Q121,0)</v>
      </c>
    </row>
    <row r="18" spans="1:12">
      <c r="A18" s="604" t="s">
        <v>219</v>
      </c>
      <c r="B18" s="611" t="s">
        <v>325</v>
      </c>
      <c r="C18" s="183"/>
      <c r="D18" s="459">
        <f>IFERROR(取引基本表!R119/取引基本表!R120,0)</f>
        <v>0.35793988540026139</v>
      </c>
      <c r="F18" t="str">
        <f t="shared" si="4"/>
        <v>R</v>
      </c>
      <c r="G18">
        <v>114</v>
      </c>
      <c r="H18">
        <v>121</v>
      </c>
      <c r="I18" t="str">
        <f t="shared" si="0"/>
        <v>R114</v>
      </c>
      <c r="J18" t="str">
        <f t="shared" si="1"/>
        <v>R121</v>
      </c>
      <c r="K18" t="s">
        <v>549</v>
      </c>
      <c r="L18" t="str">
        <f t="shared" si="2"/>
        <v>=IFERROR(取引基本表!R114/取引基本表!R121,0)</v>
      </c>
    </row>
    <row r="19" spans="1:12">
      <c r="A19" s="604" t="s">
        <v>220</v>
      </c>
      <c r="B19" s="611" t="s">
        <v>326</v>
      </c>
      <c r="C19" s="183"/>
      <c r="D19" s="459">
        <f>IFERROR(取引基本表!S119/取引基本表!S120,0)</f>
        <v>0.28002129641953949</v>
      </c>
      <c r="F19" t="str">
        <f t="shared" si="4"/>
        <v>S</v>
      </c>
      <c r="G19">
        <v>114</v>
      </c>
      <c r="H19">
        <v>121</v>
      </c>
      <c r="I19" t="str">
        <f t="shared" si="0"/>
        <v>S114</v>
      </c>
      <c r="J19" t="str">
        <f t="shared" si="1"/>
        <v>S121</v>
      </c>
      <c r="K19" t="s">
        <v>549</v>
      </c>
      <c r="L19" t="str">
        <f t="shared" si="2"/>
        <v>=IFERROR(取引基本表!S114/取引基本表!S121,0)</v>
      </c>
    </row>
    <row r="20" spans="1:12">
      <c r="A20" s="604" t="s">
        <v>221</v>
      </c>
      <c r="B20" s="611" t="s">
        <v>327</v>
      </c>
      <c r="C20" s="183"/>
      <c r="D20" s="459">
        <f>IFERROR(取引基本表!T119/取引基本表!T120,0)</f>
        <v>0.44871088729771552</v>
      </c>
      <c r="F20" t="str">
        <f t="shared" si="4"/>
        <v>T</v>
      </c>
      <c r="G20">
        <v>114</v>
      </c>
      <c r="H20">
        <v>121</v>
      </c>
      <c r="I20" t="str">
        <f t="shared" si="0"/>
        <v>T114</v>
      </c>
      <c r="J20" t="str">
        <f t="shared" si="1"/>
        <v>T121</v>
      </c>
      <c r="K20" t="s">
        <v>549</v>
      </c>
      <c r="L20" t="str">
        <f t="shared" si="2"/>
        <v>=IFERROR(取引基本表!T114/取引基本表!T121,0)</v>
      </c>
    </row>
    <row r="21" spans="1:12" ht="13.5" customHeight="1">
      <c r="A21" s="604" t="s">
        <v>222</v>
      </c>
      <c r="B21" s="611" t="s">
        <v>328</v>
      </c>
      <c r="C21" s="183"/>
      <c r="D21" s="459">
        <f>IFERROR(取引基本表!U119/取引基本表!U120,0)</f>
        <v>0.5990277509497135</v>
      </c>
      <c r="F21" t="str">
        <f t="shared" si="4"/>
        <v>U</v>
      </c>
      <c r="G21">
        <v>114</v>
      </c>
      <c r="H21">
        <v>121</v>
      </c>
      <c r="I21" t="str">
        <f t="shared" si="0"/>
        <v>U114</v>
      </c>
      <c r="J21" t="str">
        <f t="shared" si="1"/>
        <v>U121</v>
      </c>
      <c r="K21" t="s">
        <v>549</v>
      </c>
      <c r="L21" t="str">
        <f t="shared" si="2"/>
        <v>=IFERROR(取引基本表!U114/取引基本表!U121,0)</v>
      </c>
    </row>
    <row r="22" spans="1:12">
      <c r="A22" s="604" t="s">
        <v>223</v>
      </c>
      <c r="B22" s="611" t="s">
        <v>329</v>
      </c>
      <c r="C22" s="183"/>
      <c r="D22" s="459">
        <f>IFERROR(取引基本表!V119/取引基本表!V120,0)</f>
        <v>0.38901445106499555</v>
      </c>
      <c r="F22" t="str">
        <f t="shared" si="4"/>
        <v>V</v>
      </c>
      <c r="G22">
        <v>114</v>
      </c>
      <c r="H22">
        <v>121</v>
      </c>
      <c r="I22" t="str">
        <f t="shared" si="0"/>
        <v>V114</v>
      </c>
      <c r="J22" t="str">
        <f t="shared" si="1"/>
        <v>V121</v>
      </c>
      <c r="K22" t="s">
        <v>549</v>
      </c>
      <c r="L22" t="str">
        <f t="shared" si="2"/>
        <v>=IFERROR(取引基本表!V114/取引基本表!V121,0)</v>
      </c>
    </row>
    <row r="23" spans="1:12" ht="13.5" customHeight="1">
      <c r="A23" s="604" t="s">
        <v>224</v>
      </c>
      <c r="B23" s="611" t="s">
        <v>330</v>
      </c>
      <c r="C23" s="183"/>
      <c r="D23" s="459">
        <f>IFERROR(取引基本表!W119/取引基本表!W120,0)</f>
        <v>0.42877847560295812</v>
      </c>
      <c r="F23" t="str">
        <f t="shared" si="4"/>
        <v>W</v>
      </c>
      <c r="G23">
        <v>114</v>
      </c>
      <c r="H23">
        <v>121</v>
      </c>
      <c r="I23" t="str">
        <f t="shared" si="0"/>
        <v>W114</v>
      </c>
      <c r="J23" t="str">
        <f t="shared" si="1"/>
        <v>W121</v>
      </c>
      <c r="K23" t="s">
        <v>549</v>
      </c>
      <c r="L23" t="str">
        <f t="shared" si="2"/>
        <v>=IFERROR(取引基本表!W114/取引基本表!W121,0)</v>
      </c>
    </row>
    <row r="24" spans="1:12" ht="13.5" customHeight="1">
      <c r="A24" s="604" t="s">
        <v>225</v>
      </c>
      <c r="B24" s="611" t="s">
        <v>536</v>
      </c>
      <c r="C24" s="183"/>
      <c r="D24" s="459">
        <f>IFERROR(取引基本表!X119/取引基本表!X120,0)</f>
        <v>0</v>
      </c>
      <c r="F24" t="str">
        <f t="shared" si="4"/>
        <v>X</v>
      </c>
      <c r="G24">
        <v>114</v>
      </c>
      <c r="H24">
        <v>121</v>
      </c>
      <c r="I24" t="str">
        <f t="shared" si="0"/>
        <v>X114</v>
      </c>
      <c r="J24" t="str">
        <f t="shared" si="1"/>
        <v>X121</v>
      </c>
      <c r="K24" t="s">
        <v>549</v>
      </c>
      <c r="L24" t="str">
        <f t="shared" si="2"/>
        <v>=IFERROR(取引基本表!X114/取引基本表!X121,0)</v>
      </c>
    </row>
    <row r="25" spans="1:12">
      <c r="A25" s="604" t="s">
        <v>226</v>
      </c>
      <c r="B25" s="611" t="s">
        <v>537</v>
      </c>
      <c r="C25" s="183"/>
      <c r="D25" s="459">
        <f>IFERROR(取引基本表!Y119/取引基本表!Y120,0)</f>
        <v>0.25934925764828809</v>
      </c>
      <c r="F25" t="str">
        <f t="shared" si="4"/>
        <v>Y</v>
      </c>
      <c r="G25">
        <v>114</v>
      </c>
      <c r="H25">
        <v>121</v>
      </c>
      <c r="I25" t="str">
        <f t="shared" si="0"/>
        <v>Y114</v>
      </c>
      <c r="J25" t="str">
        <f t="shared" si="1"/>
        <v>Y121</v>
      </c>
      <c r="K25" t="s">
        <v>549</v>
      </c>
      <c r="L25" t="str">
        <f t="shared" si="2"/>
        <v>=IFERROR(取引基本表!Y114/取引基本表!Y121,0)</v>
      </c>
    </row>
    <row r="26" spans="1:12">
      <c r="A26" s="604" t="s">
        <v>227</v>
      </c>
      <c r="B26" s="615" t="s">
        <v>331</v>
      </c>
      <c r="C26" s="183"/>
      <c r="D26" s="459">
        <f>IFERROR(取引基本表!Z119/取引基本表!Z120,0)</f>
        <v>0.19168319741385645</v>
      </c>
      <c r="F26" t="str">
        <f t="shared" si="4"/>
        <v>Z</v>
      </c>
      <c r="G26">
        <v>114</v>
      </c>
      <c r="H26">
        <v>121</v>
      </c>
      <c r="I26" t="str">
        <f t="shared" si="0"/>
        <v>Z114</v>
      </c>
      <c r="J26" t="str">
        <f t="shared" si="1"/>
        <v>Z121</v>
      </c>
      <c r="K26" t="s">
        <v>549</v>
      </c>
      <c r="L26" t="str">
        <f t="shared" si="2"/>
        <v>=IFERROR(取引基本表!Z114/取引基本表!Z121,0)</v>
      </c>
    </row>
    <row r="27" spans="1:12">
      <c r="A27" s="604" t="s">
        <v>228</v>
      </c>
      <c r="B27" s="611" t="s">
        <v>332</v>
      </c>
      <c r="C27" s="183"/>
      <c r="D27" s="459">
        <f>IFERROR(取引基本表!AA119/取引基本表!AA120,0)</f>
        <v>0.15668498535841791</v>
      </c>
      <c r="F27" t="str">
        <f t="shared" ref="F27:F52" si="5">CONCATENATE(F$1,F1)</f>
        <v>AA</v>
      </c>
      <c r="G27">
        <v>114</v>
      </c>
      <c r="H27">
        <v>121</v>
      </c>
      <c r="I27" t="str">
        <f t="shared" si="0"/>
        <v>AA114</v>
      </c>
      <c r="J27" t="str">
        <f t="shared" si="1"/>
        <v>AA121</v>
      </c>
      <c r="K27" t="s">
        <v>549</v>
      </c>
      <c r="L27" t="str">
        <f t="shared" si="2"/>
        <v>=IFERROR(取引基本表!AA114/取引基本表!AA121,0)</v>
      </c>
    </row>
    <row r="28" spans="1:12">
      <c r="A28" s="604" t="s">
        <v>229</v>
      </c>
      <c r="B28" s="611" t="s">
        <v>333</v>
      </c>
      <c r="C28" s="183"/>
      <c r="D28" s="459">
        <f>IFERROR(取引基本表!AB119/取引基本表!AB120,0)</f>
        <v>0.52142290026490168</v>
      </c>
      <c r="F28" t="str">
        <f t="shared" si="5"/>
        <v>AB</v>
      </c>
      <c r="G28">
        <v>114</v>
      </c>
      <c r="H28">
        <v>121</v>
      </c>
      <c r="I28" t="str">
        <f t="shared" si="0"/>
        <v>AB114</v>
      </c>
      <c r="J28" t="str">
        <f t="shared" si="1"/>
        <v>AB121</v>
      </c>
      <c r="K28" t="s">
        <v>549</v>
      </c>
      <c r="L28" t="str">
        <f t="shared" si="2"/>
        <v>=IFERROR(取引基本表!AB114/取引基本表!AB121,0)</v>
      </c>
    </row>
    <row r="29" spans="1:12">
      <c r="A29" s="604" t="s">
        <v>230</v>
      </c>
      <c r="B29" s="611" t="s">
        <v>334</v>
      </c>
      <c r="C29" s="183"/>
      <c r="D29" s="459">
        <f>IFERROR(取引基本表!AC119/取引基本表!AC120,0)</f>
        <v>0.4329703662048634</v>
      </c>
      <c r="F29" t="str">
        <f t="shared" si="5"/>
        <v>AC</v>
      </c>
      <c r="G29">
        <v>114</v>
      </c>
      <c r="H29">
        <v>121</v>
      </c>
      <c r="I29" t="str">
        <f t="shared" si="0"/>
        <v>AC114</v>
      </c>
      <c r="J29" t="str">
        <f t="shared" si="1"/>
        <v>AC121</v>
      </c>
      <c r="K29" t="s">
        <v>549</v>
      </c>
      <c r="L29" t="str">
        <f t="shared" si="2"/>
        <v>=IFERROR(取引基本表!AC114/取引基本表!AC121,0)</v>
      </c>
    </row>
    <row r="30" spans="1:12">
      <c r="A30" s="604" t="s">
        <v>231</v>
      </c>
      <c r="B30" s="611" t="s">
        <v>335</v>
      </c>
      <c r="C30" s="183"/>
      <c r="D30" s="459">
        <f>IFERROR(取引基本表!AD119/取引基本表!AD120,0)</f>
        <v>0.30576441102756891</v>
      </c>
      <c r="F30" t="str">
        <f t="shared" si="5"/>
        <v>AD</v>
      </c>
      <c r="G30">
        <v>114</v>
      </c>
      <c r="H30">
        <v>121</v>
      </c>
      <c r="I30" t="str">
        <f t="shared" si="0"/>
        <v>AD114</v>
      </c>
      <c r="J30" t="str">
        <f t="shared" si="1"/>
        <v>AD121</v>
      </c>
      <c r="K30" t="s">
        <v>549</v>
      </c>
      <c r="L30" t="str">
        <f t="shared" si="2"/>
        <v>=IFERROR(取引基本表!AD114/取引基本表!AD121,0)</v>
      </c>
    </row>
    <row r="31" spans="1:12">
      <c r="A31" s="604" t="s">
        <v>232</v>
      </c>
      <c r="B31" s="611" t="s">
        <v>336</v>
      </c>
      <c r="C31" s="183"/>
      <c r="D31" s="459">
        <f>IFERROR(取引基本表!AE119/取引基本表!AE120,0)</f>
        <v>0.2487611496531219</v>
      </c>
      <c r="F31" t="str">
        <f t="shared" si="5"/>
        <v>AE</v>
      </c>
      <c r="G31">
        <v>114</v>
      </c>
      <c r="H31">
        <v>121</v>
      </c>
      <c r="I31" t="str">
        <f t="shared" si="0"/>
        <v>AE114</v>
      </c>
      <c r="J31" t="str">
        <f t="shared" si="1"/>
        <v>AE121</v>
      </c>
      <c r="K31" t="s">
        <v>549</v>
      </c>
      <c r="L31" t="str">
        <f t="shared" si="2"/>
        <v>=IFERROR(取引基本表!AE114/取引基本表!AE121,0)</v>
      </c>
    </row>
    <row r="32" spans="1:12" ht="13.5" customHeight="1">
      <c r="A32" s="604" t="s">
        <v>233</v>
      </c>
      <c r="B32" s="611" t="s">
        <v>337</v>
      </c>
      <c r="C32" s="183"/>
      <c r="D32" s="459">
        <f>IFERROR(取引基本表!AF119/取引基本表!AF120,0)</f>
        <v>0.34929903469317974</v>
      </c>
      <c r="F32" t="str">
        <f t="shared" si="5"/>
        <v>AF</v>
      </c>
      <c r="G32">
        <v>114</v>
      </c>
      <c r="H32">
        <v>121</v>
      </c>
      <c r="I32" t="str">
        <f t="shared" si="0"/>
        <v>AF114</v>
      </c>
      <c r="J32" t="str">
        <f t="shared" si="1"/>
        <v>AF121</v>
      </c>
      <c r="K32" t="s">
        <v>549</v>
      </c>
      <c r="L32" t="str">
        <f t="shared" si="2"/>
        <v>=IFERROR(取引基本表!AF114/取引基本表!AF121,0)</v>
      </c>
    </row>
    <row r="33" spans="1:12" ht="13.5" customHeight="1">
      <c r="A33" s="604" t="s">
        <v>234</v>
      </c>
      <c r="B33" s="611" t="s">
        <v>338</v>
      </c>
      <c r="C33" s="183"/>
      <c r="D33" s="459">
        <f>IFERROR(取引基本表!AG119/取引基本表!AG120,0)</f>
        <v>0.24828873677660238</v>
      </c>
      <c r="F33" t="str">
        <f t="shared" si="5"/>
        <v>AG</v>
      </c>
      <c r="G33">
        <v>114</v>
      </c>
      <c r="H33">
        <v>121</v>
      </c>
      <c r="I33" t="str">
        <f t="shared" ref="I33:I64" si="6">CONCATENATE($F33,G33)</f>
        <v>AG114</v>
      </c>
      <c r="J33" t="str">
        <f t="shared" ref="J33:J64" si="7">CONCATENATE($F33,H33)</f>
        <v>AG121</v>
      </c>
      <c r="K33" t="s">
        <v>549</v>
      </c>
      <c r="L33" t="str">
        <f t="shared" si="2"/>
        <v>=IFERROR(取引基本表!AG114/取引基本表!AG121,0)</v>
      </c>
    </row>
    <row r="34" spans="1:12" ht="13.5" customHeight="1">
      <c r="A34" s="604" t="s">
        <v>235</v>
      </c>
      <c r="B34" s="611" t="s">
        <v>538</v>
      </c>
      <c r="C34" s="183"/>
      <c r="D34" s="459">
        <f>IFERROR(取引基本表!AH119/取引基本表!AH120,0)</f>
        <v>0.53153153153153154</v>
      </c>
      <c r="F34" t="str">
        <f t="shared" si="5"/>
        <v>AH</v>
      </c>
      <c r="G34">
        <v>114</v>
      </c>
      <c r="H34">
        <v>121</v>
      </c>
      <c r="I34" t="str">
        <f t="shared" si="6"/>
        <v>AH114</v>
      </c>
      <c r="J34" t="str">
        <f t="shared" si="7"/>
        <v>AH121</v>
      </c>
      <c r="K34" t="s">
        <v>549</v>
      </c>
      <c r="L34" t="str">
        <f t="shared" si="2"/>
        <v>=IFERROR(取引基本表!AH114/取引基本表!AH121,0)</v>
      </c>
    </row>
    <row r="35" spans="1:12" ht="13.5" customHeight="1">
      <c r="A35" s="604" t="s">
        <v>236</v>
      </c>
      <c r="B35" s="611" t="s">
        <v>339</v>
      </c>
      <c r="C35" s="183"/>
      <c r="D35" s="459">
        <f>IFERROR(取引基本表!AI119/取引基本表!AI120,0)</f>
        <v>0.51414750513551122</v>
      </c>
      <c r="F35" t="str">
        <f t="shared" si="5"/>
        <v>AI</v>
      </c>
      <c r="G35">
        <v>114</v>
      </c>
      <c r="H35">
        <v>121</v>
      </c>
      <c r="I35" t="str">
        <f t="shared" si="6"/>
        <v>AI114</v>
      </c>
      <c r="J35" t="str">
        <f t="shared" si="7"/>
        <v>AI121</v>
      </c>
      <c r="K35" t="s">
        <v>549</v>
      </c>
      <c r="L35" t="str">
        <f t="shared" si="2"/>
        <v>=IFERROR(取引基本表!AI114/取引基本表!AI121,0)</v>
      </c>
    </row>
    <row r="36" spans="1:12">
      <c r="A36" s="604" t="s">
        <v>237</v>
      </c>
      <c r="B36" s="611" t="s">
        <v>340</v>
      </c>
      <c r="C36" s="183"/>
      <c r="D36" s="459">
        <f>IFERROR(取引基本表!AJ119/取引基本表!AJ120,0)</f>
        <v>0.45814923400916713</v>
      </c>
      <c r="F36" t="str">
        <f t="shared" si="5"/>
        <v>AJ</v>
      </c>
      <c r="G36">
        <v>114</v>
      </c>
      <c r="H36">
        <v>121</v>
      </c>
      <c r="I36" t="str">
        <f t="shared" si="6"/>
        <v>AJ114</v>
      </c>
      <c r="J36" t="str">
        <f t="shared" si="7"/>
        <v>AJ121</v>
      </c>
      <c r="K36" t="s">
        <v>549</v>
      </c>
      <c r="L36" t="str">
        <f t="shared" si="2"/>
        <v>=IFERROR(取引基本表!AJ114/取引基本表!AJ121,0)</v>
      </c>
    </row>
    <row r="37" spans="1:12">
      <c r="A37" s="604" t="s">
        <v>238</v>
      </c>
      <c r="B37" s="611" t="s">
        <v>341</v>
      </c>
      <c r="C37" s="183"/>
      <c r="D37" s="459">
        <f>IFERROR(取引基本表!AK119/取引基本表!AK120,0)</f>
        <v>0.36793893129770994</v>
      </c>
      <c r="F37" t="str">
        <f t="shared" si="5"/>
        <v>AK</v>
      </c>
      <c r="G37">
        <v>114</v>
      </c>
      <c r="H37">
        <v>121</v>
      </c>
      <c r="I37" t="str">
        <f t="shared" si="6"/>
        <v>AK114</v>
      </c>
      <c r="J37" t="str">
        <f t="shared" si="7"/>
        <v>AK121</v>
      </c>
      <c r="K37" t="s">
        <v>549</v>
      </c>
      <c r="L37" t="str">
        <f t="shared" si="2"/>
        <v>=IFERROR(取引基本表!AK114/取引基本表!AK121,0)</v>
      </c>
    </row>
    <row r="38" spans="1:12">
      <c r="A38" s="604" t="s">
        <v>239</v>
      </c>
      <c r="B38" s="611" t="s">
        <v>342</v>
      </c>
      <c r="C38" s="183"/>
      <c r="D38" s="459">
        <f>IFERROR(取引基本表!AL119/取引基本表!AL120,0)</f>
        <v>0.45481675684721368</v>
      </c>
      <c r="F38" t="str">
        <f t="shared" si="5"/>
        <v>AL</v>
      </c>
      <c r="G38">
        <v>114</v>
      </c>
      <c r="H38">
        <v>121</v>
      </c>
      <c r="I38" t="str">
        <f t="shared" si="6"/>
        <v>AL114</v>
      </c>
      <c r="J38" t="str">
        <f t="shared" si="7"/>
        <v>AL121</v>
      </c>
      <c r="K38" t="s">
        <v>549</v>
      </c>
      <c r="L38" t="str">
        <f t="shared" si="2"/>
        <v>=IFERROR(取引基本表!AL114/取引基本表!AL121,0)</v>
      </c>
    </row>
    <row r="39" spans="1:12">
      <c r="A39" s="604" t="s">
        <v>240</v>
      </c>
      <c r="B39" s="611" t="s">
        <v>343</v>
      </c>
      <c r="C39" s="183"/>
      <c r="D39" s="459">
        <f>IFERROR(取引基本表!AM119/取引基本表!AM120,0)</f>
        <v>0.35943670654414456</v>
      </c>
      <c r="F39" t="str">
        <f t="shared" si="5"/>
        <v>AM</v>
      </c>
      <c r="G39">
        <v>114</v>
      </c>
      <c r="H39">
        <v>121</v>
      </c>
      <c r="I39" t="str">
        <f t="shared" si="6"/>
        <v>AM114</v>
      </c>
      <c r="J39" t="str">
        <f t="shared" si="7"/>
        <v>AM121</v>
      </c>
      <c r="K39" t="s">
        <v>549</v>
      </c>
      <c r="L39" t="str">
        <f t="shared" si="2"/>
        <v>=IFERROR(取引基本表!AM114/取引基本表!AM121,0)</v>
      </c>
    </row>
    <row r="40" spans="1:12">
      <c r="A40" s="604" t="s">
        <v>241</v>
      </c>
      <c r="B40" s="611" t="s">
        <v>344</v>
      </c>
      <c r="C40" s="183"/>
      <c r="D40" s="459">
        <f>IFERROR(取引基本表!AN119/取引基本表!AN120,0)</f>
        <v>0.26442168724449766</v>
      </c>
      <c r="F40" t="str">
        <f t="shared" si="5"/>
        <v>AN</v>
      </c>
      <c r="G40">
        <v>114</v>
      </c>
      <c r="H40">
        <v>121</v>
      </c>
      <c r="I40" t="str">
        <f t="shared" si="6"/>
        <v>AN114</v>
      </c>
      <c r="J40" t="str">
        <f t="shared" si="7"/>
        <v>AN121</v>
      </c>
      <c r="K40" t="s">
        <v>549</v>
      </c>
      <c r="L40" t="str">
        <f t="shared" si="2"/>
        <v>=IFERROR(取引基本表!AN114/取引基本表!AN121,0)</v>
      </c>
    </row>
    <row r="41" spans="1:12">
      <c r="A41" s="604" t="s">
        <v>242</v>
      </c>
      <c r="B41" s="611" t="s">
        <v>539</v>
      </c>
      <c r="C41" s="183"/>
      <c r="D41" s="459">
        <f>IFERROR(取引基本表!AO119/取引基本表!AO120,0)</f>
        <v>0.47231518370960601</v>
      </c>
      <c r="F41" t="str">
        <f t="shared" si="5"/>
        <v>AO</v>
      </c>
      <c r="G41">
        <v>114</v>
      </c>
      <c r="H41">
        <v>121</v>
      </c>
      <c r="I41" t="str">
        <f t="shared" si="6"/>
        <v>AO114</v>
      </c>
      <c r="J41" t="str">
        <f t="shared" si="7"/>
        <v>AO121</v>
      </c>
      <c r="K41" t="s">
        <v>549</v>
      </c>
      <c r="L41" t="str">
        <f t="shared" si="2"/>
        <v>=IFERROR(取引基本表!AO114/取引基本表!AO121,0)</v>
      </c>
    </row>
    <row r="42" spans="1:12">
      <c r="A42" s="604" t="s">
        <v>243</v>
      </c>
      <c r="B42" s="611" t="s">
        <v>345</v>
      </c>
      <c r="C42" s="183"/>
      <c r="D42" s="459">
        <f>IFERROR(取引基本表!AP119/取引基本表!AP120,0)</f>
        <v>0.24532889109000044</v>
      </c>
      <c r="F42" t="str">
        <f t="shared" si="5"/>
        <v>AP</v>
      </c>
      <c r="G42">
        <v>114</v>
      </c>
      <c r="H42">
        <v>121</v>
      </c>
      <c r="I42" t="str">
        <f t="shared" si="6"/>
        <v>AP114</v>
      </c>
      <c r="J42" t="str">
        <f t="shared" si="7"/>
        <v>AP121</v>
      </c>
      <c r="K42" t="s">
        <v>549</v>
      </c>
      <c r="L42" t="str">
        <f t="shared" si="2"/>
        <v>=IFERROR(取引基本表!AP114/取引基本表!AP121,0)</v>
      </c>
    </row>
    <row r="43" spans="1:12">
      <c r="A43" s="604" t="s">
        <v>244</v>
      </c>
      <c r="B43" s="611" t="s">
        <v>346</v>
      </c>
      <c r="C43" s="183"/>
      <c r="D43" s="459">
        <f>IFERROR(取引基本表!AQ119/取引基本表!AQ120,0)</f>
        <v>0.23939951758283612</v>
      </c>
      <c r="F43" t="str">
        <f t="shared" si="5"/>
        <v>AQ</v>
      </c>
      <c r="G43">
        <v>114</v>
      </c>
      <c r="H43">
        <v>121</v>
      </c>
      <c r="I43" t="str">
        <f t="shared" si="6"/>
        <v>AQ114</v>
      </c>
      <c r="J43" t="str">
        <f t="shared" si="7"/>
        <v>AQ121</v>
      </c>
      <c r="K43" t="s">
        <v>549</v>
      </c>
      <c r="L43" t="str">
        <f t="shared" si="2"/>
        <v>=IFERROR(取引基本表!AQ114/取引基本表!AQ121,0)</v>
      </c>
    </row>
    <row r="44" spans="1:12">
      <c r="A44" s="604" t="s">
        <v>245</v>
      </c>
      <c r="B44" s="611" t="s">
        <v>347</v>
      </c>
      <c r="C44" s="183"/>
      <c r="D44" s="459">
        <f>IFERROR(取引基本表!AR119/取引基本表!AR120,0)</f>
        <v>0.20327382424212453</v>
      </c>
      <c r="F44" t="str">
        <f t="shared" si="5"/>
        <v>AR</v>
      </c>
      <c r="G44">
        <v>114</v>
      </c>
      <c r="H44">
        <v>121</v>
      </c>
      <c r="I44" t="str">
        <f t="shared" si="6"/>
        <v>AR114</v>
      </c>
      <c r="J44" t="str">
        <f t="shared" si="7"/>
        <v>AR121</v>
      </c>
      <c r="K44" t="s">
        <v>549</v>
      </c>
      <c r="L44" t="str">
        <f t="shared" si="2"/>
        <v>=IFERROR(取引基本表!AR114/取引基本表!AR121,0)</v>
      </c>
    </row>
    <row r="45" spans="1:12">
      <c r="A45" s="604" t="s">
        <v>246</v>
      </c>
      <c r="B45" s="611" t="s">
        <v>540</v>
      </c>
      <c r="C45" s="183"/>
      <c r="D45" s="459">
        <f>IFERROR(取引基本表!AS119/取引基本表!AS120,0)</f>
        <v>0.43678699078235061</v>
      </c>
      <c r="F45" t="str">
        <f t="shared" si="5"/>
        <v>AS</v>
      </c>
      <c r="G45">
        <v>114</v>
      </c>
      <c r="H45">
        <v>121</v>
      </c>
      <c r="I45" t="str">
        <f t="shared" si="6"/>
        <v>AS114</v>
      </c>
      <c r="J45" t="str">
        <f t="shared" si="7"/>
        <v>AS121</v>
      </c>
      <c r="K45" t="s">
        <v>549</v>
      </c>
      <c r="L45" t="str">
        <f t="shared" si="2"/>
        <v>=IFERROR(取引基本表!AS114/取引基本表!AS121,0)</v>
      </c>
    </row>
    <row r="46" spans="1:12">
      <c r="A46" s="604" t="s">
        <v>247</v>
      </c>
      <c r="B46" s="611" t="s">
        <v>348</v>
      </c>
      <c r="C46" s="183"/>
      <c r="D46" s="459">
        <f>IFERROR(取引基本表!AT119/取引基本表!AT120,0)</f>
        <v>0.53512492487335794</v>
      </c>
      <c r="F46" t="str">
        <f t="shared" si="5"/>
        <v>AT</v>
      </c>
      <c r="G46">
        <v>114</v>
      </c>
      <c r="H46">
        <v>121</v>
      </c>
      <c r="I46" t="str">
        <f t="shared" si="6"/>
        <v>AT114</v>
      </c>
      <c r="J46" t="str">
        <f t="shared" si="7"/>
        <v>AT121</v>
      </c>
      <c r="K46" t="s">
        <v>549</v>
      </c>
      <c r="L46" t="str">
        <f t="shared" si="2"/>
        <v>=IFERROR(取引基本表!AT114/取引基本表!AT121,0)</v>
      </c>
    </row>
    <row r="47" spans="1:12">
      <c r="A47" s="604" t="s">
        <v>248</v>
      </c>
      <c r="B47" s="611" t="s">
        <v>187</v>
      </c>
      <c r="C47" s="183"/>
      <c r="D47" s="459">
        <f>IFERROR(取引基本表!AU119/取引基本表!AU120,0)</f>
        <v>0.44792161004204234</v>
      </c>
      <c r="F47" t="str">
        <f t="shared" si="5"/>
        <v>AU</v>
      </c>
      <c r="G47">
        <v>114</v>
      </c>
      <c r="H47">
        <v>121</v>
      </c>
      <c r="I47" t="str">
        <f t="shared" si="6"/>
        <v>AU114</v>
      </c>
      <c r="J47" t="str">
        <f t="shared" si="7"/>
        <v>AU121</v>
      </c>
      <c r="K47" t="s">
        <v>549</v>
      </c>
      <c r="L47" t="str">
        <f t="shared" si="2"/>
        <v>=IFERROR(取引基本表!AU114/取引基本表!AU121,0)</v>
      </c>
    </row>
    <row r="48" spans="1:12">
      <c r="A48" s="604" t="s">
        <v>249</v>
      </c>
      <c r="B48" s="611" t="s">
        <v>188</v>
      </c>
      <c r="C48" s="183"/>
      <c r="D48" s="459">
        <f>IFERROR(取引基本表!AV119/取引基本表!AV120,0)</f>
        <v>0.46676152503855206</v>
      </c>
      <c r="F48" t="str">
        <f t="shared" si="5"/>
        <v>AV</v>
      </c>
      <c r="G48">
        <v>114</v>
      </c>
      <c r="H48">
        <v>121</v>
      </c>
      <c r="I48" t="str">
        <f t="shared" si="6"/>
        <v>AV114</v>
      </c>
      <c r="J48" t="str">
        <f t="shared" si="7"/>
        <v>AV121</v>
      </c>
      <c r="K48" t="s">
        <v>549</v>
      </c>
      <c r="L48" t="str">
        <f t="shared" si="2"/>
        <v>=IFERROR(取引基本表!AV114/取引基本表!AV121,0)</v>
      </c>
    </row>
    <row r="49" spans="1:12">
      <c r="A49" s="604" t="s">
        <v>250</v>
      </c>
      <c r="B49" s="611" t="s">
        <v>189</v>
      </c>
      <c r="C49" s="183"/>
      <c r="D49" s="459">
        <f>IFERROR(取引基本表!AW119/取引基本表!AW120,0)</f>
        <v>0.32754018452968142</v>
      </c>
      <c r="F49" t="str">
        <f t="shared" si="5"/>
        <v>AW</v>
      </c>
      <c r="G49">
        <v>114</v>
      </c>
      <c r="H49">
        <v>121</v>
      </c>
      <c r="I49" t="str">
        <f t="shared" si="6"/>
        <v>AW114</v>
      </c>
      <c r="J49" t="str">
        <f t="shared" si="7"/>
        <v>AW121</v>
      </c>
      <c r="K49" t="s">
        <v>549</v>
      </c>
      <c r="L49" t="str">
        <f t="shared" si="2"/>
        <v>=IFERROR(取引基本表!AW114/取引基本表!AW121,0)</v>
      </c>
    </row>
    <row r="50" spans="1:12">
      <c r="A50" s="604" t="s">
        <v>251</v>
      </c>
      <c r="B50" s="611" t="s">
        <v>349</v>
      </c>
      <c r="C50" s="183"/>
      <c r="D50" s="459">
        <f>IFERROR(取引基本表!AX119/取引基本表!AX120,0)</f>
        <v>0.35929145574802251</v>
      </c>
      <c r="F50" t="str">
        <f t="shared" si="5"/>
        <v>AX</v>
      </c>
      <c r="G50">
        <v>114</v>
      </c>
      <c r="H50">
        <v>121</v>
      </c>
      <c r="I50" t="str">
        <f t="shared" si="6"/>
        <v>AX114</v>
      </c>
      <c r="J50" t="str">
        <f t="shared" si="7"/>
        <v>AX121</v>
      </c>
      <c r="K50" t="s">
        <v>549</v>
      </c>
      <c r="L50" t="str">
        <f t="shared" si="2"/>
        <v>=IFERROR(取引基本表!AX114/取引基本表!AX121,0)</v>
      </c>
    </row>
    <row r="51" spans="1:12">
      <c r="A51" s="604" t="s">
        <v>252</v>
      </c>
      <c r="B51" s="611" t="s">
        <v>350</v>
      </c>
      <c r="C51" s="183"/>
      <c r="D51" s="459">
        <f>IFERROR(取引基本表!AY119/取引基本表!AY120,0)</f>
        <v>0.49081224282734909</v>
      </c>
      <c r="F51" t="str">
        <f t="shared" si="5"/>
        <v>AY</v>
      </c>
      <c r="G51">
        <v>114</v>
      </c>
      <c r="H51">
        <v>121</v>
      </c>
      <c r="I51" t="str">
        <f t="shared" si="6"/>
        <v>AY114</v>
      </c>
      <c r="J51" t="str">
        <f t="shared" si="7"/>
        <v>AY121</v>
      </c>
      <c r="K51" t="s">
        <v>549</v>
      </c>
      <c r="L51" t="str">
        <f t="shared" si="2"/>
        <v>=IFERROR(取引基本表!AY114/取引基本表!AY121,0)</v>
      </c>
    </row>
    <row r="52" spans="1:12">
      <c r="A52" s="604" t="s">
        <v>253</v>
      </c>
      <c r="B52" s="611" t="s">
        <v>351</v>
      </c>
      <c r="C52" s="183"/>
      <c r="D52" s="459">
        <f>IFERROR(取引基本表!AZ119/取引基本表!AZ120,0)</f>
        <v>0.48515104150052635</v>
      </c>
      <c r="F52" t="str">
        <f t="shared" si="5"/>
        <v>AZ</v>
      </c>
      <c r="G52">
        <v>114</v>
      </c>
      <c r="H52">
        <v>121</v>
      </c>
      <c r="I52" t="str">
        <f t="shared" si="6"/>
        <v>AZ114</v>
      </c>
      <c r="J52" t="str">
        <f t="shared" si="7"/>
        <v>AZ121</v>
      </c>
      <c r="K52" t="s">
        <v>549</v>
      </c>
      <c r="L52" t="str">
        <f t="shared" si="2"/>
        <v>=IFERROR(取引基本表!AZ114/取引基本表!AZ121,0)</v>
      </c>
    </row>
    <row r="53" spans="1:12">
      <c r="A53" s="604" t="s">
        <v>254</v>
      </c>
      <c r="B53" s="611" t="s">
        <v>352</v>
      </c>
      <c r="C53" s="183"/>
      <c r="D53" s="459">
        <f>IFERROR(取引基本表!BA119/取引基本表!BA120,0)</f>
        <v>0.40131578947368424</v>
      </c>
      <c r="F53" t="str">
        <f t="shared" ref="F53:F78" si="8">CONCATENATE(F$2,F1)</f>
        <v>BA</v>
      </c>
      <c r="G53">
        <v>114</v>
      </c>
      <c r="H53">
        <v>121</v>
      </c>
      <c r="I53" t="str">
        <f t="shared" si="6"/>
        <v>BA114</v>
      </c>
      <c r="J53" t="str">
        <f t="shared" si="7"/>
        <v>BA121</v>
      </c>
      <c r="K53" t="s">
        <v>549</v>
      </c>
      <c r="L53" t="str">
        <f t="shared" si="2"/>
        <v>=IFERROR(取引基本表!BA114/取引基本表!BA121,0)</v>
      </c>
    </row>
    <row r="54" spans="1:12">
      <c r="A54" s="604" t="s">
        <v>255</v>
      </c>
      <c r="B54" s="611" t="s">
        <v>353</v>
      </c>
      <c r="C54" s="183"/>
      <c r="D54" s="459">
        <f>IFERROR(取引基本表!BB119/取引基本表!BB120,0)</f>
        <v>0.46677780423910453</v>
      </c>
      <c r="F54" t="str">
        <f t="shared" si="8"/>
        <v>BB</v>
      </c>
      <c r="G54">
        <v>114</v>
      </c>
      <c r="H54">
        <v>121</v>
      </c>
      <c r="I54" t="str">
        <f t="shared" si="6"/>
        <v>BB114</v>
      </c>
      <c r="J54" t="str">
        <f t="shared" si="7"/>
        <v>BB121</v>
      </c>
      <c r="K54" t="s">
        <v>549</v>
      </c>
      <c r="L54" t="str">
        <f t="shared" si="2"/>
        <v>=IFERROR(取引基本表!BB114/取引基本表!BB121,0)</v>
      </c>
    </row>
    <row r="55" spans="1:12">
      <c r="A55" s="604" t="s">
        <v>256</v>
      </c>
      <c r="B55" s="611" t="s">
        <v>354</v>
      </c>
      <c r="C55" s="183"/>
      <c r="D55" s="459">
        <f>IFERROR(取引基本表!BC119/取引基本表!BC120,0)</f>
        <v>0.32673684210526316</v>
      </c>
      <c r="F55" t="str">
        <f t="shared" si="8"/>
        <v>BC</v>
      </c>
      <c r="G55">
        <v>114</v>
      </c>
      <c r="H55">
        <v>121</v>
      </c>
      <c r="I55" t="str">
        <f t="shared" si="6"/>
        <v>BC114</v>
      </c>
      <c r="J55" t="str">
        <f t="shared" si="7"/>
        <v>BC121</v>
      </c>
      <c r="K55" t="s">
        <v>549</v>
      </c>
      <c r="L55" t="str">
        <f t="shared" si="2"/>
        <v>=IFERROR(取引基本表!BC114/取引基本表!BC121,0)</v>
      </c>
    </row>
    <row r="56" spans="1:12">
      <c r="A56" s="604" t="s">
        <v>257</v>
      </c>
      <c r="B56" s="611" t="s">
        <v>541</v>
      </c>
      <c r="C56" s="183"/>
      <c r="D56" s="459">
        <f>IFERROR(取引基本表!BD119/取引基本表!BD120,0)</f>
        <v>0.60171969045571794</v>
      </c>
      <c r="F56" t="str">
        <f t="shared" si="8"/>
        <v>BD</v>
      </c>
      <c r="G56">
        <v>114</v>
      </c>
      <c r="H56">
        <v>121</v>
      </c>
      <c r="I56" t="str">
        <f t="shared" si="6"/>
        <v>BD114</v>
      </c>
      <c r="J56" t="str">
        <f t="shared" si="7"/>
        <v>BD121</v>
      </c>
      <c r="K56" t="s">
        <v>549</v>
      </c>
      <c r="L56" t="str">
        <f t="shared" si="2"/>
        <v>=IFERROR(取引基本表!BD114/取引基本表!BD121,0)</v>
      </c>
    </row>
    <row r="57" spans="1:12">
      <c r="A57" s="604" t="s">
        <v>258</v>
      </c>
      <c r="B57" s="611" t="s">
        <v>355</v>
      </c>
      <c r="C57" s="183"/>
      <c r="D57" s="459">
        <f>IFERROR(取引基本表!BE119/取引基本表!BE120,0)</f>
        <v>0.81176470588235294</v>
      </c>
      <c r="F57" t="str">
        <f t="shared" si="8"/>
        <v>BE</v>
      </c>
      <c r="G57">
        <v>114</v>
      </c>
      <c r="H57">
        <v>121</v>
      </c>
      <c r="I57" t="str">
        <f t="shared" si="6"/>
        <v>BE114</v>
      </c>
      <c r="J57" t="str">
        <f t="shared" si="7"/>
        <v>BE121</v>
      </c>
      <c r="K57" t="s">
        <v>549</v>
      </c>
      <c r="L57" t="str">
        <f t="shared" si="2"/>
        <v>=IFERROR(取引基本表!BE114/取引基本表!BE121,0)</v>
      </c>
    </row>
    <row r="58" spans="1:12">
      <c r="A58" s="604" t="s">
        <v>259</v>
      </c>
      <c r="B58" s="611" t="s">
        <v>356</v>
      </c>
      <c r="C58" s="183"/>
      <c r="D58" s="459">
        <f>IFERROR(取引基本表!BF119/取引基本表!BF120,0)</f>
        <v>0.27088607594936709</v>
      </c>
      <c r="F58" t="str">
        <f t="shared" si="8"/>
        <v>BF</v>
      </c>
      <c r="G58">
        <v>114</v>
      </c>
      <c r="H58">
        <v>121</v>
      </c>
      <c r="I58" t="str">
        <f t="shared" si="6"/>
        <v>BF114</v>
      </c>
      <c r="J58" t="str">
        <f t="shared" si="7"/>
        <v>BF121</v>
      </c>
      <c r="K58" t="s">
        <v>549</v>
      </c>
      <c r="L58" t="str">
        <f t="shared" si="2"/>
        <v>=IFERROR(取引基本表!BF114/取引基本表!BF121,0)</v>
      </c>
    </row>
    <row r="59" spans="1:12">
      <c r="A59" s="604" t="s">
        <v>260</v>
      </c>
      <c r="B59" s="611" t="s">
        <v>357</v>
      </c>
      <c r="C59" s="183"/>
      <c r="D59" s="459">
        <f>IFERROR(取引基本表!BG119/取引基本表!BG120,0)</f>
        <v>0.33380836047774159</v>
      </c>
      <c r="F59" t="str">
        <f t="shared" si="8"/>
        <v>BG</v>
      </c>
      <c r="G59">
        <v>114</v>
      </c>
      <c r="H59">
        <v>121</v>
      </c>
      <c r="I59" t="str">
        <f t="shared" si="6"/>
        <v>BG114</v>
      </c>
      <c r="J59" t="str">
        <f t="shared" si="7"/>
        <v>BG121</v>
      </c>
      <c r="K59" t="s">
        <v>549</v>
      </c>
      <c r="L59" t="str">
        <f t="shared" si="2"/>
        <v>=IFERROR(取引基本表!BG114/取引基本表!BG121,0)</v>
      </c>
    </row>
    <row r="60" spans="1:12">
      <c r="A60" s="604" t="s">
        <v>261</v>
      </c>
      <c r="B60" s="611" t="s">
        <v>358</v>
      </c>
      <c r="C60" s="183"/>
      <c r="D60" s="459">
        <f>IFERROR(取引基本表!BH119/取引基本表!BH120,0)</f>
        <v>0.39306022291644083</v>
      </c>
      <c r="F60" t="str">
        <f t="shared" si="8"/>
        <v>BH</v>
      </c>
      <c r="G60">
        <v>114</v>
      </c>
      <c r="H60">
        <v>121</v>
      </c>
      <c r="I60" t="str">
        <f t="shared" si="6"/>
        <v>BH114</v>
      </c>
      <c r="J60" t="str">
        <f t="shared" si="7"/>
        <v>BH121</v>
      </c>
      <c r="K60" t="s">
        <v>549</v>
      </c>
      <c r="L60" t="str">
        <f t="shared" si="2"/>
        <v>=IFERROR(取引基本表!BH114/取引基本表!BH121,0)</v>
      </c>
    </row>
    <row r="61" spans="1:12">
      <c r="A61" s="604" t="s">
        <v>262</v>
      </c>
      <c r="B61" s="611" t="s">
        <v>359</v>
      </c>
      <c r="C61" s="183"/>
      <c r="D61" s="459">
        <f>IFERROR(取引基本表!BI119/取引基本表!BI120,0)</f>
        <v>0.30684657671164417</v>
      </c>
      <c r="F61" t="str">
        <f t="shared" si="8"/>
        <v>BI</v>
      </c>
      <c r="G61">
        <v>114</v>
      </c>
      <c r="H61">
        <v>121</v>
      </c>
      <c r="I61" t="str">
        <f t="shared" si="6"/>
        <v>BI114</v>
      </c>
      <c r="J61" t="str">
        <f t="shared" si="7"/>
        <v>BI121</v>
      </c>
      <c r="K61" t="s">
        <v>549</v>
      </c>
      <c r="L61" t="str">
        <f t="shared" si="2"/>
        <v>=IFERROR(取引基本表!BI114/取引基本表!BI121,0)</v>
      </c>
    </row>
    <row r="62" spans="1:12">
      <c r="A62" s="604" t="s">
        <v>263</v>
      </c>
      <c r="B62" s="611" t="s">
        <v>360</v>
      </c>
      <c r="C62" s="183"/>
      <c r="D62" s="459">
        <f>IFERROR(取引基本表!BJ119/取引基本表!BJ120,0)</f>
        <v>0.42543978349120432</v>
      </c>
      <c r="F62" t="str">
        <f t="shared" si="8"/>
        <v>BJ</v>
      </c>
      <c r="G62">
        <v>114</v>
      </c>
      <c r="H62">
        <v>121</v>
      </c>
      <c r="I62" t="str">
        <f t="shared" si="6"/>
        <v>BJ114</v>
      </c>
      <c r="J62" t="str">
        <f t="shared" si="7"/>
        <v>BJ121</v>
      </c>
      <c r="K62" t="s">
        <v>549</v>
      </c>
      <c r="L62" t="str">
        <f t="shared" si="2"/>
        <v>=IFERROR(取引基本表!BJ114/取引基本表!BJ121,0)</v>
      </c>
    </row>
    <row r="63" spans="1:12">
      <c r="A63" s="604" t="s">
        <v>264</v>
      </c>
      <c r="B63" s="611" t="s">
        <v>78</v>
      </c>
      <c r="C63" s="183"/>
      <c r="D63" s="459">
        <f>IFERROR(取引基本表!BK119/取引基本表!BK120,0)</f>
        <v>0.56013632947701553</v>
      </c>
      <c r="F63" t="str">
        <f t="shared" si="8"/>
        <v>BK</v>
      </c>
      <c r="G63">
        <v>114</v>
      </c>
      <c r="H63">
        <v>121</v>
      </c>
      <c r="I63" t="str">
        <f t="shared" si="6"/>
        <v>BK114</v>
      </c>
      <c r="J63" t="str">
        <f t="shared" si="7"/>
        <v>BK121</v>
      </c>
      <c r="K63" t="s">
        <v>549</v>
      </c>
      <c r="L63" t="str">
        <f t="shared" si="2"/>
        <v>=IFERROR(取引基本表!BK114/取引基本表!BK121,0)</v>
      </c>
    </row>
    <row r="64" spans="1:12">
      <c r="A64" s="604" t="s">
        <v>265</v>
      </c>
      <c r="B64" s="611" t="s">
        <v>361</v>
      </c>
      <c r="C64" s="183"/>
      <c r="D64" s="459">
        <f>IFERROR(取引基本表!BL119/取引基本表!BL120,0)</f>
        <v>0.82537813603840227</v>
      </c>
      <c r="F64" t="str">
        <f t="shared" si="8"/>
        <v>BL</v>
      </c>
      <c r="G64">
        <v>114</v>
      </c>
      <c r="H64">
        <v>121</v>
      </c>
      <c r="I64" t="str">
        <f t="shared" si="6"/>
        <v>BL114</v>
      </c>
      <c r="J64" t="str">
        <f t="shared" si="7"/>
        <v>BL121</v>
      </c>
      <c r="K64" t="s">
        <v>549</v>
      </c>
      <c r="L64" t="str">
        <f t="shared" si="2"/>
        <v>=IFERROR(取引基本表!BL114/取引基本表!BL121,0)</v>
      </c>
    </row>
    <row r="65" spans="1:12">
      <c r="A65" s="604" t="s">
        <v>266</v>
      </c>
      <c r="B65" s="611" t="s">
        <v>362</v>
      </c>
      <c r="C65" s="183"/>
      <c r="D65" s="459">
        <f>IFERROR(取引基本表!BM119/取引基本表!BM120,0)</f>
        <v>0.45808340634571176</v>
      </c>
      <c r="F65" t="str">
        <f t="shared" si="8"/>
        <v>BM</v>
      </c>
      <c r="G65">
        <v>114</v>
      </c>
      <c r="H65">
        <v>121</v>
      </c>
      <c r="I65" t="str">
        <f t="shared" ref="I65:I96" si="9">CONCATENATE($F65,G65)</f>
        <v>BM114</v>
      </c>
      <c r="J65" t="str">
        <f t="shared" ref="J65:J96" si="10">CONCATENATE($F65,H65)</f>
        <v>BM121</v>
      </c>
      <c r="K65" t="s">
        <v>549</v>
      </c>
      <c r="L65" t="str">
        <f t="shared" si="2"/>
        <v>=IFERROR(取引基本表!BM114/取引基本表!BM121,0)</v>
      </c>
    </row>
    <row r="66" spans="1:12">
      <c r="A66" s="604" t="s">
        <v>267</v>
      </c>
      <c r="B66" s="611" t="s">
        <v>363</v>
      </c>
      <c r="C66" s="183"/>
      <c r="D66" s="459">
        <f>IFERROR(取引基本表!BN119/取引基本表!BN120,0)</f>
        <v>0.43717030707824378</v>
      </c>
      <c r="F66" t="str">
        <f t="shared" si="8"/>
        <v>BN</v>
      </c>
      <c r="G66">
        <v>114</v>
      </c>
      <c r="H66">
        <v>121</v>
      </c>
      <c r="I66" t="str">
        <f t="shared" si="9"/>
        <v>BN114</v>
      </c>
      <c r="J66" t="str">
        <f t="shared" si="10"/>
        <v>BN121</v>
      </c>
      <c r="K66" t="s">
        <v>549</v>
      </c>
      <c r="L66" t="str">
        <f t="shared" ref="L66:L113" si="11">CONCATENATE("=IFERROR(",K66,I66)&amp;"/"&amp;CONCATENATE(K66,J66)&amp;",0)"</f>
        <v>=IFERROR(取引基本表!BN114/取引基本表!BN121,0)</v>
      </c>
    </row>
    <row r="67" spans="1:12">
      <c r="A67" s="604" t="s">
        <v>268</v>
      </c>
      <c r="B67" s="611" t="s">
        <v>364</v>
      </c>
      <c r="C67" s="183"/>
      <c r="D67" s="459">
        <f>IFERROR(取引基本表!BO119/取引基本表!BO120,0)</f>
        <v>0.47891055532005089</v>
      </c>
      <c r="F67" t="str">
        <f t="shared" si="8"/>
        <v>BO</v>
      </c>
      <c r="G67">
        <v>114</v>
      </c>
      <c r="H67">
        <v>121</v>
      </c>
      <c r="I67" t="str">
        <f t="shared" si="9"/>
        <v>BO114</v>
      </c>
      <c r="J67" t="str">
        <f t="shared" si="10"/>
        <v>BO121</v>
      </c>
      <c r="K67" t="s">
        <v>549</v>
      </c>
      <c r="L67" t="str">
        <f t="shared" si="11"/>
        <v>=IFERROR(取引基本表!BO114/取引基本表!BO121,0)</v>
      </c>
    </row>
    <row r="68" spans="1:12">
      <c r="A68" s="604" t="s">
        <v>269</v>
      </c>
      <c r="B68" s="611" t="s">
        <v>365</v>
      </c>
      <c r="C68" s="183"/>
      <c r="D68" s="459">
        <f>IFERROR(取引基本表!BP119/取引基本表!BP120,0)</f>
        <v>0.50378128400435251</v>
      </c>
      <c r="F68" t="str">
        <f t="shared" si="8"/>
        <v>BP</v>
      </c>
      <c r="G68">
        <v>114</v>
      </c>
      <c r="H68">
        <v>121</v>
      </c>
      <c r="I68" t="str">
        <f t="shared" si="9"/>
        <v>BP114</v>
      </c>
      <c r="J68" t="str">
        <f t="shared" si="10"/>
        <v>BP121</v>
      </c>
      <c r="K68" t="s">
        <v>549</v>
      </c>
      <c r="L68" t="str">
        <f t="shared" si="11"/>
        <v>=IFERROR(取引基本表!BP114/取引基本表!BP121,0)</v>
      </c>
    </row>
    <row r="69" spans="1:12">
      <c r="A69" s="604" t="s">
        <v>270</v>
      </c>
      <c r="B69" s="611" t="s">
        <v>366</v>
      </c>
      <c r="C69" s="183"/>
      <c r="D69" s="459">
        <f>IFERROR(取引基本表!BQ119/取引基本表!BQ120,0)</f>
        <v>0.4496236059204331</v>
      </c>
      <c r="F69" t="str">
        <f t="shared" si="8"/>
        <v>BQ</v>
      </c>
      <c r="G69">
        <v>114</v>
      </c>
      <c r="H69">
        <v>121</v>
      </c>
      <c r="I69" t="str">
        <f t="shared" si="9"/>
        <v>BQ114</v>
      </c>
      <c r="J69" t="str">
        <f t="shared" si="10"/>
        <v>BQ121</v>
      </c>
      <c r="K69" t="s">
        <v>549</v>
      </c>
      <c r="L69" t="str">
        <f t="shared" si="11"/>
        <v>=IFERROR(取引基本表!BQ114/取引基本表!BQ121,0)</v>
      </c>
    </row>
    <row r="70" spans="1:12">
      <c r="A70" s="604" t="s">
        <v>271</v>
      </c>
      <c r="B70" s="611" t="s">
        <v>367</v>
      </c>
      <c r="C70" s="183"/>
      <c r="D70" s="459">
        <f>IFERROR(取引基本表!BR119/取引基本表!BR120,0)</f>
        <v>0.27406980098067496</v>
      </c>
      <c r="F70" t="str">
        <f t="shared" si="8"/>
        <v>BR</v>
      </c>
      <c r="G70">
        <v>114</v>
      </c>
      <c r="H70">
        <v>121</v>
      </c>
      <c r="I70" t="str">
        <f t="shared" si="9"/>
        <v>BR114</v>
      </c>
      <c r="J70" t="str">
        <f t="shared" si="10"/>
        <v>BR121</v>
      </c>
      <c r="K70" t="s">
        <v>549</v>
      </c>
      <c r="L70" t="str">
        <f t="shared" si="11"/>
        <v>=IFERROR(取引基本表!BR114/取引基本表!BR121,0)</v>
      </c>
    </row>
    <row r="71" spans="1:12">
      <c r="A71" s="604" t="s">
        <v>272</v>
      </c>
      <c r="B71" s="611" t="s">
        <v>190</v>
      </c>
      <c r="C71" s="183"/>
      <c r="D71" s="459">
        <f>IFERROR(取引基本表!BS119/取引基本表!BS120,0)</f>
        <v>0.4467154719206014</v>
      </c>
      <c r="F71" t="str">
        <f t="shared" si="8"/>
        <v>BS</v>
      </c>
      <c r="G71">
        <v>114</v>
      </c>
      <c r="H71">
        <v>121</v>
      </c>
      <c r="I71" t="str">
        <f t="shared" si="9"/>
        <v>BS114</v>
      </c>
      <c r="J71" t="str">
        <f t="shared" si="10"/>
        <v>BS121</v>
      </c>
      <c r="K71" t="s">
        <v>549</v>
      </c>
      <c r="L71" t="str">
        <f t="shared" si="11"/>
        <v>=IFERROR(取引基本表!BS114/取引基本表!BS121,0)</v>
      </c>
    </row>
    <row r="72" spans="1:12">
      <c r="A72" s="604" t="s">
        <v>273</v>
      </c>
      <c r="B72" s="611" t="s">
        <v>191</v>
      </c>
      <c r="C72" s="183"/>
      <c r="D72" s="459">
        <f>IFERROR(取引基本表!BT119/取引基本表!BT120,0)</f>
        <v>0.6699129023375795</v>
      </c>
      <c r="F72" t="str">
        <f t="shared" si="8"/>
        <v>BT</v>
      </c>
      <c r="G72">
        <v>114</v>
      </c>
      <c r="H72">
        <v>121</v>
      </c>
      <c r="I72" t="str">
        <f t="shared" si="9"/>
        <v>BT114</v>
      </c>
      <c r="J72" t="str">
        <f t="shared" si="10"/>
        <v>BT121</v>
      </c>
      <c r="K72" t="s">
        <v>549</v>
      </c>
      <c r="L72" t="str">
        <f t="shared" si="11"/>
        <v>=IFERROR(取引基本表!BT114/取引基本表!BT121,0)</v>
      </c>
    </row>
    <row r="73" spans="1:12">
      <c r="A73" s="604" t="s">
        <v>274</v>
      </c>
      <c r="B73" s="611" t="s">
        <v>192</v>
      </c>
      <c r="C73" s="183"/>
      <c r="D73" s="459">
        <f>IFERROR(取引基本表!BU119/取引基本表!BU120,0)</f>
        <v>0.71609216323502234</v>
      </c>
      <c r="F73" t="str">
        <f t="shared" si="8"/>
        <v>BU</v>
      </c>
      <c r="G73">
        <v>114</v>
      </c>
      <c r="H73">
        <v>121</v>
      </c>
      <c r="I73" t="str">
        <f t="shared" si="9"/>
        <v>BU114</v>
      </c>
      <c r="J73" t="str">
        <f t="shared" si="10"/>
        <v>BU121</v>
      </c>
      <c r="K73" t="s">
        <v>549</v>
      </c>
      <c r="L73" t="str">
        <f t="shared" si="11"/>
        <v>=IFERROR(取引基本表!BU114/取引基本表!BU121,0)</v>
      </c>
    </row>
    <row r="74" spans="1:12">
      <c r="A74" s="604" t="s">
        <v>275</v>
      </c>
      <c r="B74" s="611" t="s">
        <v>193</v>
      </c>
      <c r="C74" s="183"/>
      <c r="D74" s="459">
        <f>IFERROR(取引基本表!BV119/取引基本表!BV120,0)</f>
        <v>0.68214815027986819</v>
      </c>
      <c r="F74" t="str">
        <f t="shared" si="8"/>
        <v>BV</v>
      </c>
      <c r="G74">
        <v>114</v>
      </c>
      <c r="H74">
        <v>121</v>
      </c>
      <c r="I74" t="str">
        <f t="shared" si="9"/>
        <v>BV114</v>
      </c>
      <c r="J74" t="str">
        <f t="shared" si="10"/>
        <v>BV121</v>
      </c>
      <c r="K74" t="s">
        <v>549</v>
      </c>
      <c r="L74" t="str">
        <f t="shared" si="11"/>
        <v>=IFERROR(取引基本表!BV114/取引基本表!BV121,0)</v>
      </c>
    </row>
    <row r="75" spans="1:12">
      <c r="A75" s="604" t="s">
        <v>276</v>
      </c>
      <c r="B75" s="611" t="s">
        <v>368</v>
      </c>
      <c r="C75" s="183"/>
      <c r="D75" s="459">
        <f>IFERROR(取引基本表!BW119/取引基本表!BW120,0)</f>
        <v>0.73889274094618385</v>
      </c>
      <c r="F75" t="str">
        <f t="shared" si="8"/>
        <v>BW</v>
      </c>
      <c r="G75">
        <v>114</v>
      </c>
      <c r="H75">
        <v>121</v>
      </c>
      <c r="I75" t="str">
        <f t="shared" si="9"/>
        <v>BW114</v>
      </c>
      <c r="J75" t="str">
        <f t="shared" si="10"/>
        <v>BW121</v>
      </c>
      <c r="K75" t="s">
        <v>549</v>
      </c>
      <c r="L75" t="str">
        <f t="shared" si="11"/>
        <v>=IFERROR(取引基本表!BW114/取引基本表!BW121,0)</v>
      </c>
    </row>
    <row r="76" spans="1:12">
      <c r="A76" s="604" t="s">
        <v>277</v>
      </c>
      <c r="B76" s="611" t="s">
        <v>369</v>
      </c>
      <c r="C76" s="183"/>
      <c r="D76" s="459">
        <f>IFERROR(取引基本表!BX119/取引基本表!BX120,0)</f>
        <v>0.76094399608706287</v>
      </c>
      <c r="F76" t="str">
        <f t="shared" si="8"/>
        <v>BX</v>
      </c>
      <c r="G76">
        <v>114</v>
      </c>
      <c r="H76">
        <v>121</v>
      </c>
      <c r="I76" t="str">
        <f t="shared" si="9"/>
        <v>BX114</v>
      </c>
      <c r="J76" t="str">
        <f t="shared" si="10"/>
        <v>BX121</v>
      </c>
      <c r="K76" t="s">
        <v>549</v>
      </c>
      <c r="L76" t="str">
        <f t="shared" si="11"/>
        <v>=IFERROR(取引基本表!BX114/取引基本表!BX121,0)</v>
      </c>
    </row>
    <row r="77" spans="1:12">
      <c r="A77" s="604" t="s">
        <v>278</v>
      </c>
      <c r="B77" s="611" t="s">
        <v>370</v>
      </c>
      <c r="C77" s="183"/>
      <c r="D77" s="459">
        <f>IFERROR(取引基本表!BY119/取引基本表!BY120,0)</f>
        <v>0.89902693137294332</v>
      </c>
      <c r="F77" t="str">
        <f t="shared" si="8"/>
        <v>BY</v>
      </c>
      <c r="G77">
        <v>114</v>
      </c>
      <c r="H77">
        <v>121</v>
      </c>
      <c r="I77" t="str">
        <f t="shared" si="9"/>
        <v>BY114</v>
      </c>
      <c r="J77" t="str">
        <f t="shared" si="10"/>
        <v>BY121</v>
      </c>
      <c r="K77" t="s">
        <v>549</v>
      </c>
      <c r="L77" t="str">
        <f t="shared" si="11"/>
        <v>=IFERROR(取引基本表!BY114/取引基本表!BY121,0)</v>
      </c>
    </row>
    <row r="78" spans="1:12">
      <c r="A78" s="604" t="s">
        <v>279</v>
      </c>
      <c r="B78" s="611" t="s">
        <v>371</v>
      </c>
      <c r="C78" s="183"/>
      <c r="D78" s="459">
        <f>IFERROR(取引基本表!BZ119/取引基本表!BZ120,0)</f>
        <v>0.67626301446439796</v>
      </c>
      <c r="F78" t="str">
        <f t="shared" si="8"/>
        <v>BZ</v>
      </c>
      <c r="G78">
        <v>114</v>
      </c>
      <c r="H78">
        <v>121</v>
      </c>
      <c r="I78" t="str">
        <f t="shared" si="9"/>
        <v>BZ114</v>
      </c>
      <c r="J78" t="str">
        <f t="shared" si="10"/>
        <v>BZ121</v>
      </c>
      <c r="K78" t="s">
        <v>549</v>
      </c>
      <c r="L78" t="str">
        <f t="shared" si="11"/>
        <v>=IFERROR(取引基本表!BZ114/取引基本表!BZ121,0)</v>
      </c>
    </row>
    <row r="79" spans="1:12">
      <c r="A79" s="604" t="s">
        <v>280</v>
      </c>
      <c r="B79" s="611" t="s">
        <v>372</v>
      </c>
      <c r="C79" s="183"/>
      <c r="D79" s="459">
        <f>IFERROR(取引基本表!CA119/取引基本表!CA120,0)</f>
        <v>0.78875995059856441</v>
      </c>
      <c r="F79" t="str">
        <f t="shared" ref="F79:F104" si="12">CONCATENATE(F$3,F1)</f>
        <v>CA</v>
      </c>
      <c r="G79">
        <v>114</v>
      </c>
      <c r="H79">
        <v>121</v>
      </c>
      <c r="I79" t="str">
        <f t="shared" si="9"/>
        <v>CA114</v>
      </c>
      <c r="J79" t="str">
        <f t="shared" si="10"/>
        <v>CA121</v>
      </c>
      <c r="K79" t="s">
        <v>549</v>
      </c>
      <c r="L79" t="str">
        <f t="shared" si="11"/>
        <v>=IFERROR(取引基本表!CA114/取引基本表!CA121,0)</v>
      </c>
    </row>
    <row r="80" spans="1:12">
      <c r="A80" s="604" t="s">
        <v>281</v>
      </c>
      <c r="B80" s="611" t="s">
        <v>373</v>
      </c>
      <c r="C80" s="183"/>
      <c r="D80" s="459">
        <f>IFERROR(取引基本表!CB119/取引基本表!CB120,0)</f>
        <v>0</v>
      </c>
      <c r="F80" t="str">
        <f t="shared" si="12"/>
        <v>CB</v>
      </c>
      <c r="G80">
        <v>114</v>
      </c>
      <c r="H80">
        <v>121</v>
      </c>
      <c r="I80" t="str">
        <f t="shared" si="9"/>
        <v>CB114</v>
      </c>
      <c r="J80" t="str">
        <f t="shared" si="10"/>
        <v>CB121</v>
      </c>
      <c r="K80" t="s">
        <v>549</v>
      </c>
      <c r="L80" t="str">
        <f t="shared" si="11"/>
        <v>=IFERROR(取引基本表!CB114/取引基本表!CB121,0)</v>
      </c>
    </row>
    <row r="81" spans="1:12">
      <c r="A81" s="604" t="s">
        <v>282</v>
      </c>
      <c r="B81" s="611" t="s">
        <v>374</v>
      </c>
      <c r="C81" s="183"/>
      <c r="D81" s="459">
        <f>IFERROR(取引基本表!CC119/取引基本表!CC120,0)</f>
        <v>0.39717212000362551</v>
      </c>
      <c r="F81" t="str">
        <f t="shared" si="12"/>
        <v>CC</v>
      </c>
      <c r="G81">
        <v>114</v>
      </c>
      <c r="H81">
        <v>121</v>
      </c>
      <c r="I81" t="str">
        <f t="shared" si="9"/>
        <v>CC114</v>
      </c>
      <c r="J81" t="str">
        <f t="shared" si="10"/>
        <v>CC121</v>
      </c>
      <c r="K81" t="s">
        <v>549</v>
      </c>
      <c r="L81" t="str">
        <f t="shared" si="11"/>
        <v>=IFERROR(取引基本表!CC114/取引基本表!CC121,0)</v>
      </c>
    </row>
    <row r="82" spans="1:12">
      <c r="A82" s="604" t="s">
        <v>283</v>
      </c>
      <c r="B82" s="611" t="s">
        <v>375</v>
      </c>
      <c r="C82" s="183"/>
      <c r="D82" s="459">
        <f>IFERROR(取引基本表!CD119/取引基本表!CD120,0)</f>
        <v>0.31476377952755907</v>
      </c>
      <c r="F82" t="str">
        <f t="shared" si="12"/>
        <v>CD</v>
      </c>
      <c r="G82">
        <v>114</v>
      </c>
      <c r="H82">
        <v>121</v>
      </c>
      <c r="I82" t="str">
        <f t="shared" si="9"/>
        <v>CD114</v>
      </c>
      <c r="J82" t="str">
        <f t="shared" si="10"/>
        <v>CD121</v>
      </c>
      <c r="K82" t="s">
        <v>549</v>
      </c>
      <c r="L82" t="str">
        <f t="shared" si="11"/>
        <v>=IFERROR(取引基本表!CD114/取引基本表!CD121,0)</v>
      </c>
    </row>
    <row r="83" spans="1:12">
      <c r="A83" s="604" t="s">
        <v>284</v>
      </c>
      <c r="B83" s="611" t="s">
        <v>376</v>
      </c>
      <c r="C83" s="183"/>
      <c r="D83" s="459">
        <f>IFERROR(取引基本表!CE119/取引基本表!CE120,0)</f>
        <v>0.71691792294807366</v>
      </c>
      <c r="F83" t="str">
        <f t="shared" si="12"/>
        <v>CE</v>
      </c>
      <c r="G83">
        <v>114</v>
      </c>
      <c r="H83">
        <v>121</v>
      </c>
      <c r="I83" t="str">
        <f t="shared" si="9"/>
        <v>CE114</v>
      </c>
      <c r="J83" t="str">
        <f t="shared" si="10"/>
        <v>CE121</v>
      </c>
      <c r="K83" t="s">
        <v>549</v>
      </c>
      <c r="L83" t="str">
        <f t="shared" si="11"/>
        <v>=IFERROR(取引基本表!CE114/取引基本表!CE121,0)</v>
      </c>
    </row>
    <row r="84" spans="1:12">
      <c r="A84" s="604" t="s">
        <v>285</v>
      </c>
      <c r="B84" s="611" t="s">
        <v>377</v>
      </c>
      <c r="C84" s="183"/>
      <c r="D84" s="459">
        <f>IFERROR(取引基本表!CF119/取引基本表!CF120,0)</f>
        <v>0.66809109103694486</v>
      </c>
      <c r="F84" t="str">
        <f t="shared" si="12"/>
        <v>CF</v>
      </c>
      <c r="G84">
        <v>114</v>
      </c>
      <c r="H84">
        <v>121</v>
      </c>
      <c r="I84" t="str">
        <f t="shared" si="9"/>
        <v>CF114</v>
      </c>
      <c r="J84" t="str">
        <f t="shared" si="10"/>
        <v>CF121</v>
      </c>
      <c r="K84" t="s">
        <v>549</v>
      </c>
      <c r="L84" t="str">
        <f t="shared" si="11"/>
        <v>=IFERROR(取引基本表!CF114/取引基本表!CF121,0)</v>
      </c>
    </row>
    <row r="85" spans="1:12">
      <c r="A85" s="604" t="s">
        <v>286</v>
      </c>
      <c r="B85" s="611" t="s">
        <v>378</v>
      </c>
      <c r="C85" s="183"/>
      <c r="D85" s="459">
        <f>IFERROR(取引基本表!CG119/取引基本表!CG120,0)</f>
        <v>0.65709151305579006</v>
      </c>
      <c r="F85" t="str">
        <f t="shared" si="12"/>
        <v>CG</v>
      </c>
      <c r="G85">
        <v>114</v>
      </c>
      <c r="H85">
        <v>121</v>
      </c>
      <c r="I85" t="str">
        <f t="shared" si="9"/>
        <v>CG114</v>
      </c>
      <c r="J85" t="str">
        <f t="shared" si="10"/>
        <v>CG121</v>
      </c>
      <c r="K85" t="s">
        <v>549</v>
      </c>
      <c r="L85" t="str">
        <f t="shared" si="11"/>
        <v>=IFERROR(取引基本表!CG114/取引基本表!CG121,0)</v>
      </c>
    </row>
    <row r="86" spans="1:12">
      <c r="A86" s="604" t="s">
        <v>287</v>
      </c>
      <c r="B86" s="611" t="s">
        <v>379</v>
      </c>
      <c r="C86" s="183"/>
      <c r="D86" s="459">
        <f>IFERROR(取引基本表!CH119/取引基本表!CH120,0)</f>
        <v>0.80144825975239431</v>
      </c>
      <c r="F86" t="str">
        <f t="shared" si="12"/>
        <v>CH</v>
      </c>
      <c r="G86">
        <v>114</v>
      </c>
      <c r="H86">
        <v>121</v>
      </c>
      <c r="I86" t="str">
        <f t="shared" si="9"/>
        <v>CH114</v>
      </c>
      <c r="J86" t="str">
        <f t="shared" si="10"/>
        <v>CH121</v>
      </c>
      <c r="K86" t="s">
        <v>549</v>
      </c>
      <c r="L86" t="str">
        <f t="shared" si="11"/>
        <v>=IFERROR(取引基本表!CH114/取引基本表!CH121,0)</v>
      </c>
    </row>
    <row r="87" spans="1:12">
      <c r="A87" s="604" t="s">
        <v>288</v>
      </c>
      <c r="B87" s="611" t="s">
        <v>380</v>
      </c>
      <c r="C87" s="183"/>
      <c r="D87" s="459">
        <f>IFERROR(取引基本表!CI119/取引基本表!CI120,0)</f>
        <v>0.54064781641371673</v>
      </c>
      <c r="F87" t="str">
        <f t="shared" si="12"/>
        <v>CI</v>
      </c>
      <c r="G87">
        <v>114</v>
      </c>
      <c r="H87">
        <v>121</v>
      </c>
      <c r="I87" t="str">
        <f t="shared" si="9"/>
        <v>CI114</v>
      </c>
      <c r="J87" t="str">
        <f t="shared" si="10"/>
        <v>CI121</v>
      </c>
      <c r="K87" t="s">
        <v>549</v>
      </c>
      <c r="L87" t="str">
        <f t="shared" si="11"/>
        <v>=IFERROR(取引基本表!CI114/取引基本表!CI121,0)</v>
      </c>
    </row>
    <row r="88" spans="1:12">
      <c r="A88" s="604" t="s">
        <v>289</v>
      </c>
      <c r="B88" s="611" t="s">
        <v>381</v>
      </c>
      <c r="C88" s="183"/>
      <c r="D88" s="459">
        <f>IFERROR(取引基本表!CJ119/取引基本表!CJ120,0)</f>
        <v>0.4284199363732768</v>
      </c>
      <c r="F88" t="str">
        <f t="shared" si="12"/>
        <v>CJ</v>
      </c>
      <c r="G88">
        <v>114</v>
      </c>
      <c r="H88">
        <v>121</v>
      </c>
      <c r="I88" t="str">
        <f t="shared" si="9"/>
        <v>CJ114</v>
      </c>
      <c r="J88" t="str">
        <f t="shared" si="10"/>
        <v>CJ121</v>
      </c>
      <c r="K88" t="s">
        <v>549</v>
      </c>
      <c r="L88" t="str">
        <f t="shared" si="11"/>
        <v>=IFERROR(取引基本表!CJ114/取引基本表!CJ121,0)</v>
      </c>
    </row>
    <row r="89" spans="1:12">
      <c r="A89" s="604" t="s">
        <v>290</v>
      </c>
      <c r="B89" s="611" t="s">
        <v>382</v>
      </c>
      <c r="C89" s="183"/>
      <c r="D89" s="459">
        <f>IFERROR(取引基本表!CK119/取引基本表!CK120,0)</f>
        <v>0.63920524734405015</v>
      </c>
      <c r="F89" t="str">
        <f t="shared" si="12"/>
        <v>CK</v>
      </c>
      <c r="G89">
        <v>114</v>
      </c>
      <c r="H89">
        <v>121</v>
      </c>
      <c r="I89" t="str">
        <f t="shared" si="9"/>
        <v>CK114</v>
      </c>
      <c r="J89" t="str">
        <f t="shared" si="10"/>
        <v>CK121</v>
      </c>
      <c r="K89" t="s">
        <v>549</v>
      </c>
      <c r="L89" t="str">
        <f t="shared" si="11"/>
        <v>=IFERROR(取引基本表!CK114/取引基本表!CK121,0)</v>
      </c>
    </row>
    <row r="90" spans="1:12">
      <c r="A90" s="604" t="s">
        <v>291</v>
      </c>
      <c r="B90" s="611" t="s">
        <v>383</v>
      </c>
      <c r="C90" s="183"/>
      <c r="D90" s="459">
        <f>IFERROR(取引基本表!CL119/取引基本表!CL120,0)</f>
        <v>0.39263803680981596</v>
      </c>
      <c r="F90" t="str">
        <f t="shared" si="12"/>
        <v>CL</v>
      </c>
      <c r="G90">
        <v>114</v>
      </c>
      <c r="H90">
        <v>121</v>
      </c>
      <c r="I90" t="str">
        <f t="shared" si="9"/>
        <v>CL114</v>
      </c>
      <c r="J90" t="str">
        <f t="shared" si="10"/>
        <v>CL121</v>
      </c>
      <c r="K90" t="s">
        <v>549</v>
      </c>
      <c r="L90" t="str">
        <f t="shared" si="11"/>
        <v>=IFERROR(取引基本表!CL114/取引基本表!CL121,0)</v>
      </c>
    </row>
    <row r="91" spans="1:12">
      <c r="A91" s="604" t="s">
        <v>292</v>
      </c>
      <c r="B91" s="611" t="s">
        <v>384</v>
      </c>
      <c r="C91" s="183"/>
      <c r="D91" s="459">
        <f>IFERROR(取引基本表!CM119/取引基本表!CM120,0)</f>
        <v>0.46758931176789365</v>
      </c>
      <c r="F91" t="str">
        <f t="shared" si="12"/>
        <v>CM</v>
      </c>
      <c r="G91">
        <v>114</v>
      </c>
      <c r="H91">
        <v>121</v>
      </c>
      <c r="I91" t="str">
        <f t="shared" si="9"/>
        <v>CM114</v>
      </c>
      <c r="J91" t="str">
        <f t="shared" si="10"/>
        <v>CM121</v>
      </c>
      <c r="K91" t="s">
        <v>549</v>
      </c>
      <c r="L91" t="str">
        <f t="shared" si="11"/>
        <v>=IFERROR(取引基本表!CM114/取引基本表!CM121,0)</v>
      </c>
    </row>
    <row r="92" spans="1:12">
      <c r="A92" s="604" t="s">
        <v>293</v>
      </c>
      <c r="B92" s="611" t="s">
        <v>194</v>
      </c>
      <c r="C92" s="183"/>
      <c r="D92" s="459">
        <f>IFERROR(取引基本表!CN119/取引基本表!CN120,0)</f>
        <v>0.69038855088974382</v>
      </c>
      <c r="F92" t="str">
        <f t="shared" si="12"/>
        <v>CN</v>
      </c>
      <c r="G92">
        <v>114</v>
      </c>
      <c r="H92">
        <v>121</v>
      </c>
      <c r="I92" t="str">
        <f t="shared" si="9"/>
        <v>CN114</v>
      </c>
      <c r="J92" t="str">
        <f t="shared" si="10"/>
        <v>CN121</v>
      </c>
      <c r="K92" t="s">
        <v>549</v>
      </c>
      <c r="L92" t="str">
        <f t="shared" si="11"/>
        <v>=IFERROR(取引基本表!CN114/取引基本表!CN121,0)</v>
      </c>
    </row>
    <row r="93" spans="1:12">
      <c r="A93" s="604" t="s">
        <v>294</v>
      </c>
      <c r="B93" s="611" t="s">
        <v>385</v>
      </c>
      <c r="C93" s="183"/>
      <c r="D93" s="459">
        <f>IFERROR(取引基本表!CO119/取引基本表!CO120,0)</f>
        <v>0.79680415982160913</v>
      </c>
      <c r="F93" t="str">
        <f t="shared" si="12"/>
        <v>CO</v>
      </c>
      <c r="G93">
        <v>114</v>
      </c>
      <c r="H93">
        <v>121</v>
      </c>
      <c r="I93" t="str">
        <f t="shared" si="9"/>
        <v>CO114</v>
      </c>
      <c r="J93" t="str">
        <f t="shared" si="10"/>
        <v>CO121</v>
      </c>
      <c r="K93" t="s">
        <v>549</v>
      </c>
      <c r="L93" t="str">
        <f t="shared" si="11"/>
        <v>=IFERROR(取引基本表!CO114/取引基本表!CO121,0)</v>
      </c>
    </row>
    <row r="94" spans="1:12">
      <c r="A94" s="604" t="s">
        <v>295</v>
      </c>
      <c r="B94" s="611" t="s">
        <v>542</v>
      </c>
      <c r="C94" s="183"/>
      <c r="D94" s="459">
        <f>IFERROR(取引基本表!CP119/取引基本表!CP120,0)</f>
        <v>0.71904256134549471</v>
      </c>
      <c r="F94" t="str">
        <f t="shared" si="12"/>
        <v>CP</v>
      </c>
      <c r="G94">
        <v>114</v>
      </c>
      <c r="H94">
        <v>121</v>
      </c>
      <c r="I94" t="str">
        <f t="shared" si="9"/>
        <v>CP114</v>
      </c>
      <c r="J94" t="str">
        <f t="shared" si="10"/>
        <v>CP121</v>
      </c>
      <c r="K94" t="s">
        <v>549</v>
      </c>
      <c r="L94" t="str">
        <f t="shared" si="11"/>
        <v>=IFERROR(取引基本表!CP114/取引基本表!CP121,0)</v>
      </c>
    </row>
    <row r="95" spans="1:12">
      <c r="A95" s="604" t="s">
        <v>296</v>
      </c>
      <c r="B95" s="611" t="s">
        <v>386</v>
      </c>
      <c r="C95" s="183"/>
      <c r="D95" s="459">
        <f>IFERROR(取引基本表!CQ119/取引基本表!CQ120,0)</f>
        <v>0.57887992919151743</v>
      </c>
      <c r="F95" t="str">
        <f t="shared" si="12"/>
        <v>CQ</v>
      </c>
      <c r="G95">
        <v>114</v>
      </c>
      <c r="H95">
        <v>121</v>
      </c>
      <c r="I95" t="str">
        <f t="shared" si="9"/>
        <v>CQ114</v>
      </c>
      <c r="J95" t="str">
        <f t="shared" si="10"/>
        <v>CQ121</v>
      </c>
      <c r="K95" t="s">
        <v>549</v>
      </c>
      <c r="L95" t="str">
        <f t="shared" si="11"/>
        <v>=IFERROR(取引基本表!CQ114/取引基本表!CQ121,0)</v>
      </c>
    </row>
    <row r="96" spans="1:12">
      <c r="A96" s="604" t="s">
        <v>297</v>
      </c>
      <c r="B96" s="611" t="s">
        <v>387</v>
      </c>
      <c r="C96" s="183"/>
      <c r="D96" s="459">
        <f>IFERROR(取引基本表!CR119/取引基本表!CR120,0)</f>
        <v>0.64979651917914971</v>
      </c>
      <c r="F96" t="str">
        <f t="shared" si="12"/>
        <v>CR</v>
      </c>
      <c r="G96">
        <v>114</v>
      </c>
      <c r="H96">
        <v>121</v>
      </c>
      <c r="I96" t="str">
        <f t="shared" si="9"/>
        <v>CR114</v>
      </c>
      <c r="J96" t="str">
        <f t="shared" si="10"/>
        <v>CR121</v>
      </c>
      <c r="K96" t="s">
        <v>549</v>
      </c>
      <c r="L96" t="str">
        <f t="shared" si="11"/>
        <v>=IFERROR(取引基本表!CR114/取引基本表!CR121,0)</v>
      </c>
    </row>
    <row r="97" spans="1:12">
      <c r="A97" s="604" t="s">
        <v>298</v>
      </c>
      <c r="B97" s="611" t="s">
        <v>388</v>
      </c>
      <c r="C97" s="183"/>
      <c r="D97" s="459">
        <f>IFERROR(取引基本表!CS119/取引基本表!CS120,0)</f>
        <v>0.7105858637760496</v>
      </c>
      <c r="F97" t="str">
        <f t="shared" si="12"/>
        <v>CS</v>
      </c>
      <c r="G97">
        <v>114</v>
      </c>
      <c r="H97">
        <v>121</v>
      </c>
      <c r="I97" t="str">
        <f t="shared" ref="I97:I113" si="13">CONCATENATE($F97,G97)</f>
        <v>CS114</v>
      </c>
      <c r="J97" t="str">
        <f t="shared" ref="J97:J113" si="14">CONCATENATE($F97,H97)</f>
        <v>CS121</v>
      </c>
      <c r="K97" t="s">
        <v>549</v>
      </c>
      <c r="L97" t="str">
        <f t="shared" si="11"/>
        <v>=IFERROR(取引基本表!CS114/取引基本表!CS121,0)</v>
      </c>
    </row>
    <row r="98" spans="1:12">
      <c r="A98" s="604" t="s">
        <v>299</v>
      </c>
      <c r="B98" s="611" t="s">
        <v>389</v>
      </c>
      <c r="C98" s="183"/>
      <c r="D98" s="459">
        <f>IFERROR(取引基本表!CT119/取引基本表!CT120,0)</f>
        <v>0.77241886778028368</v>
      </c>
      <c r="F98" t="str">
        <f t="shared" si="12"/>
        <v>CT</v>
      </c>
      <c r="G98">
        <v>114</v>
      </c>
      <c r="H98">
        <v>121</v>
      </c>
      <c r="I98" t="str">
        <f t="shared" si="13"/>
        <v>CT114</v>
      </c>
      <c r="J98" t="str">
        <f t="shared" si="14"/>
        <v>CT121</v>
      </c>
      <c r="K98" t="s">
        <v>549</v>
      </c>
      <c r="L98" t="str">
        <f t="shared" si="11"/>
        <v>=IFERROR(取引基本表!CT114/取引基本表!CT121,0)</v>
      </c>
    </row>
    <row r="99" spans="1:12">
      <c r="A99" s="604" t="s">
        <v>300</v>
      </c>
      <c r="B99" s="611" t="s">
        <v>543</v>
      </c>
      <c r="C99" s="183"/>
      <c r="D99" s="459">
        <f>IFERROR(取引基本表!CU119/取引基本表!CU120,0)</f>
        <v>0.61077833884729238</v>
      </c>
      <c r="F99" t="str">
        <f t="shared" si="12"/>
        <v>CU</v>
      </c>
      <c r="G99">
        <v>114</v>
      </c>
      <c r="H99">
        <v>121</v>
      </c>
      <c r="I99" t="str">
        <f t="shared" si="13"/>
        <v>CU114</v>
      </c>
      <c r="J99" t="str">
        <f t="shared" si="14"/>
        <v>CU121</v>
      </c>
      <c r="K99" t="s">
        <v>549</v>
      </c>
      <c r="L99" t="str">
        <f t="shared" si="11"/>
        <v>=IFERROR(取引基本表!CU114/取引基本表!CU121,0)</v>
      </c>
    </row>
    <row r="100" spans="1:12">
      <c r="A100" s="604" t="s">
        <v>301</v>
      </c>
      <c r="B100" s="611" t="s">
        <v>390</v>
      </c>
      <c r="C100" s="183"/>
      <c r="D100" s="459">
        <f>IFERROR(取引基本表!CV119/取引基本表!CV120,0)</f>
        <v>0.60555975222843328</v>
      </c>
      <c r="F100" t="str">
        <f t="shared" si="12"/>
        <v>CV</v>
      </c>
      <c r="G100">
        <v>114</v>
      </c>
      <c r="H100">
        <v>121</v>
      </c>
      <c r="I100" t="str">
        <f t="shared" si="13"/>
        <v>CV114</v>
      </c>
      <c r="J100" t="str">
        <f t="shared" si="14"/>
        <v>CV121</v>
      </c>
      <c r="K100" t="s">
        <v>549</v>
      </c>
      <c r="L100" t="str">
        <f t="shared" si="11"/>
        <v>=IFERROR(取引基本表!CV114/取引基本表!CV121,0)</v>
      </c>
    </row>
    <row r="101" spans="1:12">
      <c r="A101" s="604" t="s">
        <v>302</v>
      </c>
      <c r="B101" s="611" t="s">
        <v>391</v>
      </c>
      <c r="C101" s="183"/>
      <c r="D101" s="459">
        <f>IFERROR(取引基本表!CW119/取引基本表!CW120,0)</f>
        <v>0.33654730798954846</v>
      </c>
      <c r="F101" t="str">
        <f t="shared" si="12"/>
        <v>CW</v>
      </c>
      <c r="G101">
        <v>114</v>
      </c>
      <c r="H101">
        <v>121</v>
      </c>
      <c r="I101" t="str">
        <f t="shared" si="13"/>
        <v>CW114</v>
      </c>
      <c r="J101" t="str">
        <f t="shared" si="14"/>
        <v>CW121</v>
      </c>
      <c r="K101" t="s">
        <v>549</v>
      </c>
      <c r="L101" t="str">
        <f t="shared" si="11"/>
        <v>=IFERROR(取引基本表!CW114/取引基本表!CW121,0)</v>
      </c>
    </row>
    <row r="102" spans="1:12">
      <c r="A102" s="604" t="s">
        <v>303</v>
      </c>
      <c r="B102" s="611" t="s">
        <v>392</v>
      </c>
      <c r="C102" s="183"/>
      <c r="D102" s="459">
        <f>IFERROR(取引基本表!CX119/取引基本表!CX120,0)</f>
        <v>0.41854438055001369</v>
      </c>
      <c r="F102" t="str">
        <f t="shared" si="12"/>
        <v>CX</v>
      </c>
      <c r="G102">
        <v>114</v>
      </c>
      <c r="H102">
        <v>121</v>
      </c>
      <c r="I102" t="str">
        <f t="shared" si="13"/>
        <v>CX114</v>
      </c>
      <c r="J102" t="str">
        <f t="shared" si="14"/>
        <v>CX121</v>
      </c>
      <c r="K102" t="s">
        <v>549</v>
      </c>
      <c r="L102" t="str">
        <f t="shared" si="11"/>
        <v>=IFERROR(取引基本表!CX114/取引基本表!CX121,0)</v>
      </c>
    </row>
    <row r="103" spans="1:12">
      <c r="A103" s="604" t="s">
        <v>304</v>
      </c>
      <c r="B103" s="611" t="s">
        <v>393</v>
      </c>
      <c r="C103" s="183"/>
      <c r="D103" s="459">
        <f>IFERROR(取引基本表!CY119/取引基本表!CY120,0)</f>
        <v>0.79109552228110058</v>
      </c>
      <c r="F103" t="str">
        <f t="shared" si="12"/>
        <v>CY</v>
      </c>
      <c r="G103">
        <v>114</v>
      </c>
      <c r="H103">
        <v>121</v>
      </c>
      <c r="I103" t="str">
        <f t="shared" si="13"/>
        <v>CY114</v>
      </c>
      <c r="J103" t="str">
        <f t="shared" si="14"/>
        <v>CY121</v>
      </c>
      <c r="K103" t="s">
        <v>549</v>
      </c>
      <c r="L103" t="str">
        <f t="shared" si="11"/>
        <v>=IFERROR(取引基本表!CY114/取引基本表!CY121,0)</v>
      </c>
    </row>
    <row r="104" spans="1:12">
      <c r="A104" s="604" t="s">
        <v>305</v>
      </c>
      <c r="B104" s="611" t="s">
        <v>394</v>
      </c>
      <c r="C104" s="183"/>
      <c r="D104" s="459">
        <f>IFERROR(取引基本表!CZ119/取引基本表!CZ120,0)</f>
        <v>0.40221835404606726</v>
      </c>
      <c r="F104" t="str">
        <f t="shared" si="12"/>
        <v>CZ</v>
      </c>
      <c r="G104">
        <v>114</v>
      </c>
      <c r="H104">
        <v>121</v>
      </c>
      <c r="I104" t="str">
        <f t="shared" si="13"/>
        <v>CZ114</v>
      </c>
      <c r="J104" t="str">
        <f t="shared" si="14"/>
        <v>CZ121</v>
      </c>
      <c r="K104" t="s">
        <v>549</v>
      </c>
      <c r="L104" t="str">
        <f t="shared" si="11"/>
        <v>=IFERROR(取引基本表!CZ114/取引基本表!CZ121,0)</v>
      </c>
    </row>
    <row r="105" spans="1:12">
      <c r="A105" s="604" t="s">
        <v>306</v>
      </c>
      <c r="B105" s="611" t="s">
        <v>395</v>
      </c>
      <c r="C105" s="183"/>
      <c r="D105" s="459">
        <f>IFERROR(取引基本表!DA119/取引基本表!DA120,0)</f>
        <v>0.40384533703331399</v>
      </c>
      <c r="F105" t="str">
        <f t="shared" ref="F105:F113" si="15">CONCATENATE(F$4,F1)</f>
        <v>DA</v>
      </c>
      <c r="G105">
        <v>114</v>
      </c>
      <c r="H105">
        <v>121</v>
      </c>
      <c r="I105" t="str">
        <f t="shared" si="13"/>
        <v>DA114</v>
      </c>
      <c r="J105" t="str">
        <f t="shared" si="14"/>
        <v>DA121</v>
      </c>
      <c r="K105" t="s">
        <v>549</v>
      </c>
      <c r="L105" t="str">
        <f t="shared" si="11"/>
        <v>=IFERROR(取引基本表!DA114/取引基本表!DA121,0)</v>
      </c>
    </row>
    <row r="106" spans="1:12">
      <c r="A106" s="604" t="s">
        <v>307</v>
      </c>
      <c r="B106" s="611" t="s">
        <v>396</v>
      </c>
      <c r="C106" s="183"/>
      <c r="D106" s="459">
        <f>IFERROR(取引基本表!DB119/取引基本表!DB120,0)</f>
        <v>0.72233896232902883</v>
      </c>
      <c r="F106" t="str">
        <f t="shared" si="15"/>
        <v>DB</v>
      </c>
      <c r="G106">
        <v>114</v>
      </c>
      <c r="H106">
        <v>121</v>
      </c>
      <c r="I106" t="str">
        <f t="shared" si="13"/>
        <v>DB114</v>
      </c>
      <c r="J106" t="str">
        <f t="shared" si="14"/>
        <v>DB121</v>
      </c>
      <c r="K106" t="s">
        <v>549</v>
      </c>
      <c r="L106" t="str">
        <f t="shared" si="11"/>
        <v>=IFERROR(取引基本表!DB114/取引基本表!DB121,0)</v>
      </c>
    </row>
    <row r="107" spans="1:12">
      <c r="A107" s="604" t="s">
        <v>308</v>
      </c>
      <c r="B107" s="611" t="s">
        <v>397</v>
      </c>
      <c r="C107" s="183"/>
      <c r="D107" s="459">
        <f>IFERROR(取引基本表!DC119/取引基本表!DC120,0)</f>
        <v>0.69673298789937543</v>
      </c>
      <c r="F107" t="str">
        <f t="shared" si="15"/>
        <v>DC</v>
      </c>
      <c r="G107">
        <v>114</v>
      </c>
      <c r="H107">
        <v>121</v>
      </c>
      <c r="I107" t="str">
        <f t="shared" si="13"/>
        <v>DC114</v>
      </c>
      <c r="J107" t="str">
        <f t="shared" si="14"/>
        <v>DC121</v>
      </c>
      <c r="K107" t="s">
        <v>549</v>
      </c>
      <c r="L107" t="str">
        <f t="shared" si="11"/>
        <v>=IFERROR(取引基本表!DC114/取引基本表!DC121,0)</v>
      </c>
    </row>
    <row r="108" spans="1:12">
      <c r="A108" s="604" t="s">
        <v>309</v>
      </c>
      <c r="B108" s="611" t="s">
        <v>398</v>
      </c>
      <c r="C108" s="183"/>
      <c r="D108" s="459">
        <f>IFERROR(取引基本表!DD119/取引基本表!DD120,0)</f>
        <v>0.73332711790664429</v>
      </c>
      <c r="F108" t="str">
        <f t="shared" si="15"/>
        <v>DD</v>
      </c>
      <c r="G108">
        <v>114</v>
      </c>
      <c r="H108">
        <v>121</v>
      </c>
      <c r="I108" t="str">
        <f t="shared" si="13"/>
        <v>DD114</v>
      </c>
      <c r="J108" t="str">
        <f t="shared" si="14"/>
        <v>DD121</v>
      </c>
      <c r="K108" t="s">
        <v>549</v>
      </c>
      <c r="L108" t="str">
        <f t="shared" si="11"/>
        <v>=IFERROR(取引基本表!DD114/取引基本表!DD121,0)</v>
      </c>
    </row>
    <row r="109" spans="1:12">
      <c r="A109" s="604" t="s">
        <v>310</v>
      </c>
      <c r="B109" s="611" t="s">
        <v>544</v>
      </c>
      <c r="C109" s="183"/>
      <c r="D109" s="459">
        <f>IFERROR(取引基本表!DE119/取引基本表!DE120,0)</f>
        <v>0</v>
      </c>
      <c r="F109" t="str">
        <f t="shared" si="15"/>
        <v>DE</v>
      </c>
      <c r="G109">
        <v>114</v>
      </c>
      <c r="H109">
        <v>121</v>
      </c>
      <c r="I109" t="str">
        <f t="shared" si="13"/>
        <v>DE114</v>
      </c>
      <c r="J109" t="str">
        <f t="shared" si="14"/>
        <v>DE121</v>
      </c>
      <c r="K109" t="s">
        <v>549</v>
      </c>
      <c r="L109" t="str">
        <f t="shared" si="11"/>
        <v>=IFERROR(取引基本表!DE114/取引基本表!DE121,0)</v>
      </c>
    </row>
    <row r="110" spans="1:12" ht="14.25" thickBot="1">
      <c r="A110" s="623" t="s">
        <v>311</v>
      </c>
      <c r="B110" s="624" t="s">
        <v>0</v>
      </c>
      <c r="C110" s="460"/>
      <c r="D110" s="461">
        <f>IFERROR(取引基本表!DF119/取引基本表!DF120,0)</f>
        <v>0.44287449939252127</v>
      </c>
      <c r="F110" t="str">
        <f t="shared" si="15"/>
        <v>DF</v>
      </c>
      <c r="G110">
        <v>114</v>
      </c>
      <c r="H110">
        <v>121</v>
      </c>
      <c r="I110" t="str">
        <f t="shared" si="13"/>
        <v>DF114</v>
      </c>
      <c r="J110" t="str">
        <f t="shared" si="14"/>
        <v>DF121</v>
      </c>
      <c r="K110" t="s">
        <v>549</v>
      </c>
      <c r="L110" t="str">
        <f t="shared" si="11"/>
        <v>=IFERROR(取引基本表!DF114/取引基本表!DF121,0)</v>
      </c>
    </row>
    <row r="111" spans="1:12">
      <c r="A111" s="464"/>
      <c r="B111" s="174"/>
      <c r="C111" s="120"/>
      <c r="F111" t="str">
        <f t="shared" si="15"/>
        <v>DG</v>
      </c>
      <c r="G111">
        <v>114</v>
      </c>
      <c r="H111">
        <v>121</v>
      </c>
      <c r="I111" t="str">
        <f t="shared" si="13"/>
        <v>DG114</v>
      </c>
      <c r="J111" t="str">
        <f t="shared" si="14"/>
        <v>DG121</v>
      </c>
      <c r="K111" t="s">
        <v>549</v>
      </c>
      <c r="L111" t="str">
        <f t="shared" si="11"/>
        <v>=IFERROR(取引基本表!DG114/取引基本表!DG121,0)</v>
      </c>
    </row>
    <row r="112" spans="1:12">
      <c r="F112" t="str">
        <f t="shared" si="15"/>
        <v>DH</v>
      </c>
      <c r="G112">
        <v>114</v>
      </c>
      <c r="H112">
        <v>121</v>
      </c>
      <c r="I112" t="str">
        <f t="shared" si="13"/>
        <v>DH114</v>
      </c>
      <c r="J112" t="str">
        <f t="shared" si="14"/>
        <v>DH121</v>
      </c>
      <c r="K112" t="s">
        <v>549</v>
      </c>
      <c r="L112" t="str">
        <f t="shared" si="11"/>
        <v>=IFERROR(取引基本表!DH114/取引基本表!DH121,0)</v>
      </c>
    </row>
    <row r="113" spans="6:12">
      <c r="F113" t="str">
        <f t="shared" si="15"/>
        <v>DI</v>
      </c>
      <c r="G113">
        <v>114</v>
      </c>
      <c r="H113">
        <v>121</v>
      </c>
      <c r="I113" t="str">
        <f t="shared" si="13"/>
        <v>DI114</v>
      </c>
      <c r="J113" t="str">
        <f t="shared" si="14"/>
        <v>DI121</v>
      </c>
      <c r="K113" t="s">
        <v>549</v>
      </c>
      <c r="L113" t="str">
        <f t="shared" si="11"/>
        <v>=IFERROR(取引基本表!DI114/取引基本表!DI121,0)</v>
      </c>
    </row>
  </sheetData>
  <phoneticPr fontId="7"/>
  <pageMargins left="0.78740157480314965" right="0.78740157480314965" top="0.78740157480314965" bottom="0.78740157480314965" header="0.51181102362204722" footer="0.51181102362204722"/>
  <pageSetup paperSize="9" scale="58" orientation="portrait" r:id="rId1"/>
  <headerFooter alignWithMargins="0">
    <oddFooter>&amp;R&amp;F  &amp;A</oddFooter>
  </headerFooter>
  <ignoredErrors>
    <ignoredError sqref="A1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W120"/>
  <sheetViews>
    <sheetView zoomScale="85" zoomScaleNormal="85" workbookViewId="0">
      <pane xSplit="3" ySplit="3" topLeftCell="D4" activePane="bottomRight" state="frozen"/>
      <selection activeCell="P13" sqref="P13"/>
      <selection pane="topRight" activeCell="P13" sqref="P13"/>
      <selection pane="bottomLeft" activeCell="P13" sqref="P13"/>
      <selection pane="bottomRight"/>
    </sheetView>
  </sheetViews>
  <sheetFormatPr defaultRowHeight="15.75" customHeight="1"/>
  <cols>
    <col min="1" max="1" width="3.625" style="491" customWidth="1"/>
    <col min="2" max="2" width="27.125" style="492" customWidth="1"/>
    <col min="3" max="3" width="2.75" style="493" customWidth="1"/>
    <col min="4" max="126" width="10.625" style="119" customWidth="1"/>
    <col min="127" max="127" width="3.625" style="494" customWidth="1"/>
    <col min="128" max="16384" width="9" style="119"/>
  </cols>
  <sheetData>
    <row r="1" spans="1:127" ht="15.75" customHeight="1" thickBot="1">
      <c r="A1" s="469" t="s">
        <v>11</v>
      </c>
      <c r="B1" s="470"/>
      <c r="C1" s="471"/>
      <c r="D1" s="470"/>
      <c r="E1" s="470"/>
      <c r="DW1" s="472" t="s">
        <v>202</v>
      </c>
    </row>
    <row r="2" spans="1:127" s="480" customFormat="1" ht="12">
      <c r="A2" s="455"/>
      <c r="B2" s="179"/>
      <c r="C2" s="179"/>
      <c r="D2" s="473" t="s">
        <v>205</v>
      </c>
      <c r="E2" s="179" t="s">
        <v>206</v>
      </c>
      <c r="F2" s="179" t="s">
        <v>207</v>
      </c>
      <c r="G2" s="179" t="s">
        <v>208</v>
      </c>
      <c r="H2" s="179" t="s">
        <v>209</v>
      </c>
      <c r="I2" s="179" t="s">
        <v>210</v>
      </c>
      <c r="J2" s="179" t="s">
        <v>211</v>
      </c>
      <c r="K2" s="179" t="s">
        <v>212</v>
      </c>
      <c r="L2" s="179" t="s">
        <v>213</v>
      </c>
      <c r="M2" s="179" t="s">
        <v>214</v>
      </c>
      <c r="N2" s="179" t="s">
        <v>215</v>
      </c>
      <c r="O2" s="179" t="s">
        <v>216</v>
      </c>
      <c r="P2" s="179" t="s">
        <v>217</v>
      </c>
      <c r="Q2" s="474" t="s">
        <v>218</v>
      </c>
      <c r="R2" s="474" t="s">
        <v>219</v>
      </c>
      <c r="S2" s="474" t="s">
        <v>220</v>
      </c>
      <c r="T2" s="474" t="s">
        <v>221</v>
      </c>
      <c r="U2" s="474" t="s">
        <v>222</v>
      </c>
      <c r="V2" s="474" t="s">
        <v>223</v>
      </c>
      <c r="W2" s="474" t="s">
        <v>224</v>
      </c>
      <c r="X2" s="179" t="s">
        <v>225</v>
      </c>
      <c r="Y2" s="179" t="s">
        <v>226</v>
      </c>
      <c r="Z2" s="179" t="s">
        <v>227</v>
      </c>
      <c r="AA2" s="179" t="s">
        <v>228</v>
      </c>
      <c r="AB2" s="179" t="s">
        <v>229</v>
      </c>
      <c r="AC2" s="179" t="s">
        <v>230</v>
      </c>
      <c r="AD2" s="179" t="s">
        <v>231</v>
      </c>
      <c r="AE2" s="179" t="s">
        <v>232</v>
      </c>
      <c r="AF2" s="179" t="s">
        <v>233</v>
      </c>
      <c r="AG2" s="179" t="s">
        <v>234</v>
      </c>
      <c r="AH2" s="179" t="s">
        <v>235</v>
      </c>
      <c r="AI2" s="179" t="s">
        <v>236</v>
      </c>
      <c r="AJ2" s="179" t="s">
        <v>237</v>
      </c>
      <c r="AK2" s="179" t="s">
        <v>238</v>
      </c>
      <c r="AL2" s="179" t="s">
        <v>239</v>
      </c>
      <c r="AM2" s="179" t="s">
        <v>240</v>
      </c>
      <c r="AN2" s="179" t="s">
        <v>241</v>
      </c>
      <c r="AO2" s="179" t="s">
        <v>242</v>
      </c>
      <c r="AP2" s="179" t="s">
        <v>243</v>
      </c>
      <c r="AQ2" s="179" t="s">
        <v>244</v>
      </c>
      <c r="AR2" s="179" t="s">
        <v>245</v>
      </c>
      <c r="AS2" s="179" t="s">
        <v>246</v>
      </c>
      <c r="AT2" s="179" t="s">
        <v>247</v>
      </c>
      <c r="AU2" s="179" t="s">
        <v>248</v>
      </c>
      <c r="AV2" s="179" t="s">
        <v>249</v>
      </c>
      <c r="AW2" s="179" t="s">
        <v>250</v>
      </c>
      <c r="AX2" s="179" t="s">
        <v>251</v>
      </c>
      <c r="AY2" s="179" t="s">
        <v>252</v>
      </c>
      <c r="AZ2" s="179" t="s">
        <v>253</v>
      </c>
      <c r="BA2" s="179" t="s">
        <v>254</v>
      </c>
      <c r="BB2" s="179" t="s">
        <v>255</v>
      </c>
      <c r="BC2" s="179" t="s">
        <v>256</v>
      </c>
      <c r="BD2" s="179" t="s">
        <v>257</v>
      </c>
      <c r="BE2" s="179" t="s">
        <v>258</v>
      </c>
      <c r="BF2" s="179" t="s">
        <v>259</v>
      </c>
      <c r="BG2" s="179" t="s">
        <v>260</v>
      </c>
      <c r="BH2" s="179" t="s">
        <v>261</v>
      </c>
      <c r="BI2" s="179" t="s">
        <v>262</v>
      </c>
      <c r="BJ2" s="179" t="s">
        <v>263</v>
      </c>
      <c r="BK2" s="179" t="s">
        <v>264</v>
      </c>
      <c r="BL2" s="179" t="s">
        <v>265</v>
      </c>
      <c r="BM2" s="179" t="s">
        <v>266</v>
      </c>
      <c r="BN2" s="179" t="s">
        <v>267</v>
      </c>
      <c r="BO2" s="179" t="s">
        <v>268</v>
      </c>
      <c r="BP2" s="179" t="s">
        <v>269</v>
      </c>
      <c r="BQ2" s="179" t="s">
        <v>270</v>
      </c>
      <c r="BR2" s="179" t="s">
        <v>271</v>
      </c>
      <c r="BS2" s="179" t="s">
        <v>272</v>
      </c>
      <c r="BT2" s="179" t="s">
        <v>273</v>
      </c>
      <c r="BU2" s="179" t="s">
        <v>274</v>
      </c>
      <c r="BV2" s="179" t="s">
        <v>275</v>
      </c>
      <c r="BW2" s="179" t="s">
        <v>276</v>
      </c>
      <c r="BX2" s="179" t="s">
        <v>277</v>
      </c>
      <c r="BY2" s="179" t="s">
        <v>278</v>
      </c>
      <c r="BZ2" s="179" t="s">
        <v>279</v>
      </c>
      <c r="CA2" s="179" t="s">
        <v>280</v>
      </c>
      <c r="CB2" s="179" t="s">
        <v>281</v>
      </c>
      <c r="CC2" s="179" t="s">
        <v>282</v>
      </c>
      <c r="CD2" s="179" t="s">
        <v>283</v>
      </c>
      <c r="CE2" s="179" t="s">
        <v>284</v>
      </c>
      <c r="CF2" s="179" t="s">
        <v>285</v>
      </c>
      <c r="CG2" s="179" t="s">
        <v>286</v>
      </c>
      <c r="CH2" s="179" t="s">
        <v>287</v>
      </c>
      <c r="CI2" s="179" t="s">
        <v>288</v>
      </c>
      <c r="CJ2" s="179" t="s">
        <v>289</v>
      </c>
      <c r="CK2" s="179" t="s">
        <v>290</v>
      </c>
      <c r="CL2" s="179" t="s">
        <v>291</v>
      </c>
      <c r="CM2" s="179" t="s">
        <v>292</v>
      </c>
      <c r="CN2" s="179" t="s">
        <v>293</v>
      </c>
      <c r="CO2" s="179" t="s">
        <v>294</v>
      </c>
      <c r="CP2" s="179" t="s">
        <v>295</v>
      </c>
      <c r="CQ2" s="179" t="s">
        <v>296</v>
      </c>
      <c r="CR2" s="179" t="s">
        <v>297</v>
      </c>
      <c r="CS2" s="179" t="s">
        <v>298</v>
      </c>
      <c r="CT2" s="179" t="s">
        <v>299</v>
      </c>
      <c r="CU2" s="179" t="s">
        <v>300</v>
      </c>
      <c r="CV2" s="179" t="s">
        <v>301</v>
      </c>
      <c r="CW2" s="179" t="s">
        <v>302</v>
      </c>
      <c r="CX2" s="179" t="s">
        <v>303</v>
      </c>
      <c r="CY2" s="179" t="s">
        <v>304</v>
      </c>
      <c r="CZ2" s="179" t="s">
        <v>305</v>
      </c>
      <c r="DA2" s="179" t="s">
        <v>306</v>
      </c>
      <c r="DB2" s="179" t="s">
        <v>307</v>
      </c>
      <c r="DC2" s="179" t="s">
        <v>308</v>
      </c>
      <c r="DD2" s="179" t="s">
        <v>309</v>
      </c>
      <c r="DE2" s="179" t="s">
        <v>310</v>
      </c>
      <c r="DF2" s="179" t="s">
        <v>311</v>
      </c>
      <c r="DG2" s="475">
        <v>700</v>
      </c>
      <c r="DH2" s="179">
        <v>711</v>
      </c>
      <c r="DI2" s="179">
        <v>721</v>
      </c>
      <c r="DJ2" s="179">
        <v>731</v>
      </c>
      <c r="DK2" s="179">
        <v>732</v>
      </c>
      <c r="DL2" s="179">
        <v>741</v>
      </c>
      <c r="DM2" s="179">
        <v>751</v>
      </c>
      <c r="DN2" s="179">
        <v>761</v>
      </c>
      <c r="DO2" s="476">
        <v>780</v>
      </c>
      <c r="DP2" s="476">
        <v>790</v>
      </c>
      <c r="DQ2" s="179">
        <v>810</v>
      </c>
      <c r="DR2" s="476">
        <v>820</v>
      </c>
      <c r="DS2" s="476">
        <v>830</v>
      </c>
      <c r="DT2" s="477">
        <v>870</v>
      </c>
      <c r="DU2" s="475">
        <v>880</v>
      </c>
      <c r="DV2" s="478">
        <v>970</v>
      </c>
      <c r="DW2" s="479"/>
    </row>
    <row r="3" spans="1:127" s="487" customFormat="1" ht="72">
      <c r="A3" s="188"/>
      <c r="B3" s="180"/>
      <c r="C3" s="180"/>
      <c r="D3" s="444" t="s">
        <v>312</v>
      </c>
      <c r="E3" s="443" t="s">
        <v>313</v>
      </c>
      <c r="F3" s="443" t="s">
        <v>314</v>
      </c>
      <c r="G3" s="443" t="s">
        <v>315</v>
      </c>
      <c r="H3" s="443" t="s">
        <v>316</v>
      </c>
      <c r="I3" s="443" t="s">
        <v>317</v>
      </c>
      <c r="J3" s="443" t="s">
        <v>535</v>
      </c>
      <c r="K3" s="443" t="s">
        <v>318</v>
      </c>
      <c r="L3" s="443" t="s">
        <v>319</v>
      </c>
      <c r="M3" s="443" t="s">
        <v>320</v>
      </c>
      <c r="N3" s="443" t="s">
        <v>321</v>
      </c>
      <c r="O3" s="443" t="s">
        <v>322</v>
      </c>
      <c r="P3" s="443" t="s">
        <v>323</v>
      </c>
      <c r="Q3" s="481" t="s">
        <v>324</v>
      </c>
      <c r="R3" s="481" t="s">
        <v>325</v>
      </c>
      <c r="S3" s="443" t="s">
        <v>326</v>
      </c>
      <c r="T3" s="443" t="s">
        <v>327</v>
      </c>
      <c r="U3" s="443" t="s">
        <v>328</v>
      </c>
      <c r="V3" s="443" t="s">
        <v>329</v>
      </c>
      <c r="W3" s="443" t="s">
        <v>330</v>
      </c>
      <c r="X3" s="443" t="s">
        <v>536</v>
      </c>
      <c r="Y3" s="443" t="s">
        <v>537</v>
      </c>
      <c r="Z3" s="443" t="s">
        <v>331</v>
      </c>
      <c r="AA3" s="443" t="s">
        <v>332</v>
      </c>
      <c r="AB3" s="443" t="s">
        <v>333</v>
      </c>
      <c r="AC3" s="443" t="s">
        <v>334</v>
      </c>
      <c r="AD3" s="443" t="s">
        <v>335</v>
      </c>
      <c r="AE3" s="443" t="s">
        <v>336</v>
      </c>
      <c r="AF3" s="443" t="s">
        <v>337</v>
      </c>
      <c r="AG3" s="443" t="s">
        <v>338</v>
      </c>
      <c r="AH3" s="443" t="s">
        <v>538</v>
      </c>
      <c r="AI3" s="443" t="s">
        <v>339</v>
      </c>
      <c r="AJ3" s="443" t="s">
        <v>340</v>
      </c>
      <c r="AK3" s="443" t="s">
        <v>341</v>
      </c>
      <c r="AL3" s="443" t="s">
        <v>342</v>
      </c>
      <c r="AM3" s="443" t="s">
        <v>343</v>
      </c>
      <c r="AN3" s="443" t="s">
        <v>344</v>
      </c>
      <c r="AO3" s="443" t="s">
        <v>539</v>
      </c>
      <c r="AP3" s="443" t="s">
        <v>345</v>
      </c>
      <c r="AQ3" s="443" t="s">
        <v>346</v>
      </c>
      <c r="AR3" s="443" t="s">
        <v>347</v>
      </c>
      <c r="AS3" s="443" t="s">
        <v>540</v>
      </c>
      <c r="AT3" s="443" t="s">
        <v>348</v>
      </c>
      <c r="AU3" s="443" t="s">
        <v>187</v>
      </c>
      <c r="AV3" s="443" t="s">
        <v>188</v>
      </c>
      <c r="AW3" s="443" t="s">
        <v>189</v>
      </c>
      <c r="AX3" s="443" t="s">
        <v>349</v>
      </c>
      <c r="AY3" s="443" t="s">
        <v>350</v>
      </c>
      <c r="AZ3" s="443" t="s">
        <v>351</v>
      </c>
      <c r="BA3" s="443" t="s">
        <v>352</v>
      </c>
      <c r="BB3" s="443" t="s">
        <v>353</v>
      </c>
      <c r="BC3" s="443" t="s">
        <v>354</v>
      </c>
      <c r="BD3" s="443" t="s">
        <v>541</v>
      </c>
      <c r="BE3" s="443" t="s">
        <v>355</v>
      </c>
      <c r="BF3" s="443" t="s">
        <v>356</v>
      </c>
      <c r="BG3" s="443" t="s">
        <v>357</v>
      </c>
      <c r="BH3" s="443" t="s">
        <v>358</v>
      </c>
      <c r="BI3" s="443" t="s">
        <v>359</v>
      </c>
      <c r="BJ3" s="443" t="s">
        <v>360</v>
      </c>
      <c r="BK3" s="443" t="s">
        <v>78</v>
      </c>
      <c r="BL3" s="443" t="s">
        <v>361</v>
      </c>
      <c r="BM3" s="443" t="s">
        <v>362</v>
      </c>
      <c r="BN3" s="443" t="s">
        <v>363</v>
      </c>
      <c r="BO3" s="443" t="s">
        <v>364</v>
      </c>
      <c r="BP3" s="443" t="s">
        <v>365</v>
      </c>
      <c r="BQ3" s="443" t="s">
        <v>366</v>
      </c>
      <c r="BR3" s="443" t="s">
        <v>367</v>
      </c>
      <c r="BS3" s="443" t="s">
        <v>190</v>
      </c>
      <c r="BT3" s="443" t="s">
        <v>191</v>
      </c>
      <c r="BU3" s="443" t="s">
        <v>192</v>
      </c>
      <c r="BV3" s="443" t="s">
        <v>193</v>
      </c>
      <c r="BW3" s="443" t="s">
        <v>368</v>
      </c>
      <c r="BX3" s="443" t="s">
        <v>369</v>
      </c>
      <c r="BY3" s="443" t="s">
        <v>370</v>
      </c>
      <c r="BZ3" s="443" t="s">
        <v>371</v>
      </c>
      <c r="CA3" s="443" t="s">
        <v>372</v>
      </c>
      <c r="CB3" s="443" t="s">
        <v>373</v>
      </c>
      <c r="CC3" s="443" t="s">
        <v>374</v>
      </c>
      <c r="CD3" s="443" t="s">
        <v>375</v>
      </c>
      <c r="CE3" s="443" t="s">
        <v>376</v>
      </c>
      <c r="CF3" s="443" t="s">
        <v>377</v>
      </c>
      <c r="CG3" s="443" t="s">
        <v>378</v>
      </c>
      <c r="CH3" s="443" t="s">
        <v>379</v>
      </c>
      <c r="CI3" s="443" t="s">
        <v>380</v>
      </c>
      <c r="CJ3" s="443" t="s">
        <v>381</v>
      </c>
      <c r="CK3" s="443" t="s">
        <v>382</v>
      </c>
      <c r="CL3" s="443" t="s">
        <v>383</v>
      </c>
      <c r="CM3" s="443" t="s">
        <v>384</v>
      </c>
      <c r="CN3" s="443" t="s">
        <v>194</v>
      </c>
      <c r="CO3" s="443" t="s">
        <v>385</v>
      </c>
      <c r="CP3" s="443" t="s">
        <v>542</v>
      </c>
      <c r="CQ3" s="443" t="s">
        <v>386</v>
      </c>
      <c r="CR3" s="443" t="s">
        <v>387</v>
      </c>
      <c r="CS3" s="443" t="s">
        <v>388</v>
      </c>
      <c r="CT3" s="443" t="s">
        <v>389</v>
      </c>
      <c r="CU3" s="443" t="s">
        <v>543</v>
      </c>
      <c r="CV3" s="443" t="s">
        <v>390</v>
      </c>
      <c r="CW3" s="443" t="s">
        <v>391</v>
      </c>
      <c r="CX3" s="443" t="s">
        <v>392</v>
      </c>
      <c r="CY3" s="443" t="s">
        <v>393</v>
      </c>
      <c r="CZ3" s="443" t="s">
        <v>394</v>
      </c>
      <c r="DA3" s="443" t="s">
        <v>395</v>
      </c>
      <c r="DB3" s="443" t="s">
        <v>396</v>
      </c>
      <c r="DC3" s="443" t="s">
        <v>397</v>
      </c>
      <c r="DD3" s="443" t="s">
        <v>398</v>
      </c>
      <c r="DE3" s="443" t="s">
        <v>544</v>
      </c>
      <c r="DF3" s="443" t="s">
        <v>545</v>
      </c>
      <c r="DG3" s="482" t="s">
        <v>1</v>
      </c>
      <c r="DH3" s="443" t="s">
        <v>195</v>
      </c>
      <c r="DI3" s="443" t="s">
        <v>399</v>
      </c>
      <c r="DJ3" s="443" t="s">
        <v>2</v>
      </c>
      <c r="DK3" s="443" t="s">
        <v>400</v>
      </c>
      <c r="DL3" s="443" t="s">
        <v>401</v>
      </c>
      <c r="DM3" s="443" t="s">
        <v>402</v>
      </c>
      <c r="DN3" s="443" t="s">
        <v>3</v>
      </c>
      <c r="DO3" s="483" t="s">
        <v>196</v>
      </c>
      <c r="DP3" s="483" t="s">
        <v>197</v>
      </c>
      <c r="DQ3" s="443" t="s">
        <v>198</v>
      </c>
      <c r="DR3" s="483" t="s">
        <v>4</v>
      </c>
      <c r="DS3" s="483" t="s">
        <v>5</v>
      </c>
      <c r="DT3" s="484" t="s">
        <v>199</v>
      </c>
      <c r="DU3" s="485" t="s">
        <v>200</v>
      </c>
      <c r="DV3" s="445" t="s">
        <v>201</v>
      </c>
      <c r="DW3" s="486"/>
    </row>
    <row r="4" spans="1:127" ht="15.75" customHeight="1">
      <c r="A4" s="649" t="s">
        <v>205</v>
      </c>
      <c r="B4" s="650" t="s">
        <v>312</v>
      </c>
      <c r="C4" s="183"/>
      <c r="D4" s="673">
        <v>1483</v>
      </c>
      <c r="E4" s="674">
        <v>590</v>
      </c>
      <c r="F4" s="674">
        <v>89</v>
      </c>
      <c r="G4" s="674">
        <v>8</v>
      </c>
      <c r="H4" s="674">
        <v>0</v>
      </c>
      <c r="I4" s="674">
        <v>0</v>
      </c>
      <c r="J4" s="674">
        <v>0</v>
      </c>
      <c r="K4" s="674">
        <v>17311</v>
      </c>
      <c r="L4" s="674">
        <v>850</v>
      </c>
      <c r="M4" s="674">
        <v>104</v>
      </c>
      <c r="N4" s="674">
        <v>0</v>
      </c>
      <c r="O4" s="674">
        <v>343</v>
      </c>
      <c r="P4" s="674">
        <v>4</v>
      </c>
      <c r="Q4" s="674">
        <v>2</v>
      </c>
      <c r="R4" s="674">
        <v>0</v>
      </c>
      <c r="S4" s="674">
        <v>13</v>
      </c>
      <c r="T4" s="674">
        <v>0</v>
      </c>
      <c r="U4" s="674">
        <v>0</v>
      </c>
      <c r="V4" s="674">
        <v>0</v>
      </c>
      <c r="W4" s="674">
        <v>0</v>
      </c>
      <c r="X4" s="674">
        <v>0</v>
      </c>
      <c r="Y4" s="674">
        <v>10</v>
      </c>
      <c r="Z4" s="674">
        <v>0</v>
      </c>
      <c r="AA4" s="674">
        <v>60</v>
      </c>
      <c r="AB4" s="674">
        <v>2755</v>
      </c>
      <c r="AC4" s="674">
        <v>37</v>
      </c>
      <c r="AD4" s="674">
        <v>0</v>
      </c>
      <c r="AE4" s="674">
        <v>0</v>
      </c>
      <c r="AF4" s="674">
        <v>0</v>
      </c>
      <c r="AG4" s="674">
        <v>92</v>
      </c>
      <c r="AH4" s="674">
        <v>0</v>
      </c>
      <c r="AI4" s="674">
        <v>0</v>
      </c>
      <c r="AJ4" s="674">
        <v>0</v>
      </c>
      <c r="AK4" s="674">
        <v>0</v>
      </c>
      <c r="AL4" s="674">
        <v>28</v>
      </c>
      <c r="AM4" s="674">
        <v>0</v>
      </c>
      <c r="AN4" s="674">
        <v>0</v>
      </c>
      <c r="AO4" s="674">
        <v>0</v>
      </c>
      <c r="AP4" s="674">
        <v>0</v>
      </c>
      <c r="AQ4" s="674">
        <v>0</v>
      </c>
      <c r="AR4" s="674">
        <v>1</v>
      </c>
      <c r="AS4" s="674">
        <v>0</v>
      </c>
      <c r="AT4" s="674">
        <v>0</v>
      </c>
      <c r="AU4" s="674">
        <v>0</v>
      </c>
      <c r="AV4" s="674">
        <v>0</v>
      </c>
      <c r="AW4" s="674">
        <v>0</v>
      </c>
      <c r="AX4" s="674">
        <v>0</v>
      </c>
      <c r="AY4" s="674">
        <v>0</v>
      </c>
      <c r="AZ4" s="674">
        <v>0</v>
      </c>
      <c r="BA4" s="674">
        <v>0</v>
      </c>
      <c r="BB4" s="674">
        <v>0</v>
      </c>
      <c r="BC4" s="674">
        <v>0</v>
      </c>
      <c r="BD4" s="674">
        <v>0</v>
      </c>
      <c r="BE4" s="674">
        <v>0</v>
      </c>
      <c r="BF4" s="674">
        <v>0</v>
      </c>
      <c r="BG4" s="674">
        <v>0</v>
      </c>
      <c r="BH4" s="674">
        <v>0</v>
      </c>
      <c r="BI4" s="674">
        <v>0</v>
      </c>
      <c r="BJ4" s="674">
        <v>0</v>
      </c>
      <c r="BK4" s="674">
        <v>44</v>
      </c>
      <c r="BL4" s="674">
        <v>0</v>
      </c>
      <c r="BM4" s="674">
        <v>179</v>
      </c>
      <c r="BN4" s="674">
        <v>1</v>
      </c>
      <c r="BO4" s="674">
        <v>249</v>
      </c>
      <c r="BP4" s="674">
        <v>182</v>
      </c>
      <c r="BQ4" s="674">
        <v>0</v>
      </c>
      <c r="BR4" s="674">
        <v>0</v>
      </c>
      <c r="BS4" s="674">
        <v>0</v>
      </c>
      <c r="BT4" s="674">
        <v>0</v>
      </c>
      <c r="BU4" s="674">
        <v>97</v>
      </c>
      <c r="BV4" s="674">
        <v>0</v>
      </c>
      <c r="BW4" s="674">
        <v>0</v>
      </c>
      <c r="BX4" s="674">
        <v>0</v>
      </c>
      <c r="BY4" s="674">
        <v>2</v>
      </c>
      <c r="BZ4" s="674">
        <v>0</v>
      </c>
      <c r="CA4" s="674">
        <v>0</v>
      </c>
      <c r="CB4" s="674">
        <v>0</v>
      </c>
      <c r="CC4" s="674">
        <v>0</v>
      </c>
      <c r="CD4" s="674">
        <v>0</v>
      </c>
      <c r="CE4" s="674">
        <v>0</v>
      </c>
      <c r="CF4" s="674">
        <v>0</v>
      </c>
      <c r="CG4" s="674">
        <v>0</v>
      </c>
      <c r="CH4" s="674">
        <v>0</v>
      </c>
      <c r="CI4" s="674">
        <v>0</v>
      </c>
      <c r="CJ4" s="674">
        <v>0</v>
      </c>
      <c r="CK4" s="674">
        <v>0</v>
      </c>
      <c r="CL4" s="674">
        <v>0</v>
      </c>
      <c r="CM4" s="674">
        <v>0</v>
      </c>
      <c r="CN4" s="674">
        <v>4</v>
      </c>
      <c r="CO4" s="674">
        <v>532</v>
      </c>
      <c r="CP4" s="674">
        <v>0</v>
      </c>
      <c r="CQ4" s="674">
        <v>472</v>
      </c>
      <c r="CR4" s="674">
        <v>0</v>
      </c>
      <c r="CS4" s="674">
        <v>325</v>
      </c>
      <c r="CT4" s="674">
        <v>547</v>
      </c>
      <c r="CU4" s="674">
        <v>116</v>
      </c>
      <c r="CV4" s="674">
        <v>3</v>
      </c>
      <c r="CW4" s="674">
        <v>0</v>
      </c>
      <c r="CX4" s="674">
        <v>0</v>
      </c>
      <c r="CY4" s="674">
        <v>0</v>
      </c>
      <c r="CZ4" s="674">
        <v>609</v>
      </c>
      <c r="DA4" s="674">
        <v>4997</v>
      </c>
      <c r="DB4" s="674">
        <v>3</v>
      </c>
      <c r="DC4" s="674">
        <v>40</v>
      </c>
      <c r="DD4" s="674">
        <v>341</v>
      </c>
      <c r="DE4" s="674">
        <v>0</v>
      </c>
      <c r="DF4" s="674">
        <v>0</v>
      </c>
      <c r="DG4" s="675">
        <v>32523</v>
      </c>
      <c r="DH4" s="674">
        <v>478</v>
      </c>
      <c r="DI4" s="674">
        <v>18684</v>
      </c>
      <c r="DJ4" s="674">
        <v>0</v>
      </c>
      <c r="DK4" s="674">
        <v>0</v>
      </c>
      <c r="DL4" s="674">
        <v>0</v>
      </c>
      <c r="DM4" s="674">
        <v>18</v>
      </c>
      <c r="DN4" s="674">
        <v>-478</v>
      </c>
      <c r="DO4" s="676">
        <v>18702</v>
      </c>
      <c r="DP4" s="676">
        <v>51225</v>
      </c>
      <c r="DQ4" s="674">
        <v>33041</v>
      </c>
      <c r="DR4" s="676">
        <v>51743</v>
      </c>
      <c r="DS4" s="676">
        <v>84266</v>
      </c>
      <c r="DT4" s="677">
        <v>-30723</v>
      </c>
      <c r="DU4" s="675">
        <v>21020</v>
      </c>
      <c r="DV4" s="678">
        <v>53543</v>
      </c>
      <c r="DW4" s="679" t="s">
        <v>205</v>
      </c>
    </row>
    <row r="5" spans="1:127" ht="15.75" customHeight="1">
      <c r="A5" s="604" t="s">
        <v>206</v>
      </c>
      <c r="B5" s="611" t="s">
        <v>313</v>
      </c>
      <c r="C5" s="183"/>
      <c r="D5" s="673">
        <v>339</v>
      </c>
      <c r="E5" s="674">
        <v>493</v>
      </c>
      <c r="F5" s="674">
        <v>288</v>
      </c>
      <c r="G5" s="674">
        <v>0</v>
      </c>
      <c r="H5" s="674">
        <v>0</v>
      </c>
      <c r="I5" s="674">
        <v>0</v>
      </c>
      <c r="J5" s="674">
        <v>0</v>
      </c>
      <c r="K5" s="674">
        <v>15471</v>
      </c>
      <c r="L5" s="674">
        <v>0</v>
      </c>
      <c r="M5" s="674">
        <v>4</v>
      </c>
      <c r="N5" s="674">
        <v>0</v>
      </c>
      <c r="O5" s="674">
        <v>23</v>
      </c>
      <c r="P5" s="674">
        <v>0</v>
      </c>
      <c r="Q5" s="674">
        <v>0</v>
      </c>
      <c r="R5" s="674">
        <v>0</v>
      </c>
      <c r="S5" s="674">
        <v>0</v>
      </c>
      <c r="T5" s="674">
        <v>0</v>
      </c>
      <c r="U5" s="674">
        <v>0</v>
      </c>
      <c r="V5" s="674">
        <v>8</v>
      </c>
      <c r="W5" s="674">
        <v>0</v>
      </c>
      <c r="X5" s="674">
        <v>0</v>
      </c>
      <c r="Y5" s="674">
        <v>0</v>
      </c>
      <c r="Z5" s="674">
        <v>0</v>
      </c>
      <c r="AA5" s="674">
        <v>0</v>
      </c>
      <c r="AB5" s="674">
        <v>11</v>
      </c>
      <c r="AC5" s="674">
        <v>0</v>
      </c>
      <c r="AD5" s="674">
        <v>0</v>
      </c>
      <c r="AE5" s="674">
        <v>0</v>
      </c>
      <c r="AF5" s="674">
        <v>0</v>
      </c>
      <c r="AG5" s="674">
        <v>0</v>
      </c>
      <c r="AH5" s="674">
        <v>39</v>
      </c>
      <c r="AI5" s="674">
        <v>0</v>
      </c>
      <c r="AJ5" s="674">
        <v>0</v>
      </c>
      <c r="AK5" s="674">
        <v>0</v>
      </c>
      <c r="AL5" s="674">
        <v>0</v>
      </c>
      <c r="AM5" s="674">
        <v>0</v>
      </c>
      <c r="AN5" s="674">
        <v>0</v>
      </c>
      <c r="AO5" s="674">
        <v>0</v>
      </c>
      <c r="AP5" s="674">
        <v>0</v>
      </c>
      <c r="AQ5" s="674">
        <v>0</v>
      </c>
      <c r="AR5" s="674">
        <v>0</v>
      </c>
      <c r="AS5" s="674">
        <v>0</v>
      </c>
      <c r="AT5" s="674">
        <v>0</v>
      </c>
      <c r="AU5" s="674">
        <v>0</v>
      </c>
      <c r="AV5" s="674">
        <v>0</v>
      </c>
      <c r="AW5" s="674">
        <v>0</v>
      </c>
      <c r="AX5" s="674">
        <v>0</v>
      </c>
      <c r="AY5" s="674">
        <v>0</v>
      </c>
      <c r="AZ5" s="674">
        <v>0</v>
      </c>
      <c r="BA5" s="674">
        <v>0</v>
      </c>
      <c r="BB5" s="674">
        <v>0</v>
      </c>
      <c r="BC5" s="674">
        <v>0</v>
      </c>
      <c r="BD5" s="674">
        <v>0</v>
      </c>
      <c r="BE5" s="674">
        <v>0</v>
      </c>
      <c r="BF5" s="674">
        <v>0</v>
      </c>
      <c r="BG5" s="674">
        <v>0</v>
      </c>
      <c r="BH5" s="674">
        <v>0</v>
      </c>
      <c r="BI5" s="674">
        <v>0</v>
      </c>
      <c r="BJ5" s="674">
        <v>0</v>
      </c>
      <c r="BK5" s="674">
        <v>88</v>
      </c>
      <c r="BL5" s="674">
        <v>0</v>
      </c>
      <c r="BM5" s="674">
        <v>0</v>
      </c>
      <c r="BN5" s="674">
        <v>0</v>
      </c>
      <c r="BO5" s="674">
        <v>0</v>
      </c>
      <c r="BP5" s="674">
        <v>0</v>
      </c>
      <c r="BQ5" s="674">
        <v>0</v>
      </c>
      <c r="BR5" s="674">
        <v>0</v>
      </c>
      <c r="BS5" s="674">
        <v>0</v>
      </c>
      <c r="BT5" s="674">
        <v>0</v>
      </c>
      <c r="BU5" s="674">
        <v>0</v>
      </c>
      <c r="BV5" s="674">
        <v>0</v>
      </c>
      <c r="BW5" s="674">
        <v>0</v>
      </c>
      <c r="BX5" s="674">
        <v>0</v>
      </c>
      <c r="BY5" s="674">
        <v>0</v>
      </c>
      <c r="BZ5" s="674">
        <v>0</v>
      </c>
      <c r="CA5" s="674">
        <v>0</v>
      </c>
      <c r="CB5" s="674">
        <v>0</v>
      </c>
      <c r="CC5" s="674">
        <v>0</v>
      </c>
      <c r="CD5" s="674">
        <v>0</v>
      </c>
      <c r="CE5" s="674">
        <v>0</v>
      </c>
      <c r="CF5" s="674">
        <v>0</v>
      </c>
      <c r="CG5" s="674">
        <v>0</v>
      </c>
      <c r="CH5" s="674">
        <v>0</v>
      </c>
      <c r="CI5" s="674">
        <v>0</v>
      </c>
      <c r="CJ5" s="674">
        <v>0</v>
      </c>
      <c r="CK5" s="674">
        <v>0</v>
      </c>
      <c r="CL5" s="674">
        <v>0</v>
      </c>
      <c r="CM5" s="674">
        <v>0</v>
      </c>
      <c r="CN5" s="674">
        <v>0</v>
      </c>
      <c r="CO5" s="674">
        <v>65</v>
      </c>
      <c r="CP5" s="674">
        <v>103</v>
      </c>
      <c r="CQ5" s="674">
        <v>63</v>
      </c>
      <c r="CR5" s="674">
        <v>0</v>
      </c>
      <c r="CS5" s="674">
        <v>49</v>
      </c>
      <c r="CT5" s="674">
        <v>98</v>
      </c>
      <c r="CU5" s="674">
        <v>0</v>
      </c>
      <c r="CV5" s="674">
        <v>0</v>
      </c>
      <c r="CW5" s="674">
        <v>0</v>
      </c>
      <c r="CX5" s="674">
        <v>0</v>
      </c>
      <c r="CY5" s="674">
        <v>0</v>
      </c>
      <c r="CZ5" s="674">
        <v>100</v>
      </c>
      <c r="DA5" s="674">
        <v>1282</v>
      </c>
      <c r="DB5" s="674">
        <v>0</v>
      </c>
      <c r="DC5" s="674">
        <v>0</v>
      </c>
      <c r="DD5" s="674">
        <v>13</v>
      </c>
      <c r="DE5" s="674">
        <v>0</v>
      </c>
      <c r="DF5" s="674">
        <v>0</v>
      </c>
      <c r="DG5" s="675">
        <v>18537</v>
      </c>
      <c r="DH5" s="674">
        <v>0</v>
      </c>
      <c r="DI5" s="674">
        <v>1084</v>
      </c>
      <c r="DJ5" s="674">
        <v>0</v>
      </c>
      <c r="DK5" s="674">
        <v>0</v>
      </c>
      <c r="DL5" s="674">
        <v>0</v>
      </c>
      <c r="DM5" s="674">
        <v>133</v>
      </c>
      <c r="DN5" s="674">
        <v>-14</v>
      </c>
      <c r="DO5" s="676">
        <v>1203</v>
      </c>
      <c r="DP5" s="676">
        <v>19740</v>
      </c>
      <c r="DQ5" s="674">
        <v>1526</v>
      </c>
      <c r="DR5" s="676">
        <v>2729</v>
      </c>
      <c r="DS5" s="676">
        <v>21266</v>
      </c>
      <c r="DT5" s="677">
        <v>-11124</v>
      </c>
      <c r="DU5" s="675">
        <v>-8395</v>
      </c>
      <c r="DV5" s="678">
        <v>10142</v>
      </c>
      <c r="DW5" s="680" t="s">
        <v>206</v>
      </c>
    </row>
    <row r="6" spans="1:127" ht="15.75" customHeight="1">
      <c r="A6" s="604" t="s">
        <v>207</v>
      </c>
      <c r="B6" s="611" t="s">
        <v>314</v>
      </c>
      <c r="C6" s="183"/>
      <c r="D6" s="673">
        <v>5115</v>
      </c>
      <c r="E6" s="674">
        <v>352</v>
      </c>
      <c r="F6" s="674">
        <v>0</v>
      </c>
      <c r="G6" s="674">
        <v>0</v>
      </c>
      <c r="H6" s="674">
        <v>0</v>
      </c>
      <c r="I6" s="674">
        <v>0</v>
      </c>
      <c r="J6" s="674">
        <v>0</v>
      </c>
      <c r="K6" s="674">
        <v>0</v>
      </c>
      <c r="L6" s="674">
        <v>0</v>
      </c>
      <c r="M6" s="674">
        <v>0</v>
      </c>
      <c r="N6" s="674">
        <v>0</v>
      </c>
      <c r="O6" s="674">
        <v>0</v>
      </c>
      <c r="P6" s="674">
        <v>0</v>
      </c>
      <c r="Q6" s="674">
        <v>0</v>
      </c>
      <c r="R6" s="674">
        <v>0</v>
      </c>
      <c r="S6" s="674">
        <v>0</v>
      </c>
      <c r="T6" s="674">
        <v>0</v>
      </c>
      <c r="U6" s="674">
        <v>0</v>
      </c>
      <c r="V6" s="674">
        <v>0</v>
      </c>
      <c r="W6" s="674">
        <v>0</v>
      </c>
      <c r="X6" s="674">
        <v>0</v>
      </c>
      <c r="Y6" s="674">
        <v>0</v>
      </c>
      <c r="Z6" s="674">
        <v>0</v>
      </c>
      <c r="AA6" s="674">
        <v>0</v>
      </c>
      <c r="AB6" s="674">
        <v>0</v>
      </c>
      <c r="AC6" s="674">
        <v>0</v>
      </c>
      <c r="AD6" s="674">
        <v>0</v>
      </c>
      <c r="AE6" s="674">
        <v>0</v>
      </c>
      <c r="AF6" s="674">
        <v>0</v>
      </c>
      <c r="AG6" s="674">
        <v>0</v>
      </c>
      <c r="AH6" s="674">
        <v>0</v>
      </c>
      <c r="AI6" s="674">
        <v>0</v>
      </c>
      <c r="AJ6" s="674">
        <v>0</v>
      </c>
      <c r="AK6" s="674">
        <v>0</v>
      </c>
      <c r="AL6" s="674">
        <v>0</v>
      </c>
      <c r="AM6" s="674">
        <v>0</v>
      </c>
      <c r="AN6" s="674">
        <v>0</v>
      </c>
      <c r="AO6" s="674">
        <v>0</v>
      </c>
      <c r="AP6" s="674">
        <v>0</v>
      </c>
      <c r="AQ6" s="674">
        <v>0</v>
      </c>
      <c r="AR6" s="674">
        <v>0</v>
      </c>
      <c r="AS6" s="674">
        <v>0</v>
      </c>
      <c r="AT6" s="674">
        <v>0</v>
      </c>
      <c r="AU6" s="674">
        <v>0</v>
      </c>
      <c r="AV6" s="674">
        <v>0</v>
      </c>
      <c r="AW6" s="674">
        <v>0</v>
      </c>
      <c r="AX6" s="674">
        <v>0</v>
      </c>
      <c r="AY6" s="674">
        <v>0</v>
      </c>
      <c r="AZ6" s="674">
        <v>0</v>
      </c>
      <c r="BA6" s="674">
        <v>0</v>
      </c>
      <c r="BB6" s="674">
        <v>0</v>
      </c>
      <c r="BC6" s="674">
        <v>0</v>
      </c>
      <c r="BD6" s="674">
        <v>0</v>
      </c>
      <c r="BE6" s="674">
        <v>0</v>
      </c>
      <c r="BF6" s="674">
        <v>0</v>
      </c>
      <c r="BG6" s="674">
        <v>0</v>
      </c>
      <c r="BH6" s="674">
        <v>0</v>
      </c>
      <c r="BI6" s="674">
        <v>0</v>
      </c>
      <c r="BJ6" s="674">
        <v>0</v>
      </c>
      <c r="BK6" s="674">
        <v>0</v>
      </c>
      <c r="BL6" s="674">
        <v>0</v>
      </c>
      <c r="BM6" s="674">
        <v>0</v>
      </c>
      <c r="BN6" s="674">
        <v>0</v>
      </c>
      <c r="BO6" s="674">
        <v>0</v>
      </c>
      <c r="BP6" s="674">
        <v>0</v>
      </c>
      <c r="BQ6" s="674">
        <v>0</v>
      </c>
      <c r="BR6" s="674">
        <v>0</v>
      </c>
      <c r="BS6" s="674">
        <v>0</v>
      </c>
      <c r="BT6" s="674">
        <v>0</v>
      </c>
      <c r="BU6" s="674">
        <v>0</v>
      </c>
      <c r="BV6" s="674">
        <v>0</v>
      </c>
      <c r="BW6" s="674">
        <v>0</v>
      </c>
      <c r="BX6" s="674">
        <v>0</v>
      </c>
      <c r="BY6" s="674">
        <v>0</v>
      </c>
      <c r="BZ6" s="674">
        <v>0</v>
      </c>
      <c r="CA6" s="674">
        <v>0</v>
      </c>
      <c r="CB6" s="674">
        <v>0</v>
      </c>
      <c r="CC6" s="674">
        <v>0</v>
      </c>
      <c r="CD6" s="674">
        <v>0</v>
      </c>
      <c r="CE6" s="674">
        <v>0</v>
      </c>
      <c r="CF6" s="674">
        <v>0</v>
      </c>
      <c r="CG6" s="674">
        <v>0</v>
      </c>
      <c r="CH6" s="674">
        <v>0</v>
      </c>
      <c r="CI6" s="674">
        <v>0</v>
      </c>
      <c r="CJ6" s="674">
        <v>0</v>
      </c>
      <c r="CK6" s="674">
        <v>0</v>
      </c>
      <c r="CL6" s="674">
        <v>0</v>
      </c>
      <c r="CM6" s="674">
        <v>0</v>
      </c>
      <c r="CN6" s="674">
        <v>0</v>
      </c>
      <c r="CO6" s="674">
        <v>100</v>
      </c>
      <c r="CP6" s="674">
        <v>0</v>
      </c>
      <c r="CQ6" s="674">
        <v>0</v>
      </c>
      <c r="CR6" s="674">
        <v>0</v>
      </c>
      <c r="CS6" s="674">
        <v>0</v>
      </c>
      <c r="CT6" s="674">
        <v>0</v>
      </c>
      <c r="CU6" s="674">
        <v>0</v>
      </c>
      <c r="CV6" s="674">
        <v>0</v>
      </c>
      <c r="CW6" s="674">
        <v>0</v>
      </c>
      <c r="CX6" s="674">
        <v>0</v>
      </c>
      <c r="CY6" s="674">
        <v>0</v>
      </c>
      <c r="CZ6" s="674">
        <v>0</v>
      </c>
      <c r="DA6" s="674">
        <v>0</v>
      </c>
      <c r="DB6" s="674">
        <v>0</v>
      </c>
      <c r="DC6" s="674">
        <v>19</v>
      </c>
      <c r="DD6" s="674">
        <v>0</v>
      </c>
      <c r="DE6" s="674">
        <v>0</v>
      </c>
      <c r="DF6" s="674">
        <v>0</v>
      </c>
      <c r="DG6" s="675">
        <v>5586</v>
      </c>
      <c r="DH6" s="674">
        <v>0</v>
      </c>
      <c r="DI6" s="674">
        <v>4228</v>
      </c>
      <c r="DJ6" s="674">
        <v>0</v>
      </c>
      <c r="DK6" s="674">
        <v>0</v>
      </c>
      <c r="DL6" s="674">
        <v>0</v>
      </c>
      <c r="DM6" s="674">
        <v>0</v>
      </c>
      <c r="DN6" s="674">
        <v>0</v>
      </c>
      <c r="DO6" s="676">
        <v>4228</v>
      </c>
      <c r="DP6" s="676">
        <v>9814</v>
      </c>
      <c r="DQ6" s="674">
        <v>0</v>
      </c>
      <c r="DR6" s="676">
        <v>4228</v>
      </c>
      <c r="DS6" s="676">
        <v>9814</v>
      </c>
      <c r="DT6" s="677">
        <v>0</v>
      </c>
      <c r="DU6" s="675">
        <v>4228</v>
      </c>
      <c r="DV6" s="678">
        <v>9814</v>
      </c>
      <c r="DW6" s="680" t="s">
        <v>207</v>
      </c>
    </row>
    <row r="7" spans="1:127" ht="15.75" customHeight="1">
      <c r="A7" s="604" t="s">
        <v>208</v>
      </c>
      <c r="B7" s="611" t="s">
        <v>315</v>
      </c>
      <c r="C7" s="183"/>
      <c r="D7" s="673">
        <v>4</v>
      </c>
      <c r="E7" s="674">
        <v>0</v>
      </c>
      <c r="F7" s="674">
        <v>0</v>
      </c>
      <c r="G7" s="674">
        <v>517</v>
      </c>
      <c r="H7" s="674">
        <v>0</v>
      </c>
      <c r="I7" s="674">
        <v>0</v>
      </c>
      <c r="J7" s="674">
        <v>0</v>
      </c>
      <c r="K7" s="674">
        <v>128</v>
      </c>
      <c r="L7" s="674">
        <v>0</v>
      </c>
      <c r="M7" s="674">
        <v>1</v>
      </c>
      <c r="N7" s="674">
        <v>0</v>
      </c>
      <c r="O7" s="674">
        <v>1</v>
      </c>
      <c r="P7" s="674">
        <v>0</v>
      </c>
      <c r="Q7" s="674">
        <v>4206</v>
      </c>
      <c r="R7" s="674">
        <v>1</v>
      </c>
      <c r="S7" s="674">
        <v>6</v>
      </c>
      <c r="T7" s="674">
        <v>0</v>
      </c>
      <c r="U7" s="674">
        <v>0</v>
      </c>
      <c r="V7" s="674">
        <v>0</v>
      </c>
      <c r="W7" s="674">
        <v>12</v>
      </c>
      <c r="X7" s="674">
        <v>0</v>
      </c>
      <c r="Y7" s="674">
        <v>0</v>
      </c>
      <c r="Z7" s="674">
        <v>0</v>
      </c>
      <c r="AA7" s="674">
        <v>0</v>
      </c>
      <c r="AB7" s="674">
        <v>0</v>
      </c>
      <c r="AC7" s="674">
        <v>151</v>
      </c>
      <c r="AD7" s="674">
        <v>0</v>
      </c>
      <c r="AE7" s="674">
        <v>0</v>
      </c>
      <c r="AF7" s="674">
        <v>0</v>
      </c>
      <c r="AG7" s="674">
        <v>0</v>
      </c>
      <c r="AH7" s="674">
        <v>9</v>
      </c>
      <c r="AI7" s="674">
        <v>0</v>
      </c>
      <c r="AJ7" s="674">
        <v>0</v>
      </c>
      <c r="AK7" s="674">
        <v>0</v>
      </c>
      <c r="AL7" s="674">
        <v>0</v>
      </c>
      <c r="AM7" s="674">
        <v>0</v>
      </c>
      <c r="AN7" s="674">
        <v>0</v>
      </c>
      <c r="AO7" s="674">
        <v>0</v>
      </c>
      <c r="AP7" s="674">
        <v>0</v>
      </c>
      <c r="AQ7" s="674">
        <v>0</v>
      </c>
      <c r="AR7" s="674">
        <v>0</v>
      </c>
      <c r="AS7" s="674">
        <v>0</v>
      </c>
      <c r="AT7" s="674">
        <v>0</v>
      </c>
      <c r="AU7" s="674">
        <v>0</v>
      </c>
      <c r="AV7" s="674">
        <v>0</v>
      </c>
      <c r="AW7" s="674">
        <v>0</v>
      </c>
      <c r="AX7" s="674">
        <v>0</v>
      </c>
      <c r="AY7" s="674">
        <v>0</v>
      </c>
      <c r="AZ7" s="674">
        <v>0</v>
      </c>
      <c r="BA7" s="674">
        <v>0</v>
      </c>
      <c r="BB7" s="674">
        <v>0</v>
      </c>
      <c r="BC7" s="674">
        <v>0</v>
      </c>
      <c r="BD7" s="674">
        <v>0</v>
      </c>
      <c r="BE7" s="674">
        <v>0</v>
      </c>
      <c r="BF7" s="674">
        <v>0</v>
      </c>
      <c r="BG7" s="674">
        <v>0</v>
      </c>
      <c r="BH7" s="674">
        <v>0</v>
      </c>
      <c r="BI7" s="674">
        <v>0</v>
      </c>
      <c r="BJ7" s="674">
        <v>0</v>
      </c>
      <c r="BK7" s="674">
        <v>22</v>
      </c>
      <c r="BL7" s="674">
        <v>0</v>
      </c>
      <c r="BM7" s="674">
        <v>3</v>
      </c>
      <c r="BN7" s="674">
        <v>4</v>
      </c>
      <c r="BO7" s="674">
        <v>19</v>
      </c>
      <c r="BP7" s="674">
        <v>4</v>
      </c>
      <c r="BQ7" s="674">
        <v>0</v>
      </c>
      <c r="BR7" s="674">
        <v>0</v>
      </c>
      <c r="BS7" s="674">
        <v>0</v>
      </c>
      <c r="BT7" s="674">
        <v>0</v>
      </c>
      <c r="BU7" s="674">
        <v>0</v>
      </c>
      <c r="BV7" s="674">
        <v>0</v>
      </c>
      <c r="BW7" s="674">
        <v>0</v>
      </c>
      <c r="BX7" s="674">
        <v>0</v>
      </c>
      <c r="BY7" s="674">
        <v>0</v>
      </c>
      <c r="BZ7" s="674">
        <v>0</v>
      </c>
      <c r="CA7" s="674">
        <v>0</v>
      </c>
      <c r="CB7" s="674">
        <v>0</v>
      </c>
      <c r="CC7" s="674">
        <v>0</v>
      </c>
      <c r="CD7" s="674">
        <v>0</v>
      </c>
      <c r="CE7" s="674">
        <v>0</v>
      </c>
      <c r="CF7" s="674">
        <v>0</v>
      </c>
      <c r="CG7" s="674">
        <v>0</v>
      </c>
      <c r="CH7" s="674">
        <v>0</v>
      </c>
      <c r="CI7" s="674">
        <v>0</v>
      </c>
      <c r="CJ7" s="674">
        <v>0</v>
      </c>
      <c r="CK7" s="674">
        <v>0</v>
      </c>
      <c r="CL7" s="674">
        <v>0</v>
      </c>
      <c r="CM7" s="674">
        <v>0</v>
      </c>
      <c r="CN7" s="674">
        <v>1</v>
      </c>
      <c r="CO7" s="674">
        <v>23</v>
      </c>
      <c r="CP7" s="674">
        <v>0</v>
      </c>
      <c r="CQ7" s="674">
        <v>5</v>
      </c>
      <c r="CR7" s="674">
        <v>0</v>
      </c>
      <c r="CS7" s="674">
        <v>13</v>
      </c>
      <c r="CT7" s="674">
        <v>25</v>
      </c>
      <c r="CU7" s="674">
        <v>0</v>
      </c>
      <c r="CV7" s="674">
        <v>0</v>
      </c>
      <c r="CW7" s="674">
        <v>0</v>
      </c>
      <c r="CX7" s="674">
        <v>0</v>
      </c>
      <c r="CY7" s="674">
        <v>0</v>
      </c>
      <c r="CZ7" s="674">
        <v>57</v>
      </c>
      <c r="DA7" s="674">
        <v>396</v>
      </c>
      <c r="DB7" s="674">
        <v>0</v>
      </c>
      <c r="DC7" s="674">
        <v>0</v>
      </c>
      <c r="DD7" s="674">
        <v>7</v>
      </c>
      <c r="DE7" s="674">
        <v>0</v>
      </c>
      <c r="DF7" s="674">
        <v>0</v>
      </c>
      <c r="DG7" s="675">
        <v>5615</v>
      </c>
      <c r="DH7" s="674">
        <v>30</v>
      </c>
      <c r="DI7" s="674">
        <v>1573</v>
      </c>
      <c r="DJ7" s="674">
        <v>0</v>
      </c>
      <c r="DK7" s="674">
        <v>0</v>
      </c>
      <c r="DL7" s="674">
        <v>0</v>
      </c>
      <c r="DM7" s="674">
        <v>0</v>
      </c>
      <c r="DN7" s="674">
        <v>1369</v>
      </c>
      <c r="DO7" s="676">
        <v>2972</v>
      </c>
      <c r="DP7" s="676">
        <v>8587</v>
      </c>
      <c r="DQ7" s="674">
        <v>403</v>
      </c>
      <c r="DR7" s="676">
        <v>3375</v>
      </c>
      <c r="DS7" s="676">
        <v>8990</v>
      </c>
      <c r="DT7" s="677">
        <v>-3709</v>
      </c>
      <c r="DU7" s="675">
        <v>-334</v>
      </c>
      <c r="DV7" s="678">
        <v>5281</v>
      </c>
      <c r="DW7" s="680" t="s">
        <v>208</v>
      </c>
    </row>
    <row r="8" spans="1:127" ht="15.75" customHeight="1">
      <c r="A8" s="604" t="s">
        <v>209</v>
      </c>
      <c r="B8" s="611" t="s">
        <v>316</v>
      </c>
      <c r="C8" s="183"/>
      <c r="D8" s="673">
        <v>0</v>
      </c>
      <c r="E8" s="674">
        <v>0</v>
      </c>
      <c r="F8" s="674">
        <v>0</v>
      </c>
      <c r="G8" s="674">
        <v>0</v>
      </c>
      <c r="H8" s="674">
        <v>104</v>
      </c>
      <c r="I8" s="674">
        <v>0</v>
      </c>
      <c r="J8" s="674">
        <v>0</v>
      </c>
      <c r="K8" s="674">
        <v>4747</v>
      </c>
      <c r="L8" s="674">
        <v>0</v>
      </c>
      <c r="M8" s="674">
        <v>1</v>
      </c>
      <c r="N8" s="674">
        <v>0</v>
      </c>
      <c r="O8" s="674">
        <v>0</v>
      </c>
      <c r="P8" s="674">
        <v>0</v>
      </c>
      <c r="Q8" s="674">
        <v>0</v>
      </c>
      <c r="R8" s="674">
        <v>0</v>
      </c>
      <c r="S8" s="674">
        <v>0</v>
      </c>
      <c r="T8" s="674">
        <v>0</v>
      </c>
      <c r="U8" s="674">
        <v>0</v>
      </c>
      <c r="V8" s="674">
        <v>1</v>
      </c>
      <c r="W8" s="674">
        <v>0</v>
      </c>
      <c r="X8" s="674">
        <v>0</v>
      </c>
      <c r="Y8" s="674">
        <v>0</v>
      </c>
      <c r="Z8" s="674">
        <v>0</v>
      </c>
      <c r="AA8" s="674">
        <v>0</v>
      </c>
      <c r="AB8" s="674">
        <v>94</v>
      </c>
      <c r="AC8" s="674">
        <v>0</v>
      </c>
      <c r="AD8" s="674">
        <v>0</v>
      </c>
      <c r="AE8" s="674">
        <v>0</v>
      </c>
      <c r="AF8" s="674">
        <v>0</v>
      </c>
      <c r="AG8" s="674">
        <v>0</v>
      </c>
      <c r="AH8" s="674">
        <v>0</v>
      </c>
      <c r="AI8" s="674">
        <v>0</v>
      </c>
      <c r="AJ8" s="674">
        <v>0</v>
      </c>
      <c r="AK8" s="674">
        <v>0</v>
      </c>
      <c r="AL8" s="674">
        <v>0</v>
      </c>
      <c r="AM8" s="674">
        <v>0</v>
      </c>
      <c r="AN8" s="674">
        <v>0</v>
      </c>
      <c r="AO8" s="674">
        <v>0</v>
      </c>
      <c r="AP8" s="674">
        <v>0</v>
      </c>
      <c r="AQ8" s="674">
        <v>0</v>
      </c>
      <c r="AR8" s="674">
        <v>0</v>
      </c>
      <c r="AS8" s="674">
        <v>0</v>
      </c>
      <c r="AT8" s="674">
        <v>0</v>
      </c>
      <c r="AU8" s="674">
        <v>0</v>
      </c>
      <c r="AV8" s="674">
        <v>0</v>
      </c>
      <c r="AW8" s="674">
        <v>0</v>
      </c>
      <c r="AX8" s="674">
        <v>0</v>
      </c>
      <c r="AY8" s="674">
        <v>0</v>
      </c>
      <c r="AZ8" s="674">
        <v>0</v>
      </c>
      <c r="BA8" s="674">
        <v>0</v>
      </c>
      <c r="BB8" s="674">
        <v>0</v>
      </c>
      <c r="BC8" s="674">
        <v>0</v>
      </c>
      <c r="BD8" s="674">
        <v>0</v>
      </c>
      <c r="BE8" s="674">
        <v>0</v>
      </c>
      <c r="BF8" s="674">
        <v>0</v>
      </c>
      <c r="BG8" s="674">
        <v>0</v>
      </c>
      <c r="BH8" s="674">
        <v>0</v>
      </c>
      <c r="BI8" s="674">
        <v>0</v>
      </c>
      <c r="BJ8" s="674">
        <v>0</v>
      </c>
      <c r="BK8" s="674">
        <v>7189</v>
      </c>
      <c r="BL8" s="674">
        <v>0</v>
      </c>
      <c r="BM8" s="674">
        <v>0</v>
      </c>
      <c r="BN8" s="674">
        <v>0</v>
      </c>
      <c r="BO8" s="674">
        <v>0</v>
      </c>
      <c r="BP8" s="674">
        <v>0</v>
      </c>
      <c r="BQ8" s="674">
        <v>0</v>
      </c>
      <c r="BR8" s="674">
        <v>0</v>
      </c>
      <c r="BS8" s="674">
        <v>0</v>
      </c>
      <c r="BT8" s="674">
        <v>0</v>
      </c>
      <c r="BU8" s="674">
        <v>0</v>
      </c>
      <c r="BV8" s="674">
        <v>0</v>
      </c>
      <c r="BW8" s="674">
        <v>0</v>
      </c>
      <c r="BX8" s="674">
        <v>0</v>
      </c>
      <c r="BY8" s="674">
        <v>0</v>
      </c>
      <c r="BZ8" s="674">
        <v>0</v>
      </c>
      <c r="CA8" s="674">
        <v>0</v>
      </c>
      <c r="CB8" s="674">
        <v>0</v>
      </c>
      <c r="CC8" s="674">
        <v>0</v>
      </c>
      <c r="CD8" s="674">
        <v>0</v>
      </c>
      <c r="CE8" s="674">
        <v>0</v>
      </c>
      <c r="CF8" s="674">
        <v>0</v>
      </c>
      <c r="CG8" s="674">
        <v>0</v>
      </c>
      <c r="CH8" s="674">
        <v>0</v>
      </c>
      <c r="CI8" s="674">
        <v>0</v>
      </c>
      <c r="CJ8" s="674">
        <v>0</v>
      </c>
      <c r="CK8" s="674">
        <v>0</v>
      </c>
      <c r="CL8" s="674">
        <v>0</v>
      </c>
      <c r="CM8" s="674">
        <v>0</v>
      </c>
      <c r="CN8" s="674">
        <v>1</v>
      </c>
      <c r="CO8" s="674">
        <v>25</v>
      </c>
      <c r="CP8" s="674">
        <v>0</v>
      </c>
      <c r="CQ8" s="674">
        <v>113</v>
      </c>
      <c r="CR8" s="674">
        <v>0</v>
      </c>
      <c r="CS8" s="674">
        <v>77</v>
      </c>
      <c r="CT8" s="674">
        <v>178</v>
      </c>
      <c r="CU8" s="674">
        <v>0</v>
      </c>
      <c r="CV8" s="674">
        <v>0</v>
      </c>
      <c r="CW8" s="674">
        <v>0</v>
      </c>
      <c r="CX8" s="674">
        <v>0</v>
      </c>
      <c r="CY8" s="674">
        <v>0</v>
      </c>
      <c r="CZ8" s="674">
        <v>214</v>
      </c>
      <c r="DA8" s="674">
        <v>1403</v>
      </c>
      <c r="DB8" s="674">
        <v>0</v>
      </c>
      <c r="DC8" s="674">
        <v>1</v>
      </c>
      <c r="DD8" s="674">
        <v>26</v>
      </c>
      <c r="DE8" s="674">
        <v>0</v>
      </c>
      <c r="DF8" s="674">
        <v>0</v>
      </c>
      <c r="DG8" s="675">
        <v>14174</v>
      </c>
      <c r="DH8" s="674">
        <v>138</v>
      </c>
      <c r="DI8" s="674">
        <v>2016</v>
      </c>
      <c r="DJ8" s="674">
        <v>0</v>
      </c>
      <c r="DK8" s="674">
        <v>0</v>
      </c>
      <c r="DL8" s="674">
        <v>0</v>
      </c>
      <c r="DM8" s="674">
        <v>0</v>
      </c>
      <c r="DN8" s="674">
        <v>3</v>
      </c>
      <c r="DO8" s="676">
        <v>2157</v>
      </c>
      <c r="DP8" s="676">
        <v>16331</v>
      </c>
      <c r="DQ8" s="674">
        <v>2660</v>
      </c>
      <c r="DR8" s="676">
        <v>4817</v>
      </c>
      <c r="DS8" s="676">
        <v>18991</v>
      </c>
      <c r="DT8" s="677">
        <v>-4769</v>
      </c>
      <c r="DU8" s="675">
        <v>48</v>
      </c>
      <c r="DV8" s="678">
        <v>14222</v>
      </c>
      <c r="DW8" s="680" t="s">
        <v>209</v>
      </c>
    </row>
    <row r="9" spans="1:127" ht="15.75" customHeight="1">
      <c r="A9" s="604" t="s">
        <v>210</v>
      </c>
      <c r="B9" s="611" t="s">
        <v>317</v>
      </c>
      <c r="C9" s="183"/>
      <c r="D9" s="673">
        <v>0</v>
      </c>
      <c r="E9" s="674">
        <v>0</v>
      </c>
      <c r="F9" s="674">
        <v>0</v>
      </c>
      <c r="G9" s="674">
        <v>0</v>
      </c>
      <c r="H9" s="674">
        <v>0</v>
      </c>
      <c r="I9" s="674">
        <v>0</v>
      </c>
      <c r="J9" s="674">
        <v>0</v>
      </c>
      <c r="K9" s="674">
        <v>71</v>
      </c>
      <c r="L9" s="674">
        <v>13</v>
      </c>
      <c r="M9" s="674">
        <v>7</v>
      </c>
      <c r="N9" s="674">
        <v>0</v>
      </c>
      <c r="O9" s="674">
        <v>7</v>
      </c>
      <c r="P9" s="674">
        <v>2</v>
      </c>
      <c r="Q9" s="674">
        <v>0</v>
      </c>
      <c r="R9" s="674">
        <v>0</v>
      </c>
      <c r="S9" s="674">
        <v>492</v>
      </c>
      <c r="T9" s="674">
        <v>4</v>
      </c>
      <c r="U9" s="674">
        <v>0</v>
      </c>
      <c r="V9" s="674">
        <v>1137</v>
      </c>
      <c r="W9" s="674">
        <v>15</v>
      </c>
      <c r="X9" s="674">
        <v>0</v>
      </c>
      <c r="Y9" s="674">
        <v>361</v>
      </c>
      <c r="Z9" s="674">
        <v>47</v>
      </c>
      <c r="AA9" s="674">
        <v>125</v>
      </c>
      <c r="AB9" s="674">
        <v>183</v>
      </c>
      <c r="AC9" s="674">
        <v>37</v>
      </c>
      <c r="AD9" s="674">
        <v>235</v>
      </c>
      <c r="AE9" s="674">
        <v>1</v>
      </c>
      <c r="AF9" s="674">
        <v>4</v>
      </c>
      <c r="AG9" s="674">
        <v>3</v>
      </c>
      <c r="AH9" s="674">
        <v>0</v>
      </c>
      <c r="AI9" s="674">
        <v>28</v>
      </c>
      <c r="AJ9" s="674">
        <v>7</v>
      </c>
      <c r="AK9" s="674">
        <v>7</v>
      </c>
      <c r="AL9" s="674">
        <v>131</v>
      </c>
      <c r="AM9" s="674">
        <v>126</v>
      </c>
      <c r="AN9" s="674">
        <v>260</v>
      </c>
      <c r="AO9" s="674">
        <v>190</v>
      </c>
      <c r="AP9" s="674">
        <v>0</v>
      </c>
      <c r="AQ9" s="674">
        <v>177</v>
      </c>
      <c r="AR9" s="674">
        <v>93</v>
      </c>
      <c r="AS9" s="674">
        <v>5</v>
      </c>
      <c r="AT9" s="674">
        <v>24</v>
      </c>
      <c r="AU9" s="674">
        <v>11</v>
      </c>
      <c r="AV9" s="674">
        <v>0</v>
      </c>
      <c r="AW9" s="674">
        <v>0</v>
      </c>
      <c r="AX9" s="674">
        <v>18</v>
      </c>
      <c r="AY9" s="674">
        <v>79</v>
      </c>
      <c r="AZ9" s="674">
        <v>7</v>
      </c>
      <c r="BA9" s="674">
        <v>0</v>
      </c>
      <c r="BB9" s="674">
        <v>0</v>
      </c>
      <c r="BC9" s="674">
        <v>0</v>
      </c>
      <c r="BD9" s="674">
        <v>0</v>
      </c>
      <c r="BE9" s="674">
        <v>0</v>
      </c>
      <c r="BF9" s="674">
        <v>0</v>
      </c>
      <c r="BG9" s="674">
        <v>0</v>
      </c>
      <c r="BH9" s="674">
        <v>78</v>
      </c>
      <c r="BI9" s="674">
        <v>0</v>
      </c>
      <c r="BJ9" s="674">
        <v>0</v>
      </c>
      <c r="BK9" s="674">
        <v>1</v>
      </c>
      <c r="BL9" s="674">
        <v>1</v>
      </c>
      <c r="BM9" s="674">
        <v>0</v>
      </c>
      <c r="BN9" s="674">
        <v>0</v>
      </c>
      <c r="BO9" s="674">
        <v>1</v>
      </c>
      <c r="BP9" s="674">
        <v>1</v>
      </c>
      <c r="BQ9" s="674">
        <v>38777</v>
      </c>
      <c r="BR9" s="674">
        <v>7946</v>
      </c>
      <c r="BS9" s="674">
        <v>0</v>
      </c>
      <c r="BT9" s="674">
        <v>0</v>
      </c>
      <c r="BU9" s="674">
        <v>3</v>
      </c>
      <c r="BV9" s="674">
        <v>0</v>
      </c>
      <c r="BW9" s="674">
        <v>0</v>
      </c>
      <c r="BX9" s="674">
        <v>0</v>
      </c>
      <c r="BY9" s="674">
        <v>0</v>
      </c>
      <c r="BZ9" s="674">
        <v>0</v>
      </c>
      <c r="CA9" s="674">
        <v>0</v>
      </c>
      <c r="CB9" s="674">
        <v>0</v>
      </c>
      <c r="CC9" s="674">
        <v>0</v>
      </c>
      <c r="CD9" s="674">
        <v>0</v>
      </c>
      <c r="CE9" s="674">
        <v>0</v>
      </c>
      <c r="CF9" s="674">
        <v>0</v>
      </c>
      <c r="CG9" s="674">
        <v>1</v>
      </c>
      <c r="CH9" s="674">
        <v>0</v>
      </c>
      <c r="CI9" s="674">
        <v>0</v>
      </c>
      <c r="CJ9" s="674">
        <v>0</v>
      </c>
      <c r="CK9" s="674">
        <v>0</v>
      </c>
      <c r="CL9" s="674">
        <v>0</v>
      </c>
      <c r="CM9" s="674">
        <v>0</v>
      </c>
      <c r="CN9" s="674">
        <v>0</v>
      </c>
      <c r="CO9" s="674">
        <v>1</v>
      </c>
      <c r="CP9" s="674">
        <v>5</v>
      </c>
      <c r="CQ9" s="674">
        <v>4</v>
      </c>
      <c r="CR9" s="674">
        <v>0</v>
      </c>
      <c r="CS9" s="674">
        <v>0</v>
      </c>
      <c r="CT9" s="674">
        <v>2</v>
      </c>
      <c r="CU9" s="674">
        <v>4</v>
      </c>
      <c r="CV9" s="674">
        <v>2</v>
      </c>
      <c r="CW9" s="674">
        <v>0</v>
      </c>
      <c r="CX9" s="674">
        <v>0</v>
      </c>
      <c r="CY9" s="674">
        <v>0</v>
      </c>
      <c r="CZ9" s="674">
        <v>5</v>
      </c>
      <c r="DA9" s="674">
        <v>0</v>
      </c>
      <c r="DB9" s="674">
        <v>5</v>
      </c>
      <c r="DC9" s="674">
        <v>1</v>
      </c>
      <c r="DD9" s="674">
        <v>0</v>
      </c>
      <c r="DE9" s="674">
        <v>0</v>
      </c>
      <c r="DF9" s="674">
        <v>0</v>
      </c>
      <c r="DG9" s="675">
        <v>50745</v>
      </c>
      <c r="DH9" s="674">
        <v>0</v>
      </c>
      <c r="DI9" s="674">
        <v>0</v>
      </c>
      <c r="DJ9" s="674">
        <v>0</v>
      </c>
      <c r="DK9" s="674">
        <v>0</v>
      </c>
      <c r="DL9" s="674">
        <v>0</v>
      </c>
      <c r="DM9" s="674">
        <v>0</v>
      </c>
      <c r="DN9" s="674">
        <v>36</v>
      </c>
      <c r="DO9" s="676">
        <v>36</v>
      </c>
      <c r="DP9" s="676">
        <v>50781</v>
      </c>
      <c r="DQ9" s="674">
        <v>0</v>
      </c>
      <c r="DR9" s="676">
        <v>36</v>
      </c>
      <c r="DS9" s="676">
        <v>50781</v>
      </c>
      <c r="DT9" s="677">
        <v>-50781</v>
      </c>
      <c r="DU9" s="675">
        <v>-50745</v>
      </c>
      <c r="DV9" s="678">
        <v>0</v>
      </c>
      <c r="DW9" s="680" t="s">
        <v>210</v>
      </c>
    </row>
    <row r="10" spans="1:127" ht="15.75" customHeight="1">
      <c r="A10" s="604" t="s">
        <v>211</v>
      </c>
      <c r="B10" s="611" t="s">
        <v>535</v>
      </c>
      <c r="C10" s="183"/>
      <c r="D10" s="673">
        <v>0</v>
      </c>
      <c r="E10" s="674">
        <v>0</v>
      </c>
      <c r="F10" s="674">
        <v>0</v>
      </c>
      <c r="G10" s="674">
        <v>2</v>
      </c>
      <c r="H10" s="674">
        <v>0</v>
      </c>
      <c r="I10" s="674">
        <v>0</v>
      </c>
      <c r="J10" s="674">
        <v>2</v>
      </c>
      <c r="K10" s="674">
        <v>0</v>
      </c>
      <c r="L10" s="674">
        <v>0</v>
      </c>
      <c r="M10" s="674">
        <v>1</v>
      </c>
      <c r="N10" s="674">
        <v>0</v>
      </c>
      <c r="O10" s="674">
        <v>0</v>
      </c>
      <c r="P10" s="674">
        <v>0</v>
      </c>
      <c r="Q10" s="674">
        <v>0</v>
      </c>
      <c r="R10" s="674">
        <v>0</v>
      </c>
      <c r="S10" s="674">
        <v>195</v>
      </c>
      <c r="T10" s="674">
        <v>1</v>
      </c>
      <c r="U10" s="674">
        <v>0</v>
      </c>
      <c r="V10" s="674">
        <v>54</v>
      </c>
      <c r="W10" s="674">
        <v>875</v>
      </c>
      <c r="X10" s="674">
        <v>0</v>
      </c>
      <c r="Y10" s="674">
        <v>13</v>
      </c>
      <c r="Z10" s="674">
        <v>19</v>
      </c>
      <c r="AA10" s="674">
        <v>0</v>
      </c>
      <c r="AB10" s="674">
        <v>53</v>
      </c>
      <c r="AC10" s="674">
        <v>26</v>
      </c>
      <c r="AD10" s="674">
        <v>0</v>
      </c>
      <c r="AE10" s="674">
        <v>661</v>
      </c>
      <c r="AF10" s="674">
        <v>0</v>
      </c>
      <c r="AG10" s="674">
        <v>2</v>
      </c>
      <c r="AH10" s="674">
        <v>0</v>
      </c>
      <c r="AI10" s="674">
        <v>888</v>
      </c>
      <c r="AJ10" s="674">
        <v>2248</v>
      </c>
      <c r="AK10" s="674">
        <v>123</v>
      </c>
      <c r="AL10" s="674">
        <v>1718</v>
      </c>
      <c r="AM10" s="674">
        <v>1457</v>
      </c>
      <c r="AN10" s="674">
        <v>0</v>
      </c>
      <c r="AO10" s="674">
        <v>8</v>
      </c>
      <c r="AP10" s="674">
        <v>0</v>
      </c>
      <c r="AQ10" s="674">
        <v>14216</v>
      </c>
      <c r="AR10" s="674">
        <v>20</v>
      </c>
      <c r="AS10" s="674">
        <v>29</v>
      </c>
      <c r="AT10" s="674">
        <v>1</v>
      </c>
      <c r="AU10" s="674">
        <v>3</v>
      </c>
      <c r="AV10" s="674">
        <v>20</v>
      </c>
      <c r="AW10" s="674">
        <v>2</v>
      </c>
      <c r="AX10" s="674">
        <v>0</v>
      </c>
      <c r="AY10" s="674">
        <v>0</v>
      </c>
      <c r="AZ10" s="674">
        <v>0</v>
      </c>
      <c r="BA10" s="674">
        <v>0</v>
      </c>
      <c r="BB10" s="674">
        <v>0</v>
      </c>
      <c r="BC10" s="674">
        <v>0</v>
      </c>
      <c r="BD10" s="674">
        <v>0</v>
      </c>
      <c r="BE10" s="674">
        <v>0</v>
      </c>
      <c r="BF10" s="674">
        <v>0</v>
      </c>
      <c r="BG10" s="674">
        <v>0</v>
      </c>
      <c r="BH10" s="674">
        <v>0</v>
      </c>
      <c r="BI10" s="674">
        <v>0</v>
      </c>
      <c r="BJ10" s="674">
        <v>0</v>
      </c>
      <c r="BK10" s="674">
        <v>187</v>
      </c>
      <c r="BL10" s="674">
        <v>0</v>
      </c>
      <c r="BM10" s="674">
        <v>963</v>
      </c>
      <c r="BN10" s="674">
        <v>43</v>
      </c>
      <c r="BO10" s="674">
        <v>3094</v>
      </c>
      <c r="BP10" s="674">
        <v>2767</v>
      </c>
      <c r="BQ10" s="674">
        <v>-1</v>
      </c>
      <c r="BR10" s="674">
        <v>0</v>
      </c>
      <c r="BS10" s="674">
        <v>0</v>
      </c>
      <c r="BT10" s="674">
        <v>0</v>
      </c>
      <c r="BU10" s="674">
        <v>0</v>
      </c>
      <c r="BV10" s="674">
        <v>0</v>
      </c>
      <c r="BW10" s="674">
        <v>0</v>
      </c>
      <c r="BX10" s="674">
        <v>0</v>
      </c>
      <c r="BY10" s="674">
        <v>0</v>
      </c>
      <c r="BZ10" s="674">
        <v>0</v>
      </c>
      <c r="CA10" s="674">
        <v>0</v>
      </c>
      <c r="CB10" s="674">
        <v>0</v>
      </c>
      <c r="CC10" s="674">
        <v>0</v>
      </c>
      <c r="CD10" s="674">
        <v>0</v>
      </c>
      <c r="CE10" s="674">
        <v>0</v>
      </c>
      <c r="CF10" s="674">
        <v>0</v>
      </c>
      <c r="CG10" s="674">
        <v>0</v>
      </c>
      <c r="CH10" s="674">
        <v>0</v>
      </c>
      <c r="CI10" s="674">
        <v>0</v>
      </c>
      <c r="CJ10" s="674">
        <v>0</v>
      </c>
      <c r="CK10" s="674">
        <v>0</v>
      </c>
      <c r="CL10" s="674">
        <v>0</v>
      </c>
      <c r="CM10" s="674">
        <v>0</v>
      </c>
      <c r="CN10" s="674">
        <v>2</v>
      </c>
      <c r="CO10" s="674">
        <v>0</v>
      </c>
      <c r="CP10" s="674">
        <v>0</v>
      </c>
      <c r="CQ10" s="674">
        <v>0</v>
      </c>
      <c r="CR10" s="674">
        <v>0</v>
      </c>
      <c r="CS10" s="674">
        <v>0</v>
      </c>
      <c r="CT10" s="674">
        <v>0</v>
      </c>
      <c r="CU10" s="674">
        <v>0</v>
      </c>
      <c r="CV10" s="674">
        <v>0</v>
      </c>
      <c r="CW10" s="674">
        <v>0</v>
      </c>
      <c r="CX10" s="674">
        <v>0</v>
      </c>
      <c r="CY10" s="674">
        <v>0</v>
      </c>
      <c r="CZ10" s="674">
        <v>-3</v>
      </c>
      <c r="DA10" s="674">
        <v>-6</v>
      </c>
      <c r="DB10" s="674">
        <v>0</v>
      </c>
      <c r="DC10" s="674">
        <v>1</v>
      </c>
      <c r="DD10" s="674">
        <v>6</v>
      </c>
      <c r="DE10" s="674">
        <v>0</v>
      </c>
      <c r="DF10" s="674">
        <v>8</v>
      </c>
      <c r="DG10" s="675">
        <v>29698</v>
      </c>
      <c r="DH10" s="674">
        <v>-51</v>
      </c>
      <c r="DI10" s="674">
        <v>-55</v>
      </c>
      <c r="DJ10" s="674">
        <v>0</v>
      </c>
      <c r="DK10" s="674">
        <v>0</v>
      </c>
      <c r="DL10" s="674">
        <v>0</v>
      </c>
      <c r="DM10" s="674">
        <v>-51</v>
      </c>
      <c r="DN10" s="674">
        <v>-52</v>
      </c>
      <c r="DO10" s="676">
        <v>-209</v>
      </c>
      <c r="DP10" s="676">
        <v>29489</v>
      </c>
      <c r="DQ10" s="674">
        <v>1445</v>
      </c>
      <c r="DR10" s="676">
        <v>1236</v>
      </c>
      <c r="DS10" s="676">
        <v>30934</v>
      </c>
      <c r="DT10" s="677">
        <v>-19512</v>
      </c>
      <c r="DU10" s="675">
        <v>-18276</v>
      </c>
      <c r="DV10" s="678">
        <v>11422</v>
      </c>
      <c r="DW10" s="680" t="s">
        <v>211</v>
      </c>
    </row>
    <row r="11" spans="1:127" ht="15.75" customHeight="1">
      <c r="A11" s="604" t="s">
        <v>212</v>
      </c>
      <c r="B11" s="611" t="s">
        <v>318</v>
      </c>
      <c r="C11" s="183"/>
      <c r="D11" s="673">
        <v>0</v>
      </c>
      <c r="E11" s="674">
        <v>129</v>
      </c>
      <c r="F11" s="674">
        <v>0</v>
      </c>
      <c r="G11" s="674">
        <v>68</v>
      </c>
      <c r="H11" s="674">
        <v>249</v>
      </c>
      <c r="I11" s="674">
        <v>0</v>
      </c>
      <c r="J11" s="674">
        <v>0</v>
      </c>
      <c r="K11" s="674">
        <v>37161</v>
      </c>
      <c r="L11" s="674">
        <v>8843</v>
      </c>
      <c r="M11" s="674">
        <v>134</v>
      </c>
      <c r="N11" s="674">
        <v>0</v>
      </c>
      <c r="O11" s="674">
        <v>7</v>
      </c>
      <c r="P11" s="674">
        <v>10</v>
      </c>
      <c r="Q11" s="674">
        <v>7</v>
      </c>
      <c r="R11" s="674">
        <v>0</v>
      </c>
      <c r="S11" s="674">
        <v>362</v>
      </c>
      <c r="T11" s="674">
        <v>4</v>
      </c>
      <c r="U11" s="674">
        <v>0</v>
      </c>
      <c r="V11" s="674">
        <v>2</v>
      </c>
      <c r="W11" s="674">
        <v>9</v>
      </c>
      <c r="X11" s="674">
        <v>0</v>
      </c>
      <c r="Y11" s="674">
        <v>357</v>
      </c>
      <c r="Z11" s="674">
        <v>1</v>
      </c>
      <c r="AA11" s="674">
        <v>0</v>
      </c>
      <c r="AB11" s="674">
        <v>6727</v>
      </c>
      <c r="AC11" s="674">
        <v>828</v>
      </c>
      <c r="AD11" s="674">
        <v>0</v>
      </c>
      <c r="AE11" s="674">
        <v>0</v>
      </c>
      <c r="AF11" s="674">
        <v>4</v>
      </c>
      <c r="AG11" s="674">
        <v>0</v>
      </c>
      <c r="AH11" s="674">
        <v>128</v>
      </c>
      <c r="AI11" s="674">
        <v>0</v>
      </c>
      <c r="AJ11" s="674">
        <v>0</v>
      </c>
      <c r="AK11" s="674">
        <v>2</v>
      </c>
      <c r="AL11" s="674">
        <v>51</v>
      </c>
      <c r="AM11" s="674">
        <v>0</v>
      </c>
      <c r="AN11" s="674">
        <v>0</v>
      </c>
      <c r="AO11" s="674">
        <v>0</v>
      </c>
      <c r="AP11" s="674">
        <v>0</v>
      </c>
      <c r="AQ11" s="674">
        <v>0</v>
      </c>
      <c r="AR11" s="674">
        <v>0</v>
      </c>
      <c r="AS11" s="674">
        <v>0</v>
      </c>
      <c r="AT11" s="674">
        <v>0</v>
      </c>
      <c r="AU11" s="674">
        <v>0</v>
      </c>
      <c r="AV11" s="674">
        <v>0</v>
      </c>
      <c r="AW11" s="674">
        <v>0</v>
      </c>
      <c r="AX11" s="674">
        <v>0</v>
      </c>
      <c r="AY11" s="674">
        <v>0</v>
      </c>
      <c r="AZ11" s="674">
        <v>0</v>
      </c>
      <c r="BA11" s="674">
        <v>0</v>
      </c>
      <c r="BB11" s="674">
        <v>0</v>
      </c>
      <c r="BC11" s="674">
        <v>0</v>
      </c>
      <c r="BD11" s="674">
        <v>0</v>
      </c>
      <c r="BE11" s="674">
        <v>0</v>
      </c>
      <c r="BF11" s="674">
        <v>0</v>
      </c>
      <c r="BG11" s="674">
        <v>0</v>
      </c>
      <c r="BH11" s="674">
        <v>0</v>
      </c>
      <c r="BI11" s="674">
        <v>0</v>
      </c>
      <c r="BJ11" s="674">
        <v>0</v>
      </c>
      <c r="BK11" s="674">
        <v>155</v>
      </c>
      <c r="BL11" s="674">
        <v>0</v>
      </c>
      <c r="BM11" s="674">
        <v>0</v>
      </c>
      <c r="BN11" s="674">
        <v>0</v>
      </c>
      <c r="BO11" s="674">
        <v>0</v>
      </c>
      <c r="BP11" s="674">
        <v>0</v>
      </c>
      <c r="BQ11" s="674">
        <v>0</v>
      </c>
      <c r="BR11" s="674">
        <v>0</v>
      </c>
      <c r="BS11" s="674">
        <v>0</v>
      </c>
      <c r="BT11" s="674">
        <v>0</v>
      </c>
      <c r="BU11" s="674">
        <v>0</v>
      </c>
      <c r="BV11" s="674">
        <v>0</v>
      </c>
      <c r="BW11" s="674">
        <v>0</v>
      </c>
      <c r="BX11" s="674">
        <v>0</v>
      </c>
      <c r="BY11" s="674">
        <v>0</v>
      </c>
      <c r="BZ11" s="674">
        <v>0</v>
      </c>
      <c r="CA11" s="674">
        <v>0</v>
      </c>
      <c r="CB11" s="674">
        <v>0</v>
      </c>
      <c r="CC11" s="674">
        <v>0</v>
      </c>
      <c r="CD11" s="674">
        <v>0</v>
      </c>
      <c r="CE11" s="674">
        <v>0</v>
      </c>
      <c r="CF11" s="674">
        <v>0</v>
      </c>
      <c r="CG11" s="674">
        <v>0</v>
      </c>
      <c r="CH11" s="674">
        <v>0</v>
      </c>
      <c r="CI11" s="674">
        <v>0</v>
      </c>
      <c r="CJ11" s="674">
        <v>0</v>
      </c>
      <c r="CK11" s="674">
        <v>0</v>
      </c>
      <c r="CL11" s="674">
        <v>0</v>
      </c>
      <c r="CM11" s="674">
        <v>0</v>
      </c>
      <c r="CN11" s="674">
        <v>62</v>
      </c>
      <c r="CO11" s="674">
        <v>1902</v>
      </c>
      <c r="CP11" s="674">
        <v>0</v>
      </c>
      <c r="CQ11" s="674">
        <v>1731</v>
      </c>
      <c r="CR11" s="674">
        <v>0</v>
      </c>
      <c r="CS11" s="674">
        <v>1178</v>
      </c>
      <c r="CT11" s="674">
        <v>2300</v>
      </c>
      <c r="CU11" s="674">
        <v>79</v>
      </c>
      <c r="CV11" s="674">
        <v>0</v>
      </c>
      <c r="CW11" s="674">
        <v>0</v>
      </c>
      <c r="CX11" s="674">
        <v>0</v>
      </c>
      <c r="CY11" s="674">
        <v>0</v>
      </c>
      <c r="CZ11" s="674">
        <v>2682</v>
      </c>
      <c r="DA11" s="674">
        <v>36121</v>
      </c>
      <c r="DB11" s="674">
        <v>0</v>
      </c>
      <c r="DC11" s="674">
        <v>3</v>
      </c>
      <c r="DD11" s="674">
        <v>351</v>
      </c>
      <c r="DE11" s="674">
        <v>0</v>
      </c>
      <c r="DF11" s="674">
        <v>0</v>
      </c>
      <c r="DG11" s="675">
        <v>101647</v>
      </c>
      <c r="DH11" s="674">
        <v>3981</v>
      </c>
      <c r="DI11" s="674">
        <v>186301</v>
      </c>
      <c r="DJ11" s="674">
        <v>0</v>
      </c>
      <c r="DK11" s="674">
        <v>0</v>
      </c>
      <c r="DL11" s="674">
        <v>0</v>
      </c>
      <c r="DM11" s="674">
        <v>0</v>
      </c>
      <c r="DN11" s="674">
        <v>-144</v>
      </c>
      <c r="DO11" s="676">
        <v>190138</v>
      </c>
      <c r="DP11" s="676">
        <v>291785</v>
      </c>
      <c r="DQ11" s="674">
        <v>129763</v>
      </c>
      <c r="DR11" s="676">
        <v>319901</v>
      </c>
      <c r="DS11" s="676">
        <v>421548</v>
      </c>
      <c r="DT11" s="677">
        <v>-238520</v>
      </c>
      <c r="DU11" s="675">
        <v>81381</v>
      </c>
      <c r="DV11" s="678">
        <v>183028</v>
      </c>
      <c r="DW11" s="680" t="s">
        <v>212</v>
      </c>
    </row>
    <row r="12" spans="1:127" ht="15.75" customHeight="1">
      <c r="A12" s="604" t="s">
        <v>213</v>
      </c>
      <c r="B12" s="611" t="s">
        <v>319</v>
      </c>
      <c r="C12" s="183"/>
      <c r="D12" s="673">
        <v>0</v>
      </c>
      <c r="E12" s="674">
        <v>1</v>
      </c>
      <c r="F12" s="674">
        <v>0</v>
      </c>
      <c r="G12" s="674">
        <v>0</v>
      </c>
      <c r="H12" s="674">
        <v>327</v>
      </c>
      <c r="I12" s="674">
        <v>0</v>
      </c>
      <c r="J12" s="674">
        <v>0</v>
      </c>
      <c r="K12" s="674">
        <v>340</v>
      </c>
      <c r="L12" s="674">
        <v>5682</v>
      </c>
      <c r="M12" s="674">
        <v>0</v>
      </c>
      <c r="N12" s="674">
        <v>0</v>
      </c>
      <c r="O12" s="674">
        <v>0</v>
      </c>
      <c r="P12" s="674">
        <v>0</v>
      </c>
      <c r="Q12" s="674">
        <v>0</v>
      </c>
      <c r="R12" s="674">
        <v>0</v>
      </c>
      <c r="S12" s="674">
        <v>0</v>
      </c>
      <c r="T12" s="674">
        <v>0</v>
      </c>
      <c r="U12" s="674">
        <v>0</v>
      </c>
      <c r="V12" s="674">
        <v>0</v>
      </c>
      <c r="W12" s="674">
        <v>0</v>
      </c>
      <c r="X12" s="674">
        <v>0</v>
      </c>
      <c r="Y12" s="674">
        <v>0</v>
      </c>
      <c r="Z12" s="674">
        <v>0</v>
      </c>
      <c r="AA12" s="674">
        <v>0</v>
      </c>
      <c r="AB12" s="674">
        <v>33</v>
      </c>
      <c r="AC12" s="674">
        <v>0</v>
      </c>
      <c r="AD12" s="674">
        <v>0</v>
      </c>
      <c r="AE12" s="674">
        <v>0</v>
      </c>
      <c r="AF12" s="674">
        <v>0</v>
      </c>
      <c r="AG12" s="674">
        <v>0</v>
      </c>
      <c r="AH12" s="674">
        <v>0</v>
      </c>
      <c r="AI12" s="674">
        <v>0</v>
      </c>
      <c r="AJ12" s="674">
        <v>0</v>
      </c>
      <c r="AK12" s="674">
        <v>0</v>
      </c>
      <c r="AL12" s="674">
        <v>0</v>
      </c>
      <c r="AM12" s="674">
        <v>0</v>
      </c>
      <c r="AN12" s="674">
        <v>0</v>
      </c>
      <c r="AO12" s="674">
        <v>0</v>
      </c>
      <c r="AP12" s="674">
        <v>0</v>
      </c>
      <c r="AQ12" s="674">
        <v>0</v>
      </c>
      <c r="AR12" s="674">
        <v>0</v>
      </c>
      <c r="AS12" s="674">
        <v>0</v>
      </c>
      <c r="AT12" s="674">
        <v>0</v>
      </c>
      <c r="AU12" s="674">
        <v>0</v>
      </c>
      <c r="AV12" s="674">
        <v>0</v>
      </c>
      <c r="AW12" s="674">
        <v>0</v>
      </c>
      <c r="AX12" s="674">
        <v>0</v>
      </c>
      <c r="AY12" s="674">
        <v>0</v>
      </c>
      <c r="AZ12" s="674">
        <v>0</v>
      </c>
      <c r="BA12" s="674">
        <v>0</v>
      </c>
      <c r="BB12" s="674">
        <v>0</v>
      </c>
      <c r="BC12" s="674">
        <v>0</v>
      </c>
      <c r="BD12" s="674">
        <v>0</v>
      </c>
      <c r="BE12" s="674">
        <v>0</v>
      </c>
      <c r="BF12" s="674">
        <v>0</v>
      </c>
      <c r="BG12" s="674">
        <v>0</v>
      </c>
      <c r="BH12" s="674">
        <v>0</v>
      </c>
      <c r="BI12" s="674">
        <v>0</v>
      </c>
      <c r="BJ12" s="674">
        <v>0</v>
      </c>
      <c r="BK12" s="674">
        <v>0</v>
      </c>
      <c r="BL12" s="674">
        <v>0</v>
      </c>
      <c r="BM12" s="674">
        <v>0</v>
      </c>
      <c r="BN12" s="674">
        <v>0</v>
      </c>
      <c r="BO12" s="674">
        <v>0</v>
      </c>
      <c r="BP12" s="674">
        <v>0</v>
      </c>
      <c r="BQ12" s="674">
        <v>0</v>
      </c>
      <c r="BR12" s="674">
        <v>0</v>
      </c>
      <c r="BS12" s="674">
        <v>0</v>
      </c>
      <c r="BT12" s="674">
        <v>0</v>
      </c>
      <c r="BU12" s="674">
        <v>64</v>
      </c>
      <c r="BV12" s="674">
        <v>0</v>
      </c>
      <c r="BW12" s="674">
        <v>0</v>
      </c>
      <c r="BX12" s="674">
        <v>0</v>
      </c>
      <c r="BY12" s="674">
        <v>0</v>
      </c>
      <c r="BZ12" s="674">
        <v>0</v>
      </c>
      <c r="CA12" s="674">
        <v>0</v>
      </c>
      <c r="CB12" s="674">
        <v>0</v>
      </c>
      <c r="CC12" s="674">
        <v>0</v>
      </c>
      <c r="CD12" s="674">
        <v>0</v>
      </c>
      <c r="CE12" s="674">
        <v>0</v>
      </c>
      <c r="CF12" s="674">
        <v>0</v>
      </c>
      <c r="CG12" s="674">
        <v>0</v>
      </c>
      <c r="CH12" s="674">
        <v>0</v>
      </c>
      <c r="CI12" s="674">
        <v>0</v>
      </c>
      <c r="CJ12" s="674">
        <v>0</v>
      </c>
      <c r="CK12" s="674">
        <v>0</v>
      </c>
      <c r="CL12" s="674">
        <v>0</v>
      </c>
      <c r="CM12" s="674">
        <v>0</v>
      </c>
      <c r="CN12" s="674">
        <v>6</v>
      </c>
      <c r="CO12" s="674">
        <v>29</v>
      </c>
      <c r="CP12" s="674">
        <v>0</v>
      </c>
      <c r="CQ12" s="674">
        <v>206</v>
      </c>
      <c r="CR12" s="674">
        <v>0</v>
      </c>
      <c r="CS12" s="674">
        <v>130</v>
      </c>
      <c r="CT12" s="674">
        <v>257</v>
      </c>
      <c r="CU12" s="674">
        <v>0</v>
      </c>
      <c r="CV12" s="674">
        <v>0</v>
      </c>
      <c r="CW12" s="674">
        <v>0</v>
      </c>
      <c r="CX12" s="674">
        <v>0</v>
      </c>
      <c r="CY12" s="674">
        <v>3</v>
      </c>
      <c r="CZ12" s="674">
        <v>1297</v>
      </c>
      <c r="DA12" s="674">
        <v>16066</v>
      </c>
      <c r="DB12" s="674">
        <v>0</v>
      </c>
      <c r="DC12" s="674">
        <v>0</v>
      </c>
      <c r="DD12" s="674">
        <v>89</v>
      </c>
      <c r="DE12" s="674">
        <v>0</v>
      </c>
      <c r="DF12" s="674">
        <v>107</v>
      </c>
      <c r="DG12" s="675">
        <v>24637</v>
      </c>
      <c r="DH12" s="674">
        <v>2684</v>
      </c>
      <c r="DI12" s="674">
        <v>45362</v>
      </c>
      <c r="DJ12" s="674">
        <v>0</v>
      </c>
      <c r="DK12" s="674">
        <v>0</v>
      </c>
      <c r="DL12" s="674">
        <v>0</v>
      </c>
      <c r="DM12" s="674">
        <v>0</v>
      </c>
      <c r="DN12" s="674">
        <v>-46</v>
      </c>
      <c r="DO12" s="676">
        <v>48000</v>
      </c>
      <c r="DP12" s="676">
        <v>72637</v>
      </c>
      <c r="DQ12" s="674">
        <v>49231</v>
      </c>
      <c r="DR12" s="676">
        <v>97231</v>
      </c>
      <c r="DS12" s="676">
        <v>121868</v>
      </c>
      <c r="DT12" s="677">
        <v>-61208</v>
      </c>
      <c r="DU12" s="675">
        <v>36023</v>
      </c>
      <c r="DV12" s="678">
        <v>60660</v>
      </c>
      <c r="DW12" s="680" t="s">
        <v>213</v>
      </c>
    </row>
    <row r="13" spans="1:127" ht="15.75" customHeight="1">
      <c r="A13" s="604" t="s">
        <v>214</v>
      </c>
      <c r="B13" s="611" t="s">
        <v>320</v>
      </c>
      <c r="C13" s="488"/>
      <c r="D13" s="673">
        <v>525</v>
      </c>
      <c r="E13" s="674">
        <v>4110</v>
      </c>
      <c r="F13" s="674">
        <v>234</v>
      </c>
      <c r="G13" s="674">
        <v>37</v>
      </c>
      <c r="H13" s="674">
        <v>31</v>
      </c>
      <c r="I13" s="674">
        <v>0</v>
      </c>
      <c r="J13" s="674">
        <v>0</v>
      </c>
      <c r="K13" s="674">
        <v>0</v>
      </c>
      <c r="L13" s="674">
        <v>0</v>
      </c>
      <c r="M13" s="674">
        <v>17</v>
      </c>
      <c r="N13" s="674">
        <v>0</v>
      </c>
      <c r="O13" s="674">
        <v>0</v>
      </c>
      <c r="P13" s="674">
        <v>0</v>
      </c>
      <c r="Q13" s="674">
        <v>0</v>
      </c>
      <c r="R13" s="674">
        <v>0</v>
      </c>
      <c r="S13" s="674">
        <v>0</v>
      </c>
      <c r="T13" s="674">
        <v>0</v>
      </c>
      <c r="U13" s="674">
        <v>0</v>
      </c>
      <c r="V13" s="674">
        <v>5</v>
      </c>
      <c r="W13" s="674">
        <v>0</v>
      </c>
      <c r="X13" s="674">
        <v>0</v>
      </c>
      <c r="Y13" s="674">
        <v>0</v>
      </c>
      <c r="Z13" s="674">
        <v>0</v>
      </c>
      <c r="AA13" s="674">
        <v>0</v>
      </c>
      <c r="AB13" s="674">
        <v>0</v>
      </c>
      <c r="AC13" s="674">
        <v>0</v>
      </c>
      <c r="AD13" s="674">
        <v>0</v>
      </c>
      <c r="AE13" s="674">
        <v>0</v>
      </c>
      <c r="AF13" s="674">
        <v>0</v>
      </c>
      <c r="AG13" s="674">
        <v>0</v>
      </c>
      <c r="AH13" s="674">
        <v>0</v>
      </c>
      <c r="AI13" s="674">
        <v>0</v>
      </c>
      <c r="AJ13" s="674">
        <v>0</v>
      </c>
      <c r="AK13" s="674">
        <v>0</v>
      </c>
      <c r="AL13" s="674">
        <v>0</v>
      </c>
      <c r="AM13" s="674">
        <v>0</v>
      </c>
      <c r="AN13" s="674">
        <v>0</v>
      </c>
      <c r="AO13" s="674">
        <v>0</v>
      </c>
      <c r="AP13" s="674">
        <v>0</v>
      </c>
      <c r="AQ13" s="674">
        <v>0</v>
      </c>
      <c r="AR13" s="674">
        <v>0</v>
      </c>
      <c r="AS13" s="674">
        <v>0</v>
      </c>
      <c r="AT13" s="674">
        <v>0</v>
      </c>
      <c r="AU13" s="674">
        <v>0</v>
      </c>
      <c r="AV13" s="674">
        <v>0</v>
      </c>
      <c r="AW13" s="674">
        <v>0</v>
      </c>
      <c r="AX13" s="674">
        <v>0</v>
      </c>
      <c r="AY13" s="674">
        <v>0</v>
      </c>
      <c r="AZ13" s="674">
        <v>0</v>
      </c>
      <c r="BA13" s="674">
        <v>0</v>
      </c>
      <c r="BB13" s="674">
        <v>0</v>
      </c>
      <c r="BC13" s="674">
        <v>0</v>
      </c>
      <c r="BD13" s="674">
        <v>0</v>
      </c>
      <c r="BE13" s="674">
        <v>0</v>
      </c>
      <c r="BF13" s="674">
        <v>0</v>
      </c>
      <c r="BG13" s="674">
        <v>0</v>
      </c>
      <c r="BH13" s="674">
        <v>0</v>
      </c>
      <c r="BI13" s="674">
        <v>0</v>
      </c>
      <c r="BJ13" s="674">
        <v>0</v>
      </c>
      <c r="BK13" s="674">
        <v>0</v>
      </c>
      <c r="BL13" s="674">
        <v>0</v>
      </c>
      <c r="BM13" s="674">
        <v>0</v>
      </c>
      <c r="BN13" s="674">
        <v>0</v>
      </c>
      <c r="BO13" s="674">
        <v>25</v>
      </c>
      <c r="BP13" s="674">
        <v>0</v>
      </c>
      <c r="BQ13" s="674">
        <v>0</v>
      </c>
      <c r="BR13" s="674">
        <v>0</v>
      </c>
      <c r="BS13" s="674">
        <v>0</v>
      </c>
      <c r="BT13" s="674">
        <v>0</v>
      </c>
      <c r="BU13" s="674">
        <v>34</v>
      </c>
      <c r="BV13" s="674">
        <v>0</v>
      </c>
      <c r="BW13" s="674">
        <v>0</v>
      </c>
      <c r="BX13" s="674">
        <v>0</v>
      </c>
      <c r="BY13" s="674">
        <v>0</v>
      </c>
      <c r="BZ13" s="674">
        <v>0</v>
      </c>
      <c r="CA13" s="674">
        <v>0</v>
      </c>
      <c r="CB13" s="674">
        <v>0</v>
      </c>
      <c r="CC13" s="674">
        <v>0</v>
      </c>
      <c r="CD13" s="674">
        <v>0</v>
      </c>
      <c r="CE13" s="674">
        <v>0</v>
      </c>
      <c r="CF13" s="674">
        <v>0</v>
      </c>
      <c r="CG13" s="674">
        <v>0</v>
      </c>
      <c r="CH13" s="674">
        <v>0</v>
      </c>
      <c r="CI13" s="674">
        <v>0</v>
      </c>
      <c r="CJ13" s="674">
        <v>0</v>
      </c>
      <c r="CK13" s="674">
        <v>0</v>
      </c>
      <c r="CL13" s="674">
        <v>0</v>
      </c>
      <c r="CM13" s="674">
        <v>0</v>
      </c>
      <c r="CN13" s="674">
        <v>0</v>
      </c>
      <c r="CO13" s="674">
        <v>83</v>
      </c>
      <c r="CP13" s="674">
        <v>234</v>
      </c>
      <c r="CQ13" s="674">
        <v>17</v>
      </c>
      <c r="CR13" s="674">
        <v>0</v>
      </c>
      <c r="CS13" s="674">
        <v>6</v>
      </c>
      <c r="CT13" s="674">
        <v>3</v>
      </c>
      <c r="CU13" s="674">
        <v>0</v>
      </c>
      <c r="CV13" s="674">
        <v>0</v>
      </c>
      <c r="CW13" s="674">
        <v>0</v>
      </c>
      <c r="CX13" s="674">
        <v>0</v>
      </c>
      <c r="CY13" s="674">
        <v>0</v>
      </c>
      <c r="CZ13" s="674">
        <v>0</v>
      </c>
      <c r="DA13" s="674">
        <v>0</v>
      </c>
      <c r="DB13" s="674">
        <v>0</v>
      </c>
      <c r="DC13" s="674">
        <v>37</v>
      </c>
      <c r="DD13" s="674">
        <v>0</v>
      </c>
      <c r="DE13" s="674">
        <v>0</v>
      </c>
      <c r="DF13" s="674">
        <v>0</v>
      </c>
      <c r="DG13" s="675">
        <v>5398</v>
      </c>
      <c r="DH13" s="674">
        <v>0</v>
      </c>
      <c r="DI13" s="674">
        <v>975</v>
      </c>
      <c r="DJ13" s="674">
        <v>0</v>
      </c>
      <c r="DK13" s="674">
        <v>0</v>
      </c>
      <c r="DL13" s="674">
        <v>0</v>
      </c>
      <c r="DM13" s="674">
        <v>0</v>
      </c>
      <c r="DN13" s="674">
        <v>-8</v>
      </c>
      <c r="DO13" s="676">
        <v>967</v>
      </c>
      <c r="DP13" s="676">
        <v>6365</v>
      </c>
      <c r="DQ13" s="674">
        <v>1068</v>
      </c>
      <c r="DR13" s="676">
        <v>2035</v>
      </c>
      <c r="DS13" s="676">
        <v>7433</v>
      </c>
      <c r="DT13" s="677">
        <v>-5968</v>
      </c>
      <c r="DU13" s="675">
        <v>-3933</v>
      </c>
      <c r="DV13" s="678">
        <v>1465</v>
      </c>
      <c r="DW13" s="680" t="s">
        <v>214</v>
      </c>
    </row>
    <row r="14" spans="1:127" ht="15.75" customHeight="1">
      <c r="A14" s="604" t="s">
        <v>215</v>
      </c>
      <c r="B14" s="614" t="s">
        <v>321</v>
      </c>
      <c r="C14" s="183"/>
      <c r="D14" s="673">
        <v>0</v>
      </c>
      <c r="E14" s="674">
        <v>0</v>
      </c>
      <c r="F14" s="674">
        <v>0</v>
      </c>
      <c r="G14" s="674">
        <v>0</v>
      </c>
      <c r="H14" s="674">
        <v>0</v>
      </c>
      <c r="I14" s="674">
        <v>0</v>
      </c>
      <c r="J14" s="674">
        <v>0</v>
      </c>
      <c r="K14" s="674">
        <v>0</v>
      </c>
      <c r="L14" s="674">
        <v>0</v>
      </c>
      <c r="M14" s="674">
        <v>0</v>
      </c>
      <c r="N14" s="674">
        <v>0</v>
      </c>
      <c r="O14" s="674">
        <v>0</v>
      </c>
      <c r="P14" s="674">
        <v>0</v>
      </c>
      <c r="Q14" s="674">
        <v>0</v>
      </c>
      <c r="R14" s="674">
        <v>0</v>
      </c>
      <c r="S14" s="674">
        <v>0</v>
      </c>
      <c r="T14" s="674">
        <v>0</v>
      </c>
      <c r="U14" s="674">
        <v>0</v>
      </c>
      <c r="V14" s="674">
        <v>0</v>
      </c>
      <c r="W14" s="674">
        <v>0</v>
      </c>
      <c r="X14" s="674">
        <v>0</v>
      </c>
      <c r="Y14" s="674">
        <v>0</v>
      </c>
      <c r="Z14" s="674">
        <v>0</v>
      </c>
      <c r="AA14" s="674">
        <v>0</v>
      </c>
      <c r="AB14" s="674">
        <v>0</v>
      </c>
      <c r="AC14" s="674">
        <v>0</v>
      </c>
      <c r="AD14" s="674">
        <v>0</v>
      </c>
      <c r="AE14" s="674">
        <v>0</v>
      </c>
      <c r="AF14" s="674">
        <v>0</v>
      </c>
      <c r="AG14" s="674">
        <v>0</v>
      </c>
      <c r="AH14" s="674">
        <v>0</v>
      </c>
      <c r="AI14" s="674">
        <v>0</v>
      </c>
      <c r="AJ14" s="674">
        <v>0</v>
      </c>
      <c r="AK14" s="674">
        <v>0</v>
      </c>
      <c r="AL14" s="674">
        <v>0</v>
      </c>
      <c r="AM14" s="674">
        <v>0</v>
      </c>
      <c r="AN14" s="674">
        <v>0</v>
      </c>
      <c r="AO14" s="674">
        <v>0</v>
      </c>
      <c r="AP14" s="674">
        <v>0</v>
      </c>
      <c r="AQ14" s="674">
        <v>0</v>
      </c>
      <c r="AR14" s="674">
        <v>0</v>
      </c>
      <c r="AS14" s="674">
        <v>0</v>
      </c>
      <c r="AT14" s="674">
        <v>0</v>
      </c>
      <c r="AU14" s="674">
        <v>0</v>
      </c>
      <c r="AV14" s="674">
        <v>0</v>
      </c>
      <c r="AW14" s="674">
        <v>0</v>
      </c>
      <c r="AX14" s="674">
        <v>0</v>
      </c>
      <c r="AY14" s="674">
        <v>0</v>
      </c>
      <c r="AZ14" s="674">
        <v>0</v>
      </c>
      <c r="BA14" s="674">
        <v>0</v>
      </c>
      <c r="BB14" s="674">
        <v>0</v>
      </c>
      <c r="BC14" s="674">
        <v>0</v>
      </c>
      <c r="BD14" s="674">
        <v>0</v>
      </c>
      <c r="BE14" s="674">
        <v>0</v>
      </c>
      <c r="BF14" s="674">
        <v>0</v>
      </c>
      <c r="BG14" s="674">
        <v>0</v>
      </c>
      <c r="BH14" s="674">
        <v>0</v>
      </c>
      <c r="BI14" s="674">
        <v>0</v>
      </c>
      <c r="BJ14" s="674">
        <v>0</v>
      </c>
      <c r="BK14" s="674">
        <v>0</v>
      </c>
      <c r="BL14" s="674">
        <v>0</v>
      </c>
      <c r="BM14" s="674">
        <v>0</v>
      </c>
      <c r="BN14" s="674">
        <v>0</v>
      </c>
      <c r="BO14" s="674">
        <v>0</v>
      </c>
      <c r="BP14" s="674">
        <v>0</v>
      </c>
      <c r="BQ14" s="674">
        <v>0</v>
      </c>
      <c r="BR14" s="674">
        <v>0</v>
      </c>
      <c r="BS14" s="674">
        <v>0</v>
      </c>
      <c r="BT14" s="674">
        <v>0</v>
      </c>
      <c r="BU14" s="674">
        <v>0</v>
      </c>
      <c r="BV14" s="674">
        <v>0</v>
      </c>
      <c r="BW14" s="674">
        <v>0</v>
      </c>
      <c r="BX14" s="674">
        <v>0</v>
      </c>
      <c r="BY14" s="674">
        <v>0</v>
      </c>
      <c r="BZ14" s="674">
        <v>0</v>
      </c>
      <c r="CA14" s="674">
        <v>0</v>
      </c>
      <c r="CB14" s="674">
        <v>0</v>
      </c>
      <c r="CC14" s="674">
        <v>0</v>
      </c>
      <c r="CD14" s="674">
        <v>0</v>
      </c>
      <c r="CE14" s="674">
        <v>0</v>
      </c>
      <c r="CF14" s="674">
        <v>0</v>
      </c>
      <c r="CG14" s="674">
        <v>0</v>
      </c>
      <c r="CH14" s="674">
        <v>0</v>
      </c>
      <c r="CI14" s="674">
        <v>0</v>
      </c>
      <c r="CJ14" s="674">
        <v>0</v>
      </c>
      <c r="CK14" s="674">
        <v>0</v>
      </c>
      <c r="CL14" s="674">
        <v>0</v>
      </c>
      <c r="CM14" s="674">
        <v>0</v>
      </c>
      <c r="CN14" s="674">
        <v>0</v>
      </c>
      <c r="CO14" s="674">
        <v>0</v>
      </c>
      <c r="CP14" s="674">
        <v>0</v>
      </c>
      <c r="CQ14" s="674">
        <v>0</v>
      </c>
      <c r="CR14" s="674">
        <v>0</v>
      </c>
      <c r="CS14" s="674">
        <v>0</v>
      </c>
      <c r="CT14" s="674">
        <v>0</v>
      </c>
      <c r="CU14" s="674">
        <v>0</v>
      </c>
      <c r="CV14" s="674">
        <v>0</v>
      </c>
      <c r="CW14" s="674">
        <v>0</v>
      </c>
      <c r="CX14" s="674">
        <v>0</v>
      </c>
      <c r="CY14" s="674">
        <v>0</v>
      </c>
      <c r="CZ14" s="674">
        <v>0</v>
      </c>
      <c r="DA14" s="674">
        <v>0</v>
      </c>
      <c r="DB14" s="674">
        <v>0</v>
      </c>
      <c r="DC14" s="674">
        <v>0</v>
      </c>
      <c r="DD14" s="674">
        <v>0</v>
      </c>
      <c r="DE14" s="674">
        <v>0</v>
      </c>
      <c r="DF14" s="674">
        <v>0</v>
      </c>
      <c r="DG14" s="675">
        <v>0</v>
      </c>
      <c r="DH14" s="674">
        <v>1619</v>
      </c>
      <c r="DI14" s="674">
        <v>19926</v>
      </c>
      <c r="DJ14" s="674">
        <v>0</v>
      </c>
      <c r="DK14" s="674">
        <v>0</v>
      </c>
      <c r="DL14" s="674">
        <v>0</v>
      </c>
      <c r="DM14" s="674">
        <v>0</v>
      </c>
      <c r="DN14" s="674">
        <v>251</v>
      </c>
      <c r="DO14" s="676">
        <v>21796</v>
      </c>
      <c r="DP14" s="676">
        <v>21796</v>
      </c>
      <c r="DQ14" s="674">
        <v>0</v>
      </c>
      <c r="DR14" s="676">
        <v>21796</v>
      </c>
      <c r="DS14" s="676">
        <v>21796</v>
      </c>
      <c r="DT14" s="677">
        <v>-21796</v>
      </c>
      <c r="DU14" s="675">
        <v>0</v>
      </c>
      <c r="DV14" s="678">
        <v>0</v>
      </c>
      <c r="DW14" s="680" t="s">
        <v>215</v>
      </c>
    </row>
    <row r="15" spans="1:127" ht="15.75" customHeight="1">
      <c r="A15" s="604" t="s">
        <v>216</v>
      </c>
      <c r="B15" s="611" t="s">
        <v>322</v>
      </c>
      <c r="C15" s="183"/>
      <c r="D15" s="673">
        <v>29</v>
      </c>
      <c r="E15" s="674">
        <v>0</v>
      </c>
      <c r="F15" s="674">
        <v>2</v>
      </c>
      <c r="G15" s="674">
        <v>7</v>
      </c>
      <c r="H15" s="674">
        <v>315</v>
      </c>
      <c r="I15" s="674">
        <v>0</v>
      </c>
      <c r="J15" s="674">
        <v>0</v>
      </c>
      <c r="K15" s="674">
        <v>0</v>
      </c>
      <c r="L15" s="674">
        <v>0</v>
      </c>
      <c r="M15" s="674">
        <v>0</v>
      </c>
      <c r="N15" s="674">
        <v>0</v>
      </c>
      <c r="O15" s="674">
        <v>4188</v>
      </c>
      <c r="P15" s="674">
        <v>6793</v>
      </c>
      <c r="Q15" s="674">
        <v>12</v>
      </c>
      <c r="R15" s="674">
        <v>245</v>
      </c>
      <c r="S15" s="674">
        <v>93</v>
      </c>
      <c r="T15" s="674">
        <v>70</v>
      </c>
      <c r="U15" s="674">
        <v>13</v>
      </c>
      <c r="V15" s="674">
        <v>13</v>
      </c>
      <c r="W15" s="674">
        <v>0</v>
      </c>
      <c r="X15" s="674">
        <v>0</v>
      </c>
      <c r="Y15" s="674">
        <v>0</v>
      </c>
      <c r="Z15" s="674">
        <v>0</v>
      </c>
      <c r="AA15" s="674">
        <v>368</v>
      </c>
      <c r="AB15" s="674">
        <v>0</v>
      </c>
      <c r="AC15" s="674">
        <v>2</v>
      </c>
      <c r="AD15" s="674">
        <v>0</v>
      </c>
      <c r="AE15" s="674">
        <v>0</v>
      </c>
      <c r="AF15" s="674">
        <v>132</v>
      </c>
      <c r="AG15" s="674">
        <v>207</v>
      </c>
      <c r="AH15" s="674">
        <v>47</v>
      </c>
      <c r="AI15" s="674">
        <v>59</v>
      </c>
      <c r="AJ15" s="674">
        <v>0</v>
      </c>
      <c r="AK15" s="674">
        <v>0</v>
      </c>
      <c r="AL15" s="674">
        <v>97</v>
      </c>
      <c r="AM15" s="674">
        <v>0</v>
      </c>
      <c r="AN15" s="674">
        <v>0</v>
      </c>
      <c r="AO15" s="674">
        <v>1</v>
      </c>
      <c r="AP15" s="674">
        <v>0</v>
      </c>
      <c r="AQ15" s="674">
        <v>0</v>
      </c>
      <c r="AR15" s="674">
        <v>44</v>
      </c>
      <c r="AS15" s="674">
        <v>69</v>
      </c>
      <c r="AT15" s="674">
        <v>17</v>
      </c>
      <c r="AU15" s="674">
        <v>1</v>
      </c>
      <c r="AV15" s="674">
        <v>458</v>
      </c>
      <c r="AW15" s="674">
        <v>6</v>
      </c>
      <c r="AX15" s="674">
        <v>257</v>
      </c>
      <c r="AY15" s="674">
        <v>9</v>
      </c>
      <c r="AZ15" s="674">
        <v>0</v>
      </c>
      <c r="BA15" s="674">
        <v>2</v>
      </c>
      <c r="BB15" s="674">
        <v>0</v>
      </c>
      <c r="BC15" s="674">
        <v>0</v>
      </c>
      <c r="BD15" s="674">
        <v>0</v>
      </c>
      <c r="BE15" s="674">
        <v>0</v>
      </c>
      <c r="BF15" s="674">
        <v>0</v>
      </c>
      <c r="BG15" s="674">
        <v>1</v>
      </c>
      <c r="BH15" s="674">
        <v>43</v>
      </c>
      <c r="BI15" s="674">
        <v>0</v>
      </c>
      <c r="BJ15" s="674">
        <v>2</v>
      </c>
      <c r="BK15" s="674">
        <v>114</v>
      </c>
      <c r="BL15" s="674">
        <v>0</v>
      </c>
      <c r="BM15" s="674">
        <v>118</v>
      </c>
      <c r="BN15" s="674">
        <v>280</v>
      </c>
      <c r="BO15" s="674">
        <v>13</v>
      </c>
      <c r="BP15" s="674">
        <v>3</v>
      </c>
      <c r="BQ15" s="674">
        <v>0</v>
      </c>
      <c r="BR15" s="674">
        <v>0</v>
      </c>
      <c r="BS15" s="674">
        <v>3</v>
      </c>
      <c r="BT15" s="674">
        <v>3</v>
      </c>
      <c r="BU15" s="674">
        <v>207</v>
      </c>
      <c r="BV15" s="674">
        <v>2</v>
      </c>
      <c r="BW15" s="674">
        <v>0</v>
      </c>
      <c r="BX15" s="674">
        <v>0</v>
      </c>
      <c r="BY15" s="674">
        <v>0</v>
      </c>
      <c r="BZ15" s="674">
        <v>5</v>
      </c>
      <c r="CA15" s="674">
        <v>8</v>
      </c>
      <c r="CB15" s="674">
        <v>1</v>
      </c>
      <c r="CC15" s="674">
        <v>20</v>
      </c>
      <c r="CD15" s="674">
        <v>0</v>
      </c>
      <c r="CE15" s="674">
        <v>1</v>
      </c>
      <c r="CF15" s="674">
        <v>5</v>
      </c>
      <c r="CG15" s="674">
        <v>17</v>
      </c>
      <c r="CH15" s="674">
        <v>0</v>
      </c>
      <c r="CI15" s="674">
        <v>1</v>
      </c>
      <c r="CJ15" s="674">
        <v>0</v>
      </c>
      <c r="CK15" s="674">
        <v>49</v>
      </c>
      <c r="CL15" s="674">
        <v>0</v>
      </c>
      <c r="CM15" s="674">
        <v>2</v>
      </c>
      <c r="CN15" s="674">
        <v>15</v>
      </c>
      <c r="CO15" s="674">
        <v>0</v>
      </c>
      <c r="CP15" s="674">
        <v>0</v>
      </c>
      <c r="CQ15" s="674">
        <v>25</v>
      </c>
      <c r="CR15" s="674">
        <v>53</v>
      </c>
      <c r="CS15" s="674">
        <v>9</v>
      </c>
      <c r="CT15" s="674">
        <v>8</v>
      </c>
      <c r="CU15" s="674">
        <v>8</v>
      </c>
      <c r="CV15" s="674">
        <v>6</v>
      </c>
      <c r="CW15" s="674">
        <v>0</v>
      </c>
      <c r="CX15" s="674">
        <v>1</v>
      </c>
      <c r="CY15" s="674">
        <v>77</v>
      </c>
      <c r="CZ15" s="674">
        <v>34</v>
      </c>
      <c r="DA15" s="674">
        <v>0</v>
      </c>
      <c r="DB15" s="674">
        <v>11</v>
      </c>
      <c r="DC15" s="674">
        <v>166</v>
      </c>
      <c r="DD15" s="674">
        <v>24</v>
      </c>
      <c r="DE15" s="674">
        <v>199</v>
      </c>
      <c r="DF15" s="674">
        <v>5</v>
      </c>
      <c r="DG15" s="675">
        <v>15095</v>
      </c>
      <c r="DH15" s="674">
        <v>12</v>
      </c>
      <c r="DI15" s="674">
        <v>828</v>
      </c>
      <c r="DJ15" s="674">
        <v>0</v>
      </c>
      <c r="DK15" s="674">
        <v>0</v>
      </c>
      <c r="DL15" s="674">
        <v>5</v>
      </c>
      <c r="DM15" s="674">
        <v>97</v>
      </c>
      <c r="DN15" s="674">
        <v>-219</v>
      </c>
      <c r="DO15" s="676">
        <v>723</v>
      </c>
      <c r="DP15" s="676">
        <v>15818</v>
      </c>
      <c r="DQ15" s="674">
        <v>21448</v>
      </c>
      <c r="DR15" s="676">
        <v>22171</v>
      </c>
      <c r="DS15" s="676">
        <v>37266</v>
      </c>
      <c r="DT15" s="677">
        <v>-14115</v>
      </c>
      <c r="DU15" s="675">
        <v>8056</v>
      </c>
      <c r="DV15" s="678">
        <v>23151</v>
      </c>
      <c r="DW15" s="680" t="s">
        <v>216</v>
      </c>
    </row>
    <row r="16" spans="1:127" ht="15.75" customHeight="1">
      <c r="A16" s="604" t="s">
        <v>217</v>
      </c>
      <c r="B16" s="611" t="s">
        <v>323</v>
      </c>
      <c r="C16" s="183"/>
      <c r="D16" s="673">
        <v>359</v>
      </c>
      <c r="E16" s="674">
        <v>7</v>
      </c>
      <c r="F16" s="674">
        <v>55</v>
      </c>
      <c r="G16" s="674">
        <v>1</v>
      </c>
      <c r="H16" s="674">
        <v>125</v>
      </c>
      <c r="I16" s="674">
        <v>0</v>
      </c>
      <c r="J16" s="674">
        <v>69</v>
      </c>
      <c r="K16" s="674">
        <v>173</v>
      </c>
      <c r="L16" s="674">
        <v>79</v>
      </c>
      <c r="M16" s="674">
        <v>0</v>
      </c>
      <c r="N16" s="674">
        <v>0</v>
      </c>
      <c r="O16" s="674">
        <v>56</v>
      </c>
      <c r="P16" s="674">
        <v>788</v>
      </c>
      <c r="Q16" s="674">
        <v>63</v>
      </c>
      <c r="R16" s="674">
        <v>49</v>
      </c>
      <c r="S16" s="674">
        <v>134</v>
      </c>
      <c r="T16" s="674">
        <v>120</v>
      </c>
      <c r="U16" s="674">
        <v>9</v>
      </c>
      <c r="V16" s="674">
        <v>63</v>
      </c>
      <c r="W16" s="674">
        <v>23</v>
      </c>
      <c r="X16" s="674">
        <v>0</v>
      </c>
      <c r="Y16" s="674">
        <v>27</v>
      </c>
      <c r="Z16" s="674">
        <v>5</v>
      </c>
      <c r="AA16" s="674">
        <v>28</v>
      </c>
      <c r="AB16" s="674">
        <v>651</v>
      </c>
      <c r="AC16" s="674">
        <v>37</v>
      </c>
      <c r="AD16" s="674">
        <v>0</v>
      </c>
      <c r="AE16" s="674">
        <v>1</v>
      </c>
      <c r="AF16" s="674">
        <v>72</v>
      </c>
      <c r="AG16" s="674">
        <v>30</v>
      </c>
      <c r="AH16" s="674">
        <v>2</v>
      </c>
      <c r="AI16" s="674">
        <v>93</v>
      </c>
      <c r="AJ16" s="674">
        <v>20</v>
      </c>
      <c r="AK16" s="674">
        <v>13</v>
      </c>
      <c r="AL16" s="674">
        <v>94</v>
      </c>
      <c r="AM16" s="674">
        <v>14</v>
      </c>
      <c r="AN16" s="674">
        <v>14</v>
      </c>
      <c r="AO16" s="674">
        <v>78</v>
      </c>
      <c r="AP16" s="674">
        <v>12</v>
      </c>
      <c r="AQ16" s="674">
        <v>38</v>
      </c>
      <c r="AR16" s="674">
        <v>170</v>
      </c>
      <c r="AS16" s="674">
        <v>219</v>
      </c>
      <c r="AT16" s="674">
        <v>59</v>
      </c>
      <c r="AU16" s="674">
        <v>187</v>
      </c>
      <c r="AV16" s="674">
        <v>345</v>
      </c>
      <c r="AW16" s="674">
        <v>32</v>
      </c>
      <c r="AX16" s="674">
        <v>404</v>
      </c>
      <c r="AY16" s="674">
        <v>426</v>
      </c>
      <c r="AZ16" s="674">
        <v>80</v>
      </c>
      <c r="BA16" s="674">
        <v>4</v>
      </c>
      <c r="BB16" s="674">
        <v>3</v>
      </c>
      <c r="BC16" s="674">
        <v>4</v>
      </c>
      <c r="BD16" s="674">
        <v>6</v>
      </c>
      <c r="BE16" s="674">
        <v>0</v>
      </c>
      <c r="BF16" s="674">
        <v>1</v>
      </c>
      <c r="BG16" s="674">
        <v>19</v>
      </c>
      <c r="BH16" s="674">
        <v>29</v>
      </c>
      <c r="BI16" s="674">
        <v>3</v>
      </c>
      <c r="BJ16" s="674">
        <v>1</v>
      </c>
      <c r="BK16" s="674">
        <v>167</v>
      </c>
      <c r="BL16" s="674">
        <v>9</v>
      </c>
      <c r="BM16" s="674">
        <v>903</v>
      </c>
      <c r="BN16" s="674">
        <v>176</v>
      </c>
      <c r="BO16" s="674">
        <v>136</v>
      </c>
      <c r="BP16" s="674">
        <v>169</v>
      </c>
      <c r="BQ16" s="674">
        <v>67</v>
      </c>
      <c r="BR16" s="674">
        <v>6</v>
      </c>
      <c r="BS16" s="674">
        <v>42</v>
      </c>
      <c r="BT16" s="674">
        <v>125</v>
      </c>
      <c r="BU16" s="674">
        <v>2781</v>
      </c>
      <c r="BV16" s="674">
        <v>400</v>
      </c>
      <c r="BW16" s="674">
        <v>11</v>
      </c>
      <c r="BX16" s="674">
        <v>1</v>
      </c>
      <c r="BY16" s="674">
        <v>0</v>
      </c>
      <c r="BZ16" s="674">
        <v>16</v>
      </c>
      <c r="CA16" s="674">
        <v>176</v>
      </c>
      <c r="CB16" s="674">
        <v>55</v>
      </c>
      <c r="CC16" s="674">
        <v>13</v>
      </c>
      <c r="CD16" s="674">
        <v>7</v>
      </c>
      <c r="CE16" s="674">
        <v>0</v>
      </c>
      <c r="CF16" s="674">
        <v>16</v>
      </c>
      <c r="CG16" s="674">
        <v>52</v>
      </c>
      <c r="CH16" s="674">
        <v>14</v>
      </c>
      <c r="CI16" s="674">
        <v>40</v>
      </c>
      <c r="CJ16" s="674">
        <v>25</v>
      </c>
      <c r="CK16" s="674">
        <v>123</v>
      </c>
      <c r="CL16" s="674">
        <v>1</v>
      </c>
      <c r="CM16" s="674">
        <v>41</v>
      </c>
      <c r="CN16" s="674">
        <v>1143</v>
      </c>
      <c r="CO16" s="674">
        <v>20</v>
      </c>
      <c r="CP16" s="674">
        <v>72</v>
      </c>
      <c r="CQ16" s="674">
        <v>874</v>
      </c>
      <c r="CR16" s="674">
        <v>99</v>
      </c>
      <c r="CS16" s="674">
        <v>553</v>
      </c>
      <c r="CT16" s="674">
        <v>326</v>
      </c>
      <c r="CU16" s="674">
        <v>1481</v>
      </c>
      <c r="CV16" s="674">
        <v>127</v>
      </c>
      <c r="CW16" s="674">
        <v>10</v>
      </c>
      <c r="CX16" s="674">
        <v>87</v>
      </c>
      <c r="CY16" s="674">
        <v>366</v>
      </c>
      <c r="CZ16" s="674">
        <v>515</v>
      </c>
      <c r="DA16" s="674">
        <v>144</v>
      </c>
      <c r="DB16" s="674">
        <v>268</v>
      </c>
      <c r="DC16" s="674">
        <v>259</v>
      </c>
      <c r="DD16" s="674">
        <v>282</v>
      </c>
      <c r="DE16" s="674">
        <v>34</v>
      </c>
      <c r="DF16" s="674">
        <v>13</v>
      </c>
      <c r="DG16" s="675">
        <v>17639</v>
      </c>
      <c r="DH16" s="674">
        <v>1038</v>
      </c>
      <c r="DI16" s="674">
        <v>45999</v>
      </c>
      <c r="DJ16" s="674">
        <v>0</v>
      </c>
      <c r="DK16" s="674">
        <v>0</v>
      </c>
      <c r="DL16" s="674">
        <v>3</v>
      </c>
      <c r="DM16" s="674">
        <v>1094</v>
      </c>
      <c r="DN16" s="674">
        <v>1543</v>
      </c>
      <c r="DO16" s="676">
        <v>49677</v>
      </c>
      <c r="DP16" s="676">
        <v>67316</v>
      </c>
      <c r="DQ16" s="674">
        <v>20443</v>
      </c>
      <c r="DR16" s="676">
        <v>70120</v>
      </c>
      <c r="DS16" s="676">
        <v>87759</v>
      </c>
      <c r="DT16" s="677">
        <v>-58129</v>
      </c>
      <c r="DU16" s="675">
        <v>11991</v>
      </c>
      <c r="DV16" s="678">
        <v>29630</v>
      </c>
      <c r="DW16" s="680" t="s">
        <v>217</v>
      </c>
    </row>
    <row r="17" spans="1:127" ht="15.75" customHeight="1">
      <c r="A17" s="604" t="s">
        <v>218</v>
      </c>
      <c r="B17" s="611" t="s">
        <v>324</v>
      </c>
      <c r="C17" s="183"/>
      <c r="D17" s="673">
        <v>1</v>
      </c>
      <c r="E17" s="674">
        <v>27</v>
      </c>
      <c r="F17" s="674">
        <v>2</v>
      </c>
      <c r="G17" s="674">
        <v>23</v>
      </c>
      <c r="H17" s="674">
        <v>27</v>
      </c>
      <c r="I17" s="674">
        <v>0</v>
      </c>
      <c r="J17" s="674">
        <v>13</v>
      </c>
      <c r="K17" s="674">
        <v>66</v>
      </c>
      <c r="L17" s="674">
        <v>12</v>
      </c>
      <c r="M17" s="674">
        <v>14</v>
      </c>
      <c r="N17" s="674">
        <v>0</v>
      </c>
      <c r="O17" s="674">
        <v>5</v>
      </c>
      <c r="P17" s="674">
        <v>14</v>
      </c>
      <c r="Q17" s="674">
        <v>5297</v>
      </c>
      <c r="R17" s="674">
        <v>5608</v>
      </c>
      <c r="S17" s="674">
        <v>1238</v>
      </c>
      <c r="T17" s="674">
        <v>139</v>
      </c>
      <c r="U17" s="674">
        <v>1</v>
      </c>
      <c r="V17" s="674">
        <v>3</v>
      </c>
      <c r="W17" s="674">
        <v>0</v>
      </c>
      <c r="X17" s="674">
        <v>0</v>
      </c>
      <c r="Y17" s="674">
        <v>11</v>
      </c>
      <c r="Z17" s="674">
        <v>4</v>
      </c>
      <c r="AA17" s="674">
        <v>0</v>
      </c>
      <c r="AB17" s="674">
        <v>5</v>
      </c>
      <c r="AC17" s="674">
        <v>14</v>
      </c>
      <c r="AD17" s="674">
        <v>0</v>
      </c>
      <c r="AE17" s="674">
        <v>0</v>
      </c>
      <c r="AF17" s="674">
        <v>32</v>
      </c>
      <c r="AG17" s="674">
        <v>1</v>
      </c>
      <c r="AH17" s="674">
        <v>0</v>
      </c>
      <c r="AI17" s="674">
        <v>169</v>
      </c>
      <c r="AJ17" s="674">
        <v>2</v>
      </c>
      <c r="AK17" s="674">
        <v>71</v>
      </c>
      <c r="AL17" s="674">
        <v>72</v>
      </c>
      <c r="AM17" s="674">
        <v>0</v>
      </c>
      <c r="AN17" s="674">
        <v>0</v>
      </c>
      <c r="AO17" s="674">
        <v>38</v>
      </c>
      <c r="AP17" s="674">
        <v>1</v>
      </c>
      <c r="AQ17" s="674">
        <v>0</v>
      </c>
      <c r="AR17" s="674">
        <v>200</v>
      </c>
      <c r="AS17" s="674">
        <v>514</v>
      </c>
      <c r="AT17" s="674">
        <v>37</v>
      </c>
      <c r="AU17" s="674">
        <v>8</v>
      </c>
      <c r="AV17" s="674">
        <v>74</v>
      </c>
      <c r="AW17" s="674">
        <v>12</v>
      </c>
      <c r="AX17" s="674">
        <v>9</v>
      </c>
      <c r="AY17" s="674">
        <v>20</v>
      </c>
      <c r="AZ17" s="674">
        <v>3</v>
      </c>
      <c r="BA17" s="674">
        <v>0</v>
      </c>
      <c r="BB17" s="674">
        <v>0</v>
      </c>
      <c r="BC17" s="674">
        <v>0</v>
      </c>
      <c r="BD17" s="674">
        <v>0</v>
      </c>
      <c r="BE17" s="674">
        <v>0</v>
      </c>
      <c r="BF17" s="674">
        <v>0</v>
      </c>
      <c r="BG17" s="674">
        <v>13</v>
      </c>
      <c r="BH17" s="674">
        <v>18</v>
      </c>
      <c r="BI17" s="674">
        <v>0</v>
      </c>
      <c r="BJ17" s="674">
        <v>8</v>
      </c>
      <c r="BK17" s="674">
        <v>1028</v>
      </c>
      <c r="BL17" s="674">
        <v>0</v>
      </c>
      <c r="BM17" s="674">
        <v>18374</v>
      </c>
      <c r="BN17" s="674">
        <v>1554</v>
      </c>
      <c r="BO17" s="674">
        <v>215</v>
      </c>
      <c r="BP17" s="674">
        <v>434</v>
      </c>
      <c r="BQ17" s="674">
        <v>362</v>
      </c>
      <c r="BR17" s="674">
        <v>0</v>
      </c>
      <c r="BS17" s="674">
        <v>0</v>
      </c>
      <c r="BT17" s="674">
        <v>0</v>
      </c>
      <c r="BU17" s="674">
        <v>499</v>
      </c>
      <c r="BV17" s="674">
        <v>20</v>
      </c>
      <c r="BW17" s="674">
        <v>0</v>
      </c>
      <c r="BX17" s="674">
        <v>0</v>
      </c>
      <c r="BY17" s="674">
        <v>1</v>
      </c>
      <c r="BZ17" s="674">
        <v>0</v>
      </c>
      <c r="CA17" s="674">
        <v>0</v>
      </c>
      <c r="CB17" s="674">
        <v>0</v>
      </c>
      <c r="CC17" s="674">
        <v>2</v>
      </c>
      <c r="CD17" s="674">
        <v>0</v>
      </c>
      <c r="CE17" s="674">
        <v>0</v>
      </c>
      <c r="CF17" s="674">
        <v>9</v>
      </c>
      <c r="CG17" s="674">
        <v>267</v>
      </c>
      <c r="CH17" s="674">
        <v>0</v>
      </c>
      <c r="CI17" s="674">
        <v>4</v>
      </c>
      <c r="CJ17" s="674">
        <v>4</v>
      </c>
      <c r="CK17" s="674">
        <v>2</v>
      </c>
      <c r="CL17" s="674">
        <v>0</v>
      </c>
      <c r="CM17" s="674">
        <v>4</v>
      </c>
      <c r="CN17" s="674">
        <v>6</v>
      </c>
      <c r="CO17" s="674">
        <v>5</v>
      </c>
      <c r="CP17" s="674">
        <v>7</v>
      </c>
      <c r="CQ17" s="674">
        <v>0</v>
      </c>
      <c r="CR17" s="674">
        <v>10</v>
      </c>
      <c r="CS17" s="674">
        <v>3</v>
      </c>
      <c r="CT17" s="674">
        <v>3</v>
      </c>
      <c r="CU17" s="674">
        <v>8</v>
      </c>
      <c r="CV17" s="674">
        <v>2</v>
      </c>
      <c r="CW17" s="674">
        <v>0</v>
      </c>
      <c r="CX17" s="674">
        <v>3</v>
      </c>
      <c r="CY17" s="674">
        <v>55</v>
      </c>
      <c r="CZ17" s="674">
        <v>12</v>
      </c>
      <c r="DA17" s="674">
        <v>191</v>
      </c>
      <c r="DB17" s="674">
        <v>17</v>
      </c>
      <c r="DC17" s="674">
        <v>35</v>
      </c>
      <c r="DD17" s="674">
        <v>40</v>
      </c>
      <c r="DE17" s="674">
        <v>0</v>
      </c>
      <c r="DF17" s="674">
        <v>1</v>
      </c>
      <c r="DG17" s="675">
        <v>37003</v>
      </c>
      <c r="DH17" s="674">
        <v>51</v>
      </c>
      <c r="DI17" s="674">
        <v>430</v>
      </c>
      <c r="DJ17" s="674">
        <v>16</v>
      </c>
      <c r="DK17" s="674">
        <v>0</v>
      </c>
      <c r="DL17" s="674">
        <v>5</v>
      </c>
      <c r="DM17" s="674">
        <v>240</v>
      </c>
      <c r="DN17" s="674">
        <v>-97</v>
      </c>
      <c r="DO17" s="676">
        <v>645</v>
      </c>
      <c r="DP17" s="676">
        <v>37648</v>
      </c>
      <c r="DQ17" s="674">
        <v>23239</v>
      </c>
      <c r="DR17" s="676">
        <v>23884</v>
      </c>
      <c r="DS17" s="676">
        <v>60887</v>
      </c>
      <c r="DT17" s="677">
        <v>-28941</v>
      </c>
      <c r="DU17" s="675">
        <v>-5057</v>
      </c>
      <c r="DV17" s="678">
        <v>31946</v>
      </c>
      <c r="DW17" s="680" t="s">
        <v>218</v>
      </c>
    </row>
    <row r="18" spans="1:127" ht="15.75" customHeight="1">
      <c r="A18" s="604" t="s">
        <v>219</v>
      </c>
      <c r="B18" s="611" t="s">
        <v>325</v>
      </c>
      <c r="C18" s="183"/>
      <c r="D18" s="673">
        <v>0</v>
      </c>
      <c r="E18" s="674">
        <v>0</v>
      </c>
      <c r="F18" s="674">
        <v>0</v>
      </c>
      <c r="G18" s="674">
        <v>0</v>
      </c>
      <c r="H18" s="674">
        <v>7</v>
      </c>
      <c r="I18" s="674">
        <v>0</v>
      </c>
      <c r="J18" s="674">
        <v>22</v>
      </c>
      <c r="K18" s="674">
        <v>61</v>
      </c>
      <c r="L18" s="674">
        <v>85</v>
      </c>
      <c r="M18" s="674">
        <v>0</v>
      </c>
      <c r="N18" s="674">
        <v>0</v>
      </c>
      <c r="O18" s="674">
        <v>18</v>
      </c>
      <c r="P18" s="674">
        <v>20</v>
      </c>
      <c r="Q18" s="674">
        <v>5</v>
      </c>
      <c r="R18" s="674">
        <v>977</v>
      </c>
      <c r="S18" s="674">
        <v>87</v>
      </c>
      <c r="T18" s="674">
        <v>73</v>
      </c>
      <c r="U18" s="674">
        <v>11</v>
      </c>
      <c r="V18" s="674">
        <v>14</v>
      </c>
      <c r="W18" s="674">
        <v>27</v>
      </c>
      <c r="X18" s="674">
        <v>0</v>
      </c>
      <c r="Y18" s="674">
        <v>48</v>
      </c>
      <c r="Z18" s="674">
        <v>9</v>
      </c>
      <c r="AA18" s="674">
        <v>24</v>
      </c>
      <c r="AB18" s="674">
        <v>1060</v>
      </c>
      <c r="AC18" s="674">
        <v>23</v>
      </c>
      <c r="AD18" s="674">
        <v>0</v>
      </c>
      <c r="AE18" s="674">
        <v>1</v>
      </c>
      <c r="AF18" s="674">
        <v>170</v>
      </c>
      <c r="AG18" s="674">
        <v>18</v>
      </c>
      <c r="AH18" s="674">
        <v>0</v>
      </c>
      <c r="AI18" s="674">
        <v>12</v>
      </c>
      <c r="AJ18" s="674">
        <v>14</v>
      </c>
      <c r="AK18" s="674">
        <v>15</v>
      </c>
      <c r="AL18" s="674">
        <v>59</v>
      </c>
      <c r="AM18" s="674">
        <v>5</v>
      </c>
      <c r="AN18" s="674">
        <v>6</v>
      </c>
      <c r="AO18" s="674">
        <v>55</v>
      </c>
      <c r="AP18" s="674">
        <v>0</v>
      </c>
      <c r="AQ18" s="674">
        <v>13</v>
      </c>
      <c r="AR18" s="674">
        <v>125</v>
      </c>
      <c r="AS18" s="674">
        <v>103</v>
      </c>
      <c r="AT18" s="674">
        <v>12</v>
      </c>
      <c r="AU18" s="674">
        <v>47</v>
      </c>
      <c r="AV18" s="674">
        <v>166</v>
      </c>
      <c r="AW18" s="674">
        <v>19</v>
      </c>
      <c r="AX18" s="674">
        <v>151</v>
      </c>
      <c r="AY18" s="674">
        <v>131</v>
      </c>
      <c r="AZ18" s="674">
        <v>32</v>
      </c>
      <c r="BA18" s="674">
        <v>1</v>
      </c>
      <c r="BB18" s="674">
        <v>4</v>
      </c>
      <c r="BC18" s="674">
        <v>2</v>
      </c>
      <c r="BD18" s="674">
        <v>3</v>
      </c>
      <c r="BE18" s="674">
        <v>0</v>
      </c>
      <c r="BF18" s="674">
        <v>0</v>
      </c>
      <c r="BG18" s="674">
        <v>9</v>
      </c>
      <c r="BH18" s="674">
        <v>20</v>
      </c>
      <c r="BI18" s="674">
        <v>1</v>
      </c>
      <c r="BJ18" s="674">
        <v>3</v>
      </c>
      <c r="BK18" s="674">
        <v>124</v>
      </c>
      <c r="BL18" s="674">
        <v>1</v>
      </c>
      <c r="BM18" s="674">
        <v>2866</v>
      </c>
      <c r="BN18" s="674">
        <v>2463</v>
      </c>
      <c r="BO18" s="674">
        <v>9</v>
      </c>
      <c r="BP18" s="674">
        <v>12</v>
      </c>
      <c r="BQ18" s="674">
        <v>278</v>
      </c>
      <c r="BR18" s="674">
        <v>7</v>
      </c>
      <c r="BS18" s="674">
        <v>157</v>
      </c>
      <c r="BT18" s="674">
        <v>165</v>
      </c>
      <c r="BU18" s="674">
        <v>833</v>
      </c>
      <c r="BV18" s="674">
        <v>710</v>
      </c>
      <c r="BW18" s="674">
        <v>25</v>
      </c>
      <c r="BX18" s="674">
        <v>47</v>
      </c>
      <c r="BY18" s="674">
        <v>72</v>
      </c>
      <c r="BZ18" s="674">
        <v>4</v>
      </c>
      <c r="CA18" s="674">
        <v>63</v>
      </c>
      <c r="CB18" s="674">
        <v>0</v>
      </c>
      <c r="CC18" s="674">
        <v>6</v>
      </c>
      <c r="CD18" s="674">
        <v>3</v>
      </c>
      <c r="CE18" s="674">
        <v>0</v>
      </c>
      <c r="CF18" s="674">
        <v>42</v>
      </c>
      <c r="CG18" s="674">
        <v>70</v>
      </c>
      <c r="CH18" s="674">
        <v>3</v>
      </c>
      <c r="CI18" s="674">
        <v>273</v>
      </c>
      <c r="CJ18" s="674">
        <v>26</v>
      </c>
      <c r="CK18" s="674">
        <v>462</v>
      </c>
      <c r="CL18" s="674">
        <v>4</v>
      </c>
      <c r="CM18" s="674">
        <v>46</v>
      </c>
      <c r="CN18" s="674">
        <v>299</v>
      </c>
      <c r="CO18" s="674">
        <v>286</v>
      </c>
      <c r="CP18" s="674">
        <v>210</v>
      </c>
      <c r="CQ18" s="674">
        <v>706</v>
      </c>
      <c r="CR18" s="674">
        <v>17</v>
      </c>
      <c r="CS18" s="674">
        <v>719</v>
      </c>
      <c r="CT18" s="674">
        <v>360</v>
      </c>
      <c r="CU18" s="674">
        <v>803</v>
      </c>
      <c r="CV18" s="674">
        <v>59</v>
      </c>
      <c r="CW18" s="674">
        <v>15</v>
      </c>
      <c r="CX18" s="674">
        <v>21</v>
      </c>
      <c r="CY18" s="674">
        <v>407</v>
      </c>
      <c r="CZ18" s="674">
        <v>166</v>
      </c>
      <c r="DA18" s="674">
        <v>553</v>
      </c>
      <c r="DB18" s="674">
        <v>44</v>
      </c>
      <c r="DC18" s="674">
        <v>376</v>
      </c>
      <c r="DD18" s="674">
        <v>213</v>
      </c>
      <c r="DE18" s="674">
        <v>0</v>
      </c>
      <c r="DF18" s="674">
        <v>11</v>
      </c>
      <c r="DG18" s="675">
        <v>17804</v>
      </c>
      <c r="DH18" s="674">
        <v>199</v>
      </c>
      <c r="DI18" s="674">
        <v>1384</v>
      </c>
      <c r="DJ18" s="674">
        <v>3</v>
      </c>
      <c r="DK18" s="674">
        <v>0</v>
      </c>
      <c r="DL18" s="674">
        <v>133</v>
      </c>
      <c r="DM18" s="674">
        <v>3839</v>
      </c>
      <c r="DN18" s="674">
        <v>-442</v>
      </c>
      <c r="DO18" s="676">
        <v>5116</v>
      </c>
      <c r="DP18" s="676">
        <v>22920</v>
      </c>
      <c r="DQ18" s="674">
        <v>24169</v>
      </c>
      <c r="DR18" s="676">
        <v>29285</v>
      </c>
      <c r="DS18" s="676">
        <v>47089</v>
      </c>
      <c r="DT18" s="677">
        <v>-17246</v>
      </c>
      <c r="DU18" s="675">
        <v>12039</v>
      </c>
      <c r="DV18" s="678">
        <v>29843</v>
      </c>
      <c r="DW18" s="680" t="s">
        <v>219</v>
      </c>
    </row>
    <row r="19" spans="1:127" ht="15.75" customHeight="1">
      <c r="A19" s="604" t="s">
        <v>220</v>
      </c>
      <c r="B19" s="611" t="s">
        <v>326</v>
      </c>
      <c r="C19" s="183"/>
      <c r="D19" s="673">
        <v>4</v>
      </c>
      <c r="E19" s="674">
        <v>0</v>
      </c>
      <c r="F19" s="674">
        <v>3</v>
      </c>
      <c r="G19" s="674">
        <v>0</v>
      </c>
      <c r="H19" s="674">
        <v>0</v>
      </c>
      <c r="I19" s="674">
        <v>0</v>
      </c>
      <c r="J19" s="674">
        <v>0</v>
      </c>
      <c r="K19" s="674">
        <v>44</v>
      </c>
      <c r="L19" s="674">
        <v>0</v>
      </c>
      <c r="M19" s="674">
        <v>0</v>
      </c>
      <c r="N19" s="674">
        <v>0</v>
      </c>
      <c r="O19" s="674">
        <v>15</v>
      </c>
      <c r="P19" s="674">
        <v>35</v>
      </c>
      <c r="Q19" s="674">
        <v>216</v>
      </c>
      <c r="R19" s="674">
        <v>1017</v>
      </c>
      <c r="S19" s="674">
        <v>26717</v>
      </c>
      <c r="T19" s="674">
        <v>21918</v>
      </c>
      <c r="U19" s="674">
        <v>3619</v>
      </c>
      <c r="V19" s="674">
        <v>0</v>
      </c>
      <c r="W19" s="674">
        <v>0</v>
      </c>
      <c r="X19" s="674">
        <v>0</v>
      </c>
      <c r="Y19" s="674">
        <v>0</v>
      </c>
      <c r="Z19" s="674">
        <v>246</v>
      </c>
      <c r="AA19" s="674">
        <v>882</v>
      </c>
      <c r="AB19" s="674">
        <v>1307</v>
      </c>
      <c r="AC19" s="674">
        <v>22</v>
      </c>
      <c r="AD19" s="674">
        <v>0</v>
      </c>
      <c r="AE19" s="674">
        <v>0</v>
      </c>
      <c r="AF19" s="674">
        <v>728</v>
      </c>
      <c r="AG19" s="674">
        <v>57</v>
      </c>
      <c r="AH19" s="674">
        <v>1</v>
      </c>
      <c r="AI19" s="674">
        <v>113</v>
      </c>
      <c r="AJ19" s="674">
        <v>0</v>
      </c>
      <c r="AK19" s="674">
        <v>46</v>
      </c>
      <c r="AL19" s="674">
        <v>147</v>
      </c>
      <c r="AM19" s="674">
        <v>0</v>
      </c>
      <c r="AN19" s="674">
        <v>0</v>
      </c>
      <c r="AO19" s="674">
        <v>0</v>
      </c>
      <c r="AP19" s="674">
        <v>3</v>
      </c>
      <c r="AQ19" s="674">
        <v>0</v>
      </c>
      <c r="AR19" s="674">
        <v>54</v>
      </c>
      <c r="AS19" s="674">
        <v>73</v>
      </c>
      <c r="AT19" s="674">
        <v>33</v>
      </c>
      <c r="AU19" s="674">
        <v>417</v>
      </c>
      <c r="AV19" s="674">
        <v>136</v>
      </c>
      <c r="AW19" s="674">
        <v>9</v>
      </c>
      <c r="AX19" s="674">
        <v>113</v>
      </c>
      <c r="AY19" s="674">
        <v>546</v>
      </c>
      <c r="AZ19" s="674">
        <v>347</v>
      </c>
      <c r="BA19" s="674">
        <v>3</v>
      </c>
      <c r="BB19" s="674">
        <v>1</v>
      </c>
      <c r="BC19" s="674">
        <v>-1</v>
      </c>
      <c r="BD19" s="674">
        <v>6</v>
      </c>
      <c r="BE19" s="674">
        <v>0</v>
      </c>
      <c r="BF19" s="674">
        <v>0</v>
      </c>
      <c r="BG19" s="674">
        <v>0</v>
      </c>
      <c r="BH19" s="674">
        <v>30</v>
      </c>
      <c r="BI19" s="674">
        <v>1</v>
      </c>
      <c r="BJ19" s="674">
        <v>0</v>
      </c>
      <c r="BK19" s="674">
        <v>634</v>
      </c>
      <c r="BL19" s="674">
        <v>1</v>
      </c>
      <c r="BM19" s="674">
        <v>1105</v>
      </c>
      <c r="BN19" s="674">
        <v>274</v>
      </c>
      <c r="BO19" s="674">
        <v>0</v>
      </c>
      <c r="BP19" s="674">
        <v>0</v>
      </c>
      <c r="BQ19" s="674">
        <v>0</v>
      </c>
      <c r="BR19" s="674">
        <v>0</v>
      </c>
      <c r="BS19" s="674">
        <v>0</v>
      </c>
      <c r="BT19" s="674">
        <v>12</v>
      </c>
      <c r="BU19" s="674">
        <v>-380</v>
      </c>
      <c r="BV19" s="674">
        <v>127</v>
      </c>
      <c r="BW19" s="674">
        <v>0</v>
      </c>
      <c r="BX19" s="674">
        <v>0</v>
      </c>
      <c r="BY19" s="674">
        <v>38</v>
      </c>
      <c r="BZ19" s="674">
        <v>0</v>
      </c>
      <c r="CA19" s="674">
        <v>41</v>
      </c>
      <c r="CB19" s="674">
        <v>0</v>
      </c>
      <c r="CC19" s="674">
        <v>1</v>
      </c>
      <c r="CD19" s="674">
        <v>0</v>
      </c>
      <c r="CE19" s="674">
        <v>2</v>
      </c>
      <c r="CF19" s="674">
        <v>75</v>
      </c>
      <c r="CG19" s="674">
        <v>256</v>
      </c>
      <c r="CH19" s="674">
        <v>0</v>
      </c>
      <c r="CI19" s="674">
        <v>12</v>
      </c>
      <c r="CJ19" s="674">
        <v>0</v>
      </c>
      <c r="CK19" s="674">
        <v>750</v>
      </c>
      <c r="CL19" s="674">
        <v>0</v>
      </c>
      <c r="CM19" s="674">
        <v>1770</v>
      </c>
      <c r="CN19" s="674">
        <v>45</v>
      </c>
      <c r="CO19" s="674">
        <v>380</v>
      </c>
      <c r="CP19" s="674">
        <v>255</v>
      </c>
      <c r="CQ19" s="674">
        <v>0</v>
      </c>
      <c r="CR19" s="674">
        <v>63</v>
      </c>
      <c r="CS19" s="674">
        <v>126</v>
      </c>
      <c r="CT19" s="674">
        <v>90</v>
      </c>
      <c r="CU19" s="674">
        <v>118</v>
      </c>
      <c r="CV19" s="674">
        <v>0</v>
      </c>
      <c r="CW19" s="674">
        <v>0</v>
      </c>
      <c r="CX19" s="674">
        <v>18</v>
      </c>
      <c r="CY19" s="674">
        <v>605</v>
      </c>
      <c r="CZ19" s="674">
        <v>55</v>
      </c>
      <c r="DA19" s="674">
        <v>0</v>
      </c>
      <c r="DB19" s="674">
        <v>21</v>
      </c>
      <c r="DC19" s="674">
        <v>53</v>
      </c>
      <c r="DD19" s="674">
        <v>3</v>
      </c>
      <c r="DE19" s="674">
        <v>1458</v>
      </c>
      <c r="DF19" s="674">
        <v>17</v>
      </c>
      <c r="DG19" s="675">
        <v>66933</v>
      </c>
      <c r="DH19" s="674">
        <v>-363</v>
      </c>
      <c r="DI19" s="674">
        <v>-895</v>
      </c>
      <c r="DJ19" s="674">
        <v>0</v>
      </c>
      <c r="DK19" s="674">
        <v>0</v>
      </c>
      <c r="DL19" s="674">
        <v>0</v>
      </c>
      <c r="DM19" s="674">
        <v>0</v>
      </c>
      <c r="DN19" s="674">
        <v>-523</v>
      </c>
      <c r="DO19" s="676">
        <v>-1781</v>
      </c>
      <c r="DP19" s="676">
        <v>65152</v>
      </c>
      <c r="DQ19" s="674">
        <v>67973</v>
      </c>
      <c r="DR19" s="676">
        <v>66192</v>
      </c>
      <c r="DS19" s="676">
        <v>133125</v>
      </c>
      <c r="DT19" s="677">
        <v>-57995</v>
      </c>
      <c r="DU19" s="675">
        <v>8197</v>
      </c>
      <c r="DV19" s="678">
        <v>75130</v>
      </c>
      <c r="DW19" s="680" t="s">
        <v>220</v>
      </c>
    </row>
    <row r="20" spans="1:127" ht="15.75" customHeight="1">
      <c r="A20" s="604" t="s">
        <v>221</v>
      </c>
      <c r="B20" s="611" t="s">
        <v>327</v>
      </c>
      <c r="C20" s="183"/>
      <c r="D20" s="673">
        <v>649</v>
      </c>
      <c r="E20" s="674">
        <v>189</v>
      </c>
      <c r="F20" s="674">
        <v>490</v>
      </c>
      <c r="G20" s="674">
        <v>16</v>
      </c>
      <c r="H20" s="674">
        <v>0</v>
      </c>
      <c r="I20" s="674">
        <v>0</v>
      </c>
      <c r="J20" s="674">
        <v>0</v>
      </c>
      <c r="K20" s="674">
        <v>2630</v>
      </c>
      <c r="L20" s="674">
        <v>2455</v>
      </c>
      <c r="M20" s="674">
        <v>1</v>
      </c>
      <c r="N20" s="674">
        <v>0</v>
      </c>
      <c r="O20" s="674">
        <v>27</v>
      </c>
      <c r="P20" s="674">
        <v>177</v>
      </c>
      <c r="Q20" s="674">
        <v>40</v>
      </c>
      <c r="R20" s="674">
        <v>391</v>
      </c>
      <c r="S20" s="674">
        <v>123</v>
      </c>
      <c r="T20" s="674">
        <v>232</v>
      </c>
      <c r="U20" s="674">
        <v>29</v>
      </c>
      <c r="V20" s="674">
        <v>51</v>
      </c>
      <c r="W20" s="674">
        <v>21</v>
      </c>
      <c r="X20" s="674">
        <v>0</v>
      </c>
      <c r="Y20" s="674">
        <v>112</v>
      </c>
      <c r="Z20" s="674">
        <v>28</v>
      </c>
      <c r="AA20" s="674">
        <v>289</v>
      </c>
      <c r="AB20" s="674">
        <v>13797</v>
      </c>
      <c r="AC20" s="674">
        <v>551</v>
      </c>
      <c r="AD20" s="674">
        <v>0</v>
      </c>
      <c r="AE20" s="674">
        <v>0</v>
      </c>
      <c r="AF20" s="674">
        <v>427</v>
      </c>
      <c r="AG20" s="674">
        <v>17</v>
      </c>
      <c r="AH20" s="674">
        <v>9</v>
      </c>
      <c r="AI20" s="674">
        <v>109</v>
      </c>
      <c r="AJ20" s="674">
        <v>2</v>
      </c>
      <c r="AK20" s="674">
        <v>74</v>
      </c>
      <c r="AL20" s="674">
        <v>180</v>
      </c>
      <c r="AM20" s="674">
        <v>0</v>
      </c>
      <c r="AN20" s="674">
        <v>0</v>
      </c>
      <c r="AO20" s="674">
        <v>0</v>
      </c>
      <c r="AP20" s="674">
        <v>52</v>
      </c>
      <c r="AQ20" s="674">
        <v>0</v>
      </c>
      <c r="AR20" s="674">
        <v>49</v>
      </c>
      <c r="AS20" s="674">
        <v>14</v>
      </c>
      <c r="AT20" s="674">
        <v>115</v>
      </c>
      <c r="AU20" s="674">
        <v>215</v>
      </c>
      <c r="AV20" s="674">
        <v>208</v>
      </c>
      <c r="AW20" s="674">
        <v>154</v>
      </c>
      <c r="AX20" s="674">
        <v>95</v>
      </c>
      <c r="AY20" s="674">
        <v>358</v>
      </c>
      <c r="AZ20" s="674">
        <v>43</v>
      </c>
      <c r="BA20" s="674">
        <v>6</v>
      </c>
      <c r="BB20" s="674">
        <v>4</v>
      </c>
      <c r="BC20" s="674">
        <v>0</v>
      </c>
      <c r="BD20" s="674">
        <v>2</v>
      </c>
      <c r="BE20" s="674">
        <v>0</v>
      </c>
      <c r="BF20" s="674">
        <v>0</v>
      </c>
      <c r="BG20" s="674">
        <v>1</v>
      </c>
      <c r="BH20" s="674">
        <v>27</v>
      </c>
      <c r="BI20" s="674">
        <v>0</v>
      </c>
      <c r="BJ20" s="674">
        <v>0</v>
      </c>
      <c r="BK20" s="674">
        <v>312</v>
      </c>
      <c r="BL20" s="674">
        <v>7</v>
      </c>
      <c r="BM20" s="674">
        <v>6</v>
      </c>
      <c r="BN20" s="674">
        <v>228</v>
      </c>
      <c r="BO20" s="674">
        <v>0</v>
      </c>
      <c r="BP20" s="674">
        <v>0</v>
      </c>
      <c r="BQ20" s="674">
        <v>0</v>
      </c>
      <c r="BR20" s="674">
        <v>0</v>
      </c>
      <c r="BS20" s="674">
        <v>2</v>
      </c>
      <c r="BT20" s="674">
        <v>45</v>
      </c>
      <c r="BU20" s="674">
        <v>4561</v>
      </c>
      <c r="BV20" s="674">
        <v>401</v>
      </c>
      <c r="BW20" s="674">
        <v>2</v>
      </c>
      <c r="BX20" s="674">
        <v>0</v>
      </c>
      <c r="BY20" s="674">
        <v>0</v>
      </c>
      <c r="BZ20" s="674">
        <v>3</v>
      </c>
      <c r="CA20" s="674">
        <v>71</v>
      </c>
      <c r="CB20" s="674">
        <v>0</v>
      </c>
      <c r="CC20" s="674">
        <v>4</v>
      </c>
      <c r="CD20" s="674">
        <v>2</v>
      </c>
      <c r="CE20" s="674">
        <v>0</v>
      </c>
      <c r="CF20" s="674">
        <v>31</v>
      </c>
      <c r="CG20" s="674">
        <v>224</v>
      </c>
      <c r="CH20" s="674">
        <v>3</v>
      </c>
      <c r="CI20" s="674">
        <v>25</v>
      </c>
      <c r="CJ20" s="674">
        <v>13</v>
      </c>
      <c r="CK20" s="674">
        <v>129</v>
      </c>
      <c r="CL20" s="674">
        <v>0</v>
      </c>
      <c r="CM20" s="674">
        <v>10</v>
      </c>
      <c r="CN20" s="674">
        <v>47</v>
      </c>
      <c r="CO20" s="674">
        <v>127</v>
      </c>
      <c r="CP20" s="674">
        <v>148</v>
      </c>
      <c r="CQ20" s="674">
        <v>364</v>
      </c>
      <c r="CR20" s="674">
        <v>66</v>
      </c>
      <c r="CS20" s="674">
        <v>687</v>
      </c>
      <c r="CT20" s="674">
        <v>483</v>
      </c>
      <c r="CU20" s="674">
        <v>109</v>
      </c>
      <c r="CV20" s="674">
        <v>0</v>
      </c>
      <c r="CW20" s="674">
        <v>16</v>
      </c>
      <c r="CX20" s="674">
        <v>0</v>
      </c>
      <c r="CY20" s="674">
        <v>269</v>
      </c>
      <c r="CZ20" s="674">
        <v>37</v>
      </c>
      <c r="DA20" s="674">
        <v>628</v>
      </c>
      <c r="DB20" s="674">
        <v>23</v>
      </c>
      <c r="DC20" s="674">
        <v>36</v>
      </c>
      <c r="DD20" s="674">
        <v>91</v>
      </c>
      <c r="DE20" s="674">
        <v>3708</v>
      </c>
      <c r="DF20" s="674">
        <v>14</v>
      </c>
      <c r="DG20" s="675">
        <v>37391</v>
      </c>
      <c r="DH20" s="674">
        <v>797</v>
      </c>
      <c r="DI20" s="674">
        <v>2708</v>
      </c>
      <c r="DJ20" s="674">
        <v>0</v>
      </c>
      <c r="DK20" s="674">
        <v>0</v>
      </c>
      <c r="DL20" s="674">
        <v>0</v>
      </c>
      <c r="DM20" s="674">
        <v>0</v>
      </c>
      <c r="DN20" s="674">
        <v>-29</v>
      </c>
      <c r="DO20" s="676">
        <v>3476</v>
      </c>
      <c r="DP20" s="676">
        <v>40867</v>
      </c>
      <c r="DQ20" s="674">
        <v>48677</v>
      </c>
      <c r="DR20" s="676">
        <v>52153</v>
      </c>
      <c r="DS20" s="676">
        <v>89544</v>
      </c>
      <c r="DT20" s="677">
        <v>-13290</v>
      </c>
      <c r="DU20" s="675">
        <v>38863</v>
      </c>
      <c r="DV20" s="678">
        <v>76254</v>
      </c>
      <c r="DW20" s="680" t="s">
        <v>221</v>
      </c>
    </row>
    <row r="21" spans="1:127" ht="15.75" customHeight="1">
      <c r="A21" s="604" t="s">
        <v>222</v>
      </c>
      <c r="B21" s="611" t="s">
        <v>328</v>
      </c>
      <c r="C21" s="183"/>
      <c r="D21" s="673">
        <v>2</v>
      </c>
      <c r="E21" s="674">
        <v>0</v>
      </c>
      <c r="F21" s="674">
        <v>4</v>
      </c>
      <c r="G21" s="674">
        <v>0</v>
      </c>
      <c r="H21" s="674">
        <v>5</v>
      </c>
      <c r="I21" s="674">
        <v>0</v>
      </c>
      <c r="J21" s="674">
        <v>3</v>
      </c>
      <c r="K21" s="674">
        <v>1795</v>
      </c>
      <c r="L21" s="674">
        <v>123</v>
      </c>
      <c r="M21" s="674">
        <v>0</v>
      </c>
      <c r="N21" s="674">
        <v>0</v>
      </c>
      <c r="O21" s="674">
        <v>5</v>
      </c>
      <c r="P21" s="674">
        <v>113</v>
      </c>
      <c r="Q21" s="674">
        <v>35</v>
      </c>
      <c r="R21" s="674">
        <v>81</v>
      </c>
      <c r="S21" s="674">
        <v>10</v>
      </c>
      <c r="T21" s="674">
        <v>1535</v>
      </c>
      <c r="U21" s="674">
        <v>1354</v>
      </c>
      <c r="V21" s="674">
        <v>4</v>
      </c>
      <c r="W21" s="674">
        <v>2</v>
      </c>
      <c r="X21" s="674">
        <v>0</v>
      </c>
      <c r="Y21" s="674">
        <v>10</v>
      </c>
      <c r="Z21" s="674">
        <v>11</v>
      </c>
      <c r="AA21" s="674">
        <v>103</v>
      </c>
      <c r="AB21" s="674">
        <v>1658</v>
      </c>
      <c r="AC21" s="674">
        <v>242</v>
      </c>
      <c r="AD21" s="674">
        <v>0</v>
      </c>
      <c r="AE21" s="674">
        <v>1</v>
      </c>
      <c r="AF21" s="674">
        <v>65</v>
      </c>
      <c r="AG21" s="674">
        <v>16</v>
      </c>
      <c r="AH21" s="674">
        <v>2</v>
      </c>
      <c r="AI21" s="674">
        <v>84</v>
      </c>
      <c r="AJ21" s="674">
        <v>2</v>
      </c>
      <c r="AK21" s="674">
        <v>4</v>
      </c>
      <c r="AL21" s="674">
        <v>10</v>
      </c>
      <c r="AM21" s="674">
        <v>4</v>
      </c>
      <c r="AN21" s="674">
        <v>1</v>
      </c>
      <c r="AO21" s="674">
        <v>50</v>
      </c>
      <c r="AP21" s="674">
        <v>2</v>
      </c>
      <c r="AQ21" s="674">
        <v>26</v>
      </c>
      <c r="AR21" s="674">
        <v>248</v>
      </c>
      <c r="AS21" s="674">
        <v>79</v>
      </c>
      <c r="AT21" s="674">
        <v>35</v>
      </c>
      <c r="AU21" s="674">
        <v>204</v>
      </c>
      <c r="AV21" s="674">
        <v>420</v>
      </c>
      <c r="AW21" s="674">
        <v>227</v>
      </c>
      <c r="AX21" s="674">
        <v>1046</v>
      </c>
      <c r="AY21" s="674">
        <v>350</v>
      </c>
      <c r="AZ21" s="674">
        <v>33</v>
      </c>
      <c r="BA21" s="674">
        <v>20</v>
      </c>
      <c r="BB21" s="674">
        <v>8</v>
      </c>
      <c r="BC21" s="674">
        <v>-1</v>
      </c>
      <c r="BD21" s="674">
        <v>25</v>
      </c>
      <c r="BE21" s="674">
        <v>1</v>
      </c>
      <c r="BF21" s="674">
        <v>0</v>
      </c>
      <c r="BG21" s="674">
        <v>21</v>
      </c>
      <c r="BH21" s="674">
        <v>44</v>
      </c>
      <c r="BI21" s="674">
        <v>30</v>
      </c>
      <c r="BJ21" s="674">
        <v>10</v>
      </c>
      <c r="BK21" s="674">
        <v>174</v>
      </c>
      <c r="BL21" s="674">
        <v>16</v>
      </c>
      <c r="BM21" s="674">
        <v>167</v>
      </c>
      <c r="BN21" s="674">
        <v>92</v>
      </c>
      <c r="BO21" s="674">
        <v>55</v>
      </c>
      <c r="BP21" s="674">
        <v>36</v>
      </c>
      <c r="BQ21" s="674">
        <v>524</v>
      </c>
      <c r="BR21" s="674">
        <v>66</v>
      </c>
      <c r="BS21" s="674">
        <v>134</v>
      </c>
      <c r="BT21" s="674">
        <v>217</v>
      </c>
      <c r="BU21" s="674">
        <v>4199</v>
      </c>
      <c r="BV21" s="674">
        <v>4492</v>
      </c>
      <c r="BW21" s="674">
        <v>16</v>
      </c>
      <c r="BX21" s="674">
        <v>1</v>
      </c>
      <c r="BY21" s="674">
        <v>0</v>
      </c>
      <c r="BZ21" s="674">
        <v>19</v>
      </c>
      <c r="CA21" s="674">
        <v>243</v>
      </c>
      <c r="CB21" s="674">
        <v>0</v>
      </c>
      <c r="CC21" s="674">
        <v>6</v>
      </c>
      <c r="CD21" s="674">
        <v>3</v>
      </c>
      <c r="CE21" s="674">
        <v>3</v>
      </c>
      <c r="CF21" s="674">
        <v>19</v>
      </c>
      <c r="CG21" s="674">
        <v>307</v>
      </c>
      <c r="CH21" s="674">
        <v>60</v>
      </c>
      <c r="CI21" s="674">
        <v>711</v>
      </c>
      <c r="CJ21" s="674">
        <v>87</v>
      </c>
      <c r="CK21" s="674">
        <v>879</v>
      </c>
      <c r="CL21" s="674">
        <v>11</v>
      </c>
      <c r="CM21" s="674">
        <v>1621</v>
      </c>
      <c r="CN21" s="674">
        <v>2075</v>
      </c>
      <c r="CO21" s="674">
        <v>1315</v>
      </c>
      <c r="CP21" s="674">
        <v>1252</v>
      </c>
      <c r="CQ21" s="674">
        <v>925</v>
      </c>
      <c r="CR21" s="674">
        <v>135</v>
      </c>
      <c r="CS21" s="674">
        <v>733</v>
      </c>
      <c r="CT21" s="674">
        <v>179</v>
      </c>
      <c r="CU21" s="674">
        <v>2281</v>
      </c>
      <c r="CV21" s="674">
        <v>43</v>
      </c>
      <c r="CW21" s="674">
        <v>1170</v>
      </c>
      <c r="CX21" s="674">
        <v>106</v>
      </c>
      <c r="CY21" s="674">
        <v>705</v>
      </c>
      <c r="CZ21" s="674">
        <v>27</v>
      </c>
      <c r="DA21" s="674">
        <v>106</v>
      </c>
      <c r="DB21" s="674">
        <v>96</v>
      </c>
      <c r="DC21" s="674">
        <v>486</v>
      </c>
      <c r="DD21" s="674">
        <v>236</v>
      </c>
      <c r="DE21" s="674">
        <v>0</v>
      </c>
      <c r="DF21" s="674">
        <v>2</v>
      </c>
      <c r="DG21" s="675">
        <v>36192</v>
      </c>
      <c r="DH21" s="674">
        <v>160</v>
      </c>
      <c r="DI21" s="674">
        <v>0</v>
      </c>
      <c r="DJ21" s="674">
        <v>0</v>
      </c>
      <c r="DK21" s="674">
        <v>0</v>
      </c>
      <c r="DL21" s="674">
        <v>0</v>
      </c>
      <c r="DM21" s="674">
        <v>0</v>
      </c>
      <c r="DN21" s="674">
        <v>-140</v>
      </c>
      <c r="DO21" s="676">
        <v>20</v>
      </c>
      <c r="DP21" s="676">
        <v>36212</v>
      </c>
      <c r="DQ21" s="674">
        <v>13547</v>
      </c>
      <c r="DR21" s="676">
        <v>13567</v>
      </c>
      <c r="DS21" s="676">
        <v>49759</v>
      </c>
      <c r="DT21" s="677">
        <v>-18697</v>
      </c>
      <c r="DU21" s="675">
        <v>-5130</v>
      </c>
      <c r="DV21" s="678">
        <v>31062</v>
      </c>
      <c r="DW21" s="680" t="s">
        <v>222</v>
      </c>
    </row>
    <row r="22" spans="1:127" ht="15.75" customHeight="1">
      <c r="A22" s="604" t="s">
        <v>223</v>
      </c>
      <c r="B22" s="611" t="s">
        <v>329</v>
      </c>
      <c r="C22" s="183"/>
      <c r="D22" s="673">
        <v>3311</v>
      </c>
      <c r="E22" s="674">
        <v>0</v>
      </c>
      <c r="F22" s="674">
        <v>9</v>
      </c>
      <c r="G22" s="674">
        <v>0</v>
      </c>
      <c r="H22" s="674">
        <v>0</v>
      </c>
      <c r="I22" s="674">
        <v>0</v>
      </c>
      <c r="J22" s="674">
        <v>0</v>
      </c>
      <c r="K22" s="674">
        <v>0</v>
      </c>
      <c r="L22" s="674">
        <v>0</v>
      </c>
      <c r="M22" s="674">
        <v>0</v>
      </c>
      <c r="N22" s="674">
        <v>0</v>
      </c>
      <c r="O22" s="674">
        <v>0</v>
      </c>
      <c r="P22" s="674">
        <v>0</v>
      </c>
      <c r="Q22" s="674">
        <v>0</v>
      </c>
      <c r="R22" s="674">
        <v>0</v>
      </c>
      <c r="S22" s="674">
        <v>0</v>
      </c>
      <c r="T22" s="674">
        <v>0</v>
      </c>
      <c r="U22" s="674">
        <v>0</v>
      </c>
      <c r="V22" s="674">
        <v>2427</v>
      </c>
      <c r="W22" s="674">
        <v>249</v>
      </c>
      <c r="X22" s="674">
        <v>0</v>
      </c>
      <c r="Y22" s="674">
        <v>280</v>
      </c>
      <c r="Z22" s="674">
        <v>37</v>
      </c>
      <c r="AA22" s="674">
        <v>13</v>
      </c>
      <c r="AB22" s="674">
        <v>731</v>
      </c>
      <c r="AC22" s="674">
        <v>167</v>
      </c>
      <c r="AD22" s="674">
        <v>0</v>
      </c>
      <c r="AE22" s="674">
        <v>0</v>
      </c>
      <c r="AF22" s="674">
        <v>0</v>
      </c>
      <c r="AG22" s="674">
        <v>1</v>
      </c>
      <c r="AH22" s="674">
        <v>0</v>
      </c>
      <c r="AI22" s="674">
        <v>0</v>
      </c>
      <c r="AJ22" s="674">
        <v>0</v>
      </c>
      <c r="AK22" s="674">
        <v>0</v>
      </c>
      <c r="AL22" s="674">
        <v>4</v>
      </c>
      <c r="AM22" s="674">
        <v>-75</v>
      </c>
      <c r="AN22" s="674">
        <v>0</v>
      </c>
      <c r="AO22" s="674">
        <v>0</v>
      </c>
      <c r="AP22" s="674">
        <v>0</v>
      </c>
      <c r="AQ22" s="674">
        <v>1</v>
      </c>
      <c r="AR22" s="674">
        <v>1</v>
      </c>
      <c r="AS22" s="674">
        <v>0</v>
      </c>
      <c r="AT22" s="674">
        <v>0</v>
      </c>
      <c r="AU22" s="674">
        <v>0</v>
      </c>
      <c r="AV22" s="674">
        <v>8</v>
      </c>
      <c r="AW22" s="674">
        <v>0</v>
      </c>
      <c r="AX22" s="674">
        <v>0</v>
      </c>
      <c r="AY22" s="674">
        <v>1</v>
      </c>
      <c r="AZ22" s="674">
        <v>0</v>
      </c>
      <c r="BA22" s="674">
        <v>0</v>
      </c>
      <c r="BB22" s="674">
        <v>0</v>
      </c>
      <c r="BC22" s="674">
        <v>0</v>
      </c>
      <c r="BD22" s="674">
        <v>0</v>
      </c>
      <c r="BE22" s="674">
        <v>0</v>
      </c>
      <c r="BF22" s="674">
        <v>0</v>
      </c>
      <c r="BG22" s="674">
        <v>0</v>
      </c>
      <c r="BH22" s="674">
        <v>0</v>
      </c>
      <c r="BI22" s="674">
        <v>0</v>
      </c>
      <c r="BJ22" s="674">
        <v>0</v>
      </c>
      <c r="BK22" s="674">
        <v>2</v>
      </c>
      <c r="BL22" s="674">
        <v>0</v>
      </c>
      <c r="BM22" s="674">
        <v>0</v>
      </c>
      <c r="BN22" s="674">
        <v>0</v>
      </c>
      <c r="BO22" s="674">
        <v>59</v>
      </c>
      <c r="BP22" s="674">
        <v>12</v>
      </c>
      <c r="BQ22" s="674">
        <v>17</v>
      </c>
      <c r="BR22" s="674">
        <v>2</v>
      </c>
      <c r="BS22" s="674">
        <v>0</v>
      </c>
      <c r="BT22" s="674">
        <v>0</v>
      </c>
      <c r="BU22" s="674">
        <v>0</v>
      </c>
      <c r="BV22" s="674">
        <v>0</v>
      </c>
      <c r="BW22" s="674">
        <v>0</v>
      </c>
      <c r="BX22" s="674">
        <v>0</v>
      </c>
      <c r="BY22" s="674">
        <v>0</v>
      </c>
      <c r="BZ22" s="674">
        <v>0</v>
      </c>
      <c r="CA22" s="674">
        <v>0</v>
      </c>
      <c r="CB22" s="674">
        <v>0</v>
      </c>
      <c r="CC22" s="674">
        <v>0</v>
      </c>
      <c r="CD22" s="674">
        <v>0</v>
      </c>
      <c r="CE22" s="674">
        <v>0</v>
      </c>
      <c r="CF22" s="674">
        <v>0</v>
      </c>
      <c r="CG22" s="674">
        <v>0</v>
      </c>
      <c r="CH22" s="674">
        <v>0</v>
      </c>
      <c r="CI22" s="674">
        <v>0</v>
      </c>
      <c r="CJ22" s="674">
        <v>0</v>
      </c>
      <c r="CK22" s="674">
        <v>0</v>
      </c>
      <c r="CL22" s="674">
        <v>0</v>
      </c>
      <c r="CM22" s="674">
        <v>0</v>
      </c>
      <c r="CN22" s="674">
        <v>1</v>
      </c>
      <c r="CO22" s="674">
        <v>0</v>
      </c>
      <c r="CP22" s="674">
        <v>0</v>
      </c>
      <c r="CQ22" s="674">
        <v>0</v>
      </c>
      <c r="CR22" s="674">
        <v>0</v>
      </c>
      <c r="CS22" s="674">
        <v>0</v>
      </c>
      <c r="CT22" s="674">
        <v>0</v>
      </c>
      <c r="CU22" s="674">
        <v>0</v>
      </c>
      <c r="CV22" s="674">
        <v>0</v>
      </c>
      <c r="CW22" s="674">
        <v>0</v>
      </c>
      <c r="CX22" s="674">
        <v>0</v>
      </c>
      <c r="CY22" s="674">
        <v>0</v>
      </c>
      <c r="CZ22" s="674">
        <v>0</v>
      </c>
      <c r="DA22" s="674">
        <v>0</v>
      </c>
      <c r="DB22" s="674">
        <v>0</v>
      </c>
      <c r="DC22" s="674">
        <v>9</v>
      </c>
      <c r="DD22" s="674">
        <v>36</v>
      </c>
      <c r="DE22" s="674">
        <v>0</v>
      </c>
      <c r="DF22" s="674">
        <v>45</v>
      </c>
      <c r="DG22" s="675">
        <v>7348</v>
      </c>
      <c r="DH22" s="674">
        <v>0</v>
      </c>
      <c r="DI22" s="674">
        <v>62</v>
      </c>
      <c r="DJ22" s="674">
        <v>0</v>
      </c>
      <c r="DK22" s="674">
        <v>0</v>
      </c>
      <c r="DL22" s="674">
        <v>0</v>
      </c>
      <c r="DM22" s="674">
        <v>0</v>
      </c>
      <c r="DN22" s="674">
        <v>-84</v>
      </c>
      <c r="DO22" s="676">
        <v>-22</v>
      </c>
      <c r="DP22" s="676">
        <v>7326</v>
      </c>
      <c r="DQ22" s="674">
        <v>10215</v>
      </c>
      <c r="DR22" s="676">
        <v>10193</v>
      </c>
      <c r="DS22" s="676">
        <v>17541</v>
      </c>
      <c r="DT22" s="677">
        <v>-2940</v>
      </c>
      <c r="DU22" s="675">
        <v>7253</v>
      </c>
      <c r="DV22" s="678">
        <v>14601</v>
      </c>
      <c r="DW22" s="680" t="s">
        <v>223</v>
      </c>
    </row>
    <row r="23" spans="1:127" ht="15.75" customHeight="1">
      <c r="A23" s="604" t="s">
        <v>224</v>
      </c>
      <c r="B23" s="611" t="s">
        <v>330</v>
      </c>
      <c r="C23" s="183"/>
      <c r="D23" s="673">
        <v>96</v>
      </c>
      <c r="E23" s="674">
        <v>4</v>
      </c>
      <c r="F23" s="674">
        <v>11</v>
      </c>
      <c r="G23" s="674">
        <v>0</v>
      </c>
      <c r="H23" s="674">
        <v>4</v>
      </c>
      <c r="I23" s="674">
        <v>0</v>
      </c>
      <c r="J23" s="674">
        <v>1</v>
      </c>
      <c r="K23" s="674">
        <v>472</v>
      </c>
      <c r="L23" s="674">
        <v>422</v>
      </c>
      <c r="M23" s="674">
        <v>1</v>
      </c>
      <c r="N23" s="674">
        <v>0</v>
      </c>
      <c r="O23" s="674">
        <v>399</v>
      </c>
      <c r="P23" s="674">
        <v>43</v>
      </c>
      <c r="Q23" s="674">
        <v>11</v>
      </c>
      <c r="R23" s="674">
        <v>3</v>
      </c>
      <c r="S23" s="674">
        <v>814</v>
      </c>
      <c r="T23" s="674">
        <v>76</v>
      </c>
      <c r="U23" s="674">
        <v>0</v>
      </c>
      <c r="V23" s="674">
        <v>1153</v>
      </c>
      <c r="W23" s="674">
        <v>4389</v>
      </c>
      <c r="X23" s="674">
        <v>0</v>
      </c>
      <c r="Y23" s="674">
        <v>1264</v>
      </c>
      <c r="Z23" s="674">
        <v>283</v>
      </c>
      <c r="AA23" s="674">
        <v>451</v>
      </c>
      <c r="AB23" s="674">
        <v>18116</v>
      </c>
      <c r="AC23" s="674">
        <v>1803</v>
      </c>
      <c r="AD23" s="674">
        <v>0</v>
      </c>
      <c r="AE23" s="674">
        <v>2</v>
      </c>
      <c r="AF23" s="674">
        <v>774</v>
      </c>
      <c r="AG23" s="674">
        <v>187</v>
      </c>
      <c r="AH23" s="674">
        <v>2</v>
      </c>
      <c r="AI23" s="674">
        <v>461</v>
      </c>
      <c r="AJ23" s="674">
        <v>26</v>
      </c>
      <c r="AK23" s="674">
        <v>52</v>
      </c>
      <c r="AL23" s="674">
        <v>86</v>
      </c>
      <c r="AM23" s="674">
        <v>419</v>
      </c>
      <c r="AN23" s="674">
        <v>47</v>
      </c>
      <c r="AO23" s="674">
        <v>78</v>
      </c>
      <c r="AP23" s="674">
        <v>13</v>
      </c>
      <c r="AQ23" s="674">
        <v>987</v>
      </c>
      <c r="AR23" s="674">
        <v>107</v>
      </c>
      <c r="AS23" s="674">
        <v>360</v>
      </c>
      <c r="AT23" s="674">
        <v>58</v>
      </c>
      <c r="AU23" s="674">
        <v>223</v>
      </c>
      <c r="AV23" s="674">
        <v>282</v>
      </c>
      <c r="AW23" s="674">
        <v>39</v>
      </c>
      <c r="AX23" s="674">
        <v>871</v>
      </c>
      <c r="AY23" s="674">
        <v>328</v>
      </c>
      <c r="AZ23" s="674">
        <v>51</v>
      </c>
      <c r="BA23" s="674">
        <v>9</v>
      </c>
      <c r="BB23" s="674">
        <v>3</v>
      </c>
      <c r="BC23" s="674">
        <v>-2</v>
      </c>
      <c r="BD23" s="674">
        <v>5</v>
      </c>
      <c r="BE23" s="674">
        <v>0</v>
      </c>
      <c r="BF23" s="674">
        <v>0</v>
      </c>
      <c r="BG23" s="674">
        <v>0</v>
      </c>
      <c r="BH23" s="674">
        <v>12</v>
      </c>
      <c r="BI23" s="674">
        <v>1</v>
      </c>
      <c r="BJ23" s="674">
        <v>2</v>
      </c>
      <c r="BK23" s="674">
        <v>116</v>
      </c>
      <c r="BL23" s="674">
        <v>3</v>
      </c>
      <c r="BM23" s="674">
        <v>43</v>
      </c>
      <c r="BN23" s="674">
        <v>34</v>
      </c>
      <c r="BO23" s="674">
        <v>76</v>
      </c>
      <c r="BP23" s="674">
        <v>69</v>
      </c>
      <c r="BQ23" s="674">
        <v>1</v>
      </c>
      <c r="BR23" s="674">
        <v>0</v>
      </c>
      <c r="BS23" s="674">
        <v>322</v>
      </c>
      <c r="BT23" s="674">
        <v>429</v>
      </c>
      <c r="BU23" s="674">
        <v>0</v>
      </c>
      <c r="BV23" s="674">
        <v>0</v>
      </c>
      <c r="BW23" s="674">
        <v>0</v>
      </c>
      <c r="BX23" s="674">
        <v>0</v>
      </c>
      <c r="BY23" s="674">
        <v>0</v>
      </c>
      <c r="BZ23" s="674">
        <v>0</v>
      </c>
      <c r="CA23" s="674">
        <v>8</v>
      </c>
      <c r="CB23" s="674">
        <v>0</v>
      </c>
      <c r="CC23" s="674">
        <v>0</v>
      </c>
      <c r="CD23" s="674">
        <v>0</v>
      </c>
      <c r="CE23" s="674">
        <v>0</v>
      </c>
      <c r="CF23" s="674">
        <v>12</v>
      </c>
      <c r="CG23" s="674">
        <v>11</v>
      </c>
      <c r="CH23" s="674">
        <v>0</v>
      </c>
      <c r="CI23" s="674">
        <v>0</v>
      </c>
      <c r="CJ23" s="674">
        <v>0</v>
      </c>
      <c r="CK23" s="674">
        <v>0</v>
      </c>
      <c r="CL23" s="674">
        <v>0</v>
      </c>
      <c r="CM23" s="674">
        <v>3</v>
      </c>
      <c r="CN23" s="674">
        <v>46</v>
      </c>
      <c r="CO23" s="674">
        <v>5</v>
      </c>
      <c r="CP23" s="674">
        <v>283</v>
      </c>
      <c r="CQ23" s="674">
        <v>156</v>
      </c>
      <c r="CR23" s="674">
        <v>263</v>
      </c>
      <c r="CS23" s="674">
        <v>36</v>
      </c>
      <c r="CT23" s="674">
        <v>31</v>
      </c>
      <c r="CU23" s="674">
        <v>0</v>
      </c>
      <c r="CV23" s="674">
        <v>0</v>
      </c>
      <c r="CW23" s="674">
        <v>7</v>
      </c>
      <c r="CX23" s="674">
        <v>39</v>
      </c>
      <c r="CY23" s="674">
        <v>0</v>
      </c>
      <c r="CZ23" s="674">
        <v>4</v>
      </c>
      <c r="DA23" s="674">
        <v>66</v>
      </c>
      <c r="DB23" s="674">
        <v>78</v>
      </c>
      <c r="DC23" s="674">
        <v>41</v>
      </c>
      <c r="DD23" s="674">
        <v>2</v>
      </c>
      <c r="DE23" s="674">
        <v>0</v>
      </c>
      <c r="DF23" s="674">
        <v>34</v>
      </c>
      <c r="DG23" s="675">
        <v>37517</v>
      </c>
      <c r="DH23" s="674">
        <v>0</v>
      </c>
      <c r="DI23" s="674">
        <v>110</v>
      </c>
      <c r="DJ23" s="674">
        <v>0</v>
      </c>
      <c r="DK23" s="674">
        <v>0</v>
      </c>
      <c r="DL23" s="674">
        <v>0</v>
      </c>
      <c r="DM23" s="674">
        <v>0</v>
      </c>
      <c r="DN23" s="674">
        <v>996</v>
      </c>
      <c r="DO23" s="676">
        <v>1106</v>
      </c>
      <c r="DP23" s="676">
        <v>38623</v>
      </c>
      <c r="DQ23" s="674">
        <v>21439</v>
      </c>
      <c r="DR23" s="676">
        <v>22545</v>
      </c>
      <c r="DS23" s="676">
        <v>60062</v>
      </c>
      <c r="DT23" s="677">
        <v>-33153</v>
      </c>
      <c r="DU23" s="675">
        <v>-10608</v>
      </c>
      <c r="DV23" s="678">
        <v>26909</v>
      </c>
      <c r="DW23" s="680" t="s">
        <v>224</v>
      </c>
    </row>
    <row r="24" spans="1:127" ht="15.75" customHeight="1">
      <c r="A24" s="604" t="s">
        <v>225</v>
      </c>
      <c r="B24" s="611" t="s">
        <v>536</v>
      </c>
      <c r="C24" s="183"/>
      <c r="D24" s="673">
        <v>0</v>
      </c>
      <c r="E24" s="674">
        <v>0</v>
      </c>
      <c r="F24" s="674">
        <v>0</v>
      </c>
      <c r="G24" s="674">
        <v>0</v>
      </c>
      <c r="H24" s="674">
        <v>0</v>
      </c>
      <c r="I24" s="674">
        <v>0</v>
      </c>
      <c r="J24" s="674">
        <v>0</v>
      </c>
      <c r="K24" s="674">
        <v>0</v>
      </c>
      <c r="L24" s="674">
        <v>0</v>
      </c>
      <c r="M24" s="674">
        <v>0</v>
      </c>
      <c r="N24" s="674">
        <v>0</v>
      </c>
      <c r="O24" s="674">
        <v>2</v>
      </c>
      <c r="P24" s="674">
        <v>0</v>
      </c>
      <c r="Q24" s="674">
        <v>0</v>
      </c>
      <c r="R24" s="674">
        <v>0</v>
      </c>
      <c r="S24" s="674">
        <v>6</v>
      </c>
      <c r="T24" s="674">
        <v>0</v>
      </c>
      <c r="U24" s="674">
        <v>0</v>
      </c>
      <c r="V24" s="674">
        <v>217</v>
      </c>
      <c r="W24" s="674">
        <v>93</v>
      </c>
      <c r="X24" s="674">
        <v>0</v>
      </c>
      <c r="Y24" s="674">
        <v>6956</v>
      </c>
      <c r="Z24" s="674">
        <v>687</v>
      </c>
      <c r="AA24" s="674">
        <v>68</v>
      </c>
      <c r="AB24" s="674">
        <v>267</v>
      </c>
      <c r="AC24" s="674">
        <v>447</v>
      </c>
      <c r="AD24" s="674">
        <v>0</v>
      </c>
      <c r="AE24" s="674">
        <v>0</v>
      </c>
      <c r="AF24" s="674">
        <v>4</v>
      </c>
      <c r="AG24" s="674">
        <v>6</v>
      </c>
      <c r="AH24" s="674">
        <v>0</v>
      </c>
      <c r="AI24" s="674">
        <v>9</v>
      </c>
      <c r="AJ24" s="674">
        <v>0</v>
      </c>
      <c r="AK24" s="674">
        <v>0</v>
      </c>
      <c r="AL24" s="674">
        <v>13</v>
      </c>
      <c r="AM24" s="674">
        <v>0</v>
      </c>
      <c r="AN24" s="674">
        <v>0</v>
      </c>
      <c r="AO24" s="674">
        <v>0</v>
      </c>
      <c r="AP24" s="674">
        <v>0</v>
      </c>
      <c r="AQ24" s="674">
        <v>0</v>
      </c>
      <c r="AR24" s="674">
        <v>0</v>
      </c>
      <c r="AS24" s="674">
        <v>0</v>
      </c>
      <c r="AT24" s="674">
        <v>0</v>
      </c>
      <c r="AU24" s="674">
        <v>1</v>
      </c>
      <c r="AV24" s="674">
        <v>0</v>
      </c>
      <c r="AW24" s="674">
        <v>0</v>
      </c>
      <c r="AX24" s="674">
        <v>2</v>
      </c>
      <c r="AY24" s="674">
        <v>19</v>
      </c>
      <c r="AZ24" s="674">
        <v>0</v>
      </c>
      <c r="BA24" s="674">
        <v>0</v>
      </c>
      <c r="BB24" s="674">
        <v>0</v>
      </c>
      <c r="BC24" s="674">
        <v>0</v>
      </c>
      <c r="BD24" s="674">
        <v>0</v>
      </c>
      <c r="BE24" s="674">
        <v>0</v>
      </c>
      <c r="BF24" s="674">
        <v>0</v>
      </c>
      <c r="BG24" s="674">
        <v>0</v>
      </c>
      <c r="BH24" s="674">
        <v>0</v>
      </c>
      <c r="BI24" s="674">
        <v>0</v>
      </c>
      <c r="BJ24" s="674">
        <v>0</v>
      </c>
      <c r="BK24" s="674">
        <v>5</v>
      </c>
      <c r="BL24" s="674">
        <v>0</v>
      </c>
      <c r="BM24" s="674">
        <v>0</v>
      </c>
      <c r="BN24" s="674">
        <v>0</v>
      </c>
      <c r="BO24" s="674">
        <v>0</v>
      </c>
      <c r="BP24" s="674">
        <v>0</v>
      </c>
      <c r="BQ24" s="674">
        <v>0</v>
      </c>
      <c r="BR24" s="674">
        <v>5</v>
      </c>
      <c r="BS24" s="674">
        <v>0</v>
      </c>
      <c r="BT24" s="674">
        <v>0</v>
      </c>
      <c r="BU24" s="674">
        <v>0</v>
      </c>
      <c r="BV24" s="674">
        <v>0</v>
      </c>
      <c r="BW24" s="674">
        <v>0</v>
      </c>
      <c r="BX24" s="674">
        <v>0</v>
      </c>
      <c r="BY24" s="674">
        <v>0</v>
      </c>
      <c r="BZ24" s="674">
        <v>0</v>
      </c>
      <c r="CA24" s="674">
        <v>0</v>
      </c>
      <c r="CB24" s="674">
        <v>0</v>
      </c>
      <c r="CC24" s="674">
        <v>0</v>
      </c>
      <c r="CD24" s="674">
        <v>0</v>
      </c>
      <c r="CE24" s="674">
        <v>0</v>
      </c>
      <c r="CF24" s="674">
        <v>0</v>
      </c>
      <c r="CG24" s="674">
        <v>0</v>
      </c>
      <c r="CH24" s="674">
        <v>0</v>
      </c>
      <c r="CI24" s="674">
        <v>0</v>
      </c>
      <c r="CJ24" s="674">
        <v>0</v>
      </c>
      <c r="CK24" s="674">
        <v>0</v>
      </c>
      <c r="CL24" s="674">
        <v>0</v>
      </c>
      <c r="CM24" s="674">
        <v>0</v>
      </c>
      <c r="CN24" s="674">
        <v>0</v>
      </c>
      <c r="CO24" s="674">
        <v>0</v>
      </c>
      <c r="CP24" s="674">
        <v>70</v>
      </c>
      <c r="CQ24" s="674">
        <v>26</v>
      </c>
      <c r="CR24" s="674">
        <v>1</v>
      </c>
      <c r="CS24" s="674">
        <v>0</v>
      </c>
      <c r="CT24" s="674">
        <v>0</v>
      </c>
      <c r="CU24" s="674">
        <v>0</v>
      </c>
      <c r="CV24" s="674">
        <v>0</v>
      </c>
      <c r="CW24" s="674">
        <v>0</v>
      </c>
      <c r="CX24" s="674">
        <v>0</v>
      </c>
      <c r="CY24" s="674">
        <v>0</v>
      </c>
      <c r="CZ24" s="674">
        <v>0</v>
      </c>
      <c r="DA24" s="674">
        <v>0</v>
      </c>
      <c r="DB24" s="674">
        <v>0</v>
      </c>
      <c r="DC24" s="674">
        <v>0</v>
      </c>
      <c r="DD24" s="674">
        <v>0</v>
      </c>
      <c r="DE24" s="674">
        <v>0</v>
      </c>
      <c r="DF24" s="674">
        <v>0</v>
      </c>
      <c r="DG24" s="675">
        <v>8904</v>
      </c>
      <c r="DH24" s="674">
        <v>0</v>
      </c>
      <c r="DI24" s="674">
        <v>0</v>
      </c>
      <c r="DJ24" s="674">
        <v>0</v>
      </c>
      <c r="DK24" s="674">
        <v>0</v>
      </c>
      <c r="DL24" s="674">
        <v>0</v>
      </c>
      <c r="DM24" s="674">
        <v>0</v>
      </c>
      <c r="DN24" s="674">
        <v>0</v>
      </c>
      <c r="DO24" s="676">
        <v>0</v>
      </c>
      <c r="DP24" s="676">
        <v>8904</v>
      </c>
      <c r="DQ24" s="674">
        <v>0</v>
      </c>
      <c r="DR24" s="676">
        <v>0</v>
      </c>
      <c r="DS24" s="676">
        <v>8904</v>
      </c>
      <c r="DT24" s="677">
        <v>-8904</v>
      </c>
      <c r="DU24" s="675">
        <v>-8904</v>
      </c>
      <c r="DV24" s="678">
        <v>0</v>
      </c>
      <c r="DW24" s="680" t="s">
        <v>225</v>
      </c>
    </row>
    <row r="25" spans="1:127" ht="15.75" customHeight="1">
      <c r="A25" s="604" t="s">
        <v>226</v>
      </c>
      <c r="B25" s="611" t="s">
        <v>537</v>
      </c>
      <c r="C25" s="183"/>
      <c r="D25" s="673">
        <v>0</v>
      </c>
      <c r="E25" s="674">
        <v>0</v>
      </c>
      <c r="F25" s="674">
        <v>3</v>
      </c>
      <c r="G25" s="674">
        <v>0</v>
      </c>
      <c r="H25" s="674">
        <v>0</v>
      </c>
      <c r="I25" s="674">
        <v>0</v>
      </c>
      <c r="J25" s="674">
        <v>3</v>
      </c>
      <c r="K25" s="674">
        <v>461</v>
      </c>
      <c r="L25" s="674">
        <v>567</v>
      </c>
      <c r="M25" s="674">
        <v>1</v>
      </c>
      <c r="N25" s="674">
        <v>0</v>
      </c>
      <c r="O25" s="674">
        <v>444</v>
      </c>
      <c r="P25" s="674">
        <v>15</v>
      </c>
      <c r="Q25" s="674">
        <v>79</v>
      </c>
      <c r="R25" s="674">
        <v>61</v>
      </c>
      <c r="S25" s="674">
        <v>4038</v>
      </c>
      <c r="T25" s="674">
        <v>12</v>
      </c>
      <c r="U25" s="674">
        <v>15</v>
      </c>
      <c r="V25" s="674">
        <v>80</v>
      </c>
      <c r="W25" s="674">
        <v>559</v>
      </c>
      <c r="X25" s="674">
        <v>0</v>
      </c>
      <c r="Y25" s="674">
        <v>9971</v>
      </c>
      <c r="Z25" s="674">
        <v>16648</v>
      </c>
      <c r="AA25" s="674">
        <v>9650</v>
      </c>
      <c r="AB25" s="674">
        <v>44645</v>
      </c>
      <c r="AC25" s="674">
        <v>7714</v>
      </c>
      <c r="AD25" s="674">
        <v>0</v>
      </c>
      <c r="AE25" s="674">
        <v>96</v>
      </c>
      <c r="AF25" s="674">
        <v>8926</v>
      </c>
      <c r="AG25" s="674">
        <v>4397</v>
      </c>
      <c r="AH25" s="674">
        <v>6</v>
      </c>
      <c r="AI25" s="674">
        <v>394</v>
      </c>
      <c r="AJ25" s="674">
        <v>3</v>
      </c>
      <c r="AK25" s="674">
        <v>3</v>
      </c>
      <c r="AL25" s="674">
        <v>2035</v>
      </c>
      <c r="AM25" s="674">
        <v>2</v>
      </c>
      <c r="AN25" s="674">
        <v>0</v>
      </c>
      <c r="AO25" s="674">
        <v>1</v>
      </c>
      <c r="AP25" s="674">
        <v>0</v>
      </c>
      <c r="AQ25" s="674">
        <v>3</v>
      </c>
      <c r="AR25" s="674">
        <v>195</v>
      </c>
      <c r="AS25" s="674">
        <v>14</v>
      </c>
      <c r="AT25" s="674">
        <v>9</v>
      </c>
      <c r="AU25" s="674">
        <v>11</v>
      </c>
      <c r="AV25" s="674">
        <v>5</v>
      </c>
      <c r="AW25" s="674">
        <v>7</v>
      </c>
      <c r="AX25" s="674">
        <v>654</v>
      </c>
      <c r="AY25" s="674">
        <v>160</v>
      </c>
      <c r="AZ25" s="674">
        <v>16</v>
      </c>
      <c r="BA25" s="674">
        <v>4</v>
      </c>
      <c r="BB25" s="674">
        <v>4</v>
      </c>
      <c r="BC25" s="674">
        <v>-1</v>
      </c>
      <c r="BD25" s="674">
        <v>0</v>
      </c>
      <c r="BE25" s="674">
        <v>0</v>
      </c>
      <c r="BF25" s="674">
        <v>0</v>
      </c>
      <c r="BG25" s="674">
        <v>2</v>
      </c>
      <c r="BH25" s="674">
        <v>20</v>
      </c>
      <c r="BI25" s="674">
        <v>3</v>
      </c>
      <c r="BJ25" s="674">
        <v>0</v>
      </c>
      <c r="BK25" s="674">
        <v>56</v>
      </c>
      <c r="BL25" s="674">
        <v>0</v>
      </c>
      <c r="BM25" s="674">
        <v>16</v>
      </c>
      <c r="BN25" s="674">
        <v>23</v>
      </c>
      <c r="BO25" s="674">
        <v>0</v>
      </c>
      <c r="BP25" s="674">
        <v>0</v>
      </c>
      <c r="BQ25" s="674">
        <v>0</v>
      </c>
      <c r="BR25" s="674">
        <v>0</v>
      </c>
      <c r="BS25" s="674">
        <v>2</v>
      </c>
      <c r="BT25" s="674">
        <v>0</v>
      </c>
      <c r="BU25" s="674">
        <v>0</v>
      </c>
      <c r="BV25" s="674">
        <v>0</v>
      </c>
      <c r="BW25" s="674">
        <v>0</v>
      </c>
      <c r="BX25" s="674">
        <v>0</v>
      </c>
      <c r="BY25" s="674">
        <v>0</v>
      </c>
      <c r="BZ25" s="674">
        <v>0</v>
      </c>
      <c r="CA25" s="674">
        <v>0</v>
      </c>
      <c r="CB25" s="674">
        <v>0</v>
      </c>
      <c r="CC25" s="674">
        <v>0</v>
      </c>
      <c r="CD25" s="674">
        <v>0</v>
      </c>
      <c r="CE25" s="674">
        <v>0</v>
      </c>
      <c r="CF25" s="674">
        <v>0</v>
      </c>
      <c r="CG25" s="674">
        <v>19</v>
      </c>
      <c r="CH25" s="674">
        <v>0</v>
      </c>
      <c r="CI25" s="674">
        <v>0</v>
      </c>
      <c r="CJ25" s="674">
        <v>0</v>
      </c>
      <c r="CK25" s="674">
        <v>0</v>
      </c>
      <c r="CL25" s="674">
        <v>0</v>
      </c>
      <c r="CM25" s="674">
        <v>4</v>
      </c>
      <c r="CN25" s="674">
        <v>1</v>
      </c>
      <c r="CO25" s="674">
        <v>78</v>
      </c>
      <c r="CP25" s="674">
        <v>365</v>
      </c>
      <c r="CQ25" s="674">
        <v>162</v>
      </c>
      <c r="CR25" s="674">
        <v>20</v>
      </c>
      <c r="CS25" s="674">
        <v>1</v>
      </c>
      <c r="CT25" s="674">
        <v>7</v>
      </c>
      <c r="CU25" s="674">
        <v>0</v>
      </c>
      <c r="CV25" s="674">
        <v>0</v>
      </c>
      <c r="CW25" s="674">
        <v>0</v>
      </c>
      <c r="CX25" s="674">
        <v>36</v>
      </c>
      <c r="CY25" s="674">
        <v>0</v>
      </c>
      <c r="CZ25" s="674">
        <v>0</v>
      </c>
      <c r="DA25" s="674">
        <v>0</v>
      </c>
      <c r="DB25" s="674">
        <v>27</v>
      </c>
      <c r="DC25" s="674">
        <v>0</v>
      </c>
      <c r="DD25" s="674">
        <v>5</v>
      </c>
      <c r="DE25" s="674">
        <v>0</v>
      </c>
      <c r="DF25" s="674">
        <v>15</v>
      </c>
      <c r="DG25" s="675">
        <v>112772</v>
      </c>
      <c r="DH25" s="674">
        <v>0</v>
      </c>
      <c r="DI25" s="674">
        <v>5</v>
      </c>
      <c r="DJ25" s="674">
        <v>0</v>
      </c>
      <c r="DK25" s="674">
        <v>0</v>
      </c>
      <c r="DL25" s="674">
        <v>0</v>
      </c>
      <c r="DM25" s="674">
        <v>0</v>
      </c>
      <c r="DN25" s="674">
        <v>-1414</v>
      </c>
      <c r="DO25" s="676">
        <v>-1409</v>
      </c>
      <c r="DP25" s="676">
        <v>111363</v>
      </c>
      <c r="DQ25" s="674">
        <v>1775</v>
      </c>
      <c r="DR25" s="676">
        <v>366</v>
      </c>
      <c r="DS25" s="676">
        <v>113138</v>
      </c>
      <c r="DT25" s="677">
        <v>-71985</v>
      </c>
      <c r="DU25" s="675">
        <v>-71619</v>
      </c>
      <c r="DV25" s="678">
        <v>41153</v>
      </c>
      <c r="DW25" s="680" t="s">
        <v>226</v>
      </c>
    </row>
    <row r="26" spans="1:127" ht="15.75" customHeight="1">
      <c r="A26" s="604" t="s">
        <v>227</v>
      </c>
      <c r="B26" s="615" t="s">
        <v>331</v>
      </c>
      <c r="C26" s="183"/>
      <c r="D26" s="673">
        <v>0</v>
      </c>
      <c r="E26" s="674">
        <v>0</v>
      </c>
      <c r="F26" s="674">
        <v>0</v>
      </c>
      <c r="G26" s="674">
        <v>0</v>
      </c>
      <c r="H26" s="674">
        <v>0</v>
      </c>
      <c r="I26" s="674">
        <v>0</v>
      </c>
      <c r="J26" s="674">
        <v>0</v>
      </c>
      <c r="K26" s="674">
        <v>11</v>
      </c>
      <c r="L26" s="674">
        <v>0</v>
      </c>
      <c r="M26" s="674">
        <v>0</v>
      </c>
      <c r="N26" s="674">
        <v>0</v>
      </c>
      <c r="O26" s="674">
        <v>5</v>
      </c>
      <c r="P26" s="674">
        <v>1</v>
      </c>
      <c r="Q26" s="674">
        <v>111</v>
      </c>
      <c r="R26" s="674">
        <v>15</v>
      </c>
      <c r="S26" s="674">
        <v>97</v>
      </c>
      <c r="T26" s="674">
        <v>339</v>
      </c>
      <c r="U26" s="674">
        <v>14</v>
      </c>
      <c r="V26" s="674">
        <v>0</v>
      </c>
      <c r="W26" s="674">
        <v>0</v>
      </c>
      <c r="X26" s="674">
        <v>0</v>
      </c>
      <c r="Y26" s="674">
        <v>0</v>
      </c>
      <c r="Z26" s="674">
        <v>4</v>
      </c>
      <c r="AA26" s="674">
        <v>2390</v>
      </c>
      <c r="AB26" s="674">
        <v>0</v>
      </c>
      <c r="AC26" s="674">
        <v>1322</v>
      </c>
      <c r="AD26" s="674">
        <v>0</v>
      </c>
      <c r="AE26" s="674">
        <v>0</v>
      </c>
      <c r="AF26" s="674">
        <v>30116</v>
      </c>
      <c r="AG26" s="674">
        <v>12</v>
      </c>
      <c r="AH26" s="674">
        <v>16</v>
      </c>
      <c r="AI26" s="674">
        <v>0</v>
      </c>
      <c r="AJ26" s="674">
        <v>0</v>
      </c>
      <c r="AK26" s="674">
        <v>0</v>
      </c>
      <c r="AL26" s="674">
        <v>112</v>
      </c>
      <c r="AM26" s="674">
        <v>0</v>
      </c>
      <c r="AN26" s="674">
        <v>0</v>
      </c>
      <c r="AO26" s="674">
        <v>0</v>
      </c>
      <c r="AP26" s="674">
        <v>0</v>
      </c>
      <c r="AQ26" s="674">
        <v>0</v>
      </c>
      <c r="AR26" s="674">
        <v>114</v>
      </c>
      <c r="AS26" s="674">
        <v>12</v>
      </c>
      <c r="AT26" s="674">
        <v>13</v>
      </c>
      <c r="AU26" s="674">
        <v>0</v>
      </c>
      <c r="AV26" s="674">
        <v>51</v>
      </c>
      <c r="AW26" s="674">
        <v>168</v>
      </c>
      <c r="AX26" s="674">
        <v>224</v>
      </c>
      <c r="AY26" s="674">
        <v>315</v>
      </c>
      <c r="AZ26" s="674">
        <v>66</v>
      </c>
      <c r="BA26" s="674">
        <v>6</v>
      </c>
      <c r="BB26" s="674">
        <v>0</v>
      </c>
      <c r="BC26" s="674">
        <v>7</v>
      </c>
      <c r="BD26" s="674">
        <v>2</v>
      </c>
      <c r="BE26" s="674">
        <v>0</v>
      </c>
      <c r="BF26" s="674">
        <v>0</v>
      </c>
      <c r="BG26" s="674">
        <v>0</v>
      </c>
      <c r="BH26" s="674">
        <v>206</v>
      </c>
      <c r="BI26" s="674">
        <v>0</v>
      </c>
      <c r="BJ26" s="674">
        <v>0</v>
      </c>
      <c r="BK26" s="674">
        <v>85</v>
      </c>
      <c r="BL26" s="674">
        <v>0</v>
      </c>
      <c r="BM26" s="674">
        <v>0</v>
      </c>
      <c r="BN26" s="674">
        <v>0</v>
      </c>
      <c r="BO26" s="674">
        <v>0</v>
      </c>
      <c r="BP26" s="674">
        <v>0</v>
      </c>
      <c r="BQ26" s="674">
        <v>0</v>
      </c>
      <c r="BR26" s="674">
        <v>0</v>
      </c>
      <c r="BS26" s="674">
        <v>0</v>
      </c>
      <c r="BT26" s="674">
        <v>0</v>
      </c>
      <c r="BU26" s="674">
        <v>0</v>
      </c>
      <c r="BV26" s="674">
        <v>0</v>
      </c>
      <c r="BW26" s="674">
        <v>0</v>
      </c>
      <c r="BX26" s="674">
        <v>0</v>
      </c>
      <c r="BY26" s="674">
        <v>0</v>
      </c>
      <c r="BZ26" s="674">
        <v>0</v>
      </c>
      <c r="CA26" s="674">
        <v>0</v>
      </c>
      <c r="CB26" s="674">
        <v>0</v>
      </c>
      <c r="CC26" s="674">
        <v>0</v>
      </c>
      <c r="CD26" s="674">
        <v>0</v>
      </c>
      <c r="CE26" s="674">
        <v>0</v>
      </c>
      <c r="CF26" s="674">
        <v>0</v>
      </c>
      <c r="CG26" s="674">
        <v>0</v>
      </c>
      <c r="CH26" s="674">
        <v>0</v>
      </c>
      <c r="CI26" s="674">
        <v>0</v>
      </c>
      <c r="CJ26" s="674">
        <v>0</v>
      </c>
      <c r="CK26" s="674">
        <v>0</v>
      </c>
      <c r="CL26" s="674">
        <v>0</v>
      </c>
      <c r="CM26" s="674">
        <v>0</v>
      </c>
      <c r="CN26" s="674">
        <v>0</v>
      </c>
      <c r="CO26" s="674">
        <v>0</v>
      </c>
      <c r="CP26" s="674">
        <v>0</v>
      </c>
      <c r="CQ26" s="674">
        <v>63</v>
      </c>
      <c r="CR26" s="674">
        <v>5</v>
      </c>
      <c r="CS26" s="674">
        <v>0</v>
      </c>
      <c r="CT26" s="674">
        <v>2</v>
      </c>
      <c r="CU26" s="674">
        <v>0</v>
      </c>
      <c r="CV26" s="674">
        <v>0</v>
      </c>
      <c r="CW26" s="674">
        <v>0</v>
      </c>
      <c r="CX26" s="674">
        <v>0</v>
      </c>
      <c r="CY26" s="674">
        <v>0</v>
      </c>
      <c r="CZ26" s="674">
        <v>0</v>
      </c>
      <c r="DA26" s="674">
        <v>0</v>
      </c>
      <c r="DB26" s="674">
        <v>0</v>
      </c>
      <c r="DC26" s="674">
        <v>0</v>
      </c>
      <c r="DD26" s="674">
        <v>0</v>
      </c>
      <c r="DE26" s="674">
        <v>0</v>
      </c>
      <c r="DF26" s="674">
        <v>53</v>
      </c>
      <c r="DG26" s="675">
        <v>35957</v>
      </c>
      <c r="DH26" s="674">
        <v>0</v>
      </c>
      <c r="DI26" s="674">
        <v>0</v>
      </c>
      <c r="DJ26" s="674">
        <v>0</v>
      </c>
      <c r="DK26" s="674">
        <v>0</v>
      </c>
      <c r="DL26" s="674">
        <v>0</v>
      </c>
      <c r="DM26" s="674">
        <v>0</v>
      </c>
      <c r="DN26" s="674">
        <v>499</v>
      </c>
      <c r="DO26" s="676">
        <v>499</v>
      </c>
      <c r="DP26" s="676">
        <v>36456</v>
      </c>
      <c r="DQ26" s="674">
        <v>25684</v>
      </c>
      <c r="DR26" s="676">
        <v>26183</v>
      </c>
      <c r="DS26" s="676">
        <v>62140</v>
      </c>
      <c r="DT26" s="677">
        <v>-34918</v>
      </c>
      <c r="DU26" s="675">
        <v>-8735</v>
      </c>
      <c r="DV26" s="678">
        <v>27222</v>
      </c>
      <c r="DW26" s="680" t="s">
        <v>227</v>
      </c>
    </row>
    <row r="27" spans="1:127" ht="15.75" customHeight="1">
      <c r="A27" s="604" t="s">
        <v>228</v>
      </c>
      <c r="B27" s="611" t="s">
        <v>332</v>
      </c>
      <c r="C27" s="183"/>
      <c r="D27" s="673">
        <v>0</v>
      </c>
      <c r="E27" s="674">
        <v>0</v>
      </c>
      <c r="F27" s="674">
        <v>0</v>
      </c>
      <c r="G27" s="674">
        <v>0</v>
      </c>
      <c r="H27" s="674">
        <v>0</v>
      </c>
      <c r="I27" s="674">
        <v>0</v>
      </c>
      <c r="J27" s="674">
        <v>0</v>
      </c>
      <c r="K27" s="674">
        <v>0</v>
      </c>
      <c r="L27" s="674">
        <v>0</v>
      </c>
      <c r="M27" s="674">
        <v>0</v>
      </c>
      <c r="N27" s="674">
        <v>0</v>
      </c>
      <c r="O27" s="674">
        <v>2373</v>
      </c>
      <c r="P27" s="674">
        <v>2427</v>
      </c>
      <c r="Q27" s="674">
        <v>4</v>
      </c>
      <c r="R27" s="674">
        <v>22</v>
      </c>
      <c r="S27" s="674">
        <v>129</v>
      </c>
      <c r="T27" s="674">
        <v>1</v>
      </c>
      <c r="U27" s="674">
        <v>0</v>
      </c>
      <c r="V27" s="674">
        <v>0</v>
      </c>
      <c r="W27" s="674">
        <v>0</v>
      </c>
      <c r="X27" s="674">
        <v>0</v>
      </c>
      <c r="Y27" s="674">
        <v>0</v>
      </c>
      <c r="Z27" s="674">
        <v>0</v>
      </c>
      <c r="AA27" s="674">
        <v>3</v>
      </c>
      <c r="AB27" s="674">
        <v>0</v>
      </c>
      <c r="AC27" s="674">
        <v>0</v>
      </c>
      <c r="AD27" s="674">
        <v>0</v>
      </c>
      <c r="AE27" s="674">
        <v>5</v>
      </c>
      <c r="AF27" s="674">
        <v>63</v>
      </c>
      <c r="AG27" s="674">
        <v>3</v>
      </c>
      <c r="AH27" s="674">
        <v>0</v>
      </c>
      <c r="AI27" s="674">
        <v>0</v>
      </c>
      <c r="AJ27" s="674">
        <v>0</v>
      </c>
      <c r="AK27" s="674">
        <v>0</v>
      </c>
      <c r="AL27" s="674">
        <v>591</v>
      </c>
      <c r="AM27" s="674">
        <v>0</v>
      </c>
      <c r="AN27" s="674">
        <v>0</v>
      </c>
      <c r="AO27" s="674">
        <v>0</v>
      </c>
      <c r="AP27" s="674">
        <v>0</v>
      </c>
      <c r="AQ27" s="674">
        <v>0</v>
      </c>
      <c r="AR27" s="674">
        <v>0</v>
      </c>
      <c r="AS27" s="674">
        <v>0</v>
      </c>
      <c r="AT27" s="674">
        <v>0</v>
      </c>
      <c r="AU27" s="674">
        <v>0</v>
      </c>
      <c r="AV27" s="674">
        <v>0</v>
      </c>
      <c r="AW27" s="674">
        <v>18</v>
      </c>
      <c r="AX27" s="674">
        <v>0</v>
      </c>
      <c r="AY27" s="674">
        <v>0</v>
      </c>
      <c r="AZ27" s="674">
        <v>0</v>
      </c>
      <c r="BA27" s="674">
        <v>0</v>
      </c>
      <c r="BB27" s="674">
        <v>0</v>
      </c>
      <c r="BC27" s="674">
        <v>0</v>
      </c>
      <c r="BD27" s="674">
        <v>0</v>
      </c>
      <c r="BE27" s="674">
        <v>0</v>
      </c>
      <c r="BF27" s="674">
        <v>0</v>
      </c>
      <c r="BG27" s="674">
        <v>0</v>
      </c>
      <c r="BH27" s="674">
        <v>0</v>
      </c>
      <c r="BI27" s="674">
        <v>0</v>
      </c>
      <c r="BJ27" s="674">
        <v>0</v>
      </c>
      <c r="BK27" s="674">
        <v>587</v>
      </c>
      <c r="BL27" s="674">
        <v>0</v>
      </c>
      <c r="BM27" s="674">
        <v>0</v>
      </c>
      <c r="BN27" s="674">
        <v>0</v>
      </c>
      <c r="BO27" s="674">
        <v>0</v>
      </c>
      <c r="BP27" s="674">
        <v>0</v>
      </c>
      <c r="BQ27" s="674">
        <v>0</v>
      </c>
      <c r="BR27" s="674">
        <v>0</v>
      </c>
      <c r="BS27" s="674">
        <v>0</v>
      </c>
      <c r="BT27" s="674">
        <v>0</v>
      </c>
      <c r="BU27" s="674">
        <v>0</v>
      </c>
      <c r="BV27" s="674">
        <v>0</v>
      </c>
      <c r="BW27" s="674">
        <v>0</v>
      </c>
      <c r="BX27" s="674">
        <v>0</v>
      </c>
      <c r="BY27" s="674">
        <v>0</v>
      </c>
      <c r="BZ27" s="674">
        <v>0</v>
      </c>
      <c r="CA27" s="674">
        <v>0</v>
      </c>
      <c r="CB27" s="674">
        <v>0</v>
      </c>
      <c r="CC27" s="674">
        <v>0</v>
      </c>
      <c r="CD27" s="674">
        <v>0</v>
      </c>
      <c r="CE27" s="674">
        <v>0</v>
      </c>
      <c r="CF27" s="674">
        <v>0</v>
      </c>
      <c r="CG27" s="674">
        <v>0</v>
      </c>
      <c r="CH27" s="674">
        <v>0</v>
      </c>
      <c r="CI27" s="674">
        <v>0</v>
      </c>
      <c r="CJ27" s="674">
        <v>0</v>
      </c>
      <c r="CK27" s="674">
        <v>0</v>
      </c>
      <c r="CL27" s="674">
        <v>0</v>
      </c>
      <c r="CM27" s="674">
        <v>0</v>
      </c>
      <c r="CN27" s="674">
        <v>0</v>
      </c>
      <c r="CO27" s="674">
        <v>0</v>
      </c>
      <c r="CP27" s="674">
        <v>0</v>
      </c>
      <c r="CQ27" s="674">
        <v>0</v>
      </c>
      <c r="CR27" s="674">
        <v>0</v>
      </c>
      <c r="CS27" s="674">
        <v>0</v>
      </c>
      <c r="CT27" s="674">
        <v>0</v>
      </c>
      <c r="CU27" s="674">
        <v>0</v>
      </c>
      <c r="CV27" s="674">
        <v>0</v>
      </c>
      <c r="CW27" s="674">
        <v>0</v>
      </c>
      <c r="CX27" s="674">
        <v>0</v>
      </c>
      <c r="CY27" s="674">
        <v>0</v>
      </c>
      <c r="CZ27" s="674">
        <v>0</v>
      </c>
      <c r="DA27" s="674">
        <v>0</v>
      </c>
      <c r="DB27" s="674">
        <v>0</v>
      </c>
      <c r="DC27" s="674">
        <v>0</v>
      </c>
      <c r="DD27" s="674">
        <v>0</v>
      </c>
      <c r="DE27" s="674">
        <v>0</v>
      </c>
      <c r="DF27" s="674">
        <v>5</v>
      </c>
      <c r="DG27" s="675">
        <v>6231</v>
      </c>
      <c r="DH27" s="674">
        <v>0</v>
      </c>
      <c r="DI27" s="674">
        <v>0</v>
      </c>
      <c r="DJ27" s="674">
        <v>0</v>
      </c>
      <c r="DK27" s="674">
        <v>0</v>
      </c>
      <c r="DL27" s="674">
        <v>0</v>
      </c>
      <c r="DM27" s="674">
        <v>0</v>
      </c>
      <c r="DN27" s="674">
        <v>-111</v>
      </c>
      <c r="DO27" s="676">
        <v>-111</v>
      </c>
      <c r="DP27" s="676">
        <v>6120</v>
      </c>
      <c r="DQ27" s="674">
        <v>23463</v>
      </c>
      <c r="DR27" s="676">
        <v>23352</v>
      </c>
      <c r="DS27" s="676">
        <v>29583</v>
      </c>
      <c r="DT27" s="677">
        <v>-4654</v>
      </c>
      <c r="DU27" s="675">
        <v>18698</v>
      </c>
      <c r="DV27" s="678">
        <v>24929</v>
      </c>
      <c r="DW27" s="680" t="s">
        <v>228</v>
      </c>
    </row>
    <row r="28" spans="1:127" ht="15.75" customHeight="1">
      <c r="A28" s="604" t="s">
        <v>229</v>
      </c>
      <c r="B28" s="611" t="s">
        <v>333</v>
      </c>
      <c r="C28" s="183"/>
      <c r="D28" s="673">
        <v>0</v>
      </c>
      <c r="E28" s="674">
        <v>110</v>
      </c>
      <c r="F28" s="674">
        <v>262</v>
      </c>
      <c r="G28" s="674">
        <v>0</v>
      </c>
      <c r="H28" s="674">
        <v>2</v>
      </c>
      <c r="I28" s="674">
        <v>0</v>
      </c>
      <c r="J28" s="674">
        <v>0</v>
      </c>
      <c r="K28" s="674">
        <v>37</v>
      </c>
      <c r="L28" s="674">
        <v>0</v>
      </c>
      <c r="M28" s="674">
        <v>1</v>
      </c>
      <c r="N28" s="674">
        <v>0</v>
      </c>
      <c r="O28" s="674">
        <v>0</v>
      </c>
      <c r="P28" s="674">
        <v>0</v>
      </c>
      <c r="Q28" s="674">
        <v>0</v>
      </c>
      <c r="R28" s="674">
        <v>0</v>
      </c>
      <c r="S28" s="674">
        <v>0</v>
      </c>
      <c r="T28" s="674">
        <v>0</v>
      </c>
      <c r="U28" s="674">
        <v>0</v>
      </c>
      <c r="V28" s="674">
        <v>0</v>
      </c>
      <c r="W28" s="674">
        <v>0</v>
      </c>
      <c r="X28" s="674">
        <v>0</v>
      </c>
      <c r="Y28" s="674">
        <v>0</v>
      </c>
      <c r="Z28" s="674">
        <v>0</v>
      </c>
      <c r="AA28" s="674">
        <v>0</v>
      </c>
      <c r="AB28" s="674">
        <v>25224</v>
      </c>
      <c r="AC28" s="674">
        <v>27</v>
      </c>
      <c r="AD28" s="674">
        <v>0</v>
      </c>
      <c r="AE28" s="674">
        <v>0</v>
      </c>
      <c r="AF28" s="674">
        <v>0</v>
      </c>
      <c r="AG28" s="674">
        <v>0</v>
      </c>
      <c r="AH28" s="674">
        <v>0</v>
      </c>
      <c r="AI28" s="674">
        <v>0</v>
      </c>
      <c r="AJ28" s="674">
        <v>0</v>
      </c>
      <c r="AK28" s="674">
        <v>0</v>
      </c>
      <c r="AL28" s="674">
        <v>0</v>
      </c>
      <c r="AM28" s="674">
        <v>0</v>
      </c>
      <c r="AN28" s="674">
        <v>0</v>
      </c>
      <c r="AO28" s="674">
        <v>0</v>
      </c>
      <c r="AP28" s="674">
        <v>0</v>
      </c>
      <c r="AQ28" s="674">
        <v>0</v>
      </c>
      <c r="AR28" s="674">
        <v>0</v>
      </c>
      <c r="AS28" s="674">
        <v>0</v>
      </c>
      <c r="AT28" s="674">
        <v>0</v>
      </c>
      <c r="AU28" s="674">
        <v>0</v>
      </c>
      <c r="AV28" s="674">
        <v>0</v>
      </c>
      <c r="AW28" s="674">
        <v>0</v>
      </c>
      <c r="AX28" s="674">
        <v>0</v>
      </c>
      <c r="AY28" s="674">
        <v>0</v>
      </c>
      <c r="AZ28" s="674">
        <v>0</v>
      </c>
      <c r="BA28" s="674">
        <v>0</v>
      </c>
      <c r="BB28" s="674">
        <v>0</v>
      </c>
      <c r="BC28" s="674">
        <v>0</v>
      </c>
      <c r="BD28" s="674">
        <v>0</v>
      </c>
      <c r="BE28" s="674">
        <v>0</v>
      </c>
      <c r="BF28" s="674">
        <v>0</v>
      </c>
      <c r="BG28" s="674">
        <v>0</v>
      </c>
      <c r="BH28" s="674">
        <v>0</v>
      </c>
      <c r="BI28" s="674">
        <v>0</v>
      </c>
      <c r="BJ28" s="674">
        <v>0</v>
      </c>
      <c r="BK28" s="674">
        <v>0</v>
      </c>
      <c r="BL28" s="674">
        <v>0</v>
      </c>
      <c r="BM28" s="674">
        <v>0</v>
      </c>
      <c r="BN28" s="674">
        <v>0</v>
      </c>
      <c r="BO28" s="674">
        <v>0</v>
      </c>
      <c r="BP28" s="674">
        <v>0</v>
      </c>
      <c r="BQ28" s="674">
        <v>0</v>
      </c>
      <c r="BR28" s="674">
        <v>0</v>
      </c>
      <c r="BS28" s="674">
        <v>1</v>
      </c>
      <c r="BT28" s="674">
        <v>339</v>
      </c>
      <c r="BU28" s="674">
        <v>0</v>
      </c>
      <c r="BV28" s="674">
        <v>0</v>
      </c>
      <c r="BW28" s="674">
        <v>0</v>
      </c>
      <c r="BX28" s="674">
        <v>0</v>
      </c>
      <c r="BY28" s="674">
        <v>0</v>
      </c>
      <c r="BZ28" s="674">
        <v>0</v>
      </c>
      <c r="CA28" s="674">
        <v>2</v>
      </c>
      <c r="CB28" s="674">
        <v>0</v>
      </c>
      <c r="CC28" s="674">
        <v>0</v>
      </c>
      <c r="CD28" s="674">
        <v>0</v>
      </c>
      <c r="CE28" s="674">
        <v>0</v>
      </c>
      <c r="CF28" s="674">
        <v>0</v>
      </c>
      <c r="CG28" s="674">
        <v>0</v>
      </c>
      <c r="CH28" s="674">
        <v>7</v>
      </c>
      <c r="CI28" s="674">
        <v>0</v>
      </c>
      <c r="CJ28" s="674">
        <v>0</v>
      </c>
      <c r="CK28" s="674">
        <v>0</v>
      </c>
      <c r="CL28" s="674">
        <v>0</v>
      </c>
      <c r="CM28" s="674">
        <v>0</v>
      </c>
      <c r="CN28" s="674">
        <v>69</v>
      </c>
      <c r="CO28" s="674">
        <v>1</v>
      </c>
      <c r="CP28" s="674">
        <v>66</v>
      </c>
      <c r="CQ28" s="674">
        <v>67546</v>
      </c>
      <c r="CR28" s="674">
        <v>368</v>
      </c>
      <c r="CS28" s="674">
        <v>845</v>
      </c>
      <c r="CT28" s="674">
        <v>516</v>
      </c>
      <c r="CU28" s="674">
        <v>0</v>
      </c>
      <c r="CV28" s="674">
        <v>0</v>
      </c>
      <c r="CW28" s="674">
        <v>0</v>
      </c>
      <c r="CX28" s="674">
        <v>0</v>
      </c>
      <c r="CY28" s="674">
        <v>0</v>
      </c>
      <c r="CZ28" s="674">
        <v>1</v>
      </c>
      <c r="DA28" s="674">
        <v>0</v>
      </c>
      <c r="DB28" s="674">
        <v>0</v>
      </c>
      <c r="DC28" s="674">
        <v>1</v>
      </c>
      <c r="DD28" s="674">
        <v>0</v>
      </c>
      <c r="DE28" s="674">
        <v>0</v>
      </c>
      <c r="DF28" s="674">
        <v>66</v>
      </c>
      <c r="DG28" s="675">
        <v>95491</v>
      </c>
      <c r="DH28" s="674">
        <v>870</v>
      </c>
      <c r="DI28" s="674">
        <v>4530</v>
      </c>
      <c r="DJ28" s="674">
        <v>0</v>
      </c>
      <c r="DK28" s="674">
        <v>0</v>
      </c>
      <c r="DL28" s="674">
        <v>0</v>
      </c>
      <c r="DM28" s="674">
        <v>0</v>
      </c>
      <c r="DN28" s="674">
        <v>1819</v>
      </c>
      <c r="DO28" s="676">
        <v>7219</v>
      </c>
      <c r="DP28" s="676">
        <v>102710</v>
      </c>
      <c r="DQ28" s="674">
        <v>669324</v>
      </c>
      <c r="DR28" s="676">
        <v>676543</v>
      </c>
      <c r="DS28" s="676">
        <v>772034</v>
      </c>
      <c r="DT28" s="677">
        <v>-98199</v>
      </c>
      <c r="DU28" s="675">
        <v>578344</v>
      </c>
      <c r="DV28" s="678">
        <v>673835</v>
      </c>
      <c r="DW28" s="680" t="s">
        <v>229</v>
      </c>
    </row>
    <row r="29" spans="1:127" ht="15.75" customHeight="1">
      <c r="A29" s="604" t="s">
        <v>230</v>
      </c>
      <c r="B29" s="611" t="s">
        <v>334</v>
      </c>
      <c r="C29" s="183"/>
      <c r="D29" s="673">
        <v>3732</v>
      </c>
      <c r="E29" s="674">
        <v>21</v>
      </c>
      <c r="F29" s="674">
        <v>69</v>
      </c>
      <c r="G29" s="674">
        <v>2</v>
      </c>
      <c r="H29" s="674">
        <v>33</v>
      </c>
      <c r="I29" s="674">
        <v>0</v>
      </c>
      <c r="J29" s="674">
        <v>233</v>
      </c>
      <c r="K29" s="674">
        <v>313</v>
      </c>
      <c r="L29" s="674">
        <v>516</v>
      </c>
      <c r="M29" s="674">
        <v>0</v>
      </c>
      <c r="N29" s="674">
        <v>0</v>
      </c>
      <c r="O29" s="674">
        <v>451</v>
      </c>
      <c r="P29" s="674">
        <v>60</v>
      </c>
      <c r="Q29" s="674">
        <v>516</v>
      </c>
      <c r="R29" s="674">
        <v>657</v>
      </c>
      <c r="S29" s="674">
        <v>464</v>
      </c>
      <c r="T29" s="674">
        <v>1069</v>
      </c>
      <c r="U29" s="674">
        <v>836</v>
      </c>
      <c r="V29" s="674">
        <v>50</v>
      </c>
      <c r="W29" s="674">
        <v>508</v>
      </c>
      <c r="X29" s="674">
        <v>0</v>
      </c>
      <c r="Y29" s="674">
        <v>870</v>
      </c>
      <c r="Z29" s="674">
        <v>282</v>
      </c>
      <c r="AA29" s="674">
        <v>501</v>
      </c>
      <c r="AB29" s="674">
        <v>10207</v>
      </c>
      <c r="AC29" s="674">
        <v>7254</v>
      </c>
      <c r="AD29" s="674">
        <v>0</v>
      </c>
      <c r="AE29" s="674">
        <v>222</v>
      </c>
      <c r="AF29" s="674">
        <v>1075</v>
      </c>
      <c r="AG29" s="674">
        <v>165</v>
      </c>
      <c r="AH29" s="674">
        <v>3</v>
      </c>
      <c r="AI29" s="674">
        <v>30</v>
      </c>
      <c r="AJ29" s="674">
        <v>181</v>
      </c>
      <c r="AK29" s="674">
        <v>2</v>
      </c>
      <c r="AL29" s="674">
        <v>679</v>
      </c>
      <c r="AM29" s="674">
        <v>28</v>
      </c>
      <c r="AN29" s="674">
        <v>19</v>
      </c>
      <c r="AO29" s="674">
        <v>237</v>
      </c>
      <c r="AP29" s="674">
        <v>5</v>
      </c>
      <c r="AQ29" s="674">
        <v>0</v>
      </c>
      <c r="AR29" s="674">
        <v>278</v>
      </c>
      <c r="AS29" s="674">
        <v>936</v>
      </c>
      <c r="AT29" s="674">
        <v>352</v>
      </c>
      <c r="AU29" s="674">
        <v>401</v>
      </c>
      <c r="AV29" s="674">
        <v>1401</v>
      </c>
      <c r="AW29" s="674">
        <v>833</v>
      </c>
      <c r="AX29" s="674">
        <v>246</v>
      </c>
      <c r="AY29" s="674">
        <v>533</v>
      </c>
      <c r="AZ29" s="674">
        <v>167</v>
      </c>
      <c r="BA29" s="674">
        <v>5</v>
      </c>
      <c r="BB29" s="674">
        <v>12</v>
      </c>
      <c r="BC29" s="674">
        <v>11</v>
      </c>
      <c r="BD29" s="674">
        <v>7</v>
      </c>
      <c r="BE29" s="674">
        <v>0</v>
      </c>
      <c r="BF29" s="674">
        <v>1</v>
      </c>
      <c r="BG29" s="674">
        <v>213</v>
      </c>
      <c r="BH29" s="674">
        <v>588</v>
      </c>
      <c r="BI29" s="674">
        <v>33</v>
      </c>
      <c r="BJ29" s="674">
        <v>13</v>
      </c>
      <c r="BK29" s="674">
        <v>1285</v>
      </c>
      <c r="BL29" s="674">
        <v>1</v>
      </c>
      <c r="BM29" s="674">
        <v>1584</v>
      </c>
      <c r="BN29" s="674">
        <v>728</v>
      </c>
      <c r="BO29" s="674">
        <v>195</v>
      </c>
      <c r="BP29" s="674">
        <v>262</v>
      </c>
      <c r="BQ29" s="674">
        <v>26</v>
      </c>
      <c r="BR29" s="674">
        <v>46</v>
      </c>
      <c r="BS29" s="674">
        <v>64</v>
      </c>
      <c r="BT29" s="674">
        <v>179</v>
      </c>
      <c r="BU29" s="674">
        <v>7</v>
      </c>
      <c r="BV29" s="674">
        <v>6</v>
      </c>
      <c r="BW29" s="674">
        <v>1</v>
      </c>
      <c r="BX29" s="674">
        <v>1</v>
      </c>
      <c r="BY29" s="674">
        <v>21</v>
      </c>
      <c r="BZ29" s="674">
        <v>0</v>
      </c>
      <c r="CA29" s="674">
        <v>63</v>
      </c>
      <c r="CB29" s="674">
        <v>9</v>
      </c>
      <c r="CC29" s="674">
        <v>1</v>
      </c>
      <c r="CD29" s="674">
        <v>1</v>
      </c>
      <c r="CE29" s="674">
        <v>0</v>
      </c>
      <c r="CF29" s="674">
        <v>4</v>
      </c>
      <c r="CG29" s="674">
        <v>13</v>
      </c>
      <c r="CH29" s="674">
        <v>0</v>
      </c>
      <c r="CI29" s="674">
        <v>0</v>
      </c>
      <c r="CJ29" s="674">
        <v>16</v>
      </c>
      <c r="CK29" s="674">
        <v>100</v>
      </c>
      <c r="CL29" s="674">
        <v>0</v>
      </c>
      <c r="CM29" s="674">
        <v>205</v>
      </c>
      <c r="CN29" s="674">
        <v>136</v>
      </c>
      <c r="CO29" s="674">
        <v>6</v>
      </c>
      <c r="CP29" s="674">
        <v>380</v>
      </c>
      <c r="CQ29" s="674">
        <v>690</v>
      </c>
      <c r="CR29" s="674">
        <v>202</v>
      </c>
      <c r="CS29" s="674">
        <v>341</v>
      </c>
      <c r="CT29" s="674">
        <v>305</v>
      </c>
      <c r="CU29" s="674">
        <v>137</v>
      </c>
      <c r="CV29" s="674">
        <v>113</v>
      </c>
      <c r="CW29" s="674">
        <v>132</v>
      </c>
      <c r="CX29" s="674">
        <v>621</v>
      </c>
      <c r="CY29" s="674">
        <v>713</v>
      </c>
      <c r="CZ29" s="674">
        <v>168</v>
      </c>
      <c r="DA29" s="674">
        <v>475</v>
      </c>
      <c r="DB29" s="674">
        <v>1213</v>
      </c>
      <c r="DC29" s="674">
        <v>113</v>
      </c>
      <c r="DD29" s="674">
        <v>439</v>
      </c>
      <c r="DE29" s="674">
        <v>112</v>
      </c>
      <c r="DF29" s="674">
        <v>42</v>
      </c>
      <c r="DG29" s="675">
        <v>48476</v>
      </c>
      <c r="DH29" s="674">
        <v>774</v>
      </c>
      <c r="DI29" s="674">
        <v>8189</v>
      </c>
      <c r="DJ29" s="674">
        <v>0</v>
      </c>
      <c r="DK29" s="674">
        <v>0</v>
      </c>
      <c r="DL29" s="674">
        <v>0</v>
      </c>
      <c r="DM29" s="674">
        <v>0</v>
      </c>
      <c r="DN29" s="674">
        <v>-1239</v>
      </c>
      <c r="DO29" s="676">
        <v>7724</v>
      </c>
      <c r="DP29" s="676">
        <v>56200</v>
      </c>
      <c r="DQ29" s="674">
        <v>54237</v>
      </c>
      <c r="DR29" s="676">
        <v>61961</v>
      </c>
      <c r="DS29" s="676">
        <v>110437</v>
      </c>
      <c r="DT29" s="677">
        <v>-51754</v>
      </c>
      <c r="DU29" s="675">
        <v>10207</v>
      </c>
      <c r="DV29" s="678">
        <v>58683</v>
      </c>
      <c r="DW29" s="680" t="s">
        <v>230</v>
      </c>
    </row>
    <row r="30" spans="1:127" ht="15.75" customHeight="1">
      <c r="A30" s="604" t="s">
        <v>231</v>
      </c>
      <c r="B30" s="611" t="s">
        <v>335</v>
      </c>
      <c r="C30" s="183"/>
      <c r="D30" s="673">
        <v>358</v>
      </c>
      <c r="E30" s="674">
        <v>13</v>
      </c>
      <c r="F30" s="674">
        <v>61</v>
      </c>
      <c r="G30" s="674">
        <v>39</v>
      </c>
      <c r="H30" s="674">
        <v>1134</v>
      </c>
      <c r="I30" s="674">
        <v>0</v>
      </c>
      <c r="J30" s="674">
        <v>401</v>
      </c>
      <c r="K30" s="674">
        <v>957</v>
      </c>
      <c r="L30" s="674">
        <v>215</v>
      </c>
      <c r="M30" s="674">
        <v>57</v>
      </c>
      <c r="N30" s="674">
        <v>0</v>
      </c>
      <c r="O30" s="674">
        <v>126</v>
      </c>
      <c r="P30" s="674">
        <v>46</v>
      </c>
      <c r="Q30" s="674">
        <v>64</v>
      </c>
      <c r="R30" s="674">
        <v>82</v>
      </c>
      <c r="S30" s="674">
        <v>179</v>
      </c>
      <c r="T30" s="674">
        <v>109</v>
      </c>
      <c r="U30" s="674">
        <v>51</v>
      </c>
      <c r="V30" s="674">
        <v>748</v>
      </c>
      <c r="W30" s="674">
        <v>654</v>
      </c>
      <c r="X30" s="674">
        <v>0</v>
      </c>
      <c r="Y30" s="674">
        <v>314</v>
      </c>
      <c r="Z30" s="674">
        <v>46</v>
      </c>
      <c r="AA30" s="674">
        <v>89</v>
      </c>
      <c r="AB30" s="674">
        <v>1921</v>
      </c>
      <c r="AC30" s="674">
        <v>467</v>
      </c>
      <c r="AD30" s="674">
        <v>20</v>
      </c>
      <c r="AE30" s="674">
        <v>2217</v>
      </c>
      <c r="AF30" s="674">
        <v>137</v>
      </c>
      <c r="AG30" s="674">
        <v>95</v>
      </c>
      <c r="AH30" s="674">
        <v>3</v>
      </c>
      <c r="AI30" s="674">
        <v>86</v>
      </c>
      <c r="AJ30" s="674">
        <v>150</v>
      </c>
      <c r="AK30" s="674">
        <v>25</v>
      </c>
      <c r="AL30" s="674">
        <v>600</v>
      </c>
      <c r="AM30" s="674">
        <v>112</v>
      </c>
      <c r="AN30" s="674">
        <v>120</v>
      </c>
      <c r="AO30" s="674">
        <v>235</v>
      </c>
      <c r="AP30" s="674">
        <v>14</v>
      </c>
      <c r="AQ30" s="674">
        <v>435</v>
      </c>
      <c r="AR30" s="674">
        <v>323</v>
      </c>
      <c r="AS30" s="674">
        <v>1347</v>
      </c>
      <c r="AT30" s="674">
        <v>227</v>
      </c>
      <c r="AU30" s="674">
        <v>349</v>
      </c>
      <c r="AV30" s="674">
        <v>465</v>
      </c>
      <c r="AW30" s="674">
        <v>18</v>
      </c>
      <c r="AX30" s="674">
        <v>440</v>
      </c>
      <c r="AY30" s="674">
        <v>335</v>
      </c>
      <c r="AZ30" s="674">
        <v>44</v>
      </c>
      <c r="BA30" s="674">
        <v>2</v>
      </c>
      <c r="BB30" s="674">
        <v>1</v>
      </c>
      <c r="BC30" s="674">
        <v>2</v>
      </c>
      <c r="BD30" s="674">
        <v>21</v>
      </c>
      <c r="BE30" s="674">
        <v>0</v>
      </c>
      <c r="BF30" s="674">
        <v>0</v>
      </c>
      <c r="BG30" s="674">
        <v>8</v>
      </c>
      <c r="BH30" s="674">
        <v>626</v>
      </c>
      <c r="BI30" s="674">
        <v>36</v>
      </c>
      <c r="BJ30" s="674">
        <v>5</v>
      </c>
      <c r="BK30" s="674">
        <v>86</v>
      </c>
      <c r="BL30" s="674">
        <v>39</v>
      </c>
      <c r="BM30" s="674">
        <v>591</v>
      </c>
      <c r="BN30" s="674">
        <v>335</v>
      </c>
      <c r="BO30" s="674">
        <v>1309</v>
      </c>
      <c r="BP30" s="674">
        <v>536</v>
      </c>
      <c r="BQ30" s="674">
        <v>5279</v>
      </c>
      <c r="BR30" s="674">
        <v>530</v>
      </c>
      <c r="BS30" s="674">
        <v>673</v>
      </c>
      <c r="BT30" s="674">
        <v>788</v>
      </c>
      <c r="BU30" s="674">
        <v>1169</v>
      </c>
      <c r="BV30" s="674">
        <v>132</v>
      </c>
      <c r="BW30" s="674">
        <v>137</v>
      </c>
      <c r="BX30" s="674">
        <v>33</v>
      </c>
      <c r="BY30" s="674">
        <v>1</v>
      </c>
      <c r="BZ30" s="674">
        <v>58</v>
      </c>
      <c r="CA30" s="674">
        <v>9489</v>
      </c>
      <c r="CB30" s="674">
        <v>35672</v>
      </c>
      <c r="CC30" s="674">
        <v>595</v>
      </c>
      <c r="CD30" s="674">
        <v>1028</v>
      </c>
      <c r="CE30" s="674">
        <v>36</v>
      </c>
      <c r="CF30" s="674">
        <v>25</v>
      </c>
      <c r="CG30" s="674">
        <v>44</v>
      </c>
      <c r="CH30" s="674">
        <v>41</v>
      </c>
      <c r="CI30" s="674">
        <v>70</v>
      </c>
      <c r="CJ30" s="674">
        <v>39</v>
      </c>
      <c r="CK30" s="674">
        <v>83</v>
      </c>
      <c r="CL30" s="674">
        <v>0</v>
      </c>
      <c r="CM30" s="674">
        <v>34</v>
      </c>
      <c r="CN30" s="674">
        <v>2237</v>
      </c>
      <c r="CO30" s="674">
        <v>307</v>
      </c>
      <c r="CP30" s="674">
        <v>377</v>
      </c>
      <c r="CQ30" s="674">
        <v>847</v>
      </c>
      <c r="CR30" s="674">
        <v>83</v>
      </c>
      <c r="CS30" s="674">
        <v>196</v>
      </c>
      <c r="CT30" s="674">
        <v>346</v>
      </c>
      <c r="CU30" s="674">
        <v>188</v>
      </c>
      <c r="CV30" s="674">
        <v>109</v>
      </c>
      <c r="CW30" s="674">
        <v>31</v>
      </c>
      <c r="CX30" s="674">
        <v>420</v>
      </c>
      <c r="CY30" s="674">
        <v>359</v>
      </c>
      <c r="CZ30" s="674">
        <v>136</v>
      </c>
      <c r="DA30" s="674">
        <v>804</v>
      </c>
      <c r="DB30" s="674">
        <v>377</v>
      </c>
      <c r="DC30" s="674">
        <v>603</v>
      </c>
      <c r="DD30" s="674">
        <v>198</v>
      </c>
      <c r="DE30" s="674">
        <v>0</v>
      </c>
      <c r="DF30" s="674">
        <v>965</v>
      </c>
      <c r="DG30" s="675">
        <v>84064</v>
      </c>
      <c r="DH30" s="674">
        <v>150</v>
      </c>
      <c r="DI30" s="674">
        <v>46830</v>
      </c>
      <c r="DJ30" s="674">
        <v>0</v>
      </c>
      <c r="DK30" s="674">
        <v>0</v>
      </c>
      <c r="DL30" s="674">
        <v>0</v>
      </c>
      <c r="DM30" s="674">
        <v>0</v>
      </c>
      <c r="DN30" s="674">
        <v>342</v>
      </c>
      <c r="DO30" s="676">
        <v>47322</v>
      </c>
      <c r="DP30" s="676">
        <v>131386</v>
      </c>
      <c r="DQ30" s="674">
        <v>7</v>
      </c>
      <c r="DR30" s="676">
        <v>47329</v>
      </c>
      <c r="DS30" s="676">
        <v>131393</v>
      </c>
      <c r="DT30" s="677">
        <v>-130994</v>
      </c>
      <c r="DU30" s="675">
        <v>-83665</v>
      </c>
      <c r="DV30" s="678">
        <v>399</v>
      </c>
      <c r="DW30" s="680" t="s">
        <v>231</v>
      </c>
    </row>
    <row r="31" spans="1:127" ht="15.75" customHeight="1">
      <c r="A31" s="604" t="s">
        <v>232</v>
      </c>
      <c r="B31" s="611" t="s">
        <v>336</v>
      </c>
      <c r="C31" s="183"/>
      <c r="D31" s="673">
        <v>0</v>
      </c>
      <c r="E31" s="674">
        <v>0</v>
      </c>
      <c r="F31" s="674">
        <v>0</v>
      </c>
      <c r="G31" s="674">
        <v>0</v>
      </c>
      <c r="H31" s="674">
        <v>0</v>
      </c>
      <c r="I31" s="674">
        <v>0</v>
      </c>
      <c r="J31" s="674">
        <v>4</v>
      </c>
      <c r="K31" s="674">
        <v>0</v>
      </c>
      <c r="L31" s="674">
        <v>0</v>
      </c>
      <c r="M31" s="674">
        <v>0</v>
      </c>
      <c r="N31" s="674">
        <v>0</v>
      </c>
      <c r="O31" s="674">
        <v>0</v>
      </c>
      <c r="P31" s="674">
        <v>0</v>
      </c>
      <c r="Q31" s="674">
        <v>0</v>
      </c>
      <c r="R31" s="674">
        <v>0</v>
      </c>
      <c r="S31" s="674">
        <v>1</v>
      </c>
      <c r="T31" s="674">
        <v>0</v>
      </c>
      <c r="U31" s="674">
        <v>0</v>
      </c>
      <c r="V31" s="674">
        <v>60</v>
      </c>
      <c r="W31" s="674">
        <v>13</v>
      </c>
      <c r="X31" s="674">
        <v>0</v>
      </c>
      <c r="Y31" s="674">
        <v>637</v>
      </c>
      <c r="Z31" s="674">
        <v>0</v>
      </c>
      <c r="AA31" s="674">
        <v>0</v>
      </c>
      <c r="AB31" s="674">
        <v>0</v>
      </c>
      <c r="AC31" s="674">
        <v>1</v>
      </c>
      <c r="AD31" s="674">
        <v>0</v>
      </c>
      <c r="AE31" s="674">
        <v>0</v>
      </c>
      <c r="AF31" s="674">
        <v>7</v>
      </c>
      <c r="AG31" s="674">
        <v>0</v>
      </c>
      <c r="AH31" s="674">
        <v>0</v>
      </c>
      <c r="AI31" s="674">
        <v>0</v>
      </c>
      <c r="AJ31" s="674">
        <v>0</v>
      </c>
      <c r="AK31" s="674">
        <v>0</v>
      </c>
      <c r="AL31" s="674">
        <v>228</v>
      </c>
      <c r="AM31" s="674">
        <v>209</v>
      </c>
      <c r="AN31" s="674">
        <v>633</v>
      </c>
      <c r="AO31" s="674">
        <v>490</v>
      </c>
      <c r="AP31" s="674">
        <v>0</v>
      </c>
      <c r="AQ31" s="674">
        <v>108</v>
      </c>
      <c r="AR31" s="674">
        <v>13</v>
      </c>
      <c r="AS31" s="674">
        <v>1</v>
      </c>
      <c r="AT31" s="674">
        <v>4</v>
      </c>
      <c r="AU31" s="674">
        <v>1</v>
      </c>
      <c r="AV31" s="674">
        <v>4</v>
      </c>
      <c r="AW31" s="674">
        <v>0</v>
      </c>
      <c r="AX31" s="674">
        <v>0</v>
      </c>
      <c r="AY31" s="674">
        <v>0</v>
      </c>
      <c r="AZ31" s="674">
        <v>0</v>
      </c>
      <c r="BA31" s="674">
        <v>0</v>
      </c>
      <c r="BB31" s="674">
        <v>0</v>
      </c>
      <c r="BC31" s="674">
        <v>0</v>
      </c>
      <c r="BD31" s="674">
        <v>0</v>
      </c>
      <c r="BE31" s="674">
        <v>0</v>
      </c>
      <c r="BF31" s="674">
        <v>0</v>
      </c>
      <c r="BG31" s="674">
        <v>0</v>
      </c>
      <c r="BH31" s="674">
        <v>19</v>
      </c>
      <c r="BI31" s="674">
        <v>0</v>
      </c>
      <c r="BJ31" s="674">
        <v>1</v>
      </c>
      <c r="BK31" s="674">
        <v>0</v>
      </c>
      <c r="BL31" s="674">
        <v>1</v>
      </c>
      <c r="BM31" s="674">
        <v>199</v>
      </c>
      <c r="BN31" s="674">
        <v>3</v>
      </c>
      <c r="BO31" s="674">
        <v>2906</v>
      </c>
      <c r="BP31" s="674">
        <v>1625</v>
      </c>
      <c r="BQ31" s="674">
        <v>2907</v>
      </c>
      <c r="BR31" s="674">
        <v>0</v>
      </c>
      <c r="BS31" s="674">
        <v>0</v>
      </c>
      <c r="BT31" s="674">
        <v>12</v>
      </c>
      <c r="BU31" s="674">
        <v>-4</v>
      </c>
      <c r="BV31" s="674">
        <v>0</v>
      </c>
      <c r="BW31" s="674">
        <v>0</v>
      </c>
      <c r="BX31" s="674">
        <v>0</v>
      </c>
      <c r="BY31" s="674">
        <v>0</v>
      </c>
      <c r="BZ31" s="674">
        <v>0</v>
      </c>
      <c r="CA31" s="674">
        <v>0</v>
      </c>
      <c r="CB31" s="674">
        <v>0</v>
      </c>
      <c r="CC31" s="674">
        <v>0</v>
      </c>
      <c r="CD31" s="674">
        <v>0</v>
      </c>
      <c r="CE31" s="674">
        <v>0</v>
      </c>
      <c r="CF31" s="674">
        <v>0</v>
      </c>
      <c r="CG31" s="674">
        <v>0</v>
      </c>
      <c r="CH31" s="674">
        <v>0</v>
      </c>
      <c r="CI31" s="674">
        <v>0</v>
      </c>
      <c r="CJ31" s="674">
        <v>0</v>
      </c>
      <c r="CK31" s="674">
        <v>0</v>
      </c>
      <c r="CL31" s="674">
        <v>0</v>
      </c>
      <c r="CM31" s="674">
        <v>0</v>
      </c>
      <c r="CN31" s="674">
        <v>0</v>
      </c>
      <c r="CO31" s="674">
        <v>0</v>
      </c>
      <c r="CP31" s="674">
        <v>0</v>
      </c>
      <c r="CQ31" s="674">
        <v>0</v>
      </c>
      <c r="CR31" s="674">
        <v>0</v>
      </c>
      <c r="CS31" s="674">
        <v>2</v>
      </c>
      <c r="CT31" s="674">
        <v>2</v>
      </c>
      <c r="CU31" s="674">
        <v>12</v>
      </c>
      <c r="CV31" s="674">
        <v>1</v>
      </c>
      <c r="CW31" s="674">
        <v>0</v>
      </c>
      <c r="CX31" s="674">
        <v>0</v>
      </c>
      <c r="CY31" s="674">
        <v>1</v>
      </c>
      <c r="CZ31" s="674">
        <v>0</v>
      </c>
      <c r="DA31" s="674">
        <v>107</v>
      </c>
      <c r="DB31" s="674">
        <v>0</v>
      </c>
      <c r="DC31" s="674">
        <v>0</v>
      </c>
      <c r="DD31" s="674">
        <v>4</v>
      </c>
      <c r="DE31" s="674">
        <v>0</v>
      </c>
      <c r="DF31" s="674">
        <v>1</v>
      </c>
      <c r="DG31" s="675">
        <v>10213</v>
      </c>
      <c r="DH31" s="674">
        <v>1</v>
      </c>
      <c r="DI31" s="674">
        <v>-14</v>
      </c>
      <c r="DJ31" s="674">
        <v>0</v>
      </c>
      <c r="DK31" s="674">
        <v>0</v>
      </c>
      <c r="DL31" s="674">
        <v>0</v>
      </c>
      <c r="DM31" s="674">
        <v>0</v>
      </c>
      <c r="DN31" s="674">
        <v>-132</v>
      </c>
      <c r="DO31" s="676">
        <v>-145</v>
      </c>
      <c r="DP31" s="676">
        <v>10068</v>
      </c>
      <c r="DQ31" s="674">
        <v>14</v>
      </c>
      <c r="DR31" s="676">
        <v>-131</v>
      </c>
      <c r="DS31" s="676">
        <v>10082</v>
      </c>
      <c r="DT31" s="677">
        <v>-4028</v>
      </c>
      <c r="DU31" s="675">
        <v>-4159</v>
      </c>
      <c r="DV31" s="678">
        <v>6054</v>
      </c>
      <c r="DW31" s="680" t="s">
        <v>232</v>
      </c>
    </row>
    <row r="32" spans="1:127" ht="19.5" customHeight="1">
      <c r="A32" s="604" t="s">
        <v>233</v>
      </c>
      <c r="B32" s="611" t="s">
        <v>337</v>
      </c>
      <c r="C32" s="183"/>
      <c r="D32" s="673">
        <v>116</v>
      </c>
      <c r="E32" s="674">
        <v>40</v>
      </c>
      <c r="F32" s="674">
        <v>46</v>
      </c>
      <c r="G32" s="674">
        <v>52</v>
      </c>
      <c r="H32" s="674">
        <v>292</v>
      </c>
      <c r="I32" s="674">
        <v>0</v>
      </c>
      <c r="J32" s="674">
        <v>1</v>
      </c>
      <c r="K32" s="674">
        <v>2719</v>
      </c>
      <c r="L32" s="674">
        <v>4412</v>
      </c>
      <c r="M32" s="674">
        <v>1</v>
      </c>
      <c r="N32" s="674">
        <v>0</v>
      </c>
      <c r="O32" s="674">
        <v>45</v>
      </c>
      <c r="P32" s="674">
        <v>249</v>
      </c>
      <c r="Q32" s="674">
        <v>361</v>
      </c>
      <c r="R32" s="674">
        <v>741</v>
      </c>
      <c r="S32" s="674">
        <v>224</v>
      </c>
      <c r="T32" s="674">
        <v>1261</v>
      </c>
      <c r="U32" s="674">
        <v>1317</v>
      </c>
      <c r="V32" s="674">
        <v>134</v>
      </c>
      <c r="W32" s="674">
        <v>226</v>
      </c>
      <c r="X32" s="674">
        <v>0</v>
      </c>
      <c r="Y32" s="674">
        <v>143</v>
      </c>
      <c r="Z32" s="674">
        <v>-8</v>
      </c>
      <c r="AA32" s="674">
        <v>234</v>
      </c>
      <c r="AB32" s="674">
        <v>23621</v>
      </c>
      <c r="AC32" s="674">
        <v>807</v>
      </c>
      <c r="AD32" s="674">
        <v>0</v>
      </c>
      <c r="AE32" s="674">
        <v>0</v>
      </c>
      <c r="AF32" s="674">
        <v>48726</v>
      </c>
      <c r="AG32" s="674">
        <v>810</v>
      </c>
      <c r="AH32" s="674">
        <v>102</v>
      </c>
      <c r="AI32" s="674">
        <v>575</v>
      </c>
      <c r="AJ32" s="674">
        <v>18</v>
      </c>
      <c r="AK32" s="674">
        <v>6</v>
      </c>
      <c r="AL32" s="674">
        <v>125</v>
      </c>
      <c r="AM32" s="674">
        <v>0</v>
      </c>
      <c r="AN32" s="674">
        <v>0</v>
      </c>
      <c r="AO32" s="674">
        <v>12</v>
      </c>
      <c r="AP32" s="674">
        <v>5</v>
      </c>
      <c r="AQ32" s="674">
        <v>62</v>
      </c>
      <c r="AR32" s="674">
        <v>448</v>
      </c>
      <c r="AS32" s="674">
        <v>956</v>
      </c>
      <c r="AT32" s="674">
        <v>88</v>
      </c>
      <c r="AU32" s="674">
        <v>314</v>
      </c>
      <c r="AV32" s="674">
        <v>3669</v>
      </c>
      <c r="AW32" s="674">
        <v>1681</v>
      </c>
      <c r="AX32" s="674">
        <v>2997</v>
      </c>
      <c r="AY32" s="674">
        <v>1653</v>
      </c>
      <c r="AZ32" s="674">
        <v>543</v>
      </c>
      <c r="BA32" s="674">
        <v>59</v>
      </c>
      <c r="BB32" s="674">
        <v>32</v>
      </c>
      <c r="BC32" s="674">
        <v>62</v>
      </c>
      <c r="BD32" s="674">
        <v>94</v>
      </c>
      <c r="BE32" s="674">
        <v>1</v>
      </c>
      <c r="BF32" s="674">
        <v>8</v>
      </c>
      <c r="BG32" s="674">
        <v>133</v>
      </c>
      <c r="BH32" s="674">
        <v>1954</v>
      </c>
      <c r="BI32" s="674">
        <v>98</v>
      </c>
      <c r="BJ32" s="674">
        <v>10</v>
      </c>
      <c r="BK32" s="674">
        <v>2727</v>
      </c>
      <c r="BL32" s="674">
        <v>13</v>
      </c>
      <c r="BM32" s="674">
        <v>3101</v>
      </c>
      <c r="BN32" s="674">
        <v>1702</v>
      </c>
      <c r="BO32" s="674">
        <v>1080</v>
      </c>
      <c r="BP32" s="674">
        <v>1273</v>
      </c>
      <c r="BQ32" s="674">
        <v>0</v>
      </c>
      <c r="BR32" s="674">
        <v>0</v>
      </c>
      <c r="BS32" s="674">
        <v>1649</v>
      </c>
      <c r="BT32" s="674">
        <v>105</v>
      </c>
      <c r="BU32" s="674">
        <v>3918</v>
      </c>
      <c r="BV32" s="674">
        <v>867</v>
      </c>
      <c r="BW32" s="674">
        <v>41</v>
      </c>
      <c r="BX32" s="674">
        <v>54</v>
      </c>
      <c r="BY32" s="674">
        <v>195</v>
      </c>
      <c r="BZ32" s="674">
        <v>0</v>
      </c>
      <c r="CA32" s="674">
        <v>62</v>
      </c>
      <c r="CB32" s="674">
        <v>4</v>
      </c>
      <c r="CC32" s="674">
        <v>0</v>
      </c>
      <c r="CD32" s="674">
        <v>3</v>
      </c>
      <c r="CE32" s="674">
        <v>2</v>
      </c>
      <c r="CF32" s="674">
        <v>67</v>
      </c>
      <c r="CG32" s="674">
        <v>129</v>
      </c>
      <c r="CH32" s="674">
        <v>0</v>
      </c>
      <c r="CI32" s="674">
        <v>3</v>
      </c>
      <c r="CJ32" s="674">
        <v>25</v>
      </c>
      <c r="CK32" s="674">
        <v>1137</v>
      </c>
      <c r="CL32" s="674">
        <v>0</v>
      </c>
      <c r="CM32" s="674">
        <v>76</v>
      </c>
      <c r="CN32" s="674">
        <v>244</v>
      </c>
      <c r="CO32" s="674">
        <v>55</v>
      </c>
      <c r="CP32" s="674">
        <v>444</v>
      </c>
      <c r="CQ32" s="674">
        <v>490</v>
      </c>
      <c r="CR32" s="674">
        <v>1</v>
      </c>
      <c r="CS32" s="674">
        <v>16</v>
      </c>
      <c r="CT32" s="674">
        <v>33</v>
      </c>
      <c r="CU32" s="674">
        <v>147</v>
      </c>
      <c r="CV32" s="674">
        <v>16</v>
      </c>
      <c r="CW32" s="674">
        <v>128</v>
      </c>
      <c r="CX32" s="674">
        <v>690</v>
      </c>
      <c r="CY32" s="674">
        <v>296</v>
      </c>
      <c r="CZ32" s="674">
        <v>98</v>
      </c>
      <c r="DA32" s="674">
        <v>246</v>
      </c>
      <c r="DB32" s="674">
        <v>137</v>
      </c>
      <c r="DC32" s="674">
        <v>398</v>
      </c>
      <c r="DD32" s="674">
        <v>58</v>
      </c>
      <c r="DE32" s="674">
        <v>443</v>
      </c>
      <c r="DF32" s="674">
        <v>127</v>
      </c>
      <c r="DG32" s="675">
        <v>124575</v>
      </c>
      <c r="DH32" s="674">
        <v>163</v>
      </c>
      <c r="DI32" s="674">
        <v>3285</v>
      </c>
      <c r="DJ32" s="674">
        <v>36</v>
      </c>
      <c r="DK32" s="674">
        <v>0</v>
      </c>
      <c r="DL32" s="674">
        <v>0</v>
      </c>
      <c r="DM32" s="674">
        <v>0</v>
      </c>
      <c r="DN32" s="674">
        <v>536</v>
      </c>
      <c r="DO32" s="676">
        <v>4020</v>
      </c>
      <c r="DP32" s="676">
        <v>128595</v>
      </c>
      <c r="DQ32" s="674">
        <v>174207</v>
      </c>
      <c r="DR32" s="676">
        <v>178227</v>
      </c>
      <c r="DS32" s="676">
        <v>302802</v>
      </c>
      <c r="DT32" s="677">
        <v>-112707</v>
      </c>
      <c r="DU32" s="675">
        <v>65520</v>
      </c>
      <c r="DV32" s="678">
        <v>190095</v>
      </c>
      <c r="DW32" s="680" t="s">
        <v>233</v>
      </c>
    </row>
    <row r="33" spans="1:127" ht="15.75" customHeight="1">
      <c r="A33" s="604" t="s">
        <v>234</v>
      </c>
      <c r="B33" s="611" t="s">
        <v>338</v>
      </c>
      <c r="C33" s="183"/>
      <c r="D33" s="673">
        <v>59</v>
      </c>
      <c r="E33" s="674">
        <v>6</v>
      </c>
      <c r="F33" s="674">
        <v>57</v>
      </c>
      <c r="G33" s="674">
        <v>3</v>
      </c>
      <c r="H33" s="674">
        <v>22</v>
      </c>
      <c r="I33" s="674">
        <v>0</v>
      </c>
      <c r="J33" s="674">
        <v>62</v>
      </c>
      <c r="K33" s="674">
        <v>45</v>
      </c>
      <c r="L33" s="674">
        <v>9</v>
      </c>
      <c r="M33" s="674">
        <v>0</v>
      </c>
      <c r="N33" s="674">
        <v>0</v>
      </c>
      <c r="O33" s="674">
        <v>2</v>
      </c>
      <c r="P33" s="674">
        <v>74</v>
      </c>
      <c r="Q33" s="674">
        <v>11</v>
      </c>
      <c r="R33" s="674">
        <v>25</v>
      </c>
      <c r="S33" s="674">
        <v>1</v>
      </c>
      <c r="T33" s="674">
        <v>54</v>
      </c>
      <c r="U33" s="674">
        <v>16</v>
      </c>
      <c r="V33" s="674">
        <v>16</v>
      </c>
      <c r="W33" s="674">
        <v>5</v>
      </c>
      <c r="X33" s="674">
        <v>0</v>
      </c>
      <c r="Y33" s="674">
        <v>27</v>
      </c>
      <c r="Z33" s="674">
        <v>7</v>
      </c>
      <c r="AA33" s="674">
        <v>0</v>
      </c>
      <c r="AB33" s="674">
        <v>950</v>
      </c>
      <c r="AC33" s="674">
        <v>20</v>
      </c>
      <c r="AD33" s="674">
        <v>0</v>
      </c>
      <c r="AE33" s="674">
        <v>5</v>
      </c>
      <c r="AF33" s="674">
        <v>142</v>
      </c>
      <c r="AG33" s="674">
        <v>726</v>
      </c>
      <c r="AH33" s="674">
        <v>2</v>
      </c>
      <c r="AI33" s="674">
        <v>9</v>
      </c>
      <c r="AJ33" s="674">
        <v>11</v>
      </c>
      <c r="AK33" s="674">
        <v>2</v>
      </c>
      <c r="AL33" s="674">
        <v>82</v>
      </c>
      <c r="AM33" s="674">
        <v>50</v>
      </c>
      <c r="AN33" s="674">
        <v>24</v>
      </c>
      <c r="AO33" s="674">
        <v>121</v>
      </c>
      <c r="AP33" s="674">
        <v>3</v>
      </c>
      <c r="AQ33" s="674">
        <v>1</v>
      </c>
      <c r="AR33" s="674">
        <v>43</v>
      </c>
      <c r="AS33" s="674">
        <v>848</v>
      </c>
      <c r="AT33" s="674">
        <v>29</v>
      </c>
      <c r="AU33" s="674">
        <v>1325</v>
      </c>
      <c r="AV33" s="674">
        <v>1582</v>
      </c>
      <c r="AW33" s="674">
        <v>492</v>
      </c>
      <c r="AX33" s="674">
        <v>837</v>
      </c>
      <c r="AY33" s="674">
        <v>120</v>
      </c>
      <c r="AZ33" s="674">
        <v>105</v>
      </c>
      <c r="BA33" s="674">
        <v>9</v>
      </c>
      <c r="BB33" s="674">
        <v>6</v>
      </c>
      <c r="BC33" s="674">
        <v>13</v>
      </c>
      <c r="BD33" s="674">
        <v>8</v>
      </c>
      <c r="BE33" s="674">
        <v>0</v>
      </c>
      <c r="BF33" s="674">
        <v>5</v>
      </c>
      <c r="BG33" s="674">
        <v>612</v>
      </c>
      <c r="BH33" s="674">
        <v>1243</v>
      </c>
      <c r="BI33" s="674">
        <v>80</v>
      </c>
      <c r="BJ33" s="674">
        <v>31</v>
      </c>
      <c r="BK33" s="674">
        <v>228</v>
      </c>
      <c r="BL33" s="674">
        <v>30</v>
      </c>
      <c r="BM33" s="674">
        <v>76</v>
      </c>
      <c r="BN33" s="674">
        <v>27</v>
      </c>
      <c r="BO33" s="674">
        <v>369</v>
      </c>
      <c r="BP33" s="674">
        <v>464</v>
      </c>
      <c r="BQ33" s="674">
        <v>0</v>
      </c>
      <c r="BR33" s="674">
        <v>0</v>
      </c>
      <c r="BS33" s="674">
        <v>70</v>
      </c>
      <c r="BT33" s="674">
        <v>766</v>
      </c>
      <c r="BU33" s="674">
        <v>82</v>
      </c>
      <c r="BV33" s="674">
        <v>2</v>
      </c>
      <c r="BW33" s="674">
        <v>0</v>
      </c>
      <c r="BX33" s="674">
        <v>0</v>
      </c>
      <c r="BY33" s="674">
        <v>0</v>
      </c>
      <c r="BZ33" s="674">
        <v>2</v>
      </c>
      <c r="CA33" s="674">
        <v>298</v>
      </c>
      <c r="CB33" s="674">
        <v>677</v>
      </c>
      <c r="CC33" s="674">
        <v>14</v>
      </c>
      <c r="CD33" s="674">
        <v>0</v>
      </c>
      <c r="CE33" s="674">
        <v>1</v>
      </c>
      <c r="CF33" s="674">
        <v>12</v>
      </c>
      <c r="CG33" s="674">
        <v>2</v>
      </c>
      <c r="CH33" s="674">
        <v>3</v>
      </c>
      <c r="CI33" s="674">
        <v>20</v>
      </c>
      <c r="CJ33" s="674">
        <v>2</v>
      </c>
      <c r="CK33" s="674">
        <v>0</v>
      </c>
      <c r="CL33" s="674">
        <v>0</v>
      </c>
      <c r="CM33" s="674">
        <v>1</v>
      </c>
      <c r="CN33" s="674">
        <v>249</v>
      </c>
      <c r="CO33" s="674">
        <v>9</v>
      </c>
      <c r="CP33" s="674">
        <v>40</v>
      </c>
      <c r="CQ33" s="674">
        <v>455</v>
      </c>
      <c r="CR33" s="674">
        <v>18</v>
      </c>
      <c r="CS33" s="674">
        <v>159</v>
      </c>
      <c r="CT33" s="674">
        <v>161</v>
      </c>
      <c r="CU33" s="674">
        <v>309</v>
      </c>
      <c r="CV33" s="674">
        <v>19</v>
      </c>
      <c r="CW33" s="674">
        <v>0</v>
      </c>
      <c r="CX33" s="674">
        <v>4541</v>
      </c>
      <c r="CY33" s="674">
        <v>10</v>
      </c>
      <c r="CZ33" s="674">
        <v>71</v>
      </c>
      <c r="DA33" s="674">
        <v>31</v>
      </c>
      <c r="DB33" s="674">
        <v>23</v>
      </c>
      <c r="DC33" s="674">
        <v>131</v>
      </c>
      <c r="DD33" s="674">
        <v>39</v>
      </c>
      <c r="DE33" s="674">
        <v>123</v>
      </c>
      <c r="DF33" s="674">
        <v>10</v>
      </c>
      <c r="DG33" s="675">
        <v>19581</v>
      </c>
      <c r="DH33" s="674">
        <v>78</v>
      </c>
      <c r="DI33" s="674">
        <v>5317</v>
      </c>
      <c r="DJ33" s="674">
        <v>0</v>
      </c>
      <c r="DK33" s="674">
        <v>0</v>
      </c>
      <c r="DL33" s="674">
        <v>0</v>
      </c>
      <c r="DM33" s="674">
        <v>0</v>
      </c>
      <c r="DN33" s="674">
        <v>-72</v>
      </c>
      <c r="DO33" s="676">
        <v>5323</v>
      </c>
      <c r="DP33" s="676">
        <v>24904</v>
      </c>
      <c r="DQ33" s="674">
        <v>11819</v>
      </c>
      <c r="DR33" s="676">
        <v>17142</v>
      </c>
      <c r="DS33" s="676">
        <v>36723</v>
      </c>
      <c r="DT33" s="677">
        <v>-23867</v>
      </c>
      <c r="DU33" s="675">
        <v>-6725</v>
      </c>
      <c r="DV33" s="678">
        <v>12856</v>
      </c>
      <c r="DW33" s="680" t="s">
        <v>234</v>
      </c>
    </row>
    <row r="34" spans="1:127" ht="15.75" customHeight="1">
      <c r="A34" s="604" t="s">
        <v>235</v>
      </c>
      <c r="B34" s="611" t="s">
        <v>538</v>
      </c>
      <c r="C34" s="183"/>
      <c r="D34" s="673">
        <v>4</v>
      </c>
      <c r="E34" s="674">
        <v>0</v>
      </c>
      <c r="F34" s="674">
        <v>0</v>
      </c>
      <c r="G34" s="674">
        <v>0</v>
      </c>
      <c r="H34" s="674">
        <v>6</v>
      </c>
      <c r="I34" s="674">
        <v>0</v>
      </c>
      <c r="J34" s="674">
        <v>54</v>
      </c>
      <c r="K34" s="674">
        <v>2</v>
      </c>
      <c r="L34" s="674">
        <v>2</v>
      </c>
      <c r="M34" s="674">
        <v>0</v>
      </c>
      <c r="N34" s="674">
        <v>0</v>
      </c>
      <c r="O34" s="674">
        <v>1</v>
      </c>
      <c r="P34" s="674">
        <v>187</v>
      </c>
      <c r="Q34" s="674">
        <v>7</v>
      </c>
      <c r="R34" s="674">
        <v>19</v>
      </c>
      <c r="S34" s="674">
        <v>4</v>
      </c>
      <c r="T34" s="674">
        <v>9</v>
      </c>
      <c r="U34" s="674">
        <v>2</v>
      </c>
      <c r="V34" s="674">
        <v>2</v>
      </c>
      <c r="W34" s="674">
        <v>0</v>
      </c>
      <c r="X34" s="674">
        <v>0</v>
      </c>
      <c r="Y34" s="674">
        <v>0</v>
      </c>
      <c r="Z34" s="674">
        <v>0</v>
      </c>
      <c r="AA34" s="674">
        <v>3</v>
      </c>
      <c r="AB34" s="674">
        <v>6</v>
      </c>
      <c r="AC34" s="674">
        <v>21</v>
      </c>
      <c r="AD34" s="674">
        <v>0</v>
      </c>
      <c r="AE34" s="674">
        <v>5</v>
      </c>
      <c r="AF34" s="674">
        <v>21</v>
      </c>
      <c r="AG34" s="674">
        <v>3</v>
      </c>
      <c r="AH34" s="674">
        <v>184</v>
      </c>
      <c r="AI34" s="674">
        <v>0</v>
      </c>
      <c r="AJ34" s="674">
        <v>2</v>
      </c>
      <c r="AK34" s="674">
        <v>2</v>
      </c>
      <c r="AL34" s="674">
        <v>5</v>
      </c>
      <c r="AM34" s="674">
        <v>4</v>
      </c>
      <c r="AN34" s="674">
        <v>0</v>
      </c>
      <c r="AO34" s="674">
        <v>17</v>
      </c>
      <c r="AP34" s="674">
        <v>0</v>
      </c>
      <c r="AQ34" s="674">
        <v>3</v>
      </c>
      <c r="AR34" s="674">
        <v>17</v>
      </c>
      <c r="AS34" s="674">
        <v>28</v>
      </c>
      <c r="AT34" s="674">
        <v>2</v>
      </c>
      <c r="AU34" s="674">
        <v>7</v>
      </c>
      <c r="AV34" s="674">
        <v>156</v>
      </c>
      <c r="AW34" s="674">
        <v>12</v>
      </c>
      <c r="AX34" s="674">
        <v>37</v>
      </c>
      <c r="AY34" s="674">
        <v>28</v>
      </c>
      <c r="AZ34" s="674">
        <v>2</v>
      </c>
      <c r="BA34" s="674">
        <v>0</v>
      </c>
      <c r="BB34" s="674">
        <v>1</v>
      </c>
      <c r="BC34" s="674">
        <v>0</v>
      </c>
      <c r="BD34" s="674">
        <v>0</v>
      </c>
      <c r="BE34" s="674">
        <v>0</v>
      </c>
      <c r="BF34" s="674">
        <v>0</v>
      </c>
      <c r="BG34" s="674">
        <v>2</v>
      </c>
      <c r="BH34" s="674">
        <v>7</v>
      </c>
      <c r="BI34" s="674">
        <v>0</v>
      </c>
      <c r="BJ34" s="674">
        <v>0</v>
      </c>
      <c r="BK34" s="674">
        <v>67</v>
      </c>
      <c r="BL34" s="674">
        <v>0</v>
      </c>
      <c r="BM34" s="674">
        <v>0</v>
      </c>
      <c r="BN34" s="674">
        <v>2</v>
      </c>
      <c r="BO34" s="674">
        <v>1</v>
      </c>
      <c r="BP34" s="674">
        <v>7</v>
      </c>
      <c r="BQ34" s="674">
        <v>10</v>
      </c>
      <c r="BR34" s="674">
        <v>66</v>
      </c>
      <c r="BS34" s="674">
        <v>7</v>
      </c>
      <c r="BT34" s="674">
        <v>13</v>
      </c>
      <c r="BU34" s="674">
        <v>67</v>
      </c>
      <c r="BV34" s="674">
        <v>37</v>
      </c>
      <c r="BW34" s="674">
        <v>0</v>
      </c>
      <c r="BX34" s="674">
        <v>0</v>
      </c>
      <c r="BY34" s="674">
        <v>0</v>
      </c>
      <c r="BZ34" s="674">
        <v>3</v>
      </c>
      <c r="CA34" s="674">
        <v>5</v>
      </c>
      <c r="CB34" s="674">
        <v>0</v>
      </c>
      <c r="CC34" s="674">
        <v>0</v>
      </c>
      <c r="CD34" s="674">
        <v>0</v>
      </c>
      <c r="CE34" s="674">
        <v>0</v>
      </c>
      <c r="CF34" s="674">
        <v>0</v>
      </c>
      <c r="CG34" s="674">
        <v>2</v>
      </c>
      <c r="CH34" s="674">
        <v>5</v>
      </c>
      <c r="CI34" s="674">
        <v>322</v>
      </c>
      <c r="CJ34" s="674">
        <v>8</v>
      </c>
      <c r="CK34" s="674">
        <v>1</v>
      </c>
      <c r="CL34" s="674">
        <v>2</v>
      </c>
      <c r="CM34" s="674">
        <v>1</v>
      </c>
      <c r="CN34" s="674">
        <v>85</v>
      </c>
      <c r="CO34" s="674">
        <v>10</v>
      </c>
      <c r="CP34" s="674">
        <v>68</v>
      </c>
      <c r="CQ34" s="674">
        <v>12</v>
      </c>
      <c r="CR34" s="674">
        <v>5</v>
      </c>
      <c r="CS34" s="674">
        <v>7</v>
      </c>
      <c r="CT34" s="674">
        <v>5</v>
      </c>
      <c r="CU34" s="674">
        <v>96</v>
      </c>
      <c r="CV34" s="674">
        <v>25</v>
      </c>
      <c r="CW34" s="674">
        <v>1</v>
      </c>
      <c r="CX34" s="674">
        <v>1</v>
      </c>
      <c r="CY34" s="674">
        <v>20</v>
      </c>
      <c r="CZ34" s="674">
        <v>25</v>
      </c>
      <c r="DA34" s="674">
        <v>3</v>
      </c>
      <c r="DB34" s="674">
        <v>19</v>
      </c>
      <c r="DC34" s="674">
        <v>15</v>
      </c>
      <c r="DD34" s="674">
        <v>72</v>
      </c>
      <c r="DE34" s="674">
        <v>0</v>
      </c>
      <c r="DF34" s="674">
        <v>38</v>
      </c>
      <c r="DG34" s="675">
        <v>2007</v>
      </c>
      <c r="DH34" s="674">
        <v>362</v>
      </c>
      <c r="DI34" s="674">
        <v>7991</v>
      </c>
      <c r="DJ34" s="674">
        <v>0</v>
      </c>
      <c r="DK34" s="674">
        <v>0</v>
      </c>
      <c r="DL34" s="674">
        <v>0</v>
      </c>
      <c r="DM34" s="674">
        <v>0</v>
      </c>
      <c r="DN34" s="674">
        <v>26</v>
      </c>
      <c r="DO34" s="676">
        <v>8379</v>
      </c>
      <c r="DP34" s="676">
        <v>10386</v>
      </c>
      <c r="DQ34" s="674">
        <v>1646</v>
      </c>
      <c r="DR34" s="676">
        <v>10025</v>
      </c>
      <c r="DS34" s="676">
        <v>12032</v>
      </c>
      <c r="DT34" s="677">
        <v>-10256</v>
      </c>
      <c r="DU34" s="675">
        <v>-231</v>
      </c>
      <c r="DV34" s="678">
        <v>1776</v>
      </c>
      <c r="DW34" s="680" t="s">
        <v>235</v>
      </c>
    </row>
    <row r="35" spans="1:127" ht="15.75" customHeight="1">
      <c r="A35" s="604" t="s">
        <v>236</v>
      </c>
      <c r="B35" s="611" t="s">
        <v>339</v>
      </c>
      <c r="C35" s="488"/>
      <c r="D35" s="673">
        <v>0</v>
      </c>
      <c r="E35" s="674">
        <v>0</v>
      </c>
      <c r="F35" s="674">
        <v>0</v>
      </c>
      <c r="G35" s="674">
        <v>3</v>
      </c>
      <c r="H35" s="674">
        <v>0</v>
      </c>
      <c r="I35" s="674">
        <v>0</v>
      </c>
      <c r="J35" s="674">
        <v>0</v>
      </c>
      <c r="K35" s="674">
        <v>114</v>
      </c>
      <c r="L35" s="674">
        <v>580</v>
      </c>
      <c r="M35" s="674">
        <v>0</v>
      </c>
      <c r="N35" s="674">
        <v>0</v>
      </c>
      <c r="O35" s="674">
        <v>7</v>
      </c>
      <c r="P35" s="674">
        <v>24</v>
      </c>
      <c r="Q35" s="674">
        <v>3</v>
      </c>
      <c r="R35" s="674">
        <v>475</v>
      </c>
      <c r="S35" s="674">
        <v>1</v>
      </c>
      <c r="T35" s="674">
        <v>0</v>
      </c>
      <c r="U35" s="674">
        <v>0</v>
      </c>
      <c r="V35" s="674">
        <v>1</v>
      </c>
      <c r="W35" s="674">
        <v>56</v>
      </c>
      <c r="X35" s="674">
        <v>0</v>
      </c>
      <c r="Y35" s="674">
        <v>43</v>
      </c>
      <c r="Z35" s="674">
        <v>0</v>
      </c>
      <c r="AA35" s="674">
        <v>0</v>
      </c>
      <c r="AB35" s="674">
        <v>6496</v>
      </c>
      <c r="AC35" s="674">
        <v>300</v>
      </c>
      <c r="AD35" s="674">
        <v>0</v>
      </c>
      <c r="AE35" s="674">
        <v>0</v>
      </c>
      <c r="AF35" s="674">
        <v>672</v>
      </c>
      <c r="AG35" s="674">
        <v>14</v>
      </c>
      <c r="AH35" s="674">
        <v>0</v>
      </c>
      <c r="AI35" s="674">
        <v>809</v>
      </c>
      <c r="AJ35" s="674">
        <v>0</v>
      </c>
      <c r="AK35" s="674">
        <v>0</v>
      </c>
      <c r="AL35" s="674">
        <v>93</v>
      </c>
      <c r="AM35" s="674">
        <v>0</v>
      </c>
      <c r="AN35" s="674">
        <v>0</v>
      </c>
      <c r="AO35" s="674">
        <v>0</v>
      </c>
      <c r="AP35" s="674">
        <v>0</v>
      </c>
      <c r="AQ35" s="674">
        <v>0</v>
      </c>
      <c r="AR35" s="674">
        <v>21</v>
      </c>
      <c r="AS35" s="674">
        <v>164</v>
      </c>
      <c r="AT35" s="674">
        <v>37</v>
      </c>
      <c r="AU35" s="674">
        <v>6</v>
      </c>
      <c r="AV35" s="674">
        <v>70</v>
      </c>
      <c r="AW35" s="674">
        <v>288</v>
      </c>
      <c r="AX35" s="674">
        <v>139</v>
      </c>
      <c r="AY35" s="674">
        <v>992</v>
      </c>
      <c r="AZ35" s="674">
        <v>6</v>
      </c>
      <c r="BA35" s="674">
        <v>3</v>
      </c>
      <c r="BB35" s="674">
        <v>2</v>
      </c>
      <c r="BC35" s="674">
        <v>14</v>
      </c>
      <c r="BD35" s="674">
        <v>1</v>
      </c>
      <c r="BE35" s="674">
        <v>0</v>
      </c>
      <c r="BF35" s="674">
        <v>4</v>
      </c>
      <c r="BG35" s="674">
        <v>106</v>
      </c>
      <c r="BH35" s="674">
        <v>1</v>
      </c>
      <c r="BI35" s="674">
        <v>0</v>
      </c>
      <c r="BJ35" s="674">
        <v>27</v>
      </c>
      <c r="BK35" s="674">
        <v>343</v>
      </c>
      <c r="BL35" s="674">
        <v>0</v>
      </c>
      <c r="BM35" s="674">
        <v>1020</v>
      </c>
      <c r="BN35" s="674">
        <v>201</v>
      </c>
      <c r="BO35" s="674">
        <v>5</v>
      </c>
      <c r="BP35" s="674">
        <v>7</v>
      </c>
      <c r="BQ35" s="674">
        <v>0</v>
      </c>
      <c r="BR35" s="674">
        <v>0</v>
      </c>
      <c r="BS35" s="674">
        <v>0</v>
      </c>
      <c r="BT35" s="674">
        <v>9</v>
      </c>
      <c r="BU35" s="674">
        <v>60</v>
      </c>
      <c r="BV35" s="674">
        <v>1</v>
      </c>
      <c r="BW35" s="674">
        <v>0</v>
      </c>
      <c r="BX35" s="674">
        <v>0</v>
      </c>
      <c r="BY35" s="674">
        <v>0</v>
      </c>
      <c r="BZ35" s="674">
        <v>0</v>
      </c>
      <c r="CA35" s="674">
        <v>3</v>
      </c>
      <c r="CB35" s="674">
        <v>0</v>
      </c>
      <c r="CC35" s="674">
        <v>0</v>
      </c>
      <c r="CD35" s="674">
        <v>0</v>
      </c>
      <c r="CE35" s="674">
        <v>0</v>
      </c>
      <c r="CF35" s="674">
        <v>0</v>
      </c>
      <c r="CG35" s="674">
        <v>0</v>
      </c>
      <c r="CH35" s="674">
        <v>0</v>
      </c>
      <c r="CI35" s="674">
        <v>0</v>
      </c>
      <c r="CJ35" s="674">
        <v>0</v>
      </c>
      <c r="CK35" s="674">
        <v>0</v>
      </c>
      <c r="CL35" s="674">
        <v>0</v>
      </c>
      <c r="CM35" s="674">
        <v>0</v>
      </c>
      <c r="CN35" s="674">
        <v>28</v>
      </c>
      <c r="CO35" s="674">
        <v>99</v>
      </c>
      <c r="CP35" s="674">
        <v>196</v>
      </c>
      <c r="CQ35" s="674">
        <v>134</v>
      </c>
      <c r="CR35" s="674">
        <v>92</v>
      </c>
      <c r="CS35" s="674">
        <v>24</v>
      </c>
      <c r="CT35" s="674">
        <v>26</v>
      </c>
      <c r="CU35" s="674">
        <v>17</v>
      </c>
      <c r="CV35" s="674">
        <v>0</v>
      </c>
      <c r="CW35" s="674">
        <v>1</v>
      </c>
      <c r="CX35" s="674">
        <v>424</v>
      </c>
      <c r="CY35" s="674">
        <v>2</v>
      </c>
      <c r="CZ35" s="674">
        <v>42</v>
      </c>
      <c r="DA35" s="674">
        <v>94</v>
      </c>
      <c r="DB35" s="674">
        <v>5</v>
      </c>
      <c r="DC35" s="674">
        <v>37</v>
      </c>
      <c r="DD35" s="674">
        <v>4</v>
      </c>
      <c r="DE35" s="674">
        <v>0</v>
      </c>
      <c r="DF35" s="674">
        <v>45</v>
      </c>
      <c r="DG35" s="675">
        <v>14491</v>
      </c>
      <c r="DH35" s="674">
        <v>56</v>
      </c>
      <c r="DI35" s="674">
        <v>683</v>
      </c>
      <c r="DJ35" s="674">
        <v>0</v>
      </c>
      <c r="DK35" s="674">
        <v>0</v>
      </c>
      <c r="DL35" s="674">
        <v>0</v>
      </c>
      <c r="DM35" s="674">
        <v>0</v>
      </c>
      <c r="DN35" s="674">
        <v>-327</v>
      </c>
      <c r="DO35" s="676">
        <v>412</v>
      </c>
      <c r="DP35" s="676">
        <v>14903</v>
      </c>
      <c r="DQ35" s="674">
        <v>12747</v>
      </c>
      <c r="DR35" s="676">
        <v>13159</v>
      </c>
      <c r="DS35" s="676">
        <v>27650</v>
      </c>
      <c r="DT35" s="677">
        <v>-12559</v>
      </c>
      <c r="DU35" s="675">
        <v>600</v>
      </c>
      <c r="DV35" s="678">
        <v>15091</v>
      </c>
      <c r="DW35" s="680" t="s">
        <v>236</v>
      </c>
    </row>
    <row r="36" spans="1:127" ht="15.75" customHeight="1">
      <c r="A36" s="604" t="s">
        <v>237</v>
      </c>
      <c r="B36" s="611" t="s">
        <v>340</v>
      </c>
      <c r="C36" s="183"/>
      <c r="D36" s="673">
        <v>0</v>
      </c>
      <c r="E36" s="674">
        <v>0</v>
      </c>
      <c r="F36" s="674">
        <v>0</v>
      </c>
      <c r="G36" s="674">
        <v>0</v>
      </c>
      <c r="H36" s="674">
        <v>0</v>
      </c>
      <c r="I36" s="674">
        <v>0</v>
      </c>
      <c r="J36" s="674">
        <v>0</v>
      </c>
      <c r="K36" s="674">
        <v>0</v>
      </c>
      <c r="L36" s="674">
        <v>0</v>
      </c>
      <c r="M36" s="674">
        <v>0</v>
      </c>
      <c r="N36" s="674">
        <v>0</v>
      </c>
      <c r="O36" s="674">
        <v>0</v>
      </c>
      <c r="P36" s="674">
        <v>0</v>
      </c>
      <c r="Q36" s="674">
        <v>0</v>
      </c>
      <c r="R36" s="674">
        <v>0</v>
      </c>
      <c r="S36" s="674">
        <v>0</v>
      </c>
      <c r="T36" s="674">
        <v>0</v>
      </c>
      <c r="U36" s="674">
        <v>0</v>
      </c>
      <c r="V36" s="674">
        <v>0</v>
      </c>
      <c r="W36" s="674">
        <v>0</v>
      </c>
      <c r="X36" s="674">
        <v>0</v>
      </c>
      <c r="Y36" s="674">
        <v>0</v>
      </c>
      <c r="Z36" s="674">
        <v>0</v>
      </c>
      <c r="AA36" s="674">
        <v>0</v>
      </c>
      <c r="AB36" s="674">
        <v>0</v>
      </c>
      <c r="AC36" s="674">
        <v>0</v>
      </c>
      <c r="AD36" s="674">
        <v>0</v>
      </c>
      <c r="AE36" s="674">
        <v>1</v>
      </c>
      <c r="AF36" s="674">
        <v>0</v>
      </c>
      <c r="AG36" s="674">
        <v>0</v>
      </c>
      <c r="AH36" s="674">
        <v>0</v>
      </c>
      <c r="AI36" s="674">
        <v>0</v>
      </c>
      <c r="AJ36" s="674">
        <v>3515</v>
      </c>
      <c r="AK36" s="674">
        <v>0</v>
      </c>
      <c r="AL36" s="674">
        <v>34</v>
      </c>
      <c r="AM36" s="674">
        <v>0</v>
      </c>
      <c r="AN36" s="674">
        <v>0</v>
      </c>
      <c r="AO36" s="674">
        <v>0</v>
      </c>
      <c r="AP36" s="674">
        <v>0</v>
      </c>
      <c r="AQ36" s="674">
        <v>0</v>
      </c>
      <c r="AR36" s="674">
        <v>0</v>
      </c>
      <c r="AS36" s="674">
        <v>0</v>
      </c>
      <c r="AT36" s="674">
        <v>6</v>
      </c>
      <c r="AU36" s="674">
        <v>0</v>
      </c>
      <c r="AV36" s="674">
        <v>0</v>
      </c>
      <c r="AW36" s="674">
        <v>0</v>
      </c>
      <c r="AX36" s="674">
        <v>0</v>
      </c>
      <c r="AY36" s="674">
        <v>0</v>
      </c>
      <c r="AZ36" s="674">
        <v>0</v>
      </c>
      <c r="BA36" s="674">
        <v>0</v>
      </c>
      <c r="BB36" s="674">
        <v>0</v>
      </c>
      <c r="BC36" s="674">
        <v>0</v>
      </c>
      <c r="BD36" s="674">
        <v>0</v>
      </c>
      <c r="BE36" s="674">
        <v>0</v>
      </c>
      <c r="BF36" s="674">
        <v>0</v>
      </c>
      <c r="BG36" s="674">
        <v>0</v>
      </c>
      <c r="BH36" s="674">
        <v>0</v>
      </c>
      <c r="BI36" s="674">
        <v>0</v>
      </c>
      <c r="BJ36" s="674">
        <v>0</v>
      </c>
      <c r="BK36" s="674">
        <v>15</v>
      </c>
      <c r="BL36" s="674">
        <v>0</v>
      </c>
      <c r="BM36" s="674">
        <v>8071</v>
      </c>
      <c r="BN36" s="674">
        <v>3610</v>
      </c>
      <c r="BO36" s="674">
        <v>6901</v>
      </c>
      <c r="BP36" s="674">
        <v>4132</v>
      </c>
      <c r="BQ36" s="674">
        <v>0</v>
      </c>
      <c r="BR36" s="674">
        <v>0</v>
      </c>
      <c r="BS36" s="674">
        <v>0</v>
      </c>
      <c r="BT36" s="674">
        <v>15</v>
      </c>
      <c r="BU36" s="674">
        <v>0</v>
      </c>
      <c r="BV36" s="674">
        <v>0</v>
      </c>
      <c r="BW36" s="674">
        <v>0</v>
      </c>
      <c r="BX36" s="674">
        <v>1</v>
      </c>
      <c r="BY36" s="674">
        <v>49</v>
      </c>
      <c r="BZ36" s="674">
        <v>0</v>
      </c>
      <c r="CA36" s="674">
        <v>0</v>
      </c>
      <c r="CB36" s="674">
        <v>0</v>
      </c>
      <c r="CC36" s="674">
        <v>0</v>
      </c>
      <c r="CD36" s="674">
        <v>0</v>
      </c>
      <c r="CE36" s="674">
        <v>0</v>
      </c>
      <c r="CF36" s="674">
        <v>0</v>
      </c>
      <c r="CG36" s="674">
        <v>0</v>
      </c>
      <c r="CH36" s="674">
        <v>0</v>
      </c>
      <c r="CI36" s="674">
        <v>0</v>
      </c>
      <c r="CJ36" s="674">
        <v>0</v>
      </c>
      <c r="CK36" s="674">
        <v>0</v>
      </c>
      <c r="CL36" s="674">
        <v>0</v>
      </c>
      <c r="CM36" s="674">
        <v>0</v>
      </c>
      <c r="CN36" s="674">
        <v>1</v>
      </c>
      <c r="CO36" s="674">
        <v>0</v>
      </c>
      <c r="CP36" s="674">
        <v>1</v>
      </c>
      <c r="CQ36" s="674">
        <v>0</v>
      </c>
      <c r="CR36" s="674">
        <v>0</v>
      </c>
      <c r="CS36" s="674">
        <v>0</v>
      </c>
      <c r="CT36" s="674">
        <v>0</v>
      </c>
      <c r="CU36" s="674">
        <v>0</v>
      </c>
      <c r="CV36" s="674">
        <v>0</v>
      </c>
      <c r="CW36" s="674">
        <v>0</v>
      </c>
      <c r="CX36" s="674">
        <v>0</v>
      </c>
      <c r="CY36" s="674">
        <v>0</v>
      </c>
      <c r="CZ36" s="674">
        <v>0</v>
      </c>
      <c r="DA36" s="674">
        <v>0</v>
      </c>
      <c r="DB36" s="674">
        <v>0</v>
      </c>
      <c r="DC36" s="674">
        <v>0</v>
      </c>
      <c r="DD36" s="674">
        <v>0</v>
      </c>
      <c r="DE36" s="674">
        <v>0</v>
      </c>
      <c r="DF36" s="674">
        <v>24</v>
      </c>
      <c r="DG36" s="675">
        <v>26376</v>
      </c>
      <c r="DH36" s="674">
        <v>0</v>
      </c>
      <c r="DI36" s="674">
        <v>14</v>
      </c>
      <c r="DJ36" s="674">
        <v>0</v>
      </c>
      <c r="DK36" s="674">
        <v>0</v>
      </c>
      <c r="DL36" s="674">
        <v>0</v>
      </c>
      <c r="DM36" s="674">
        <v>0</v>
      </c>
      <c r="DN36" s="674">
        <v>72</v>
      </c>
      <c r="DO36" s="676">
        <v>86</v>
      </c>
      <c r="DP36" s="676">
        <v>26462</v>
      </c>
      <c r="DQ36" s="674">
        <v>4170</v>
      </c>
      <c r="DR36" s="676">
        <v>4256</v>
      </c>
      <c r="DS36" s="676">
        <v>30632</v>
      </c>
      <c r="DT36" s="677">
        <v>-6415</v>
      </c>
      <c r="DU36" s="675">
        <v>-2159</v>
      </c>
      <c r="DV36" s="678">
        <v>24217</v>
      </c>
      <c r="DW36" s="680" t="s">
        <v>237</v>
      </c>
    </row>
    <row r="37" spans="1:127" ht="15.75" customHeight="1">
      <c r="A37" s="604" t="s">
        <v>238</v>
      </c>
      <c r="B37" s="611" t="s">
        <v>341</v>
      </c>
      <c r="C37" s="183"/>
      <c r="D37" s="673">
        <v>1</v>
      </c>
      <c r="E37" s="674">
        <v>0</v>
      </c>
      <c r="F37" s="674">
        <v>0</v>
      </c>
      <c r="G37" s="674">
        <v>0</v>
      </c>
      <c r="H37" s="674">
        <v>0</v>
      </c>
      <c r="I37" s="674">
        <v>0</v>
      </c>
      <c r="J37" s="674">
        <v>0</v>
      </c>
      <c r="K37" s="674">
        <v>0</v>
      </c>
      <c r="L37" s="674">
        <v>7</v>
      </c>
      <c r="M37" s="674">
        <v>0</v>
      </c>
      <c r="N37" s="674">
        <v>0</v>
      </c>
      <c r="O37" s="674">
        <v>0</v>
      </c>
      <c r="P37" s="674">
        <v>0</v>
      </c>
      <c r="Q37" s="674">
        <v>0</v>
      </c>
      <c r="R37" s="674">
        <v>41</v>
      </c>
      <c r="S37" s="674">
        <v>0</v>
      </c>
      <c r="T37" s="674">
        <v>0</v>
      </c>
      <c r="U37" s="674">
        <v>0</v>
      </c>
      <c r="V37" s="674">
        <v>0</v>
      </c>
      <c r="W37" s="674">
        <v>6</v>
      </c>
      <c r="X37" s="674">
        <v>0</v>
      </c>
      <c r="Y37" s="674">
        <v>0</v>
      </c>
      <c r="Z37" s="674">
        <v>0</v>
      </c>
      <c r="AA37" s="674">
        <v>0</v>
      </c>
      <c r="AB37" s="674">
        <v>0</v>
      </c>
      <c r="AC37" s="674">
        <v>4</v>
      </c>
      <c r="AD37" s="674">
        <v>0</v>
      </c>
      <c r="AE37" s="674">
        <v>0</v>
      </c>
      <c r="AF37" s="674">
        <v>12</v>
      </c>
      <c r="AG37" s="674">
        <v>0</v>
      </c>
      <c r="AH37" s="674">
        <v>0</v>
      </c>
      <c r="AI37" s="674">
        <v>0</v>
      </c>
      <c r="AJ37" s="674">
        <v>1</v>
      </c>
      <c r="AK37" s="674">
        <v>19</v>
      </c>
      <c r="AL37" s="674">
        <v>0</v>
      </c>
      <c r="AM37" s="674">
        <v>0</v>
      </c>
      <c r="AN37" s="674">
        <v>0</v>
      </c>
      <c r="AO37" s="674">
        <v>0</v>
      </c>
      <c r="AP37" s="674">
        <v>0</v>
      </c>
      <c r="AQ37" s="674">
        <v>0</v>
      </c>
      <c r="AR37" s="674">
        <v>0</v>
      </c>
      <c r="AS37" s="674">
        <v>0</v>
      </c>
      <c r="AT37" s="674">
        <v>1</v>
      </c>
      <c r="AU37" s="674">
        <v>2</v>
      </c>
      <c r="AV37" s="674">
        <v>14</v>
      </c>
      <c r="AW37" s="674">
        <v>10</v>
      </c>
      <c r="AX37" s="674">
        <v>673</v>
      </c>
      <c r="AY37" s="674">
        <v>5293</v>
      </c>
      <c r="AZ37" s="674">
        <v>219</v>
      </c>
      <c r="BA37" s="674">
        <v>0</v>
      </c>
      <c r="BB37" s="674">
        <v>2</v>
      </c>
      <c r="BC37" s="674">
        <v>0</v>
      </c>
      <c r="BD37" s="674">
        <v>1</v>
      </c>
      <c r="BE37" s="674">
        <v>0</v>
      </c>
      <c r="BF37" s="674">
        <v>0</v>
      </c>
      <c r="BG37" s="674">
        <v>0</v>
      </c>
      <c r="BH37" s="674">
        <v>9</v>
      </c>
      <c r="BI37" s="674">
        <v>0</v>
      </c>
      <c r="BJ37" s="674">
        <v>0</v>
      </c>
      <c r="BK37" s="674">
        <v>11</v>
      </c>
      <c r="BL37" s="674">
        <v>0</v>
      </c>
      <c r="BM37" s="674">
        <v>1489</v>
      </c>
      <c r="BN37" s="674">
        <v>85</v>
      </c>
      <c r="BO37" s="674">
        <v>30</v>
      </c>
      <c r="BP37" s="674">
        <v>83</v>
      </c>
      <c r="BQ37" s="674">
        <v>0</v>
      </c>
      <c r="BR37" s="674">
        <v>0</v>
      </c>
      <c r="BS37" s="674">
        <v>0</v>
      </c>
      <c r="BT37" s="674">
        <v>9</v>
      </c>
      <c r="BU37" s="674">
        <v>45</v>
      </c>
      <c r="BV37" s="674">
        <v>1</v>
      </c>
      <c r="BW37" s="674">
        <v>0</v>
      </c>
      <c r="BX37" s="674">
        <v>0</v>
      </c>
      <c r="BY37" s="674">
        <v>0</v>
      </c>
      <c r="BZ37" s="674">
        <v>0</v>
      </c>
      <c r="CA37" s="674">
        <v>3</v>
      </c>
      <c r="CB37" s="674">
        <v>0</v>
      </c>
      <c r="CC37" s="674">
        <v>0</v>
      </c>
      <c r="CD37" s="674">
        <v>0</v>
      </c>
      <c r="CE37" s="674">
        <v>0</v>
      </c>
      <c r="CF37" s="674">
        <v>0</v>
      </c>
      <c r="CG37" s="674">
        <v>0</v>
      </c>
      <c r="CH37" s="674">
        <v>0</v>
      </c>
      <c r="CI37" s="674">
        <v>0</v>
      </c>
      <c r="CJ37" s="674">
        <v>0</v>
      </c>
      <c r="CK37" s="674">
        <v>0</v>
      </c>
      <c r="CL37" s="674">
        <v>0</v>
      </c>
      <c r="CM37" s="674">
        <v>0</v>
      </c>
      <c r="CN37" s="674">
        <v>17</v>
      </c>
      <c r="CO37" s="674">
        <v>24</v>
      </c>
      <c r="CP37" s="674">
        <v>1</v>
      </c>
      <c r="CQ37" s="674">
        <v>74</v>
      </c>
      <c r="CR37" s="674">
        <v>5</v>
      </c>
      <c r="CS37" s="674">
        <v>110</v>
      </c>
      <c r="CT37" s="674">
        <v>74</v>
      </c>
      <c r="CU37" s="674">
        <v>11</v>
      </c>
      <c r="CV37" s="674">
        <v>0</v>
      </c>
      <c r="CW37" s="674">
        <v>0</v>
      </c>
      <c r="CX37" s="674">
        <v>0</v>
      </c>
      <c r="CY37" s="674">
        <v>1</v>
      </c>
      <c r="CZ37" s="674">
        <v>58</v>
      </c>
      <c r="DA37" s="674">
        <v>250</v>
      </c>
      <c r="DB37" s="674">
        <v>0</v>
      </c>
      <c r="DC37" s="674">
        <v>1</v>
      </c>
      <c r="DD37" s="674">
        <v>11</v>
      </c>
      <c r="DE37" s="674">
        <v>0</v>
      </c>
      <c r="DF37" s="674">
        <v>40</v>
      </c>
      <c r="DG37" s="675">
        <v>8748</v>
      </c>
      <c r="DH37" s="674">
        <v>27</v>
      </c>
      <c r="DI37" s="674">
        <v>238</v>
      </c>
      <c r="DJ37" s="674">
        <v>0</v>
      </c>
      <c r="DK37" s="674">
        <v>0</v>
      </c>
      <c r="DL37" s="674">
        <v>0</v>
      </c>
      <c r="DM37" s="674">
        <v>0</v>
      </c>
      <c r="DN37" s="674">
        <v>69</v>
      </c>
      <c r="DO37" s="676">
        <v>334</v>
      </c>
      <c r="DP37" s="676">
        <v>9082</v>
      </c>
      <c r="DQ37" s="674">
        <v>1626</v>
      </c>
      <c r="DR37" s="676">
        <v>1960</v>
      </c>
      <c r="DS37" s="676">
        <v>10708</v>
      </c>
      <c r="DT37" s="677">
        <v>-8743</v>
      </c>
      <c r="DU37" s="675">
        <v>-6783</v>
      </c>
      <c r="DV37" s="678">
        <v>1965</v>
      </c>
      <c r="DW37" s="680" t="s">
        <v>238</v>
      </c>
    </row>
    <row r="38" spans="1:127" ht="15.75" customHeight="1">
      <c r="A38" s="604" t="s">
        <v>239</v>
      </c>
      <c r="B38" s="611" t="s">
        <v>342</v>
      </c>
      <c r="C38" s="183"/>
      <c r="D38" s="673">
        <v>149</v>
      </c>
      <c r="E38" s="674">
        <v>14</v>
      </c>
      <c r="F38" s="674">
        <v>41</v>
      </c>
      <c r="G38" s="674">
        <v>0</v>
      </c>
      <c r="H38" s="674">
        <v>1</v>
      </c>
      <c r="I38" s="674">
        <v>0</v>
      </c>
      <c r="J38" s="674">
        <v>0</v>
      </c>
      <c r="K38" s="674">
        <v>14</v>
      </c>
      <c r="L38" s="674">
        <v>3</v>
      </c>
      <c r="M38" s="674">
        <v>1</v>
      </c>
      <c r="N38" s="674">
        <v>0</v>
      </c>
      <c r="O38" s="674">
        <v>0</v>
      </c>
      <c r="P38" s="674">
        <v>0</v>
      </c>
      <c r="Q38" s="674">
        <v>5</v>
      </c>
      <c r="R38" s="674">
        <v>89</v>
      </c>
      <c r="S38" s="674">
        <v>123</v>
      </c>
      <c r="T38" s="674">
        <v>1</v>
      </c>
      <c r="U38" s="674">
        <v>0</v>
      </c>
      <c r="V38" s="674">
        <v>56</v>
      </c>
      <c r="W38" s="674">
        <v>633</v>
      </c>
      <c r="X38" s="674">
        <v>0</v>
      </c>
      <c r="Y38" s="674">
        <v>43</v>
      </c>
      <c r="Z38" s="674">
        <v>18</v>
      </c>
      <c r="AA38" s="674">
        <v>4</v>
      </c>
      <c r="AB38" s="674">
        <v>751</v>
      </c>
      <c r="AC38" s="674">
        <v>47</v>
      </c>
      <c r="AD38" s="674">
        <v>0</v>
      </c>
      <c r="AE38" s="674">
        <v>70</v>
      </c>
      <c r="AF38" s="674">
        <v>25</v>
      </c>
      <c r="AG38" s="674">
        <v>4</v>
      </c>
      <c r="AH38" s="674">
        <v>0</v>
      </c>
      <c r="AI38" s="674">
        <v>156</v>
      </c>
      <c r="AJ38" s="674">
        <v>352</v>
      </c>
      <c r="AK38" s="674">
        <v>72</v>
      </c>
      <c r="AL38" s="674">
        <v>1735</v>
      </c>
      <c r="AM38" s="674">
        <v>1525</v>
      </c>
      <c r="AN38" s="674">
        <v>12</v>
      </c>
      <c r="AO38" s="674">
        <v>816</v>
      </c>
      <c r="AP38" s="674">
        <v>0</v>
      </c>
      <c r="AQ38" s="674">
        <v>4542</v>
      </c>
      <c r="AR38" s="674">
        <v>697</v>
      </c>
      <c r="AS38" s="674">
        <v>447</v>
      </c>
      <c r="AT38" s="674">
        <v>130</v>
      </c>
      <c r="AU38" s="674">
        <v>895</v>
      </c>
      <c r="AV38" s="674">
        <v>2173</v>
      </c>
      <c r="AW38" s="674">
        <v>35</v>
      </c>
      <c r="AX38" s="674">
        <v>1482</v>
      </c>
      <c r="AY38" s="674">
        <v>399</v>
      </c>
      <c r="AZ38" s="674">
        <v>128</v>
      </c>
      <c r="BA38" s="674">
        <v>2</v>
      </c>
      <c r="BB38" s="674">
        <v>7</v>
      </c>
      <c r="BC38" s="674">
        <v>15</v>
      </c>
      <c r="BD38" s="674">
        <v>5</v>
      </c>
      <c r="BE38" s="674">
        <v>0</v>
      </c>
      <c r="BF38" s="674">
        <v>1</v>
      </c>
      <c r="BG38" s="674">
        <v>15</v>
      </c>
      <c r="BH38" s="674">
        <v>122</v>
      </c>
      <c r="BI38" s="674">
        <v>3</v>
      </c>
      <c r="BJ38" s="674">
        <v>5</v>
      </c>
      <c r="BK38" s="674">
        <v>204</v>
      </c>
      <c r="BL38" s="674">
        <v>0</v>
      </c>
      <c r="BM38" s="674">
        <v>2488</v>
      </c>
      <c r="BN38" s="674">
        <v>1658</v>
      </c>
      <c r="BO38" s="674">
        <v>689</v>
      </c>
      <c r="BP38" s="674">
        <v>1403</v>
      </c>
      <c r="BQ38" s="674">
        <v>34</v>
      </c>
      <c r="BR38" s="674">
        <v>1</v>
      </c>
      <c r="BS38" s="674">
        <v>217</v>
      </c>
      <c r="BT38" s="674">
        <v>0</v>
      </c>
      <c r="BU38" s="674">
        <v>45</v>
      </c>
      <c r="BV38" s="674">
        <v>0</v>
      </c>
      <c r="BW38" s="674">
        <v>0</v>
      </c>
      <c r="BX38" s="674">
        <v>0</v>
      </c>
      <c r="BY38" s="674">
        <v>0</v>
      </c>
      <c r="BZ38" s="674">
        <v>0</v>
      </c>
      <c r="CA38" s="674">
        <v>0</v>
      </c>
      <c r="CB38" s="674">
        <v>0</v>
      </c>
      <c r="CC38" s="674">
        <v>0</v>
      </c>
      <c r="CD38" s="674">
        <v>0</v>
      </c>
      <c r="CE38" s="674">
        <v>0</v>
      </c>
      <c r="CF38" s="674">
        <v>0</v>
      </c>
      <c r="CG38" s="674">
        <v>0</v>
      </c>
      <c r="CH38" s="674">
        <v>0</v>
      </c>
      <c r="CI38" s="674">
        <v>0</v>
      </c>
      <c r="CJ38" s="674">
        <v>0</v>
      </c>
      <c r="CK38" s="674">
        <v>0</v>
      </c>
      <c r="CL38" s="674">
        <v>0</v>
      </c>
      <c r="CM38" s="674">
        <v>2</v>
      </c>
      <c r="CN38" s="674">
        <v>17</v>
      </c>
      <c r="CO38" s="674">
        <v>191</v>
      </c>
      <c r="CP38" s="674">
        <v>10</v>
      </c>
      <c r="CQ38" s="674">
        <v>16</v>
      </c>
      <c r="CR38" s="674">
        <v>0</v>
      </c>
      <c r="CS38" s="674">
        <v>0</v>
      </c>
      <c r="CT38" s="674">
        <v>1</v>
      </c>
      <c r="CU38" s="674">
        <v>0</v>
      </c>
      <c r="CV38" s="674">
        <v>0</v>
      </c>
      <c r="CW38" s="674">
        <v>0</v>
      </c>
      <c r="CX38" s="674">
        <v>18</v>
      </c>
      <c r="CY38" s="674">
        <v>0</v>
      </c>
      <c r="CZ38" s="674">
        <v>2</v>
      </c>
      <c r="DA38" s="674">
        <v>17</v>
      </c>
      <c r="DB38" s="674">
        <v>2</v>
      </c>
      <c r="DC38" s="674">
        <v>51</v>
      </c>
      <c r="DD38" s="674">
        <v>36</v>
      </c>
      <c r="DE38" s="674">
        <v>60</v>
      </c>
      <c r="DF38" s="674">
        <v>55</v>
      </c>
      <c r="DG38" s="675">
        <v>25080</v>
      </c>
      <c r="DH38" s="674">
        <v>29</v>
      </c>
      <c r="DI38" s="674">
        <v>956</v>
      </c>
      <c r="DJ38" s="674">
        <v>0</v>
      </c>
      <c r="DK38" s="674">
        <v>0</v>
      </c>
      <c r="DL38" s="674">
        <v>0</v>
      </c>
      <c r="DM38" s="674">
        <v>0</v>
      </c>
      <c r="DN38" s="674">
        <v>-1150</v>
      </c>
      <c r="DO38" s="676">
        <v>-165</v>
      </c>
      <c r="DP38" s="676">
        <v>24915</v>
      </c>
      <c r="DQ38" s="674">
        <v>30327</v>
      </c>
      <c r="DR38" s="676">
        <v>30162</v>
      </c>
      <c r="DS38" s="676">
        <v>55242</v>
      </c>
      <c r="DT38" s="677">
        <v>-19388</v>
      </c>
      <c r="DU38" s="675">
        <v>10774</v>
      </c>
      <c r="DV38" s="678">
        <v>35854</v>
      </c>
      <c r="DW38" s="680" t="s">
        <v>239</v>
      </c>
    </row>
    <row r="39" spans="1:127" ht="15.75" customHeight="1">
      <c r="A39" s="604" t="s">
        <v>240</v>
      </c>
      <c r="B39" s="611" t="s">
        <v>343</v>
      </c>
      <c r="C39" s="183"/>
      <c r="D39" s="673">
        <v>0</v>
      </c>
      <c r="E39" s="674">
        <v>0</v>
      </c>
      <c r="F39" s="674">
        <v>0</v>
      </c>
      <c r="G39" s="674">
        <v>0</v>
      </c>
      <c r="H39" s="674">
        <v>0</v>
      </c>
      <c r="I39" s="674">
        <v>0</v>
      </c>
      <c r="J39" s="674">
        <v>0</v>
      </c>
      <c r="K39" s="674">
        <v>0</v>
      </c>
      <c r="L39" s="674">
        <v>0</v>
      </c>
      <c r="M39" s="674">
        <v>0</v>
      </c>
      <c r="N39" s="674">
        <v>0</v>
      </c>
      <c r="O39" s="674">
        <v>0</v>
      </c>
      <c r="P39" s="674">
        <v>0</v>
      </c>
      <c r="Q39" s="674">
        <v>0</v>
      </c>
      <c r="R39" s="674">
        <v>0</v>
      </c>
      <c r="S39" s="674">
        <v>0</v>
      </c>
      <c r="T39" s="674">
        <v>0</v>
      </c>
      <c r="U39" s="674">
        <v>0</v>
      </c>
      <c r="V39" s="674">
        <v>0</v>
      </c>
      <c r="W39" s="674">
        <v>1</v>
      </c>
      <c r="X39" s="674">
        <v>0</v>
      </c>
      <c r="Y39" s="674">
        <v>0</v>
      </c>
      <c r="Z39" s="674">
        <v>0</v>
      </c>
      <c r="AA39" s="674">
        <v>0</v>
      </c>
      <c r="AB39" s="674">
        <v>0</v>
      </c>
      <c r="AC39" s="674">
        <v>0</v>
      </c>
      <c r="AD39" s="674">
        <v>0</v>
      </c>
      <c r="AE39" s="674">
        <v>0</v>
      </c>
      <c r="AF39" s="674">
        <v>0</v>
      </c>
      <c r="AG39" s="674">
        <v>0</v>
      </c>
      <c r="AH39" s="674">
        <v>0</v>
      </c>
      <c r="AI39" s="674">
        <v>0</v>
      </c>
      <c r="AJ39" s="674">
        <v>0</v>
      </c>
      <c r="AK39" s="674">
        <v>0</v>
      </c>
      <c r="AL39" s="674">
        <v>0</v>
      </c>
      <c r="AM39" s="674">
        <v>12803</v>
      </c>
      <c r="AN39" s="674">
        <v>31069</v>
      </c>
      <c r="AO39" s="674">
        <v>11177</v>
      </c>
      <c r="AP39" s="674">
        <v>623</v>
      </c>
      <c r="AQ39" s="674">
        <v>0</v>
      </c>
      <c r="AR39" s="674">
        <v>2</v>
      </c>
      <c r="AS39" s="674">
        <v>-127</v>
      </c>
      <c r="AT39" s="674">
        <v>-109</v>
      </c>
      <c r="AU39" s="674">
        <v>-53</v>
      </c>
      <c r="AV39" s="674">
        <v>-196</v>
      </c>
      <c r="AW39" s="674">
        <v>-19</v>
      </c>
      <c r="AX39" s="674">
        <v>0</v>
      </c>
      <c r="AY39" s="674">
        <v>-1</v>
      </c>
      <c r="AZ39" s="674">
        <v>-4</v>
      </c>
      <c r="BA39" s="674">
        <v>-1</v>
      </c>
      <c r="BB39" s="674">
        <v>0</v>
      </c>
      <c r="BC39" s="674">
        <v>0</v>
      </c>
      <c r="BD39" s="674">
        <v>0</v>
      </c>
      <c r="BE39" s="674">
        <v>0</v>
      </c>
      <c r="BF39" s="674">
        <v>0</v>
      </c>
      <c r="BG39" s="674">
        <v>-12</v>
      </c>
      <c r="BH39" s="674">
        <v>-12</v>
      </c>
      <c r="BI39" s="674">
        <v>-4</v>
      </c>
      <c r="BJ39" s="674">
        <v>-1</v>
      </c>
      <c r="BK39" s="674">
        <v>-2</v>
      </c>
      <c r="BL39" s="674">
        <v>0</v>
      </c>
      <c r="BM39" s="674">
        <v>0</v>
      </c>
      <c r="BN39" s="674">
        <v>-41</v>
      </c>
      <c r="BO39" s="674">
        <v>-10</v>
      </c>
      <c r="BP39" s="674">
        <v>-6</v>
      </c>
      <c r="BQ39" s="674">
        <v>0</v>
      </c>
      <c r="BR39" s="674">
        <v>0</v>
      </c>
      <c r="BS39" s="674">
        <v>0</v>
      </c>
      <c r="BT39" s="674">
        <v>0</v>
      </c>
      <c r="BU39" s="674">
        <v>0</v>
      </c>
      <c r="BV39" s="674">
        <v>0</v>
      </c>
      <c r="BW39" s="674">
        <v>0</v>
      </c>
      <c r="BX39" s="674">
        <v>0</v>
      </c>
      <c r="BY39" s="674">
        <v>0</v>
      </c>
      <c r="BZ39" s="674">
        <v>0</v>
      </c>
      <c r="CA39" s="674">
        <v>0</v>
      </c>
      <c r="CB39" s="674">
        <v>0</v>
      </c>
      <c r="CC39" s="674">
        <v>0</v>
      </c>
      <c r="CD39" s="674">
        <v>0</v>
      </c>
      <c r="CE39" s="674">
        <v>0</v>
      </c>
      <c r="CF39" s="674">
        <v>0</v>
      </c>
      <c r="CG39" s="674">
        <v>0</v>
      </c>
      <c r="CH39" s="674">
        <v>0</v>
      </c>
      <c r="CI39" s="674">
        <v>0</v>
      </c>
      <c r="CJ39" s="674">
        <v>0</v>
      </c>
      <c r="CK39" s="674">
        <v>0</v>
      </c>
      <c r="CL39" s="674">
        <v>0</v>
      </c>
      <c r="CM39" s="674">
        <v>0</v>
      </c>
      <c r="CN39" s="674">
        <v>0</v>
      </c>
      <c r="CO39" s="674">
        <v>0</v>
      </c>
      <c r="CP39" s="674">
        <v>0</v>
      </c>
      <c r="CQ39" s="674">
        <v>0</v>
      </c>
      <c r="CR39" s="674">
        <v>0</v>
      </c>
      <c r="CS39" s="674">
        <v>0</v>
      </c>
      <c r="CT39" s="674">
        <v>0</v>
      </c>
      <c r="CU39" s="674">
        <v>0</v>
      </c>
      <c r="CV39" s="674">
        <v>0</v>
      </c>
      <c r="CW39" s="674">
        <v>0</v>
      </c>
      <c r="CX39" s="674">
        <v>0</v>
      </c>
      <c r="CY39" s="674">
        <v>0</v>
      </c>
      <c r="CZ39" s="674">
        <v>0</v>
      </c>
      <c r="DA39" s="674">
        <v>0</v>
      </c>
      <c r="DB39" s="674">
        <v>0</v>
      </c>
      <c r="DC39" s="674">
        <v>0</v>
      </c>
      <c r="DD39" s="674">
        <v>0</v>
      </c>
      <c r="DE39" s="674">
        <v>0</v>
      </c>
      <c r="DF39" s="674">
        <v>0</v>
      </c>
      <c r="DG39" s="675">
        <v>55077</v>
      </c>
      <c r="DH39" s="674">
        <v>0</v>
      </c>
      <c r="DI39" s="674">
        <v>-305</v>
      </c>
      <c r="DJ39" s="674">
        <v>0</v>
      </c>
      <c r="DK39" s="674">
        <v>0</v>
      </c>
      <c r="DL39" s="674">
        <v>-272</v>
      </c>
      <c r="DM39" s="674">
        <v>-1309</v>
      </c>
      <c r="DN39" s="674">
        <v>-54</v>
      </c>
      <c r="DO39" s="676">
        <v>-1940</v>
      </c>
      <c r="DP39" s="676">
        <v>53137</v>
      </c>
      <c r="DQ39" s="674">
        <v>27424</v>
      </c>
      <c r="DR39" s="676">
        <v>25484</v>
      </c>
      <c r="DS39" s="676">
        <v>80561</v>
      </c>
      <c r="DT39" s="677">
        <v>-28652</v>
      </c>
      <c r="DU39" s="675">
        <v>-3168</v>
      </c>
      <c r="DV39" s="678">
        <v>51909</v>
      </c>
      <c r="DW39" s="680" t="s">
        <v>240</v>
      </c>
    </row>
    <row r="40" spans="1:127" ht="15.75" customHeight="1">
      <c r="A40" s="604" t="s">
        <v>241</v>
      </c>
      <c r="B40" s="611" t="s">
        <v>344</v>
      </c>
      <c r="C40" s="183"/>
      <c r="D40" s="673">
        <v>1</v>
      </c>
      <c r="E40" s="674">
        <v>0</v>
      </c>
      <c r="F40" s="674">
        <v>0</v>
      </c>
      <c r="G40" s="674">
        <v>0</v>
      </c>
      <c r="H40" s="674">
        <v>1</v>
      </c>
      <c r="I40" s="674">
        <v>0</v>
      </c>
      <c r="J40" s="674">
        <v>21</v>
      </c>
      <c r="K40" s="674">
        <v>0</v>
      </c>
      <c r="L40" s="674">
        <v>0</v>
      </c>
      <c r="M40" s="674">
        <v>0</v>
      </c>
      <c r="N40" s="674">
        <v>0</v>
      </c>
      <c r="O40" s="674">
        <v>0</v>
      </c>
      <c r="P40" s="674">
        <v>0</v>
      </c>
      <c r="Q40" s="674">
        <v>25</v>
      </c>
      <c r="R40" s="674">
        <v>279</v>
      </c>
      <c r="S40" s="674">
        <v>0</v>
      </c>
      <c r="T40" s="674">
        <v>0</v>
      </c>
      <c r="U40" s="674">
        <v>0</v>
      </c>
      <c r="V40" s="674">
        <v>0</v>
      </c>
      <c r="W40" s="674">
        <v>0</v>
      </c>
      <c r="X40" s="674">
        <v>0</v>
      </c>
      <c r="Y40" s="674">
        <v>0</v>
      </c>
      <c r="Z40" s="674">
        <v>0</v>
      </c>
      <c r="AA40" s="674">
        <v>0</v>
      </c>
      <c r="AB40" s="674">
        <v>0</v>
      </c>
      <c r="AC40" s="674">
        <v>0</v>
      </c>
      <c r="AD40" s="674">
        <v>0</v>
      </c>
      <c r="AE40" s="674">
        <v>0</v>
      </c>
      <c r="AF40" s="674">
        <v>280</v>
      </c>
      <c r="AG40" s="674">
        <v>76</v>
      </c>
      <c r="AH40" s="674">
        <v>0</v>
      </c>
      <c r="AI40" s="674">
        <v>0</v>
      </c>
      <c r="AJ40" s="674">
        <v>238</v>
      </c>
      <c r="AK40" s="674">
        <v>0</v>
      </c>
      <c r="AL40" s="674">
        <v>89</v>
      </c>
      <c r="AM40" s="674">
        <v>0</v>
      </c>
      <c r="AN40" s="674">
        <v>79</v>
      </c>
      <c r="AO40" s="674">
        <v>2992</v>
      </c>
      <c r="AP40" s="674">
        <v>12508</v>
      </c>
      <c r="AQ40" s="674">
        <v>16</v>
      </c>
      <c r="AR40" s="674">
        <v>19</v>
      </c>
      <c r="AS40" s="674">
        <v>28622</v>
      </c>
      <c r="AT40" s="674">
        <v>5665</v>
      </c>
      <c r="AU40" s="674">
        <v>22294</v>
      </c>
      <c r="AV40" s="674">
        <v>19463</v>
      </c>
      <c r="AW40" s="674">
        <v>394</v>
      </c>
      <c r="AX40" s="674">
        <v>0</v>
      </c>
      <c r="AY40" s="674">
        <v>731</v>
      </c>
      <c r="AZ40" s="674">
        <v>1115</v>
      </c>
      <c r="BA40" s="674">
        <v>33</v>
      </c>
      <c r="BB40" s="674">
        <v>15</v>
      </c>
      <c r="BC40" s="674">
        <v>43</v>
      </c>
      <c r="BD40" s="674">
        <v>31</v>
      </c>
      <c r="BE40" s="674">
        <v>0</v>
      </c>
      <c r="BF40" s="674">
        <v>12</v>
      </c>
      <c r="BG40" s="674">
        <v>1401</v>
      </c>
      <c r="BH40" s="674">
        <v>1510</v>
      </c>
      <c r="BI40" s="674">
        <v>105</v>
      </c>
      <c r="BJ40" s="674">
        <v>83</v>
      </c>
      <c r="BK40" s="674">
        <v>250</v>
      </c>
      <c r="BL40" s="674">
        <v>0</v>
      </c>
      <c r="BM40" s="674">
        <v>5092</v>
      </c>
      <c r="BN40" s="674">
        <v>1424</v>
      </c>
      <c r="BO40" s="674">
        <v>2385</v>
      </c>
      <c r="BP40" s="674">
        <v>3209</v>
      </c>
      <c r="BQ40" s="674">
        <v>0</v>
      </c>
      <c r="BR40" s="674">
        <v>0</v>
      </c>
      <c r="BS40" s="674">
        <v>0</v>
      </c>
      <c r="BT40" s="674">
        <v>0</v>
      </c>
      <c r="BU40" s="674">
        <v>0</v>
      </c>
      <c r="BV40" s="674">
        <v>0</v>
      </c>
      <c r="BW40" s="674">
        <v>0</v>
      </c>
      <c r="BX40" s="674">
        <v>0</v>
      </c>
      <c r="BY40" s="674">
        <v>0</v>
      </c>
      <c r="BZ40" s="674">
        <v>0</v>
      </c>
      <c r="CA40" s="674">
        <v>0</v>
      </c>
      <c r="CB40" s="674">
        <v>0</v>
      </c>
      <c r="CC40" s="674">
        <v>0</v>
      </c>
      <c r="CD40" s="674">
        <v>0</v>
      </c>
      <c r="CE40" s="674">
        <v>0</v>
      </c>
      <c r="CF40" s="674">
        <v>0</v>
      </c>
      <c r="CG40" s="674">
        <v>57</v>
      </c>
      <c r="CH40" s="674">
        <v>0</v>
      </c>
      <c r="CI40" s="674">
        <v>0</v>
      </c>
      <c r="CJ40" s="674">
        <v>0</v>
      </c>
      <c r="CK40" s="674">
        <v>0</v>
      </c>
      <c r="CL40" s="674">
        <v>0</v>
      </c>
      <c r="CM40" s="674">
        <v>0</v>
      </c>
      <c r="CN40" s="674">
        <v>0</v>
      </c>
      <c r="CO40" s="674">
        <v>0</v>
      </c>
      <c r="CP40" s="674">
        <v>0</v>
      </c>
      <c r="CQ40" s="674">
        <v>0</v>
      </c>
      <c r="CR40" s="674">
        <v>0</v>
      </c>
      <c r="CS40" s="674">
        <v>0</v>
      </c>
      <c r="CT40" s="674">
        <v>0</v>
      </c>
      <c r="CU40" s="674">
        <v>0</v>
      </c>
      <c r="CV40" s="674">
        <v>0</v>
      </c>
      <c r="CW40" s="674">
        <v>0</v>
      </c>
      <c r="CX40" s="674">
        <v>28</v>
      </c>
      <c r="CY40" s="674">
        <v>0</v>
      </c>
      <c r="CZ40" s="674">
        <v>0</v>
      </c>
      <c r="DA40" s="674">
        <v>0</v>
      </c>
      <c r="DB40" s="674">
        <v>0</v>
      </c>
      <c r="DC40" s="674">
        <v>0</v>
      </c>
      <c r="DD40" s="674">
        <v>3</v>
      </c>
      <c r="DE40" s="674">
        <v>0</v>
      </c>
      <c r="DF40" s="674">
        <v>120</v>
      </c>
      <c r="DG40" s="675">
        <v>110709</v>
      </c>
      <c r="DH40" s="674">
        <v>0</v>
      </c>
      <c r="DI40" s="674">
        <v>0</v>
      </c>
      <c r="DJ40" s="674">
        <v>0</v>
      </c>
      <c r="DK40" s="674">
        <v>0</v>
      </c>
      <c r="DL40" s="674">
        <v>0</v>
      </c>
      <c r="DM40" s="674">
        <v>0</v>
      </c>
      <c r="DN40" s="674">
        <v>-1976</v>
      </c>
      <c r="DO40" s="676">
        <v>-1976</v>
      </c>
      <c r="DP40" s="676">
        <v>108733</v>
      </c>
      <c r="DQ40" s="674">
        <v>43017</v>
      </c>
      <c r="DR40" s="676">
        <v>41041</v>
      </c>
      <c r="DS40" s="676">
        <v>151750</v>
      </c>
      <c r="DT40" s="677">
        <v>-103316</v>
      </c>
      <c r="DU40" s="675">
        <v>-62275</v>
      </c>
      <c r="DV40" s="678">
        <v>48434</v>
      </c>
      <c r="DW40" s="680" t="s">
        <v>241</v>
      </c>
    </row>
    <row r="41" spans="1:127" ht="15.75" customHeight="1">
      <c r="A41" s="604" t="s">
        <v>242</v>
      </c>
      <c r="B41" s="611" t="s">
        <v>539</v>
      </c>
      <c r="C41" s="183"/>
      <c r="D41" s="673">
        <v>0</v>
      </c>
      <c r="E41" s="674">
        <v>0</v>
      </c>
      <c r="F41" s="674">
        <v>0</v>
      </c>
      <c r="G41" s="674">
        <v>0</v>
      </c>
      <c r="H41" s="674">
        <v>0</v>
      </c>
      <c r="I41" s="674">
        <v>0</v>
      </c>
      <c r="J41" s="674">
        <v>1</v>
      </c>
      <c r="K41" s="674">
        <v>0</v>
      </c>
      <c r="L41" s="674">
        <v>0</v>
      </c>
      <c r="M41" s="674">
        <v>0</v>
      </c>
      <c r="N41" s="674">
        <v>0</v>
      </c>
      <c r="O41" s="674">
        <v>0</v>
      </c>
      <c r="P41" s="674">
        <v>0</v>
      </c>
      <c r="Q41" s="674">
        <v>0</v>
      </c>
      <c r="R41" s="674">
        <v>6</v>
      </c>
      <c r="S41" s="674">
        <v>0</v>
      </c>
      <c r="T41" s="674">
        <v>0</v>
      </c>
      <c r="U41" s="674">
        <v>0</v>
      </c>
      <c r="V41" s="674">
        <v>0</v>
      </c>
      <c r="W41" s="674">
        <v>0</v>
      </c>
      <c r="X41" s="674">
        <v>0</v>
      </c>
      <c r="Y41" s="674">
        <v>0</v>
      </c>
      <c r="Z41" s="674">
        <v>0</v>
      </c>
      <c r="AA41" s="674">
        <v>0</v>
      </c>
      <c r="AB41" s="674">
        <v>0</v>
      </c>
      <c r="AC41" s="674">
        <v>0</v>
      </c>
      <c r="AD41" s="674">
        <v>0</v>
      </c>
      <c r="AE41" s="674">
        <v>0</v>
      </c>
      <c r="AF41" s="674">
        <v>0</v>
      </c>
      <c r="AG41" s="674">
        <v>0</v>
      </c>
      <c r="AH41" s="674">
        <v>0</v>
      </c>
      <c r="AI41" s="674">
        <v>0</v>
      </c>
      <c r="AJ41" s="674">
        <v>2</v>
      </c>
      <c r="AK41" s="674">
        <v>7</v>
      </c>
      <c r="AL41" s="674">
        <v>14</v>
      </c>
      <c r="AM41" s="674">
        <v>0</v>
      </c>
      <c r="AN41" s="674">
        <v>0</v>
      </c>
      <c r="AO41" s="674">
        <v>228</v>
      </c>
      <c r="AP41" s="674">
        <v>0</v>
      </c>
      <c r="AQ41" s="674">
        <v>0</v>
      </c>
      <c r="AR41" s="674">
        <v>0</v>
      </c>
      <c r="AS41" s="674">
        <v>1101</v>
      </c>
      <c r="AT41" s="674">
        <v>313</v>
      </c>
      <c r="AU41" s="674">
        <v>1987</v>
      </c>
      <c r="AV41" s="674">
        <v>10277</v>
      </c>
      <c r="AW41" s="674">
        <v>198</v>
      </c>
      <c r="AX41" s="674">
        <v>0</v>
      </c>
      <c r="AY41" s="674">
        <v>61</v>
      </c>
      <c r="AZ41" s="674">
        <v>296</v>
      </c>
      <c r="BA41" s="674">
        <v>1</v>
      </c>
      <c r="BB41" s="674">
        <v>9</v>
      </c>
      <c r="BC41" s="674">
        <v>4</v>
      </c>
      <c r="BD41" s="674">
        <v>1</v>
      </c>
      <c r="BE41" s="674">
        <v>0</v>
      </c>
      <c r="BF41" s="674">
        <v>0</v>
      </c>
      <c r="BG41" s="674">
        <v>11</v>
      </c>
      <c r="BH41" s="674">
        <v>1760</v>
      </c>
      <c r="BI41" s="674">
        <v>570</v>
      </c>
      <c r="BJ41" s="674">
        <v>23</v>
      </c>
      <c r="BK41" s="674">
        <v>35</v>
      </c>
      <c r="BL41" s="674">
        <v>0</v>
      </c>
      <c r="BM41" s="674">
        <v>79</v>
      </c>
      <c r="BN41" s="674">
        <v>26</v>
      </c>
      <c r="BO41" s="674">
        <v>163</v>
      </c>
      <c r="BP41" s="674">
        <v>1132</v>
      </c>
      <c r="BQ41" s="674">
        <v>0</v>
      </c>
      <c r="BR41" s="674">
        <v>0</v>
      </c>
      <c r="BS41" s="674">
        <v>1</v>
      </c>
      <c r="BT41" s="674">
        <v>0</v>
      </c>
      <c r="BU41" s="674">
        <v>0</v>
      </c>
      <c r="BV41" s="674">
        <v>0</v>
      </c>
      <c r="BW41" s="674">
        <v>0</v>
      </c>
      <c r="BX41" s="674">
        <v>0</v>
      </c>
      <c r="BY41" s="674">
        <v>0</v>
      </c>
      <c r="BZ41" s="674">
        <v>0</v>
      </c>
      <c r="CA41" s="674">
        <v>0</v>
      </c>
      <c r="CB41" s="674">
        <v>0</v>
      </c>
      <c r="CC41" s="674">
        <v>0</v>
      </c>
      <c r="CD41" s="674">
        <v>0</v>
      </c>
      <c r="CE41" s="674">
        <v>0</v>
      </c>
      <c r="CF41" s="674">
        <v>0</v>
      </c>
      <c r="CG41" s="674">
        <v>0</v>
      </c>
      <c r="CH41" s="674">
        <v>0</v>
      </c>
      <c r="CI41" s="674">
        <v>0</v>
      </c>
      <c r="CJ41" s="674">
        <v>0</v>
      </c>
      <c r="CK41" s="674">
        <v>0</v>
      </c>
      <c r="CL41" s="674">
        <v>0</v>
      </c>
      <c r="CM41" s="674">
        <v>0</v>
      </c>
      <c r="CN41" s="674">
        <v>0</v>
      </c>
      <c r="CO41" s="674">
        <v>0</v>
      </c>
      <c r="CP41" s="674">
        <v>0</v>
      </c>
      <c r="CQ41" s="674">
        <v>0</v>
      </c>
      <c r="CR41" s="674">
        <v>0</v>
      </c>
      <c r="CS41" s="674">
        <v>1</v>
      </c>
      <c r="CT41" s="674">
        <v>1</v>
      </c>
      <c r="CU41" s="674">
        <v>0</v>
      </c>
      <c r="CV41" s="674">
        <v>0</v>
      </c>
      <c r="CW41" s="674">
        <v>0</v>
      </c>
      <c r="CX41" s="674">
        <v>0</v>
      </c>
      <c r="CY41" s="674">
        <v>0</v>
      </c>
      <c r="CZ41" s="674">
        <v>1</v>
      </c>
      <c r="DA41" s="674">
        <v>5</v>
      </c>
      <c r="DB41" s="674">
        <v>0</v>
      </c>
      <c r="DC41" s="674">
        <v>0</v>
      </c>
      <c r="DD41" s="674">
        <v>1</v>
      </c>
      <c r="DE41" s="674">
        <v>0</v>
      </c>
      <c r="DF41" s="674">
        <v>29</v>
      </c>
      <c r="DG41" s="675">
        <v>18344</v>
      </c>
      <c r="DH41" s="674">
        <v>0</v>
      </c>
      <c r="DI41" s="674">
        <v>0</v>
      </c>
      <c r="DJ41" s="674">
        <v>0</v>
      </c>
      <c r="DK41" s="674">
        <v>0</v>
      </c>
      <c r="DL41" s="674">
        <v>0</v>
      </c>
      <c r="DM41" s="674">
        <v>0</v>
      </c>
      <c r="DN41" s="674">
        <v>-870</v>
      </c>
      <c r="DO41" s="676">
        <v>-870</v>
      </c>
      <c r="DP41" s="676">
        <v>17474</v>
      </c>
      <c r="DQ41" s="674">
        <v>49860</v>
      </c>
      <c r="DR41" s="676">
        <v>48990</v>
      </c>
      <c r="DS41" s="676">
        <v>67334</v>
      </c>
      <c r="DT41" s="677">
        <v>-10859</v>
      </c>
      <c r="DU41" s="675">
        <v>38131</v>
      </c>
      <c r="DV41" s="678">
        <v>56475</v>
      </c>
      <c r="DW41" s="680" t="s">
        <v>242</v>
      </c>
    </row>
    <row r="42" spans="1:127" ht="15.75" customHeight="1">
      <c r="A42" s="604" t="s">
        <v>243</v>
      </c>
      <c r="B42" s="611" t="s">
        <v>345</v>
      </c>
      <c r="C42" s="183"/>
      <c r="D42" s="673">
        <v>0</v>
      </c>
      <c r="E42" s="674">
        <v>0</v>
      </c>
      <c r="F42" s="674">
        <v>0</v>
      </c>
      <c r="G42" s="674">
        <v>0</v>
      </c>
      <c r="H42" s="674">
        <v>0</v>
      </c>
      <c r="I42" s="674">
        <v>0</v>
      </c>
      <c r="J42" s="674">
        <v>0</v>
      </c>
      <c r="K42" s="674">
        <v>0</v>
      </c>
      <c r="L42" s="674">
        <v>0</v>
      </c>
      <c r="M42" s="674">
        <v>0</v>
      </c>
      <c r="N42" s="674">
        <v>0</v>
      </c>
      <c r="O42" s="674">
        <v>0</v>
      </c>
      <c r="P42" s="674">
        <v>0</v>
      </c>
      <c r="Q42" s="674">
        <v>2</v>
      </c>
      <c r="R42" s="674">
        <v>267</v>
      </c>
      <c r="S42" s="674">
        <v>0</v>
      </c>
      <c r="T42" s="674">
        <v>0</v>
      </c>
      <c r="U42" s="674">
        <v>0</v>
      </c>
      <c r="V42" s="674">
        <v>0</v>
      </c>
      <c r="W42" s="674">
        <v>5</v>
      </c>
      <c r="X42" s="674">
        <v>0</v>
      </c>
      <c r="Y42" s="674">
        <v>0</v>
      </c>
      <c r="Z42" s="674">
        <v>0</v>
      </c>
      <c r="AA42" s="674">
        <v>0</v>
      </c>
      <c r="AB42" s="674">
        <v>0</v>
      </c>
      <c r="AC42" s="674">
        <v>0</v>
      </c>
      <c r="AD42" s="674">
        <v>0</v>
      </c>
      <c r="AE42" s="674">
        <v>0</v>
      </c>
      <c r="AF42" s="674">
        <v>12</v>
      </c>
      <c r="AG42" s="674">
        <v>0</v>
      </c>
      <c r="AH42" s="674">
        <v>0</v>
      </c>
      <c r="AI42" s="674">
        <v>1</v>
      </c>
      <c r="AJ42" s="674">
        <v>49</v>
      </c>
      <c r="AK42" s="674">
        <v>3</v>
      </c>
      <c r="AL42" s="674">
        <v>86</v>
      </c>
      <c r="AM42" s="674">
        <v>43</v>
      </c>
      <c r="AN42" s="674">
        <v>0</v>
      </c>
      <c r="AO42" s="674">
        <v>26</v>
      </c>
      <c r="AP42" s="674">
        <v>0</v>
      </c>
      <c r="AQ42" s="674">
        <v>0</v>
      </c>
      <c r="AR42" s="674">
        <v>220</v>
      </c>
      <c r="AS42" s="674">
        <v>23537</v>
      </c>
      <c r="AT42" s="674">
        <v>4556</v>
      </c>
      <c r="AU42" s="674">
        <v>1447</v>
      </c>
      <c r="AV42" s="674">
        <v>5597</v>
      </c>
      <c r="AW42" s="674">
        <v>122</v>
      </c>
      <c r="AX42" s="674">
        <v>27</v>
      </c>
      <c r="AY42" s="674">
        <v>638</v>
      </c>
      <c r="AZ42" s="674">
        <v>450</v>
      </c>
      <c r="BA42" s="674">
        <v>31</v>
      </c>
      <c r="BB42" s="674">
        <v>0</v>
      </c>
      <c r="BC42" s="674">
        <v>22</v>
      </c>
      <c r="BD42" s="674">
        <v>7</v>
      </c>
      <c r="BE42" s="674">
        <v>0</v>
      </c>
      <c r="BF42" s="674">
        <v>2</v>
      </c>
      <c r="BG42" s="674">
        <v>110</v>
      </c>
      <c r="BH42" s="674">
        <v>571</v>
      </c>
      <c r="BI42" s="674">
        <v>320</v>
      </c>
      <c r="BJ42" s="674">
        <v>52</v>
      </c>
      <c r="BK42" s="674">
        <v>118</v>
      </c>
      <c r="BL42" s="674">
        <v>0</v>
      </c>
      <c r="BM42" s="674">
        <v>69</v>
      </c>
      <c r="BN42" s="674">
        <v>69</v>
      </c>
      <c r="BO42" s="674">
        <v>44</v>
      </c>
      <c r="BP42" s="674">
        <v>9</v>
      </c>
      <c r="BQ42" s="674">
        <v>0</v>
      </c>
      <c r="BR42" s="674">
        <v>0</v>
      </c>
      <c r="BS42" s="674">
        <v>0</v>
      </c>
      <c r="BT42" s="674">
        <v>0</v>
      </c>
      <c r="BU42" s="674">
        <v>0</v>
      </c>
      <c r="BV42" s="674">
        <v>0</v>
      </c>
      <c r="BW42" s="674">
        <v>0</v>
      </c>
      <c r="BX42" s="674">
        <v>0</v>
      </c>
      <c r="BY42" s="674">
        <v>0</v>
      </c>
      <c r="BZ42" s="674">
        <v>0</v>
      </c>
      <c r="CA42" s="674">
        <v>0</v>
      </c>
      <c r="CB42" s="674">
        <v>0</v>
      </c>
      <c r="CC42" s="674">
        <v>0</v>
      </c>
      <c r="CD42" s="674">
        <v>0</v>
      </c>
      <c r="CE42" s="674">
        <v>0</v>
      </c>
      <c r="CF42" s="674">
        <v>0</v>
      </c>
      <c r="CG42" s="674">
        <v>0</v>
      </c>
      <c r="CH42" s="674">
        <v>0</v>
      </c>
      <c r="CI42" s="674">
        <v>0</v>
      </c>
      <c r="CJ42" s="674">
        <v>0</v>
      </c>
      <c r="CK42" s="674">
        <v>0</v>
      </c>
      <c r="CL42" s="674">
        <v>0</v>
      </c>
      <c r="CM42" s="674">
        <v>0</v>
      </c>
      <c r="CN42" s="674">
        <v>4</v>
      </c>
      <c r="CO42" s="674">
        <v>0</v>
      </c>
      <c r="CP42" s="674">
        <v>0</v>
      </c>
      <c r="CQ42" s="674">
        <v>0</v>
      </c>
      <c r="CR42" s="674">
        <v>0</v>
      </c>
      <c r="CS42" s="674">
        <v>0</v>
      </c>
      <c r="CT42" s="674">
        <v>0</v>
      </c>
      <c r="CU42" s="674">
        <v>0</v>
      </c>
      <c r="CV42" s="674">
        <v>0</v>
      </c>
      <c r="CW42" s="674">
        <v>0</v>
      </c>
      <c r="CX42" s="674">
        <v>38</v>
      </c>
      <c r="CY42" s="674">
        <v>0</v>
      </c>
      <c r="CZ42" s="674">
        <v>0</v>
      </c>
      <c r="DA42" s="674">
        <v>0</v>
      </c>
      <c r="DB42" s="674">
        <v>0</v>
      </c>
      <c r="DC42" s="674">
        <v>0</v>
      </c>
      <c r="DD42" s="674">
        <v>0</v>
      </c>
      <c r="DE42" s="674">
        <v>0</v>
      </c>
      <c r="DF42" s="674">
        <v>23</v>
      </c>
      <c r="DG42" s="675">
        <v>38577</v>
      </c>
      <c r="DH42" s="674">
        <v>0</v>
      </c>
      <c r="DI42" s="674">
        <v>0</v>
      </c>
      <c r="DJ42" s="674">
        <v>0</v>
      </c>
      <c r="DK42" s="674">
        <v>0</v>
      </c>
      <c r="DL42" s="674">
        <v>0</v>
      </c>
      <c r="DM42" s="674">
        <v>0</v>
      </c>
      <c r="DN42" s="674">
        <v>266</v>
      </c>
      <c r="DO42" s="676">
        <v>266</v>
      </c>
      <c r="DP42" s="676">
        <v>38843</v>
      </c>
      <c r="DQ42" s="674">
        <v>2885</v>
      </c>
      <c r="DR42" s="676">
        <v>3151</v>
      </c>
      <c r="DS42" s="676">
        <v>41728</v>
      </c>
      <c r="DT42" s="677">
        <v>-19517</v>
      </c>
      <c r="DU42" s="675">
        <v>-16366</v>
      </c>
      <c r="DV42" s="678">
        <v>22211</v>
      </c>
      <c r="DW42" s="680" t="s">
        <v>243</v>
      </c>
    </row>
    <row r="43" spans="1:127" ht="15.75" customHeight="1">
      <c r="A43" s="604" t="s">
        <v>244</v>
      </c>
      <c r="B43" s="611" t="s">
        <v>346</v>
      </c>
      <c r="C43" s="183"/>
      <c r="D43" s="673">
        <v>0</v>
      </c>
      <c r="E43" s="674">
        <v>0</v>
      </c>
      <c r="F43" s="674">
        <v>0</v>
      </c>
      <c r="G43" s="674">
        <v>0</v>
      </c>
      <c r="H43" s="674">
        <v>0</v>
      </c>
      <c r="I43" s="674">
        <v>0</v>
      </c>
      <c r="J43" s="674">
        <v>0</v>
      </c>
      <c r="K43" s="674">
        <v>0</v>
      </c>
      <c r="L43" s="674">
        <v>0</v>
      </c>
      <c r="M43" s="674">
        <v>0</v>
      </c>
      <c r="N43" s="674">
        <v>0</v>
      </c>
      <c r="O43" s="674">
        <v>0</v>
      </c>
      <c r="P43" s="674">
        <v>0</v>
      </c>
      <c r="Q43" s="674">
        <v>1</v>
      </c>
      <c r="R43" s="674">
        <v>4</v>
      </c>
      <c r="S43" s="674">
        <v>1</v>
      </c>
      <c r="T43" s="674">
        <v>0</v>
      </c>
      <c r="U43" s="674">
        <v>-16</v>
      </c>
      <c r="V43" s="674">
        <v>0</v>
      </c>
      <c r="W43" s="674">
        <v>1151</v>
      </c>
      <c r="X43" s="674">
        <v>0</v>
      </c>
      <c r="Y43" s="674">
        <v>13</v>
      </c>
      <c r="Z43" s="674">
        <v>0</v>
      </c>
      <c r="AA43" s="674">
        <v>0</v>
      </c>
      <c r="AB43" s="674">
        <v>0</v>
      </c>
      <c r="AC43" s="674">
        <v>258</v>
      </c>
      <c r="AD43" s="674">
        <v>0</v>
      </c>
      <c r="AE43" s="674">
        <v>0</v>
      </c>
      <c r="AF43" s="674">
        <v>112</v>
      </c>
      <c r="AG43" s="674">
        <v>0</v>
      </c>
      <c r="AH43" s="674">
        <v>0</v>
      </c>
      <c r="AI43" s="674">
        <v>54</v>
      </c>
      <c r="AJ43" s="674">
        <v>0</v>
      </c>
      <c r="AK43" s="674">
        <v>96</v>
      </c>
      <c r="AL43" s="674">
        <v>474</v>
      </c>
      <c r="AM43" s="674">
        <v>1183</v>
      </c>
      <c r="AN43" s="674">
        <v>2</v>
      </c>
      <c r="AO43" s="674">
        <v>74</v>
      </c>
      <c r="AP43" s="674">
        <v>-5</v>
      </c>
      <c r="AQ43" s="674">
        <v>47581</v>
      </c>
      <c r="AR43" s="674">
        <v>116650</v>
      </c>
      <c r="AS43" s="674">
        <v>-539</v>
      </c>
      <c r="AT43" s="674">
        <v>1408</v>
      </c>
      <c r="AU43" s="674">
        <v>-13</v>
      </c>
      <c r="AV43" s="674">
        <v>613</v>
      </c>
      <c r="AW43" s="674">
        <v>354</v>
      </c>
      <c r="AX43" s="674">
        <v>1389</v>
      </c>
      <c r="AY43" s="674">
        <v>2647</v>
      </c>
      <c r="AZ43" s="674">
        <v>424</v>
      </c>
      <c r="BA43" s="674">
        <v>2</v>
      </c>
      <c r="BB43" s="674">
        <v>5</v>
      </c>
      <c r="BC43" s="674">
        <v>60</v>
      </c>
      <c r="BD43" s="674">
        <v>1</v>
      </c>
      <c r="BE43" s="674">
        <v>0</v>
      </c>
      <c r="BF43" s="674">
        <v>0</v>
      </c>
      <c r="BG43" s="674">
        <v>-7</v>
      </c>
      <c r="BH43" s="674">
        <v>581</v>
      </c>
      <c r="BI43" s="674">
        <v>0</v>
      </c>
      <c r="BJ43" s="674">
        <v>1</v>
      </c>
      <c r="BK43" s="674">
        <v>3127</v>
      </c>
      <c r="BL43" s="674">
        <v>0</v>
      </c>
      <c r="BM43" s="674">
        <v>23</v>
      </c>
      <c r="BN43" s="674">
        <v>0</v>
      </c>
      <c r="BO43" s="674">
        <v>0</v>
      </c>
      <c r="BP43" s="674">
        <v>-1</v>
      </c>
      <c r="BQ43" s="674">
        <v>0</v>
      </c>
      <c r="BR43" s="674">
        <v>0</v>
      </c>
      <c r="BS43" s="674">
        <v>0</v>
      </c>
      <c r="BT43" s="674">
        <v>0</v>
      </c>
      <c r="BU43" s="674">
        <v>0</v>
      </c>
      <c r="BV43" s="674">
        <v>0</v>
      </c>
      <c r="BW43" s="674">
        <v>0</v>
      </c>
      <c r="BX43" s="674">
        <v>0</v>
      </c>
      <c r="BY43" s="674">
        <v>0</v>
      </c>
      <c r="BZ43" s="674">
        <v>0</v>
      </c>
      <c r="CA43" s="674">
        <v>0</v>
      </c>
      <c r="CB43" s="674">
        <v>0</v>
      </c>
      <c r="CC43" s="674">
        <v>0</v>
      </c>
      <c r="CD43" s="674">
        <v>0</v>
      </c>
      <c r="CE43" s="674">
        <v>0</v>
      </c>
      <c r="CF43" s="674">
        <v>0</v>
      </c>
      <c r="CG43" s="674">
        <v>0</v>
      </c>
      <c r="CH43" s="674">
        <v>0</v>
      </c>
      <c r="CI43" s="674">
        <v>0</v>
      </c>
      <c r="CJ43" s="674">
        <v>0</v>
      </c>
      <c r="CK43" s="674">
        <v>0</v>
      </c>
      <c r="CL43" s="674">
        <v>0</v>
      </c>
      <c r="CM43" s="674">
        <v>6</v>
      </c>
      <c r="CN43" s="674">
        <v>1</v>
      </c>
      <c r="CO43" s="674">
        <v>0</v>
      </c>
      <c r="CP43" s="674">
        <v>4</v>
      </c>
      <c r="CQ43" s="674">
        <v>0</v>
      </c>
      <c r="CR43" s="674">
        <v>0</v>
      </c>
      <c r="CS43" s="674">
        <v>0</v>
      </c>
      <c r="CT43" s="674">
        <v>0</v>
      </c>
      <c r="CU43" s="674">
        <v>0</v>
      </c>
      <c r="CV43" s="674">
        <v>0</v>
      </c>
      <c r="CW43" s="674">
        <v>0</v>
      </c>
      <c r="CX43" s="674">
        <v>0</v>
      </c>
      <c r="CY43" s="674">
        <v>0</v>
      </c>
      <c r="CZ43" s="674">
        <v>0</v>
      </c>
      <c r="DA43" s="674">
        <v>0</v>
      </c>
      <c r="DB43" s="674">
        <v>0</v>
      </c>
      <c r="DC43" s="674">
        <v>0</v>
      </c>
      <c r="DD43" s="674">
        <v>0</v>
      </c>
      <c r="DE43" s="674">
        <v>0</v>
      </c>
      <c r="DF43" s="674">
        <v>58</v>
      </c>
      <c r="DG43" s="675">
        <v>177777</v>
      </c>
      <c r="DH43" s="674">
        <v>0</v>
      </c>
      <c r="DI43" s="674">
        <v>-59</v>
      </c>
      <c r="DJ43" s="674">
        <v>0</v>
      </c>
      <c r="DK43" s="674">
        <v>0</v>
      </c>
      <c r="DL43" s="674">
        <v>0</v>
      </c>
      <c r="DM43" s="674">
        <v>-1596</v>
      </c>
      <c r="DN43" s="674">
        <v>965</v>
      </c>
      <c r="DO43" s="676">
        <v>-690</v>
      </c>
      <c r="DP43" s="676">
        <v>177087</v>
      </c>
      <c r="DQ43" s="674">
        <v>81722</v>
      </c>
      <c r="DR43" s="676">
        <v>81032</v>
      </c>
      <c r="DS43" s="676">
        <v>258809</v>
      </c>
      <c r="DT43" s="677">
        <v>-132777</v>
      </c>
      <c r="DU43" s="675">
        <v>-51745</v>
      </c>
      <c r="DV43" s="678">
        <v>126032</v>
      </c>
      <c r="DW43" s="680" t="s">
        <v>244</v>
      </c>
    </row>
    <row r="44" spans="1:127" ht="15.75" customHeight="1">
      <c r="A44" s="604" t="s">
        <v>245</v>
      </c>
      <c r="B44" s="611" t="s">
        <v>347</v>
      </c>
      <c r="C44" s="183"/>
      <c r="D44" s="673">
        <v>0</v>
      </c>
      <c r="E44" s="674">
        <v>0</v>
      </c>
      <c r="F44" s="674">
        <v>0</v>
      </c>
      <c r="G44" s="674">
        <v>0</v>
      </c>
      <c r="H44" s="674">
        <v>0</v>
      </c>
      <c r="I44" s="674">
        <v>0</v>
      </c>
      <c r="J44" s="674">
        <v>0</v>
      </c>
      <c r="K44" s="674">
        <v>268</v>
      </c>
      <c r="L44" s="674">
        <v>144</v>
      </c>
      <c r="M44" s="674">
        <v>0</v>
      </c>
      <c r="N44" s="674">
        <v>0</v>
      </c>
      <c r="O44" s="674">
        <v>0</v>
      </c>
      <c r="P44" s="674">
        <v>0</v>
      </c>
      <c r="Q44" s="674">
        <v>45</v>
      </c>
      <c r="R44" s="674">
        <v>157</v>
      </c>
      <c r="S44" s="674">
        <v>0</v>
      </c>
      <c r="T44" s="674">
        <v>31</v>
      </c>
      <c r="U44" s="674">
        <v>69</v>
      </c>
      <c r="V44" s="674">
        <v>0</v>
      </c>
      <c r="W44" s="674">
        <v>13</v>
      </c>
      <c r="X44" s="674">
        <v>0</v>
      </c>
      <c r="Y44" s="674">
        <v>0</v>
      </c>
      <c r="Z44" s="674">
        <v>0</v>
      </c>
      <c r="AA44" s="674">
        <v>0</v>
      </c>
      <c r="AB44" s="674">
        <v>716</v>
      </c>
      <c r="AC44" s="674">
        <v>144</v>
      </c>
      <c r="AD44" s="674">
        <v>0</v>
      </c>
      <c r="AE44" s="674">
        <v>0</v>
      </c>
      <c r="AF44" s="674">
        <v>369</v>
      </c>
      <c r="AG44" s="674">
        <v>16</v>
      </c>
      <c r="AH44" s="674">
        <v>2</v>
      </c>
      <c r="AI44" s="674">
        <v>13</v>
      </c>
      <c r="AJ44" s="674">
        <v>1</v>
      </c>
      <c r="AK44" s="674">
        <v>4</v>
      </c>
      <c r="AL44" s="674">
        <v>151</v>
      </c>
      <c r="AM44" s="674">
        <v>0</v>
      </c>
      <c r="AN44" s="674">
        <v>0</v>
      </c>
      <c r="AO44" s="674">
        <v>5</v>
      </c>
      <c r="AP44" s="674">
        <v>0</v>
      </c>
      <c r="AQ44" s="674">
        <v>248</v>
      </c>
      <c r="AR44" s="674">
        <v>4099</v>
      </c>
      <c r="AS44" s="674">
        <v>27341</v>
      </c>
      <c r="AT44" s="674">
        <v>1868</v>
      </c>
      <c r="AU44" s="674">
        <v>2488</v>
      </c>
      <c r="AV44" s="674">
        <v>8648</v>
      </c>
      <c r="AW44" s="674">
        <v>553</v>
      </c>
      <c r="AX44" s="674">
        <v>1748</v>
      </c>
      <c r="AY44" s="674">
        <v>7027</v>
      </c>
      <c r="AZ44" s="674">
        <v>1658</v>
      </c>
      <c r="BA44" s="674">
        <v>65</v>
      </c>
      <c r="BB44" s="674">
        <v>83</v>
      </c>
      <c r="BC44" s="674">
        <v>135</v>
      </c>
      <c r="BD44" s="674">
        <v>82</v>
      </c>
      <c r="BE44" s="674">
        <v>2</v>
      </c>
      <c r="BF44" s="674">
        <v>3</v>
      </c>
      <c r="BG44" s="674">
        <v>241</v>
      </c>
      <c r="BH44" s="674">
        <v>2918</v>
      </c>
      <c r="BI44" s="674">
        <v>182</v>
      </c>
      <c r="BJ44" s="674">
        <v>38</v>
      </c>
      <c r="BK44" s="674">
        <v>711</v>
      </c>
      <c r="BL44" s="674">
        <v>0</v>
      </c>
      <c r="BM44" s="674">
        <v>1838</v>
      </c>
      <c r="BN44" s="674">
        <v>926</v>
      </c>
      <c r="BO44" s="674">
        <v>430</v>
      </c>
      <c r="BP44" s="674">
        <v>1936</v>
      </c>
      <c r="BQ44" s="674">
        <v>168</v>
      </c>
      <c r="BR44" s="674">
        <v>0</v>
      </c>
      <c r="BS44" s="674">
        <v>6</v>
      </c>
      <c r="BT44" s="674">
        <v>0</v>
      </c>
      <c r="BU44" s="674">
        <v>9</v>
      </c>
      <c r="BV44" s="674">
        <v>0</v>
      </c>
      <c r="BW44" s="674">
        <v>0</v>
      </c>
      <c r="BX44" s="674">
        <v>0</v>
      </c>
      <c r="BY44" s="674">
        <v>0</v>
      </c>
      <c r="BZ44" s="674">
        <v>0</v>
      </c>
      <c r="CA44" s="674">
        <v>0</v>
      </c>
      <c r="CB44" s="674">
        <v>0</v>
      </c>
      <c r="CC44" s="674">
        <v>0</v>
      </c>
      <c r="CD44" s="674">
        <v>0</v>
      </c>
      <c r="CE44" s="674">
        <v>0</v>
      </c>
      <c r="CF44" s="674">
        <v>0</v>
      </c>
      <c r="CG44" s="674">
        <v>1</v>
      </c>
      <c r="CH44" s="674">
        <v>0</v>
      </c>
      <c r="CI44" s="674">
        <v>0</v>
      </c>
      <c r="CJ44" s="674">
        <v>0</v>
      </c>
      <c r="CK44" s="674">
        <v>0</v>
      </c>
      <c r="CL44" s="674">
        <v>0</v>
      </c>
      <c r="CM44" s="674">
        <v>11</v>
      </c>
      <c r="CN44" s="674">
        <v>31</v>
      </c>
      <c r="CO44" s="674">
        <v>0</v>
      </c>
      <c r="CP44" s="674">
        <v>9</v>
      </c>
      <c r="CQ44" s="674">
        <v>685</v>
      </c>
      <c r="CR44" s="674">
        <v>0</v>
      </c>
      <c r="CS44" s="674">
        <v>14</v>
      </c>
      <c r="CT44" s="674">
        <v>42</v>
      </c>
      <c r="CU44" s="674">
        <v>13</v>
      </c>
      <c r="CV44" s="674">
        <v>0</v>
      </c>
      <c r="CW44" s="674">
        <v>0</v>
      </c>
      <c r="CX44" s="674">
        <v>191</v>
      </c>
      <c r="CY44" s="674">
        <v>7</v>
      </c>
      <c r="CZ44" s="674">
        <v>36</v>
      </c>
      <c r="DA44" s="674">
        <v>71</v>
      </c>
      <c r="DB44" s="674">
        <v>31</v>
      </c>
      <c r="DC44" s="674">
        <v>0</v>
      </c>
      <c r="DD44" s="674">
        <v>20</v>
      </c>
      <c r="DE44" s="674">
        <v>11</v>
      </c>
      <c r="DF44" s="674">
        <v>75</v>
      </c>
      <c r="DG44" s="675">
        <v>68847</v>
      </c>
      <c r="DH44" s="674">
        <v>12</v>
      </c>
      <c r="DI44" s="674">
        <v>68</v>
      </c>
      <c r="DJ44" s="674">
        <v>0</v>
      </c>
      <c r="DK44" s="674">
        <v>0</v>
      </c>
      <c r="DL44" s="674">
        <v>0</v>
      </c>
      <c r="DM44" s="674">
        <v>0</v>
      </c>
      <c r="DN44" s="674">
        <v>-2712</v>
      </c>
      <c r="DO44" s="676">
        <v>-2632</v>
      </c>
      <c r="DP44" s="676">
        <v>66215</v>
      </c>
      <c r="DQ44" s="674">
        <v>169156</v>
      </c>
      <c r="DR44" s="676">
        <v>166524</v>
      </c>
      <c r="DS44" s="676">
        <v>235371</v>
      </c>
      <c r="DT44" s="677">
        <v>-33161</v>
      </c>
      <c r="DU44" s="675">
        <v>133363</v>
      </c>
      <c r="DV44" s="678">
        <v>202210</v>
      </c>
      <c r="DW44" s="680" t="s">
        <v>245</v>
      </c>
    </row>
    <row r="45" spans="1:127" ht="15.75" customHeight="1">
      <c r="A45" s="604" t="s">
        <v>246</v>
      </c>
      <c r="B45" s="611" t="s">
        <v>540</v>
      </c>
      <c r="C45" s="183"/>
      <c r="D45" s="673">
        <v>0</v>
      </c>
      <c r="E45" s="674">
        <v>0</v>
      </c>
      <c r="F45" s="674">
        <v>0</v>
      </c>
      <c r="G45" s="674">
        <v>0</v>
      </c>
      <c r="H45" s="674">
        <v>5</v>
      </c>
      <c r="I45" s="674">
        <v>0</v>
      </c>
      <c r="J45" s="674">
        <v>0</v>
      </c>
      <c r="K45" s="674">
        <v>0</v>
      </c>
      <c r="L45" s="674">
        <v>0</v>
      </c>
      <c r="M45" s="674">
        <v>0</v>
      </c>
      <c r="N45" s="674">
        <v>0</v>
      </c>
      <c r="O45" s="674">
        <v>0</v>
      </c>
      <c r="P45" s="674">
        <v>0</v>
      </c>
      <c r="Q45" s="674">
        <v>2</v>
      </c>
      <c r="R45" s="674">
        <v>12</v>
      </c>
      <c r="S45" s="674">
        <v>0</v>
      </c>
      <c r="T45" s="674">
        <v>0</v>
      </c>
      <c r="U45" s="674">
        <v>0</v>
      </c>
      <c r="V45" s="674">
        <v>0</v>
      </c>
      <c r="W45" s="674">
        <v>0</v>
      </c>
      <c r="X45" s="674">
        <v>0</v>
      </c>
      <c r="Y45" s="674">
        <v>0</v>
      </c>
      <c r="Z45" s="674">
        <v>0</v>
      </c>
      <c r="AA45" s="674">
        <v>0</v>
      </c>
      <c r="AB45" s="674">
        <v>0</v>
      </c>
      <c r="AC45" s="674">
        <v>0</v>
      </c>
      <c r="AD45" s="674">
        <v>0</v>
      </c>
      <c r="AE45" s="674">
        <v>0</v>
      </c>
      <c r="AF45" s="674">
        <v>0</v>
      </c>
      <c r="AG45" s="674">
        <v>0</v>
      </c>
      <c r="AH45" s="674">
        <v>0</v>
      </c>
      <c r="AI45" s="674">
        <v>0</v>
      </c>
      <c r="AJ45" s="674">
        <v>3</v>
      </c>
      <c r="AK45" s="674">
        <v>0</v>
      </c>
      <c r="AL45" s="674">
        <v>0</v>
      </c>
      <c r="AM45" s="674">
        <v>0</v>
      </c>
      <c r="AN45" s="674">
        <v>0</v>
      </c>
      <c r="AO45" s="674">
        <v>1</v>
      </c>
      <c r="AP45" s="674">
        <v>0</v>
      </c>
      <c r="AQ45" s="674">
        <v>0</v>
      </c>
      <c r="AR45" s="674">
        <v>0</v>
      </c>
      <c r="AS45" s="674">
        <v>1410</v>
      </c>
      <c r="AT45" s="674">
        <v>80</v>
      </c>
      <c r="AU45" s="674">
        <v>156</v>
      </c>
      <c r="AV45" s="674">
        <v>64</v>
      </c>
      <c r="AW45" s="674">
        <v>0</v>
      </c>
      <c r="AX45" s="674">
        <v>0</v>
      </c>
      <c r="AY45" s="674">
        <v>6</v>
      </c>
      <c r="AZ45" s="674">
        <v>0</v>
      </c>
      <c r="BA45" s="674">
        <v>0</v>
      </c>
      <c r="BB45" s="674">
        <v>0</v>
      </c>
      <c r="BC45" s="674">
        <v>0</v>
      </c>
      <c r="BD45" s="674">
        <v>0</v>
      </c>
      <c r="BE45" s="674">
        <v>0</v>
      </c>
      <c r="BF45" s="674">
        <v>0</v>
      </c>
      <c r="BG45" s="674">
        <v>0</v>
      </c>
      <c r="BH45" s="674">
        <v>0</v>
      </c>
      <c r="BI45" s="674">
        <v>3</v>
      </c>
      <c r="BJ45" s="674">
        <v>24</v>
      </c>
      <c r="BK45" s="674">
        <v>328</v>
      </c>
      <c r="BL45" s="674">
        <v>0</v>
      </c>
      <c r="BM45" s="674">
        <v>21054</v>
      </c>
      <c r="BN45" s="674">
        <v>9915</v>
      </c>
      <c r="BO45" s="674">
        <v>3398</v>
      </c>
      <c r="BP45" s="674">
        <v>7142</v>
      </c>
      <c r="BQ45" s="674">
        <v>0</v>
      </c>
      <c r="BR45" s="674">
        <v>0</v>
      </c>
      <c r="BS45" s="674">
        <v>0</v>
      </c>
      <c r="BT45" s="674">
        <v>0</v>
      </c>
      <c r="BU45" s="674">
        <v>0</v>
      </c>
      <c r="BV45" s="674">
        <v>0</v>
      </c>
      <c r="BW45" s="674">
        <v>0</v>
      </c>
      <c r="BX45" s="674">
        <v>4</v>
      </c>
      <c r="BY45" s="674">
        <v>3</v>
      </c>
      <c r="BZ45" s="674">
        <v>0</v>
      </c>
      <c r="CA45" s="674">
        <v>0</v>
      </c>
      <c r="CB45" s="674">
        <v>0</v>
      </c>
      <c r="CC45" s="674">
        <v>2</v>
      </c>
      <c r="CD45" s="674">
        <v>0</v>
      </c>
      <c r="CE45" s="674">
        <v>0</v>
      </c>
      <c r="CF45" s="674">
        <v>0</v>
      </c>
      <c r="CG45" s="674">
        <v>0</v>
      </c>
      <c r="CH45" s="674">
        <v>0</v>
      </c>
      <c r="CI45" s="674">
        <v>0</v>
      </c>
      <c r="CJ45" s="674">
        <v>0</v>
      </c>
      <c r="CK45" s="674">
        <v>0</v>
      </c>
      <c r="CL45" s="674">
        <v>0</v>
      </c>
      <c r="CM45" s="674">
        <v>0</v>
      </c>
      <c r="CN45" s="674">
        <v>0</v>
      </c>
      <c r="CO45" s="674">
        <v>0</v>
      </c>
      <c r="CP45" s="674">
        <v>0</v>
      </c>
      <c r="CQ45" s="674">
        <v>0</v>
      </c>
      <c r="CR45" s="674">
        <v>0</v>
      </c>
      <c r="CS45" s="674">
        <v>0</v>
      </c>
      <c r="CT45" s="674">
        <v>0</v>
      </c>
      <c r="CU45" s="674">
        <v>0</v>
      </c>
      <c r="CV45" s="674">
        <v>4</v>
      </c>
      <c r="CW45" s="674">
        <v>0</v>
      </c>
      <c r="CX45" s="674">
        <v>18</v>
      </c>
      <c r="CY45" s="674">
        <v>0</v>
      </c>
      <c r="CZ45" s="674">
        <v>0</v>
      </c>
      <c r="DA45" s="674">
        <v>0</v>
      </c>
      <c r="DB45" s="674">
        <v>0</v>
      </c>
      <c r="DC45" s="674">
        <v>0</v>
      </c>
      <c r="DD45" s="674">
        <v>0</v>
      </c>
      <c r="DE45" s="674">
        <v>0</v>
      </c>
      <c r="DF45" s="674">
        <v>17</v>
      </c>
      <c r="DG45" s="675">
        <v>43651</v>
      </c>
      <c r="DH45" s="674">
        <v>0</v>
      </c>
      <c r="DI45" s="674">
        <v>178</v>
      </c>
      <c r="DJ45" s="674">
        <v>6</v>
      </c>
      <c r="DK45" s="674">
        <v>0</v>
      </c>
      <c r="DL45" s="674">
        <v>4</v>
      </c>
      <c r="DM45" s="674">
        <v>301</v>
      </c>
      <c r="DN45" s="674">
        <v>-241</v>
      </c>
      <c r="DO45" s="676">
        <v>248</v>
      </c>
      <c r="DP45" s="676">
        <v>43899</v>
      </c>
      <c r="DQ45" s="674">
        <v>210148</v>
      </c>
      <c r="DR45" s="676">
        <v>210396</v>
      </c>
      <c r="DS45" s="676">
        <v>254047</v>
      </c>
      <c r="DT45" s="677">
        <v>-14832</v>
      </c>
      <c r="DU45" s="675">
        <v>195564</v>
      </c>
      <c r="DV45" s="678">
        <v>239215</v>
      </c>
      <c r="DW45" s="680" t="s">
        <v>246</v>
      </c>
    </row>
    <row r="46" spans="1:127" ht="15.75" customHeight="1">
      <c r="A46" s="604" t="s">
        <v>247</v>
      </c>
      <c r="B46" s="611" t="s">
        <v>348</v>
      </c>
      <c r="C46" s="183"/>
      <c r="D46" s="673">
        <v>156</v>
      </c>
      <c r="E46" s="674">
        <v>13</v>
      </c>
      <c r="F46" s="674">
        <v>1</v>
      </c>
      <c r="G46" s="674">
        <v>3</v>
      </c>
      <c r="H46" s="674">
        <v>15</v>
      </c>
      <c r="I46" s="674">
        <v>0</v>
      </c>
      <c r="J46" s="674">
        <v>376</v>
      </c>
      <c r="K46" s="674">
        <v>540</v>
      </c>
      <c r="L46" s="674">
        <v>4619</v>
      </c>
      <c r="M46" s="674">
        <v>1</v>
      </c>
      <c r="N46" s="674">
        <v>0</v>
      </c>
      <c r="O46" s="674">
        <v>8</v>
      </c>
      <c r="P46" s="674">
        <v>133</v>
      </c>
      <c r="Q46" s="674">
        <v>391</v>
      </c>
      <c r="R46" s="674">
        <v>921</v>
      </c>
      <c r="S46" s="674">
        <v>126</v>
      </c>
      <c r="T46" s="674">
        <v>94</v>
      </c>
      <c r="U46" s="674">
        <v>16</v>
      </c>
      <c r="V46" s="674">
        <v>0</v>
      </c>
      <c r="W46" s="674">
        <v>338</v>
      </c>
      <c r="X46" s="674">
        <v>0</v>
      </c>
      <c r="Y46" s="674">
        <v>386</v>
      </c>
      <c r="Z46" s="674">
        <v>45</v>
      </c>
      <c r="AA46" s="674">
        <v>28</v>
      </c>
      <c r="AB46" s="674">
        <v>8719</v>
      </c>
      <c r="AC46" s="674">
        <v>430</v>
      </c>
      <c r="AD46" s="674">
        <v>0</v>
      </c>
      <c r="AE46" s="674">
        <v>0</v>
      </c>
      <c r="AF46" s="674">
        <v>366</v>
      </c>
      <c r="AG46" s="674">
        <v>401</v>
      </c>
      <c r="AH46" s="674">
        <v>23</v>
      </c>
      <c r="AI46" s="674">
        <v>255</v>
      </c>
      <c r="AJ46" s="674">
        <v>176</v>
      </c>
      <c r="AK46" s="674">
        <v>57</v>
      </c>
      <c r="AL46" s="674">
        <v>457</v>
      </c>
      <c r="AM46" s="674">
        <v>51</v>
      </c>
      <c r="AN46" s="674">
        <v>2</v>
      </c>
      <c r="AO46" s="674">
        <v>435</v>
      </c>
      <c r="AP46" s="674">
        <v>10</v>
      </c>
      <c r="AQ46" s="674">
        <v>340</v>
      </c>
      <c r="AR46" s="674">
        <v>420</v>
      </c>
      <c r="AS46" s="674">
        <v>12917</v>
      </c>
      <c r="AT46" s="674">
        <v>3041</v>
      </c>
      <c r="AU46" s="674">
        <v>8465</v>
      </c>
      <c r="AV46" s="674">
        <v>13268</v>
      </c>
      <c r="AW46" s="674">
        <v>868</v>
      </c>
      <c r="AX46" s="674">
        <v>1435</v>
      </c>
      <c r="AY46" s="674">
        <v>3709</v>
      </c>
      <c r="AZ46" s="674">
        <v>665</v>
      </c>
      <c r="BA46" s="674">
        <v>37</v>
      </c>
      <c r="BB46" s="674">
        <v>80</v>
      </c>
      <c r="BC46" s="674">
        <v>11</v>
      </c>
      <c r="BD46" s="674">
        <v>75</v>
      </c>
      <c r="BE46" s="674">
        <v>0</v>
      </c>
      <c r="BF46" s="674">
        <v>1</v>
      </c>
      <c r="BG46" s="674">
        <v>182</v>
      </c>
      <c r="BH46" s="674">
        <v>873</v>
      </c>
      <c r="BI46" s="674">
        <v>297</v>
      </c>
      <c r="BJ46" s="674">
        <v>26</v>
      </c>
      <c r="BK46" s="674">
        <v>968</v>
      </c>
      <c r="BL46" s="674">
        <v>1</v>
      </c>
      <c r="BM46" s="674">
        <v>5230</v>
      </c>
      <c r="BN46" s="674">
        <v>7469</v>
      </c>
      <c r="BO46" s="674">
        <v>858</v>
      </c>
      <c r="BP46" s="674">
        <v>607</v>
      </c>
      <c r="BQ46" s="674">
        <v>209</v>
      </c>
      <c r="BR46" s="674">
        <v>24</v>
      </c>
      <c r="BS46" s="674">
        <v>30</v>
      </c>
      <c r="BT46" s="674">
        <v>10</v>
      </c>
      <c r="BU46" s="674">
        <v>1905</v>
      </c>
      <c r="BV46" s="674">
        <v>33</v>
      </c>
      <c r="BW46" s="674">
        <v>2</v>
      </c>
      <c r="BX46" s="674">
        <v>11</v>
      </c>
      <c r="BY46" s="674">
        <v>180</v>
      </c>
      <c r="BZ46" s="674">
        <v>4</v>
      </c>
      <c r="CA46" s="674">
        <v>217</v>
      </c>
      <c r="CB46" s="674">
        <v>0</v>
      </c>
      <c r="CC46" s="674">
        <v>11</v>
      </c>
      <c r="CD46" s="674">
        <v>0</v>
      </c>
      <c r="CE46" s="674">
        <v>1</v>
      </c>
      <c r="CF46" s="674">
        <v>49</v>
      </c>
      <c r="CG46" s="674">
        <v>128</v>
      </c>
      <c r="CH46" s="674">
        <v>0</v>
      </c>
      <c r="CI46" s="674">
        <v>64</v>
      </c>
      <c r="CJ46" s="674">
        <v>2</v>
      </c>
      <c r="CK46" s="674">
        <v>27</v>
      </c>
      <c r="CL46" s="674">
        <v>0</v>
      </c>
      <c r="CM46" s="674">
        <v>9</v>
      </c>
      <c r="CN46" s="674">
        <v>842</v>
      </c>
      <c r="CO46" s="674">
        <v>35</v>
      </c>
      <c r="CP46" s="674">
        <v>14</v>
      </c>
      <c r="CQ46" s="674">
        <v>104</v>
      </c>
      <c r="CR46" s="674">
        <v>2</v>
      </c>
      <c r="CS46" s="674">
        <v>57</v>
      </c>
      <c r="CT46" s="674">
        <v>55</v>
      </c>
      <c r="CU46" s="674">
        <v>141</v>
      </c>
      <c r="CV46" s="674">
        <v>42</v>
      </c>
      <c r="CW46" s="674">
        <v>0</v>
      </c>
      <c r="CX46" s="674">
        <v>419</v>
      </c>
      <c r="CY46" s="674">
        <v>46</v>
      </c>
      <c r="CZ46" s="674">
        <v>52</v>
      </c>
      <c r="DA46" s="674">
        <v>559</v>
      </c>
      <c r="DB46" s="674">
        <v>177</v>
      </c>
      <c r="DC46" s="674">
        <v>11</v>
      </c>
      <c r="DD46" s="674">
        <v>280</v>
      </c>
      <c r="DE46" s="674">
        <v>4</v>
      </c>
      <c r="DF46" s="674">
        <v>186</v>
      </c>
      <c r="DG46" s="675">
        <v>87377</v>
      </c>
      <c r="DH46" s="674">
        <v>287</v>
      </c>
      <c r="DI46" s="674">
        <v>2308</v>
      </c>
      <c r="DJ46" s="674">
        <v>0</v>
      </c>
      <c r="DK46" s="674">
        <v>0</v>
      </c>
      <c r="DL46" s="674">
        <v>197</v>
      </c>
      <c r="DM46" s="674">
        <v>3307</v>
      </c>
      <c r="DN46" s="674">
        <v>156</v>
      </c>
      <c r="DO46" s="676">
        <v>6255</v>
      </c>
      <c r="DP46" s="676">
        <v>93632</v>
      </c>
      <c r="DQ46" s="674">
        <v>43871</v>
      </c>
      <c r="DR46" s="676">
        <v>50126</v>
      </c>
      <c r="DS46" s="676">
        <v>137503</v>
      </c>
      <c r="DT46" s="677">
        <v>-79268</v>
      </c>
      <c r="DU46" s="675">
        <v>-29142</v>
      </c>
      <c r="DV46" s="678">
        <v>58235</v>
      </c>
      <c r="DW46" s="680" t="s">
        <v>247</v>
      </c>
    </row>
    <row r="47" spans="1:127" ht="15.75" customHeight="1">
      <c r="A47" s="604" t="s">
        <v>248</v>
      </c>
      <c r="B47" s="611" t="s">
        <v>187</v>
      </c>
      <c r="C47" s="183"/>
      <c r="D47" s="673">
        <v>0</v>
      </c>
      <c r="E47" s="674">
        <v>0</v>
      </c>
      <c r="F47" s="674">
        <v>0</v>
      </c>
      <c r="G47" s="674">
        <v>0</v>
      </c>
      <c r="H47" s="674">
        <v>0</v>
      </c>
      <c r="I47" s="674">
        <v>0</v>
      </c>
      <c r="J47" s="674">
        <v>61</v>
      </c>
      <c r="K47" s="674">
        <v>0</v>
      </c>
      <c r="L47" s="674">
        <v>0</v>
      </c>
      <c r="M47" s="674">
        <v>0</v>
      </c>
      <c r="N47" s="674">
        <v>0</v>
      </c>
      <c r="O47" s="674">
        <v>0</v>
      </c>
      <c r="P47" s="674">
        <v>0</v>
      </c>
      <c r="Q47" s="674">
        <v>2</v>
      </c>
      <c r="R47" s="674">
        <v>167</v>
      </c>
      <c r="S47" s="674">
        <v>0</v>
      </c>
      <c r="T47" s="674">
        <v>0</v>
      </c>
      <c r="U47" s="674">
        <v>0</v>
      </c>
      <c r="V47" s="674">
        <v>0</v>
      </c>
      <c r="W47" s="674">
        <v>0</v>
      </c>
      <c r="X47" s="674">
        <v>0</v>
      </c>
      <c r="Y47" s="674">
        <v>0</v>
      </c>
      <c r="Z47" s="674">
        <v>0</v>
      </c>
      <c r="AA47" s="674">
        <v>0</v>
      </c>
      <c r="AB47" s="674">
        <v>0</v>
      </c>
      <c r="AC47" s="674">
        <v>6</v>
      </c>
      <c r="AD47" s="674">
        <v>0</v>
      </c>
      <c r="AE47" s="674">
        <v>0</v>
      </c>
      <c r="AF47" s="674">
        <v>96</v>
      </c>
      <c r="AG47" s="674">
        <v>0</v>
      </c>
      <c r="AH47" s="674">
        <v>0</v>
      </c>
      <c r="AI47" s="674">
        <v>26</v>
      </c>
      <c r="AJ47" s="674">
        <v>0</v>
      </c>
      <c r="AK47" s="674">
        <v>15</v>
      </c>
      <c r="AL47" s="674">
        <v>62</v>
      </c>
      <c r="AM47" s="674">
        <v>0</v>
      </c>
      <c r="AN47" s="674">
        <v>0</v>
      </c>
      <c r="AO47" s="674">
        <v>69</v>
      </c>
      <c r="AP47" s="674">
        <v>0</v>
      </c>
      <c r="AQ47" s="674">
        <v>0</v>
      </c>
      <c r="AR47" s="674">
        <v>8</v>
      </c>
      <c r="AS47" s="674">
        <v>86</v>
      </c>
      <c r="AT47" s="674">
        <v>31</v>
      </c>
      <c r="AU47" s="674">
        <v>17094</v>
      </c>
      <c r="AV47" s="674">
        <v>15116</v>
      </c>
      <c r="AW47" s="674">
        <v>154</v>
      </c>
      <c r="AX47" s="674">
        <v>238</v>
      </c>
      <c r="AY47" s="674">
        <v>354</v>
      </c>
      <c r="AZ47" s="674">
        <v>199</v>
      </c>
      <c r="BA47" s="674">
        <v>53</v>
      </c>
      <c r="BB47" s="674">
        <v>11</v>
      </c>
      <c r="BC47" s="674">
        <v>3</v>
      </c>
      <c r="BD47" s="674">
        <v>10</v>
      </c>
      <c r="BE47" s="674">
        <v>0</v>
      </c>
      <c r="BF47" s="674">
        <v>0</v>
      </c>
      <c r="BG47" s="674">
        <v>28</v>
      </c>
      <c r="BH47" s="674">
        <v>773</v>
      </c>
      <c r="BI47" s="674">
        <v>247</v>
      </c>
      <c r="BJ47" s="674">
        <v>33</v>
      </c>
      <c r="BK47" s="674">
        <v>24</v>
      </c>
      <c r="BL47" s="674">
        <v>0</v>
      </c>
      <c r="BM47" s="674">
        <v>2521</v>
      </c>
      <c r="BN47" s="674">
        <v>75</v>
      </c>
      <c r="BO47" s="674">
        <v>522</v>
      </c>
      <c r="BP47" s="674">
        <v>793</v>
      </c>
      <c r="BQ47" s="674">
        <v>0</v>
      </c>
      <c r="BR47" s="674">
        <v>0</v>
      </c>
      <c r="BS47" s="674">
        <v>590</v>
      </c>
      <c r="BT47" s="674">
        <v>0</v>
      </c>
      <c r="BU47" s="674">
        <v>3</v>
      </c>
      <c r="BV47" s="674">
        <v>0</v>
      </c>
      <c r="BW47" s="674">
        <v>0</v>
      </c>
      <c r="BX47" s="674">
        <v>0</v>
      </c>
      <c r="BY47" s="674">
        <v>0</v>
      </c>
      <c r="BZ47" s="674">
        <v>3</v>
      </c>
      <c r="CA47" s="674">
        <v>0</v>
      </c>
      <c r="CB47" s="674">
        <v>0</v>
      </c>
      <c r="CC47" s="674">
        <v>0</v>
      </c>
      <c r="CD47" s="674">
        <v>0</v>
      </c>
      <c r="CE47" s="674">
        <v>0</v>
      </c>
      <c r="CF47" s="674">
        <v>2</v>
      </c>
      <c r="CG47" s="674">
        <v>9</v>
      </c>
      <c r="CH47" s="674">
        <v>0</v>
      </c>
      <c r="CI47" s="674">
        <v>0</v>
      </c>
      <c r="CJ47" s="674">
        <v>1</v>
      </c>
      <c r="CK47" s="674">
        <v>0</v>
      </c>
      <c r="CL47" s="674">
        <v>0</v>
      </c>
      <c r="CM47" s="674">
        <v>1</v>
      </c>
      <c r="CN47" s="674">
        <v>54</v>
      </c>
      <c r="CO47" s="674">
        <v>0</v>
      </c>
      <c r="CP47" s="674">
        <v>0</v>
      </c>
      <c r="CQ47" s="674">
        <v>0</v>
      </c>
      <c r="CR47" s="674">
        <v>0</v>
      </c>
      <c r="CS47" s="674">
        <v>0</v>
      </c>
      <c r="CT47" s="674">
        <v>0</v>
      </c>
      <c r="CU47" s="674">
        <v>0</v>
      </c>
      <c r="CV47" s="674">
        <v>0</v>
      </c>
      <c r="CW47" s="674">
        <v>0</v>
      </c>
      <c r="CX47" s="674">
        <v>3576</v>
      </c>
      <c r="CY47" s="674">
        <v>21</v>
      </c>
      <c r="CZ47" s="674">
        <v>0</v>
      </c>
      <c r="DA47" s="674">
        <v>0</v>
      </c>
      <c r="DB47" s="674">
        <v>0</v>
      </c>
      <c r="DC47" s="674">
        <v>0</v>
      </c>
      <c r="DD47" s="674">
        <v>3</v>
      </c>
      <c r="DE47" s="674">
        <v>0</v>
      </c>
      <c r="DF47" s="674">
        <v>0</v>
      </c>
      <c r="DG47" s="675">
        <v>43140</v>
      </c>
      <c r="DH47" s="674">
        <v>0</v>
      </c>
      <c r="DI47" s="674">
        <v>0</v>
      </c>
      <c r="DJ47" s="674">
        <v>0</v>
      </c>
      <c r="DK47" s="674">
        <v>0</v>
      </c>
      <c r="DL47" s="674">
        <v>1703</v>
      </c>
      <c r="DM47" s="674">
        <v>37735</v>
      </c>
      <c r="DN47" s="674">
        <v>1155</v>
      </c>
      <c r="DO47" s="676">
        <v>40593</v>
      </c>
      <c r="DP47" s="676">
        <v>83733</v>
      </c>
      <c r="DQ47" s="674">
        <v>124294</v>
      </c>
      <c r="DR47" s="676">
        <v>164887</v>
      </c>
      <c r="DS47" s="676">
        <v>208027</v>
      </c>
      <c r="DT47" s="677">
        <v>-58416</v>
      </c>
      <c r="DU47" s="675">
        <v>106471</v>
      </c>
      <c r="DV47" s="678">
        <v>149611</v>
      </c>
      <c r="DW47" s="680" t="s">
        <v>248</v>
      </c>
    </row>
    <row r="48" spans="1:127" ht="15.75" customHeight="1">
      <c r="A48" s="604" t="s">
        <v>249</v>
      </c>
      <c r="B48" s="611" t="s">
        <v>188</v>
      </c>
      <c r="C48" s="183"/>
      <c r="D48" s="673">
        <v>0</v>
      </c>
      <c r="E48" s="674">
        <v>0</v>
      </c>
      <c r="F48" s="674">
        <v>0</v>
      </c>
      <c r="G48" s="674">
        <v>1</v>
      </c>
      <c r="H48" s="674">
        <v>0</v>
      </c>
      <c r="I48" s="674">
        <v>0</v>
      </c>
      <c r="J48" s="674">
        <v>37</v>
      </c>
      <c r="K48" s="674">
        <v>0</v>
      </c>
      <c r="L48" s="674">
        <v>0</v>
      </c>
      <c r="M48" s="674">
        <v>0</v>
      </c>
      <c r="N48" s="674">
        <v>0</v>
      </c>
      <c r="O48" s="674">
        <v>0</v>
      </c>
      <c r="P48" s="674">
        <v>0</v>
      </c>
      <c r="Q48" s="674">
        <v>2</v>
      </c>
      <c r="R48" s="674">
        <v>10</v>
      </c>
      <c r="S48" s="674">
        <v>0</v>
      </c>
      <c r="T48" s="674">
        <v>0</v>
      </c>
      <c r="U48" s="674">
        <v>0</v>
      </c>
      <c r="V48" s="674">
        <v>0</v>
      </c>
      <c r="W48" s="674">
        <v>0</v>
      </c>
      <c r="X48" s="674">
        <v>0</v>
      </c>
      <c r="Y48" s="674">
        <v>0</v>
      </c>
      <c r="Z48" s="674">
        <v>0</v>
      </c>
      <c r="AA48" s="674">
        <v>0</v>
      </c>
      <c r="AB48" s="674">
        <v>0</v>
      </c>
      <c r="AC48" s="674">
        <v>0</v>
      </c>
      <c r="AD48" s="674">
        <v>0</v>
      </c>
      <c r="AE48" s="674">
        <v>1</v>
      </c>
      <c r="AF48" s="674">
        <v>638</v>
      </c>
      <c r="AG48" s="674">
        <v>0</v>
      </c>
      <c r="AH48" s="674">
        <v>0</v>
      </c>
      <c r="AI48" s="674">
        <v>13</v>
      </c>
      <c r="AJ48" s="674">
        <v>0</v>
      </c>
      <c r="AK48" s="674">
        <v>13</v>
      </c>
      <c r="AL48" s="674">
        <v>77</v>
      </c>
      <c r="AM48" s="674">
        <v>0</v>
      </c>
      <c r="AN48" s="674">
        <v>0</v>
      </c>
      <c r="AO48" s="674">
        <v>62</v>
      </c>
      <c r="AP48" s="674">
        <v>6</v>
      </c>
      <c r="AQ48" s="674">
        <v>21</v>
      </c>
      <c r="AR48" s="674">
        <v>63</v>
      </c>
      <c r="AS48" s="674">
        <v>12</v>
      </c>
      <c r="AT48" s="674">
        <v>28</v>
      </c>
      <c r="AU48" s="674">
        <v>657</v>
      </c>
      <c r="AV48" s="674">
        <v>53294</v>
      </c>
      <c r="AW48" s="674">
        <v>20</v>
      </c>
      <c r="AX48" s="674">
        <v>504</v>
      </c>
      <c r="AY48" s="674">
        <v>318</v>
      </c>
      <c r="AZ48" s="674">
        <v>113</v>
      </c>
      <c r="BA48" s="674">
        <v>3</v>
      </c>
      <c r="BB48" s="674">
        <v>10</v>
      </c>
      <c r="BC48" s="674">
        <v>1</v>
      </c>
      <c r="BD48" s="674">
        <v>1</v>
      </c>
      <c r="BE48" s="674">
        <v>0</v>
      </c>
      <c r="BF48" s="674">
        <v>0</v>
      </c>
      <c r="BG48" s="674">
        <v>9</v>
      </c>
      <c r="BH48" s="674">
        <v>78</v>
      </c>
      <c r="BI48" s="674">
        <v>14</v>
      </c>
      <c r="BJ48" s="674">
        <v>2</v>
      </c>
      <c r="BK48" s="674">
        <v>4</v>
      </c>
      <c r="BL48" s="674">
        <v>0</v>
      </c>
      <c r="BM48" s="674">
        <v>7</v>
      </c>
      <c r="BN48" s="674">
        <v>12</v>
      </c>
      <c r="BO48" s="674">
        <v>19</v>
      </c>
      <c r="BP48" s="674">
        <v>2</v>
      </c>
      <c r="BQ48" s="674">
        <v>0</v>
      </c>
      <c r="BR48" s="674">
        <v>1</v>
      </c>
      <c r="BS48" s="674">
        <v>14</v>
      </c>
      <c r="BT48" s="674">
        <v>0</v>
      </c>
      <c r="BU48" s="674">
        <v>2</v>
      </c>
      <c r="BV48" s="674">
        <v>0</v>
      </c>
      <c r="BW48" s="674">
        <v>0</v>
      </c>
      <c r="BX48" s="674">
        <v>0</v>
      </c>
      <c r="BY48" s="674">
        <v>0</v>
      </c>
      <c r="BZ48" s="674">
        <v>0</v>
      </c>
      <c r="CA48" s="674">
        <v>3</v>
      </c>
      <c r="CB48" s="674">
        <v>0</v>
      </c>
      <c r="CC48" s="674">
        <v>1</v>
      </c>
      <c r="CD48" s="674">
        <v>0</v>
      </c>
      <c r="CE48" s="674">
        <v>0</v>
      </c>
      <c r="CF48" s="674">
        <v>2</v>
      </c>
      <c r="CG48" s="674">
        <v>4</v>
      </c>
      <c r="CH48" s="674">
        <v>0</v>
      </c>
      <c r="CI48" s="674">
        <v>0</v>
      </c>
      <c r="CJ48" s="674">
        <v>0</v>
      </c>
      <c r="CK48" s="674">
        <v>0</v>
      </c>
      <c r="CL48" s="674">
        <v>0</v>
      </c>
      <c r="CM48" s="674">
        <v>0</v>
      </c>
      <c r="CN48" s="674">
        <v>3</v>
      </c>
      <c r="CO48" s="674">
        <v>0</v>
      </c>
      <c r="CP48" s="674">
        <v>0</v>
      </c>
      <c r="CQ48" s="674">
        <v>0</v>
      </c>
      <c r="CR48" s="674">
        <v>0</v>
      </c>
      <c r="CS48" s="674">
        <v>0</v>
      </c>
      <c r="CT48" s="674">
        <v>0</v>
      </c>
      <c r="CU48" s="674">
        <v>0</v>
      </c>
      <c r="CV48" s="674">
        <v>6</v>
      </c>
      <c r="CW48" s="674">
        <v>0</v>
      </c>
      <c r="CX48" s="674">
        <v>5282</v>
      </c>
      <c r="CY48" s="674">
        <v>1</v>
      </c>
      <c r="CZ48" s="674">
        <v>0</v>
      </c>
      <c r="DA48" s="674">
        <v>0</v>
      </c>
      <c r="DB48" s="674">
        <v>0</v>
      </c>
      <c r="DC48" s="674">
        <v>0</v>
      </c>
      <c r="DD48" s="674">
        <v>3</v>
      </c>
      <c r="DE48" s="674">
        <v>0</v>
      </c>
      <c r="DF48" s="674">
        <v>0</v>
      </c>
      <c r="DG48" s="675">
        <v>61374</v>
      </c>
      <c r="DH48" s="674">
        <v>0</v>
      </c>
      <c r="DI48" s="674">
        <v>46</v>
      </c>
      <c r="DJ48" s="674">
        <v>0</v>
      </c>
      <c r="DK48" s="674">
        <v>0</v>
      </c>
      <c r="DL48" s="674">
        <v>594</v>
      </c>
      <c r="DM48" s="674">
        <v>107638</v>
      </c>
      <c r="DN48" s="674">
        <v>-8305</v>
      </c>
      <c r="DO48" s="676">
        <v>99973</v>
      </c>
      <c r="DP48" s="676">
        <v>161347</v>
      </c>
      <c r="DQ48" s="674">
        <v>343266</v>
      </c>
      <c r="DR48" s="676">
        <v>443239</v>
      </c>
      <c r="DS48" s="676">
        <v>504613</v>
      </c>
      <c r="DT48" s="677">
        <v>-110341</v>
      </c>
      <c r="DU48" s="675">
        <v>332898</v>
      </c>
      <c r="DV48" s="678">
        <v>394272</v>
      </c>
      <c r="DW48" s="680" t="s">
        <v>249</v>
      </c>
    </row>
    <row r="49" spans="1:127" ht="15.75" customHeight="1">
      <c r="A49" s="604" t="s">
        <v>250</v>
      </c>
      <c r="B49" s="611" t="s">
        <v>189</v>
      </c>
      <c r="C49" s="183"/>
      <c r="D49" s="673">
        <v>1</v>
      </c>
      <c r="E49" s="674">
        <v>0</v>
      </c>
      <c r="F49" s="674">
        <v>29</v>
      </c>
      <c r="G49" s="674">
        <v>0</v>
      </c>
      <c r="H49" s="674">
        <v>0</v>
      </c>
      <c r="I49" s="674">
        <v>0</v>
      </c>
      <c r="J49" s="674">
        <v>0</v>
      </c>
      <c r="K49" s="674">
        <v>0</v>
      </c>
      <c r="L49" s="674">
        <v>0</v>
      </c>
      <c r="M49" s="674">
        <v>0</v>
      </c>
      <c r="N49" s="674">
        <v>0</v>
      </c>
      <c r="O49" s="674">
        <v>0</v>
      </c>
      <c r="P49" s="674">
        <v>0</v>
      </c>
      <c r="Q49" s="674">
        <v>0</v>
      </c>
      <c r="R49" s="674">
        <v>0</v>
      </c>
      <c r="S49" s="674">
        <v>0</v>
      </c>
      <c r="T49" s="674">
        <v>0</v>
      </c>
      <c r="U49" s="674">
        <v>0</v>
      </c>
      <c r="V49" s="674">
        <v>0</v>
      </c>
      <c r="W49" s="674">
        <v>0</v>
      </c>
      <c r="X49" s="674">
        <v>0</v>
      </c>
      <c r="Y49" s="674">
        <v>0</v>
      </c>
      <c r="Z49" s="674">
        <v>0</v>
      </c>
      <c r="AA49" s="674">
        <v>0</v>
      </c>
      <c r="AB49" s="674">
        <v>0</v>
      </c>
      <c r="AC49" s="674">
        <v>0</v>
      </c>
      <c r="AD49" s="674">
        <v>0</v>
      </c>
      <c r="AE49" s="674">
        <v>0</v>
      </c>
      <c r="AF49" s="674">
        <v>0</v>
      </c>
      <c r="AG49" s="674">
        <v>0</v>
      </c>
      <c r="AH49" s="674">
        <v>0</v>
      </c>
      <c r="AI49" s="674">
        <v>0</v>
      </c>
      <c r="AJ49" s="674">
        <v>0</v>
      </c>
      <c r="AK49" s="674">
        <v>0</v>
      </c>
      <c r="AL49" s="674">
        <v>0</v>
      </c>
      <c r="AM49" s="674">
        <v>0</v>
      </c>
      <c r="AN49" s="674">
        <v>0</v>
      </c>
      <c r="AO49" s="674">
        <v>0</v>
      </c>
      <c r="AP49" s="674">
        <v>0</v>
      </c>
      <c r="AQ49" s="674">
        <v>0</v>
      </c>
      <c r="AR49" s="674">
        <v>0</v>
      </c>
      <c r="AS49" s="674">
        <v>3</v>
      </c>
      <c r="AT49" s="674">
        <v>0</v>
      </c>
      <c r="AU49" s="674">
        <v>92</v>
      </c>
      <c r="AV49" s="674">
        <v>1896</v>
      </c>
      <c r="AW49" s="674">
        <v>2795</v>
      </c>
      <c r="AX49" s="674">
        <v>0</v>
      </c>
      <c r="AY49" s="674">
        <v>0</v>
      </c>
      <c r="AZ49" s="674">
        <v>122</v>
      </c>
      <c r="BA49" s="674">
        <v>0</v>
      </c>
      <c r="BB49" s="674">
        <v>3</v>
      </c>
      <c r="BC49" s="674">
        <v>0</v>
      </c>
      <c r="BD49" s="674">
        <v>0</v>
      </c>
      <c r="BE49" s="674">
        <v>0</v>
      </c>
      <c r="BF49" s="674">
        <v>0</v>
      </c>
      <c r="BG49" s="674">
        <v>6</v>
      </c>
      <c r="BH49" s="674">
        <v>24</v>
      </c>
      <c r="BI49" s="674">
        <v>0</v>
      </c>
      <c r="BJ49" s="674">
        <v>0</v>
      </c>
      <c r="BK49" s="674">
        <v>20</v>
      </c>
      <c r="BL49" s="674">
        <v>0</v>
      </c>
      <c r="BM49" s="674">
        <v>107</v>
      </c>
      <c r="BN49" s="674">
        <v>0</v>
      </c>
      <c r="BO49" s="674">
        <v>6</v>
      </c>
      <c r="BP49" s="674">
        <v>0</v>
      </c>
      <c r="BQ49" s="674">
        <v>0</v>
      </c>
      <c r="BR49" s="674">
        <v>0</v>
      </c>
      <c r="BS49" s="674">
        <v>5</v>
      </c>
      <c r="BT49" s="674">
        <v>2</v>
      </c>
      <c r="BU49" s="674">
        <v>673</v>
      </c>
      <c r="BV49" s="674">
        <v>3</v>
      </c>
      <c r="BW49" s="674">
        <v>0</v>
      </c>
      <c r="BX49" s="674">
        <v>0</v>
      </c>
      <c r="BY49" s="674">
        <v>0</v>
      </c>
      <c r="BZ49" s="674">
        <v>0</v>
      </c>
      <c r="CA49" s="674">
        <v>0</v>
      </c>
      <c r="CB49" s="674">
        <v>0</v>
      </c>
      <c r="CC49" s="674">
        <v>0</v>
      </c>
      <c r="CD49" s="674">
        <v>0</v>
      </c>
      <c r="CE49" s="674">
        <v>0</v>
      </c>
      <c r="CF49" s="674">
        <v>2</v>
      </c>
      <c r="CG49" s="674">
        <v>1</v>
      </c>
      <c r="CH49" s="674">
        <v>0</v>
      </c>
      <c r="CI49" s="674">
        <v>2</v>
      </c>
      <c r="CJ49" s="674">
        <v>1</v>
      </c>
      <c r="CK49" s="674">
        <v>0</v>
      </c>
      <c r="CL49" s="674">
        <v>0</v>
      </c>
      <c r="CM49" s="674">
        <v>28</v>
      </c>
      <c r="CN49" s="674">
        <v>486</v>
      </c>
      <c r="CO49" s="674">
        <v>0</v>
      </c>
      <c r="CP49" s="674">
        <v>0</v>
      </c>
      <c r="CQ49" s="674">
        <v>5816</v>
      </c>
      <c r="CR49" s="674">
        <v>130</v>
      </c>
      <c r="CS49" s="674">
        <v>312</v>
      </c>
      <c r="CT49" s="674">
        <v>244</v>
      </c>
      <c r="CU49" s="674">
        <v>0</v>
      </c>
      <c r="CV49" s="674">
        <v>66</v>
      </c>
      <c r="CW49" s="674">
        <v>0</v>
      </c>
      <c r="CX49" s="674">
        <v>1726</v>
      </c>
      <c r="CY49" s="674">
        <v>42</v>
      </c>
      <c r="CZ49" s="674">
        <v>2</v>
      </c>
      <c r="DA49" s="674">
        <v>0</v>
      </c>
      <c r="DB49" s="674">
        <v>1</v>
      </c>
      <c r="DC49" s="674">
        <v>337</v>
      </c>
      <c r="DD49" s="674">
        <v>32</v>
      </c>
      <c r="DE49" s="674">
        <v>296</v>
      </c>
      <c r="DF49" s="674">
        <v>0</v>
      </c>
      <c r="DG49" s="675">
        <v>15311</v>
      </c>
      <c r="DH49" s="674">
        <v>22</v>
      </c>
      <c r="DI49" s="674">
        <v>761</v>
      </c>
      <c r="DJ49" s="674">
        <v>2</v>
      </c>
      <c r="DK49" s="674">
        <v>0</v>
      </c>
      <c r="DL49" s="674">
        <v>2782</v>
      </c>
      <c r="DM49" s="674">
        <v>25019</v>
      </c>
      <c r="DN49" s="674">
        <v>73</v>
      </c>
      <c r="DO49" s="676">
        <v>28659</v>
      </c>
      <c r="DP49" s="676">
        <v>43970</v>
      </c>
      <c r="DQ49" s="674">
        <v>32368</v>
      </c>
      <c r="DR49" s="676">
        <v>61027</v>
      </c>
      <c r="DS49" s="676">
        <v>76338</v>
      </c>
      <c r="DT49" s="677">
        <v>-41872</v>
      </c>
      <c r="DU49" s="675">
        <v>19155</v>
      </c>
      <c r="DV49" s="678">
        <v>34466</v>
      </c>
      <c r="DW49" s="680" t="s">
        <v>250</v>
      </c>
    </row>
    <row r="50" spans="1:127" ht="15.75" customHeight="1">
      <c r="A50" s="604" t="s">
        <v>251</v>
      </c>
      <c r="B50" s="611" t="s">
        <v>349</v>
      </c>
      <c r="C50" s="183"/>
      <c r="D50" s="673">
        <v>0</v>
      </c>
      <c r="E50" s="674">
        <v>0</v>
      </c>
      <c r="F50" s="674">
        <v>0</v>
      </c>
      <c r="G50" s="674">
        <v>0</v>
      </c>
      <c r="H50" s="674">
        <v>0</v>
      </c>
      <c r="I50" s="674">
        <v>0</v>
      </c>
      <c r="J50" s="674">
        <v>0</v>
      </c>
      <c r="K50" s="674">
        <v>0</v>
      </c>
      <c r="L50" s="674">
        <v>0</v>
      </c>
      <c r="M50" s="674">
        <v>0</v>
      </c>
      <c r="N50" s="674">
        <v>0</v>
      </c>
      <c r="O50" s="674">
        <v>0</v>
      </c>
      <c r="P50" s="674">
        <v>0</v>
      </c>
      <c r="Q50" s="674">
        <v>0</v>
      </c>
      <c r="R50" s="674">
        <v>0</v>
      </c>
      <c r="S50" s="674">
        <v>0</v>
      </c>
      <c r="T50" s="674">
        <v>0</v>
      </c>
      <c r="U50" s="674">
        <v>0</v>
      </c>
      <c r="V50" s="674">
        <v>0</v>
      </c>
      <c r="W50" s="674">
        <v>0</v>
      </c>
      <c r="X50" s="674">
        <v>0</v>
      </c>
      <c r="Y50" s="674">
        <v>0</v>
      </c>
      <c r="Z50" s="674">
        <v>0</v>
      </c>
      <c r="AA50" s="674">
        <v>0</v>
      </c>
      <c r="AB50" s="674">
        <v>0</v>
      </c>
      <c r="AC50" s="674">
        <v>0</v>
      </c>
      <c r="AD50" s="674">
        <v>0</v>
      </c>
      <c r="AE50" s="674">
        <v>0</v>
      </c>
      <c r="AF50" s="674">
        <v>0</v>
      </c>
      <c r="AG50" s="674">
        <v>0</v>
      </c>
      <c r="AH50" s="674">
        <v>0</v>
      </c>
      <c r="AI50" s="674">
        <v>0</v>
      </c>
      <c r="AJ50" s="674">
        <v>0</v>
      </c>
      <c r="AK50" s="674">
        <v>0</v>
      </c>
      <c r="AL50" s="674">
        <v>0</v>
      </c>
      <c r="AM50" s="674">
        <v>0</v>
      </c>
      <c r="AN50" s="674">
        <v>0</v>
      </c>
      <c r="AO50" s="674">
        <v>0</v>
      </c>
      <c r="AP50" s="674">
        <v>0</v>
      </c>
      <c r="AQ50" s="674">
        <v>0</v>
      </c>
      <c r="AR50" s="674">
        <v>0</v>
      </c>
      <c r="AS50" s="674">
        <v>0</v>
      </c>
      <c r="AT50" s="674">
        <v>5</v>
      </c>
      <c r="AU50" s="674">
        <v>29</v>
      </c>
      <c r="AV50" s="674">
        <v>2161</v>
      </c>
      <c r="AW50" s="674">
        <v>5675</v>
      </c>
      <c r="AX50" s="674">
        <v>12692</v>
      </c>
      <c r="AY50" s="674">
        <v>6775</v>
      </c>
      <c r="AZ50" s="674">
        <v>1387</v>
      </c>
      <c r="BA50" s="674">
        <v>227</v>
      </c>
      <c r="BB50" s="674">
        <v>852</v>
      </c>
      <c r="BC50" s="674">
        <v>801</v>
      </c>
      <c r="BD50" s="674">
        <v>403</v>
      </c>
      <c r="BE50" s="674">
        <v>16</v>
      </c>
      <c r="BF50" s="674">
        <v>0</v>
      </c>
      <c r="BG50" s="674">
        <v>0</v>
      </c>
      <c r="BH50" s="674">
        <v>751</v>
      </c>
      <c r="BI50" s="674">
        <v>0</v>
      </c>
      <c r="BJ50" s="674">
        <v>2</v>
      </c>
      <c r="BK50" s="674">
        <v>41</v>
      </c>
      <c r="BL50" s="674">
        <v>0</v>
      </c>
      <c r="BM50" s="674">
        <v>0</v>
      </c>
      <c r="BN50" s="674">
        <v>0</v>
      </c>
      <c r="BO50" s="674">
        <v>0</v>
      </c>
      <c r="BP50" s="674">
        <v>0</v>
      </c>
      <c r="BQ50" s="674">
        <v>0</v>
      </c>
      <c r="BR50" s="674">
        <v>0</v>
      </c>
      <c r="BS50" s="674">
        <v>0</v>
      </c>
      <c r="BT50" s="674">
        <v>0</v>
      </c>
      <c r="BU50" s="674">
        <v>0</v>
      </c>
      <c r="BV50" s="674">
        <v>0</v>
      </c>
      <c r="BW50" s="674">
        <v>0</v>
      </c>
      <c r="BX50" s="674">
        <v>0</v>
      </c>
      <c r="BY50" s="674">
        <v>0</v>
      </c>
      <c r="BZ50" s="674">
        <v>0</v>
      </c>
      <c r="CA50" s="674">
        <v>0</v>
      </c>
      <c r="CB50" s="674">
        <v>0</v>
      </c>
      <c r="CC50" s="674">
        <v>0</v>
      </c>
      <c r="CD50" s="674">
        <v>0</v>
      </c>
      <c r="CE50" s="674">
        <v>0</v>
      </c>
      <c r="CF50" s="674">
        <v>0</v>
      </c>
      <c r="CG50" s="674">
        <v>0</v>
      </c>
      <c r="CH50" s="674">
        <v>0</v>
      </c>
      <c r="CI50" s="674">
        <v>0</v>
      </c>
      <c r="CJ50" s="674">
        <v>0</v>
      </c>
      <c r="CK50" s="674">
        <v>0</v>
      </c>
      <c r="CL50" s="674">
        <v>0</v>
      </c>
      <c r="CM50" s="674">
        <v>0</v>
      </c>
      <c r="CN50" s="674">
        <v>0</v>
      </c>
      <c r="CO50" s="674">
        <v>0</v>
      </c>
      <c r="CP50" s="674">
        <v>3</v>
      </c>
      <c r="CQ50" s="674">
        <v>0</v>
      </c>
      <c r="CR50" s="674">
        <v>0</v>
      </c>
      <c r="CS50" s="674">
        <v>0</v>
      </c>
      <c r="CT50" s="674">
        <v>0</v>
      </c>
      <c r="CU50" s="674">
        <v>0</v>
      </c>
      <c r="CV50" s="674">
        <v>0</v>
      </c>
      <c r="CW50" s="674">
        <v>0</v>
      </c>
      <c r="CX50" s="674">
        <v>1457</v>
      </c>
      <c r="CY50" s="674">
        <v>0</v>
      </c>
      <c r="CZ50" s="674">
        <v>0</v>
      </c>
      <c r="DA50" s="674">
        <v>0</v>
      </c>
      <c r="DB50" s="674">
        <v>0</v>
      </c>
      <c r="DC50" s="674">
        <v>0</v>
      </c>
      <c r="DD50" s="674">
        <v>0</v>
      </c>
      <c r="DE50" s="674">
        <v>0</v>
      </c>
      <c r="DF50" s="674">
        <v>0</v>
      </c>
      <c r="DG50" s="675">
        <v>33277</v>
      </c>
      <c r="DH50" s="674">
        <v>0</v>
      </c>
      <c r="DI50" s="674">
        <v>0</v>
      </c>
      <c r="DJ50" s="674">
        <v>0</v>
      </c>
      <c r="DK50" s="674">
        <v>0</v>
      </c>
      <c r="DL50" s="674">
        <v>0</v>
      </c>
      <c r="DM50" s="674">
        <v>0</v>
      </c>
      <c r="DN50" s="674">
        <v>-353</v>
      </c>
      <c r="DO50" s="676">
        <v>-353</v>
      </c>
      <c r="DP50" s="676">
        <v>32924</v>
      </c>
      <c r="DQ50" s="674">
        <v>114125</v>
      </c>
      <c r="DR50" s="676">
        <v>113772</v>
      </c>
      <c r="DS50" s="676">
        <v>147049</v>
      </c>
      <c r="DT50" s="677">
        <v>-6592</v>
      </c>
      <c r="DU50" s="675">
        <v>107180</v>
      </c>
      <c r="DV50" s="678">
        <v>140457</v>
      </c>
      <c r="DW50" s="680" t="s">
        <v>251</v>
      </c>
    </row>
    <row r="51" spans="1:127" ht="15.75" customHeight="1">
      <c r="A51" s="604" t="s">
        <v>252</v>
      </c>
      <c r="B51" s="611" t="s">
        <v>350</v>
      </c>
      <c r="C51" s="183"/>
      <c r="D51" s="673">
        <v>0</v>
      </c>
      <c r="E51" s="674">
        <v>0</v>
      </c>
      <c r="F51" s="674">
        <v>0</v>
      </c>
      <c r="G51" s="674">
        <v>0</v>
      </c>
      <c r="H51" s="674">
        <v>0</v>
      </c>
      <c r="I51" s="674">
        <v>0</v>
      </c>
      <c r="J51" s="674">
        <v>0</v>
      </c>
      <c r="K51" s="674">
        <v>0</v>
      </c>
      <c r="L51" s="674">
        <v>0</v>
      </c>
      <c r="M51" s="674">
        <v>0</v>
      </c>
      <c r="N51" s="674">
        <v>0</v>
      </c>
      <c r="O51" s="674">
        <v>0</v>
      </c>
      <c r="P51" s="674">
        <v>0</v>
      </c>
      <c r="Q51" s="674">
        <v>0</v>
      </c>
      <c r="R51" s="674">
        <v>0</v>
      </c>
      <c r="S51" s="674">
        <v>0</v>
      </c>
      <c r="T51" s="674">
        <v>1</v>
      </c>
      <c r="U51" s="674">
        <v>24</v>
      </c>
      <c r="V51" s="674">
        <v>0</v>
      </c>
      <c r="W51" s="674">
        <v>0</v>
      </c>
      <c r="X51" s="674">
        <v>0</v>
      </c>
      <c r="Y51" s="674">
        <v>0</v>
      </c>
      <c r="Z51" s="674">
        <v>0</v>
      </c>
      <c r="AA51" s="674">
        <v>0</v>
      </c>
      <c r="AB51" s="674">
        <v>9</v>
      </c>
      <c r="AC51" s="674">
        <v>0</v>
      </c>
      <c r="AD51" s="674">
        <v>0</v>
      </c>
      <c r="AE51" s="674">
        <v>0</v>
      </c>
      <c r="AF51" s="674">
        <v>0</v>
      </c>
      <c r="AG51" s="674">
        <v>0</v>
      </c>
      <c r="AH51" s="674">
        <v>0</v>
      </c>
      <c r="AI51" s="674">
        <v>0</v>
      </c>
      <c r="AJ51" s="674">
        <v>0</v>
      </c>
      <c r="AK51" s="674">
        <v>0</v>
      </c>
      <c r="AL51" s="674">
        <v>0</v>
      </c>
      <c r="AM51" s="674">
        <v>0</v>
      </c>
      <c r="AN51" s="674">
        <v>0</v>
      </c>
      <c r="AO51" s="674">
        <v>0</v>
      </c>
      <c r="AP51" s="674">
        <v>0</v>
      </c>
      <c r="AQ51" s="674">
        <v>0</v>
      </c>
      <c r="AR51" s="674">
        <v>6</v>
      </c>
      <c r="AS51" s="674">
        <v>0</v>
      </c>
      <c r="AT51" s="674">
        <v>6</v>
      </c>
      <c r="AU51" s="674">
        <v>58</v>
      </c>
      <c r="AV51" s="674">
        <v>3293</v>
      </c>
      <c r="AW51" s="674">
        <v>2028</v>
      </c>
      <c r="AX51" s="674">
        <v>26389</v>
      </c>
      <c r="AY51" s="674">
        <v>29395</v>
      </c>
      <c r="AZ51" s="674">
        <v>817</v>
      </c>
      <c r="BA51" s="674">
        <v>41</v>
      </c>
      <c r="BB51" s="674">
        <v>423</v>
      </c>
      <c r="BC51" s="674">
        <v>7</v>
      </c>
      <c r="BD51" s="674">
        <v>670</v>
      </c>
      <c r="BE51" s="674">
        <v>5</v>
      </c>
      <c r="BF51" s="674">
        <v>0</v>
      </c>
      <c r="BG51" s="674">
        <v>12</v>
      </c>
      <c r="BH51" s="674">
        <v>638</v>
      </c>
      <c r="BI51" s="674">
        <v>2</v>
      </c>
      <c r="BJ51" s="674">
        <v>1</v>
      </c>
      <c r="BK51" s="674">
        <v>24</v>
      </c>
      <c r="BL51" s="674">
        <v>0</v>
      </c>
      <c r="BM51" s="674">
        <v>139</v>
      </c>
      <c r="BN51" s="674">
        <v>18</v>
      </c>
      <c r="BO51" s="674">
        <v>6</v>
      </c>
      <c r="BP51" s="674">
        <v>1</v>
      </c>
      <c r="BQ51" s="674">
        <v>2</v>
      </c>
      <c r="BR51" s="674">
        <v>0</v>
      </c>
      <c r="BS51" s="674">
        <v>1</v>
      </c>
      <c r="BT51" s="674">
        <v>0</v>
      </c>
      <c r="BU51" s="674">
        <v>19</v>
      </c>
      <c r="BV51" s="674">
        <v>11</v>
      </c>
      <c r="BW51" s="674">
        <v>0</v>
      </c>
      <c r="BX51" s="674">
        <v>0</v>
      </c>
      <c r="BY51" s="674">
        <v>0</v>
      </c>
      <c r="BZ51" s="674">
        <v>0</v>
      </c>
      <c r="CA51" s="674">
        <v>0</v>
      </c>
      <c r="CB51" s="674">
        <v>0</v>
      </c>
      <c r="CC51" s="674">
        <v>0</v>
      </c>
      <c r="CD51" s="674">
        <v>0</v>
      </c>
      <c r="CE51" s="674">
        <v>0</v>
      </c>
      <c r="CF51" s="674">
        <v>0</v>
      </c>
      <c r="CG51" s="674">
        <v>0</v>
      </c>
      <c r="CH51" s="674">
        <v>0</v>
      </c>
      <c r="CI51" s="674">
        <v>23</v>
      </c>
      <c r="CJ51" s="674">
        <v>99</v>
      </c>
      <c r="CK51" s="674">
        <v>137</v>
      </c>
      <c r="CL51" s="674">
        <v>0</v>
      </c>
      <c r="CM51" s="674">
        <v>98</v>
      </c>
      <c r="CN51" s="674">
        <v>332</v>
      </c>
      <c r="CO51" s="674">
        <v>7</v>
      </c>
      <c r="CP51" s="674">
        <v>199</v>
      </c>
      <c r="CQ51" s="674">
        <v>0</v>
      </c>
      <c r="CR51" s="674">
        <v>0</v>
      </c>
      <c r="CS51" s="674">
        <v>2</v>
      </c>
      <c r="CT51" s="674">
        <v>0</v>
      </c>
      <c r="CU51" s="674">
        <v>0</v>
      </c>
      <c r="CV51" s="674">
        <v>0</v>
      </c>
      <c r="CW51" s="674">
        <v>0</v>
      </c>
      <c r="CX51" s="674">
        <v>3869</v>
      </c>
      <c r="CY51" s="674">
        <v>7</v>
      </c>
      <c r="CZ51" s="674">
        <v>0</v>
      </c>
      <c r="DA51" s="674">
        <v>0</v>
      </c>
      <c r="DB51" s="674">
        <v>0</v>
      </c>
      <c r="DC51" s="674">
        <v>0</v>
      </c>
      <c r="DD51" s="674">
        <v>5</v>
      </c>
      <c r="DE51" s="674">
        <v>430</v>
      </c>
      <c r="DF51" s="674">
        <v>0</v>
      </c>
      <c r="DG51" s="675">
        <v>69254</v>
      </c>
      <c r="DH51" s="674">
        <v>5</v>
      </c>
      <c r="DI51" s="674">
        <v>1307</v>
      </c>
      <c r="DJ51" s="674">
        <v>0</v>
      </c>
      <c r="DK51" s="674">
        <v>0</v>
      </c>
      <c r="DL51" s="674">
        <v>0</v>
      </c>
      <c r="DM51" s="674">
        <v>0</v>
      </c>
      <c r="DN51" s="674">
        <v>1612</v>
      </c>
      <c r="DO51" s="676">
        <v>2924</v>
      </c>
      <c r="DP51" s="676">
        <v>72178</v>
      </c>
      <c r="DQ51" s="674">
        <v>171300</v>
      </c>
      <c r="DR51" s="676">
        <v>174224</v>
      </c>
      <c r="DS51" s="676">
        <v>243478</v>
      </c>
      <c r="DT51" s="677">
        <v>-66068</v>
      </c>
      <c r="DU51" s="675">
        <v>108156</v>
      </c>
      <c r="DV51" s="678">
        <v>177410</v>
      </c>
      <c r="DW51" s="680" t="s">
        <v>252</v>
      </c>
    </row>
    <row r="52" spans="1:127" ht="15.75" customHeight="1">
      <c r="A52" s="604" t="s">
        <v>253</v>
      </c>
      <c r="B52" s="611" t="s">
        <v>351</v>
      </c>
      <c r="C52" s="183"/>
      <c r="D52" s="673">
        <v>0</v>
      </c>
      <c r="E52" s="674">
        <v>0</v>
      </c>
      <c r="F52" s="674">
        <v>0</v>
      </c>
      <c r="G52" s="674">
        <v>0</v>
      </c>
      <c r="H52" s="674">
        <v>18</v>
      </c>
      <c r="I52" s="674">
        <v>0</v>
      </c>
      <c r="J52" s="674">
        <v>0</v>
      </c>
      <c r="K52" s="674">
        <v>0</v>
      </c>
      <c r="L52" s="674">
        <v>0</v>
      </c>
      <c r="M52" s="674">
        <v>0</v>
      </c>
      <c r="N52" s="674">
        <v>0</v>
      </c>
      <c r="O52" s="674">
        <v>0</v>
      </c>
      <c r="P52" s="674">
        <v>0</v>
      </c>
      <c r="Q52" s="674">
        <v>1</v>
      </c>
      <c r="R52" s="674">
        <v>2</v>
      </c>
      <c r="S52" s="674">
        <v>0</v>
      </c>
      <c r="T52" s="674">
        <v>0</v>
      </c>
      <c r="U52" s="674">
        <v>0</v>
      </c>
      <c r="V52" s="674">
        <v>0</v>
      </c>
      <c r="W52" s="674">
        <v>0</v>
      </c>
      <c r="X52" s="674">
        <v>0</v>
      </c>
      <c r="Y52" s="674">
        <v>0</v>
      </c>
      <c r="Z52" s="674">
        <v>0</v>
      </c>
      <c r="AA52" s="674">
        <v>0</v>
      </c>
      <c r="AB52" s="674">
        <v>0</v>
      </c>
      <c r="AC52" s="674">
        <v>0</v>
      </c>
      <c r="AD52" s="674">
        <v>0</v>
      </c>
      <c r="AE52" s="674">
        <v>0</v>
      </c>
      <c r="AF52" s="674">
        <v>1</v>
      </c>
      <c r="AG52" s="674">
        <v>0</v>
      </c>
      <c r="AH52" s="674">
        <v>0</v>
      </c>
      <c r="AI52" s="674">
        <v>0</v>
      </c>
      <c r="AJ52" s="674">
        <v>0</v>
      </c>
      <c r="AK52" s="674">
        <v>0</v>
      </c>
      <c r="AL52" s="674">
        <v>0</v>
      </c>
      <c r="AM52" s="674">
        <v>0</v>
      </c>
      <c r="AN52" s="674">
        <v>0</v>
      </c>
      <c r="AO52" s="674">
        <v>0</v>
      </c>
      <c r="AP52" s="674">
        <v>0</v>
      </c>
      <c r="AQ52" s="674">
        <v>0</v>
      </c>
      <c r="AR52" s="674">
        <v>1</v>
      </c>
      <c r="AS52" s="674">
        <v>548</v>
      </c>
      <c r="AT52" s="674">
        <v>0</v>
      </c>
      <c r="AU52" s="674">
        <v>602</v>
      </c>
      <c r="AV52" s="674">
        <v>7348</v>
      </c>
      <c r="AW52" s="674">
        <v>335</v>
      </c>
      <c r="AX52" s="674">
        <v>0</v>
      </c>
      <c r="AY52" s="674">
        <v>154</v>
      </c>
      <c r="AZ52" s="674">
        <v>2415</v>
      </c>
      <c r="BA52" s="674">
        <v>33</v>
      </c>
      <c r="BB52" s="674">
        <v>33</v>
      </c>
      <c r="BC52" s="674">
        <v>6</v>
      </c>
      <c r="BD52" s="674">
        <v>76</v>
      </c>
      <c r="BE52" s="674">
        <v>0</v>
      </c>
      <c r="BF52" s="674">
        <v>7</v>
      </c>
      <c r="BG52" s="674">
        <v>153</v>
      </c>
      <c r="BH52" s="674">
        <v>3163</v>
      </c>
      <c r="BI52" s="674">
        <v>162</v>
      </c>
      <c r="BJ52" s="674">
        <v>21</v>
      </c>
      <c r="BK52" s="674">
        <v>5</v>
      </c>
      <c r="BL52" s="674">
        <v>0</v>
      </c>
      <c r="BM52" s="674">
        <v>600</v>
      </c>
      <c r="BN52" s="674">
        <v>359</v>
      </c>
      <c r="BO52" s="674">
        <v>177</v>
      </c>
      <c r="BP52" s="674">
        <v>531</v>
      </c>
      <c r="BQ52" s="674">
        <v>0</v>
      </c>
      <c r="BR52" s="674">
        <v>0</v>
      </c>
      <c r="BS52" s="674">
        <v>0</v>
      </c>
      <c r="BT52" s="674">
        <v>0</v>
      </c>
      <c r="BU52" s="674">
        <v>0</v>
      </c>
      <c r="BV52" s="674">
        <v>0</v>
      </c>
      <c r="BW52" s="674">
        <v>0</v>
      </c>
      <c r="BX52" s="674">
        <v>0</v>
      </c>
      <c r="BY52" s="674">
        <v>0</v>
      </c>
      <c r="BZ52" s="674">
        <v>1</v>
      </c>
      <c r="CA52" s="674">
        <v>0</v>
      </c>
      <c r="CB52" s="674">
        <v>1</v>
      </c>
      <c r="CC52" s="674">
        <v>0</v>
      </c>
      <c r="CD52" s="674">
        <v>0</v>
      </c>
      <c r="CE52" s="674">
        <v>0</v>
      </c>
      <c r="CF52" s="674">
        <v>0</v>
      </c>
      <c r="CG52" s="674">
        <v>0</v>
      </c>
      <c r="CH52" s="674">
        <v>0</v>
      </c>
      <c r="CI52" s="674">
        <v>0</v>
      </c>
      <c r="CJ52" s="674">
        <v>0</v>
      </c>
      <c r="CK52" s="674">
        <v>0</v>
      </c>
      <c r="CL52" s="674">
        <v>0</v>
      </c>
      <c r="CM52" s="674">
        <v>0</v>
      </c>
      <c r="CN52" s="674">
        <v>0</v>
      </c>
      <c r="CO52" s="674">
        <v>0</v>
      </c>
      <c r="CP52" s="674">
        <v>0</v>
      </c>
      <c r="CQ52" s="674">
        <v>0</v>
      </c>
      <c r="CR52" s="674">
        <v>0</v>
      </c>
      <c r="CS52" s="674">
        <v>0</v>
      </c>
      <c r="CT52" s="674">
        <v>0</v>
      </c>
      <c r="CU52" s="674">
        <v>0</v>
      </c>
      <c r="CV52" s="674">
        <v>0</v>
      </c>
      <c r="CW52" s="674">
        <v>0</v>
      </c>
      <c r="CX52" s="674">
        <v>1790</v>
      </c>
      <c r="CY52" s="674">
        <v>0</v>
      </c>
      <c r="CZ52" s="674">
        <v>0</v>
      </c>
      <c r="DA52" s="674">
        <v>0</v>
      </c>
      <c r="DB52" s="674">
        <v>0</v>
      </c>
      <c r="DC52" s="674">
        <v>0</v>
      </c>
      <c r="DD52" s="674">
        <v>1</v>
      </c>
      <c r="DE52" s="674">
        <v>0</v>
      </c>
      <c r="DF52" s="674">
        <v>3</v>
      </c>
      <c r="DG52" s="675">
        <v>18547</v>
      </c>
      <c r="DH52" s="674">
        <v>0</v>
      </c>
      <c r="DI52" s="674">
        <v>75</v>
      </c>
      <c r="DJ52" s="674">
        <v>0</v>
      </c>
      <c r="DK52" s="674">
        <v>0</v>
      </c>
      <c r="DL52" s="674">
        <v>1552</v>
      </c>
      <c r="DM52" s="674">
        <v>22705</v>
      </c>
      <c r="DN52" s="674">
        <v>105</v>
      </c>
      <c r="DO52" s="676">
        <v>24437</v>
      </c>
      <c r="DP52" s="676">
        <v>42984</v>
      </c>
      <c r="DQ52" s="674">
        <v>23342</v>
      </c>
      <c r="DR52" s="676">
        <v>47779</v>
      </c>
      <c r="DS52" s="676">
        <v>66326</v>
      </c>
      <c r="DT52" s="677">
        <v>-34977</v>
      </c>
      <c r="DU52" s="675">
        <v>12802</v>
      </c>
      <c r="DV52" s="678">
        <v>31349</v>
      </c>
      <c r="DW52" s="680" t="s">
        <v>253</v>
      </c>
    </row>
    <row r="53" spans="1:127" ht="15.75" customHeight="1">
      <c r="A53" s="604" t="s">
        <v>254</v>
      </c>
      <c r="B53" s="611" t="s">
        <v>352</v>
      </c>
      <c r="C53" s="183"/>
      <c r="D53" s="673">
        <v>0</v>
      </c>
      <c r="E53" s="674">
        <v>0</v>
      </c>
      <c r="F53" s="674">
        <v>0</v>
      </c>
      <c r="G53" s="674">
        <v>0</v>
      </c>
      <c r="H53" s="674">
        <v>0</v>
      </c>
      <c r="I53" s="674">
        <v>0</v>
      </c>
      <c r="J53" s="674">
        <v>0</v>
      </c>
      <c r="K53" s="674">
        <v>0</v>
      </c>
      <c r="L53" s="674">
        <v>0</v>
      </c>
      <c r="M53" s="674">
        <v>0</v>
      </c>
      <c r="N53" s="674">
        <v>0</v>
      </c>
      <c r="O53" s="674">
        <v>0</v>
      </c>
      <c r="P53" s="674">
        <v>0</v>
      </c>
      <c r="Q53" s="674">
        <v>0</v>
      </c>
      <c r="R53" s="674">
        <v>0</v>
      </c>
      <c r="S53" s="674">
        <v>0</v>
      </c>
      <c r="T53" s="674">
        <v>0</v>
      </c>
      <c r="U53" s="674">
        <v>0</v>
      </c>
      <c r="V53" s="674">
        <v>0</v>
      </c>
      <c r="W53" s="674">
        <v>0</v>
      </c>
      <c r="X53" s="674">
        <v>0</v>
      </c>
      <c r="Y53" s="674">
        <v>0</v>
      </c>
      <c r="Z53" s="674">
        <v>0</v>
      </c>
      <c r="AA53" s="674">
        <v>0</v>
      </c>
      <c r="AB53" s="674">
        <v>0</v>
      </c>
      <c r="AC53" s="674">
        <v>0</v>
      </c>
      <c r="AD53" s="674">
        <v>0</v>
      </c>
      <c r="AE53" s="674">
        <v>0</v>
      </c>
      <c r="AF53" s="674">
        <v>0</v>
      </c>
      <c r="AG53" s="674">
        <v>0</v>
      </c>
      <c r="AH53" s="674">
        <v>0</v>
      </c>
      <c r="AI53" s="674">
        <v>0</v>
      </c>
      <c r="AJ53" s="674">
        <v>0</v>
      </c>
      <c r="AK53" s="674">
        <v>0</v>
      </c>
      <c r="AL53" s="674">
        <v>0</v>
      </c>
      <c r="AM53" s="674">
        <v>0</v>
      </c>
      <c r="AN53" s="674">
        <v>0</v>
      </c>
      <c r="AO53" s="674">
        <v>0</v>
      </c>
      <c r="AP53" s="674">
        <v>0</v>
      </c>
      <c r="AQ53" s="674">
        <v>0</v>
      </c>
      <c r="AR53" s="674">
        <v>0</v>
      </c>
      <c r="AS53" s="674">
        <v>0</v>
      </c>
      <c r="AT53" s="674">
        <v>0</v>
      </c>
      <c r="AU53" s="674">
        <v>0</v>
      </c>
      <c r="AV53" s="674">
        <v>0</v>
      </c>
      <c r="AW53" s="674">
        <v>0</v>
      </c>
      <c r="AX53" s="674">
        <v>0</v>
      </c>
      <c r="AY53" s="674">
        <v>0</v>
      </c>
      <c r="AZ53" s="674">
        <v>0</v>
      </c>
      <c r="BA53" s="674">
        <v>98</v>
      </c>
      <c r="BB53" s="674">
        <v>0</v>
      </c>
      <c r="BC53" s="674">
        <v>0</v>
      </c>
      <c r="BD53" s="674">
        <v>0</v>
      </c>
      <c r="BE53" s="674">
        <v>0</v>
      </c>
      <c r="BF53" s="674">
        <v>0</v>
      </c>
      <c r="BG53" s="674">
        <v>0</v>
      </c>
      <c r="BH53" s="674">
        <v>0</v>
      </c>
      <c r="BI53" s="674">
        <v>0</v>
      </c>
      <c r="BJ53" s="674">
        <v>8</v>
      </c>
      <c r="BK53" s="674">
        <v>0</v>
      </c>
      <c r="BL53" s="674">
        <v>0</v>
      </c>
      <c r="BM53" s="674">
        <v>969</v>
      </c>
      <c r="BN53" s="674">
        <v>0</v>
      </c>
      <c r="BO53" s="674">
        <v>0</v>
      </c>
      <c r="BP53" s="674">
        <v>0</v>
      </c>
      <c r="BQ53" s="674">
        <v>0</v>
      </c>
      <c r="BR53" s="674">
        <v>0</v>
      </c>
      <c r="BS53" s="674">
        <v>0</v>
      </c>
      <c r="BT53" s="674">
        <v>0</v>
      </c>
      <c r="BU53" s="674">
        <v>0</v>
      </c>
      <c r="BV53" s="674">
        <v>0</v>
      </c>
      <c r="BW53" s="674">
        <v>0</v>
      </c>
      <c r="BX53" s="674">
        <v>0</v>
      </c>
      <c r="BY53" s="674">
        <v>0</v>
      </c>
      <c r="BZ53" s="674">
        <v>0</v>
      </c>
      <c r="CA53" s="674">
        <v>7</v>
      </c>
      <c r="CB53" s="674">
        <v>0</v>
      </c>
      <c r="CC53" s="674">
        <v>0</v>
      </c>
      <c r="CD53" s="674">
        <v>0</v>
      </c>
      <c r="CE53" s="674">
        <v>0</v>
      </c>
      <c r="CF53" s="674">
        <v>0</v>
      </c>
      <c r="CG53" s="674">
        <v>0</v>
      </c>
      <c r="CH53" s="674">
        <v>0</v>
      </c>
      <c r="CI53" s="674">
        <v>0</v>
      </c>
      <c r="CJ53" s="674">
        <v>0</v>
      </c>
      <c r="CK53" s="674">
        <v>0</v>
      </c>
      <c r="CL53" s="674">
        <v>0</v>
      </c>
      <c r="CM53" s="674">
        <v>13</v>
      </c>
      <c r="CN53" s="674">
        <v>154</v>
      </c>
      <c r="CO53" s="674">
        <v>0</v>
      </c>
      <c r="CP53" s="674">
        <v>0</v>
      </c>
      <c r="CQ53" s="674">
        <v>0</v>
      </c>
      <c r="CR53" s="674">
        <v>0</v>
      </c>
      <c r="CS53" s="674">
        <v>0</v>
      </c>
      <c r="CT53" s="674">
        <v>0</v>
      </c>
      <c r="CU53" s="674">
        <v>0</v>
      </c>
      <c r="CV53" s="674">
        <v>4</v>
      </c>
      <c r="CW53" s="674">
        <v>0</v>
      </c>
      <c r="CX53" s="674">
        <v>616</v>
      </c>
      <c r="CY53" s="674">
        <v>4</v>
      </c>
      <c r="CZ53" s="674">
        <v>0</v>
      </c>
      <c r="DA53" s="674">
        <v>0</v>
      </c>
      <c r="DB53" s="674">
        <v>0</v>
      </c>
      <c r="DC53" s="674">
        <v>18</v>
      </c>
      <c r="DD53" s="674">
        <v>1</v>
      </c>
      <c r="DE53" s="674">
        <v>0</v>
      </c>
      <c r="DF53" s="674">
        <v>0</v>
      </c>
      <c r="DG53" s="675">
        <v>1892</v>
      </c>
      <c r="DH53" s="674">
        <v>536</v>
      </c>
      <c r="DI53" s="674">
        <v>18609</v>
      </c>
      <c r="DJ53" s="674">
        <v>0</v>
      </c>
      <c r="DK53" s="674">
        <v>0</v>
      </c>
      <c r="DL53" s="674">
        <v>40</v>
      </c>
      <c r="DM53" s="674">
        <v>4462</v>
      </c>
      <c r="DN53" s="674">
        <v>75</v>
      </c>
      <c r="DO53" s="676">
        <v>23722</v>
      </c>
      <c r="DP53" s="676">
        <v>25614</v>
      </c>
      <c r="DQ53" s="674">
        <v>1405</v>
      </c>
      <c r="DR53" s="676">
        <v>25127</v>
      </c>
      <c r="DS53" s="676">
        <v>27019</v>
      </c>
      <c r="DT53" s="677">
        <v>-25347</v>
      </c>
      <c r="DU53" s="675">
        <v>-220</v>
      </c>
      <c r="DV53" s="678">
        <v>1672</v>
      </c>
      <c r="DW53" s="680" t="s">
        <v>254</v>
      </c>
    </row>
    <row r="54" spans="1:127" ht="15.75" customHeight="1">
      <c r="A54" s="604" t="s">
        <v>255</v>
      </c>
      <c r="B54" s="611" t="s">
        <v>353</v>
      </c>
      <c r="C54" s="183"/>
      <c r="D54" s="673">
        <v>0</v>
      </c>
      <c r="E54" s="674">
        <v>0</v>
      </c>
      <c r="F54" s="674">
        <v>0</v>
      </c>
      <c r="G54" s="674">
        <v>0</v>
      </c>
      <c r="H54" s="674">
        <v>0</v>
      </c>
      <c r="I54" s="674">
        <v>0</v>
      </c>
      <c r="J54" s="674">
        <v>0</v>
      </c>
      <c r="K54" s="674">
        <v>0</v>
      </c>
      <c r="L54" s="674">
        <v>0</v>
      </c>
      <c r="M54" s="674">
        <v>0</v>
      </c>
      <c r="N54" s="674">
        <v>0</v>
      </c>
      <c r="O54" s="674">
        <v>0</v>
      </c>
      <c r="P54" s="674">
        <v>0</v>
      </c>
      <c r="Q54" s="674">
        <v>0</v>
      </c>
      <c r="R54" s="674">
        <v>0</v>
      </c>
      <c r="S54" s="674">
        <v>0</v>
      </c>
      <c r="T54" s="674">
        <v>0</v>
      </c>
      <c r="U54" s="674">
        <v>0</v>
      </c>
      <c r="V54" s="674">
        <v>0</v>
      </c>
      <c r="W54" s="674">
        <v>0</v>
      </c>
      <c r="X54" s="674">
        <v>0</v>
      </c>
      <c r="Y54" s="674">
        <v>0</v>
      </c>
      <c r="Z54" s="674">
        <v>0</v>
      </c>
      <c r="AA54" s="674">
        <v>0</v>
      </c>
      <c r="AB54" s="674">
        <v>0</v>
      </c>
      <c r="AC54" s="674">
        <v>0</v>
      </c>
      <c r="AD54" s="674">
        <v>0</v>
      </c>
      <c r="AE54" s="674">
        <v>0</v>
      </c>
      <c r="AF54" s="674">
        <v>0</v>
      </c>
      <c r="AG54" s="674">
        <v>0</v>
      </c>
      <c r="AH54" s="674">
        <v>0</v>
      </c>
      <c r="AI54" s="674">
        <v>0</v>
      </c>
      <c r="AJ54" s="674">
        <v>0</v>
      </c>
      <c r="AK54" s="674">
        <v>0</v>
      </c>
      <c r="AL54" s="674">
        <v>0</v>
      </c>
      <c r="AM54" s="674">
        <v>0</v>
      </c>
      <c r="AN54" s="674">
        <v>0</v>
      </c>
      <c r="AO54" s="674">
        <v>0</v>
      </c>
      <c r="AP54" s="674">
        <v>0</v>
      </c>
      <c r="AQ54" s="674">
        <v>0</v>
      </c>
      <c r="AR54" s="674">
        <v>0</v>
      </c>
      <c r="AS54" s="674">
        <v>0</v>
      </c>
      <c r="AT54" s="674">
        <v>0</v>
      </c>
      <c r="AU54" s="674">
        <v>97</v>
      </c>
      <c r="AV54" s="674">
        <v>2724</v>
      </c>
      <c r="AW54" s="674">
        <v>244</v>
      </c>
      <c r="AX54" s="674">
        <v>0</v>
      </c>
      <c r="AY54" s="674">
        <v>0</v>
      </c>
      <c r="AZ54" s="674">
        <v>162</v>
      </c>
      <c r="BA54" s="674">
        <v>0</v>
      </c>
      <c r="BB54" s="674">
        <v>111</v>
      </c>
      <c r="BC54" s="674">
        <v>0</v>
      </c>
      <c r="BD54" s="674">
        <v>1</v>
      </c>
      <c r="BE54" s="674">
        <v>0</v>
      </c>
      <c r="BF54" s="674">
        <v>0</v>
      </c>
      <c r="BG54" s="674">
        <v>0</v>
      </c>
      <c r="BH54" s="674">
        <v>0</v>
      </c>
      <c r="BI54" s="674">
        <v>3</v>
      </c>
      <c r="BJ54" s="674">
        <v>1</v>
      </c>
      <c r="BK54" s="674">
        <v>0</v>
      </c>
      <c r="BL54" s="674">
        <v>0</v>
      </c>
      <c r="BM54" s="674">
        <v>36</v>
      </c>
      <c r="BN54" s="674">
        <v>4</v>
      </c>
      <c r="BO54" s="674">
        <v>44</v>
      </c>
      <c r="BP54" s="674">
        <v>81</v>
      </c>
      <c r="BQ54" s="674">
        <v>0</v>
      </c>
      <c r="BR54" s="674">
        <v>0</v>
      </c>
      <c r="BS54" s="674">
        <v>0</v>
      </c>
      <c r="BT54" s="674">
        <v>0</v>
      </c>
      <c r="BU54" s="674">
        <v>0</v>
      </c>
      <c r="BV54" s="674">
        <v>0</v>
      </c>
      <c r="BW54" s="674">
        <v>0</v>
      </c>
      <c r="BX54" s="674">
        <v>0</v>
      </c>
      <c r="BY54" s="674">
        <v>0</v>
      </c>
      <c r="BZ54" s="674">
        <v>0</v>
      </c>
      <c r="CA54" s="674">
        <v>0</v>
      </c>
      <c r="CB54" s="674">
        <v>0</v>
      </c>
      <c r="CC54" s="674">
        <v>0</v>
      </c>
      <c r="CD54" s="674">
        <v>0</v>
      </c>
      <c r="CE54" s="674">
        <v>0</v>
      </c>
      <c r="CF54" s="674">
        <v>0</v>
      </c>
      <c r="CG54" s="674">
        <v>0</v>
      </c>
      <c r="CH54" s="674">
        <v>0</v>
      </c>
      <c r="CI54" s="674">
        <v>0</v>
      </c>
      <c r="CJ54" s="674">
        <v>0</v>
      </c>
      <c r="CK54" s="674">
        <v>1</v>
      </c>
      <c r="CL54" s="674">
        <v>0</v>
      </c>
      <c r="CM54" s="674">
        <v>0</v>
      </c>
      <c r="CN54" s="674">
        <v>126</v>
      </c>
      <c r="CO54" s="674">
        <v>0</v>
      </c>
      <c r="CP54" s="674">
        <v>0</v>
      </c>
      <c r="CQ54" s="674">
        <v>26</v>
      </c>
      <c r="CR54" s="674">
        <v>0</v>
      </c>
      <c r="CS54" s="674">
        <v>0</v>
      </c>
      <c r="CT54" s="674">
        <v>0</v>
      </c>
      <c r="CU54" s="674">
        <v>0</v>
      </c>
      <c r="CV54" s="674">
        <v>0</v>
      </c>
      <c r="CW54" s="674">
        <v>0</v>
      </c>
      <c r="CX54" s="674">
        <v>234</v>
      </c>
      <c r="CY54" s="674">
        <v>11</v>
      </c>
      <c r="CZ54" s="674">
        <v>0</v>
      </c>
      <c r="DA54" s="674">
        <v>0</v>
      </c>
      <c r="DB54" s="674">
        <v>0</v>
      </c>
      <c r="DC54" s="674">
        <v>0</v>
      </c>
      <c r="DD54" s="674">
        <v>0</v>
      </c>
      <c r="DE54" s="674">
        <v>0</v>
      </c>
      <c r="DF54" s="674">
        <v>0</v>
      </c>
      <c r="DG54" s="675">
        <v>3906</v>
      </c>
      <c r="DH54" s="674">
        <v>0</v>
      </c>
      <c r="DI54" s="674">
        <v>0</v>
      </c>
      <c r="DJ54" s="674">
        <v>0</v>
      </c>
      <c r="DK54" s="674">
        <v>0</v>
      </c>
      <c r="DL54" s="674">
        <v>1206</v>
      </c>
      <c r="DM54" s="674">
        <v>8897</v>
      </c>
      <c r="DN54" s="674">
        <v>-24</v>
      </c>
      <c r="DO54" s="676">
        <v>10079</v>
      </c>
      <c r="DP54" s="676">
        <v>13985</v>
      </c>
      <c r="DQ54" s="674">
        <v>3766</v>
      </c>
      <c r="DR54" s="676">
        <v>13845</v>
      </c>
      <c r="DS54" s="676">
        <v>17751</v>
      </c>
      <c r="DT54" s="677">
        <v>-13552</v>
      </c>
      <c r="DU54" s="675">
        <v>293</v>
      </c>
      <c r="DV54" s="678">
        <v>4199</v>
      </c>
      <c r="DW54" s="680" t="s">
        <v>255</v>
      </c>
    </row>
    <row r="55" spans="1:127" ht="15.75" customHeight="1">
      <c r="A55" s="604" t="s">
        <v>256</v>
      </c>
      <c r="B55" s="611" t="s">
        <v>354</v>
      </c>
      <c r="C55" s="183"/>
      <c r="D55" s="673">
        <v>0</v>
      </c>
      <c r="E55" s="674">
        <v>1</v>
      </c>
      <c r="F55" s="674">
        <v>0</v>
      </c>
      <c r="G55" s="674">
        <v>0</v>
      </c>
      <c r="H55" s="674">
        <v>22</v>
      </c>
      <c r="I55" s="674">
        <v>0</v>
      </c>
      <c r="J55" s="674">
        <v>0</v>
      </c>
      <c r="K55" s="674">
        <v>0</v>
      </c>
      <c r="L55" s="674">
        <v>0</v>
      </c>
      <c r="M55" s="674">
        <v>0</v>
      </c>
      <c r="N55" s="674">
        <v>0</v>
      </c>
      <c r="O55" s="674">
        <v>0</v>
      </c>
      <c r="P55" s="674">
        <v>0</v>
      </c>
      <c r="Q55" s="674">
        <v>0</v>
      </c>
      <c r="R55" s="674">
        <v>20</v>
      </c>
      <c r="S55" s="674">
        <v>0</v>
      </c>
      <c r="T55" s="674">
        <v>0</v>
      </c>
      <c r="U55" s="674">
        <v>1</v>
      </c>
      <c r="V55" s="674">
        <v>0</v>
      </c>
      <c r="W55" s="674">
        <v>0</v>
      </c>
      <c r="X55" s="674">
        <v>0</v>
      </c>
      <c r="Y55" s="674">
        <v>0</v>
      </c>
      <c r="Z55" s="674">
        <v>0</v>
      </c>
      <c r="AA55" s="674">
        <v>0</v>
      </c>
      <c r="AB55" s="674">
        <v>3</v>
      </c>
      <c r="AC55" s="674">
        <v>0</v>
      </c>
      <c r="AD55" s="674">
        <v>0</v>
      </c>
      <c r="AE55" s="674">
        <v>0</v>
      </c>
      <c r="AF55" s="674">
        <v>4</v>
      </c>
      <c r="AG55" s="674">
        <v>0</v>
      </c>
      <c r="AH55" s="674">
        <v>0</v>
      </c>
      <c r="AI55" s="674">
        <v>0</v>
      </c>
      <c r="AJ55" s="674">
        <v>0</v>
      </c>
      <c r="AK55" s="674">
        <v>0</v>
      </c>
      <c r="AL55" s="674">
        <v>6</v>
      </c>
      <c r="AM55" s="674">
        <v>0</v>
      </c>
      <c r="AN55" s="674">
        <v>0</v>
      </c>
      <c r="AO55" s="674">
        <v>0</v>
      </c>
      <c r="AP55" s="674">
        <v>0</v>
      </c>
      <c r="AQ55" s="674">
        <v>0</v>
      </c>
      <c r="AR55" s="674">
        <v>0</v>
      </c>
      <c r="AS55" s="674">
        <v>0</v>
      </c>
      <c r="AT55" s="674">
        <v>14</v>
      </c>
      <c r="AU55" s="674">
        <v>24</v>
      </c>
      <c r="AV55" s="674">
        <v>478</v>
      </c>
      <c r="AW55" s="674">
        <v>89</v>
      </c>
      <c r="AX55" s="674">
        <v>6268</v>
      </c>
      <c r="AY55" s="674">
        <v>1656</v>
      </c>
      <c r="AZ55" s="674">
        <v>199</v>
      </c>
      <c r="BA55" s="674">
        <v>10</v>
      </c>
      <c r="BB55" s="674">
        <v>15</v>
      </c>
      <c r="BC55" s="674">
        <v>42</v>
      </c>
      <c r="BD55" s="674">
        <v>20</v>
      </c>
      <c r="BE55" s="674">
        <v>0</v>
      </c>
      <c r="BF55" s="674">
        <v>6</v>
      </c>
      <c r="BG55" s="674">
        <v>180</v>
      </c>
      <c r="BH55" s="674">
        <v>197</v>
      </c>
      <c r="BI55" s="674">
        <v>24</v>
      </c>
      <c r="BJ55" s="674">
        <v>4</v>
      </c>
      <c r="BK55" s="674">
        <v>77</v>
      </c>
      <c r="BL55" s="674">
        <v>0</v>
      </c>
      <c r="BM55" s="674">
        <v>1258</v>
      </c>
      <c r="BN55" s="674">
        <v>374</v>
      </c>
      <c r="BO55" s="674">
        <v>133</v>
      </c>
      <c r="BP55" s="674">
        <v>208</v>
      </c>
      <c r="BQ55" s="674">
        <v>1</v>
      </c>
      <c r="BR55" s="674">
        <v>0</v>
      </c>
      <c r="BS55" s="674">
        <v>11</v>
      </c>
      <c r="BT55" s="674">
        <v>0</v>
      </c>
      <c r="BU55" s="674">
        <v>147</v>
      </c>
      <c r="BV55" s="674">
        <v>1</v>
      </c>
      <c r="BW55" s="674">
        <v>5</v>
      </c>
      <c r="BX55" s="674">
        <v>1</v>
      </c>
      <c r="BY55" s="674">
        <v>0</v>
      </c>
      <c r="BZ55" s="674">
        <v>4</v>
      </c>
      <c r="CA55" s="674">
        <v>4</v>
      </c>
      <c r="CB55" s="674">
        <v>14</v>
      </c>
      <c r="CC55" s="674">
        <v>0</v>
      </c>
      <c r="CD55" s="674">
        <v>0</v>
      </c>
      <c r="CE55" s="674">
        <v>0</v>
      </c>
      <c r="CF55" s="674">
        <v>0</v>
      </c>
      <c r="CG55" s="674">
        <v>8</v>
      </c>
      <c r="CH55" s="674">
        <v>0</v>
      </c>
      <c r="CI55" s="674">
        <v>0</v>
      </c>
      <c r="CJ55" s="674">
        <v>22</v>
      </c>
      <c r="CK55" s="674">
        <v>4</v>
      </c>
      <c r="CL55" s="674">
        <v>0</v>
      </c>
      <c r="CM55" s="674">
        <v>14</v>
      </c>
      <c r="CN55" s="674">
        <v>73</v>
      </c>
      <c r="CO55" s="674">
        <v>136</v>
      </c>
      <c r="CP55" s="674">
        <v>40</v>
      </c>
      <c r="CQ55" s="674">
        <v>14</v>
      </c>
      <c r="CR55" s="674">
        <v>4</v>
      </c>
      <c r="CS55" s="674">
        <v>0</v>
      </c>
      <c r="CT55" s="674">
        <v>1</v>
      </c>
      <c r="CU55" s="674">
        <v>0</v>
      </c>
      <c r="CV55" s="674">
        <v>2</v>
      </c>
      <c r="CW55" s="674">
        <v>0</v>
      </c>
      <c r="CX55" s="674">
        <v>616</v>
      </c>
      <c r="CY55" s="674">
        <v>18</v>
      </c>
      <c r="CZ55" s="674">
        <v>5</v>
      </c>
      <c r="DA55" s="674">
        <v>9</v>
      </c>
      <c r="DB55" s="674">
        <v>2</v>
      </c>
      <c r="DC55" s="674">
        <v>31</v>
      </c>
      <c r="DD55" s="674">
        <v>5</v>
      </c>
      <c r="DE55" s="674">
        <v>0</v>
      </c>
      <c r="DF55" s="674">
        <v>38</v>
      </c>
      <c r="DG55" s="675">
        <v>12563</v>
      </c>
      <c r="DH55" s="674">
        <v>93</v>
      </c>
      <c r="DI55" s="674">
        <v>3389</v>
      </c>
      <c r="DJ55" s="674">
        <v>0</v>
      </c>
      <c r="DK55" s="674">
        <v>0</v>
      </c>
      <c r="DL55" s="674">
        <v>841</v>
      </c>
      <c r="DM55" s="674">
        <v>6305</v>
      </c>
      <c r="DN55" s="674">
        <v>-733</v>
      </c>
      <c r="DO55" s="676">
        <v>9895</v>
      </c>
      <c r="DP55" s="676">
        <v>22458</v>
      </c>
      <c r="DQ55" s="674">
        <v>2329</v>
      </c>
      <c r="DR55" s="676">
        <v>12224</v>
      </c>
      <c r="DS55" s="676">
        <v>24787</v>
      </c>
      <c r="DT55" s="677">
        <v>-22412</v>
      </c>
      <c r="DU55" s="675">
        <v>-10188</v>
      </c>
      <c r="DV55" s="678">
        <v>2375</v>
      </c>
      <c r="DW55" s="680" t="s">
        <v>256</v>
      </c>
    </row>
    <row r="56" spans="1:127" ht="15.75" customHeight="1">
      <c r="A56" s="604" t="s">
        <v>257</v>
      </c>
      <c r="B56" s="611" t="s">
        <v>541</v>
      </c>
      <c r="C56" s="183"/>
      <c r="D56" s="673">
        <v>0</v>
      </c>
      <c r="E56" s="674">
        <v>0</v>
      </c>
      <c r="F56" s="674">
        <v>0</v>
      </c>
      <c r="G56" s="674">
        <v>0</v>
      </c>
      <c r="H56" s="674">
        <v>1</v>
      </c>
      <c r="I56" s="674">
        <v>0</v>
      </c>
      <c r="J56" s="674">
        <v>0</v>
      </c>
      <c r="K56" s="674">
        <v>2</v>
      </c>
      <c r="L56" s="674">
        <v>2</v>
      </c>
      <c r="M56" s="674">
        <v>0</v>
      </c>
      <c r="N56" s="674">
        <v>0</v>
      </c>
      <c r="O56" s="674">
        <v>0</v>
      </c>
      <c r="P56" s="674">
        <v>0</v>
      </c>
      <c r="Q56" s="674">
        <v>0</v>
      </c>
      <c r="R56" s="674">
        <v>1</v>
      </c>
      <c r="S56" s="674">
        <v>0</v>
      </c>
      <c r="T56" s="674">
        <v>0</v>
      </c>
      <c r="U56" s="674">
        <v>0</v>
      </c>
      <c r="V56" s="674">
        <v>0</v>
      </c>
      <c r="W56" s="674">
        <v>0</v>
      </c>
      <c r="X56" s="674">
        <v>0</v>
      </c>
      <c r="Y56" s="674">
        <v>0</v>
      </c>
      <c r="Z56" s="674">
        <v>0</v>
      </c>
      <c r="AA56" s="674">
        <v>0</v>
      </c>
      <c r="AB56" s="674">
        <v>78</v>
      </c>
      <c r="AC56" s="674">
        <v>1</v>
      </c>
      <c r="AD56" s="674">
        <v>0</v>
      </c>
      <c r="AE56" s="674">
        <v>0</v>
      </c>
      <c r="AF56" s="674">
        <v>0</v>
      </c>
      <c r="AG56" s="674">
        <v>0</v>
      </c>
      <c r="AH56" s="674">
        <v>0</v>
      </c>
      <c r="AI56" s="674">
        <v>0</v>
      </c>
      <c r="AJ56" s="674">
        <v>0</v>
      </c>
      <c r="AK56" s="674">
        <v>0</v>
      </c>
      <c r="AL56" s="674">
        <v>1</v>
      </c>
      <c r="AM56" s="674">
        <v>0</v>
      </c>
      <c r="AN56" s="674">
        <v>0</v>
      </c>
      <c r="AO56" s="674">
        <v>0</v>
      </c>
      <c r="AP56" s="674">
        <v>0</v>
      </c>
      <c r="AQ56" s="674">
        <v>0</v>
      </c>
      <c r="AR56" s="674">
        <v>0</v>
      </c>
      <c r="AS56" s="674">
        <v>20</v>
      </c>
      <c r="AT56" s="674">
        <v>1</v>
      </c>
      <c r="AU56" s="674">
        <v>14</v>
      </c>
      <c r="AV56" s="674">
        <v>71</v>
      </c>
      <c r="AW56" s="674">
        <v>0</v>
      </c>
      <c r="AX56" s="674">
        <v>14</v>
      </c>
      <c r="AY56" s="674">
        <v>5</v>
      </c>
      <c r="AZ56" s="674">
        <v>1</v>
      </c>
      <c r="BA56" s="674">
        <v>0</v>
      </c>
      <c r="BB56" s="674">
        <v>0</v>
      </c>
      <c r="BC56" s="674">
        <v>0</v>
      </c>
      <c r="BD56" s="674">
        <v>83</v>
      </c>
      <c r="BE56" s="674">
        <v>0</v>
      </c>
      <c r="BF56" s="674">
        <v>6</v>
      </c>
      <c r="BG56" s="674">
        <v>226</v>
      </c>
      <c r="BH56" s="674">
        <v>2</v>
      </c>
      <c r="BI56" s="674">
        <v>0</v>
      </c>
      <c r="BJ56" s="674">
        <v>7</v>
      </c>
      <c r="BK56" s="674">
        <v>10</v>
      </c>
      <c r="BL56" s="674">
        <v>0</v>
      </c>
      <c r="BM56" s="674">
        <v>370</v>
      </c>
      <c r="BN56" s="674">
        <v>51</v>
      </c>
      <c r="BO56" s="674">
        <v>296</v>
      </c>
      <c r="BP56" s="674">
        <v>301</v>
      </c>
      <c r="BQ56" s="674">
        <v>5</v>
      </c>
      <c r="BR56" s="674">
        <v>0</v>
      </c>
      <c r="BS56" s="674">
        <v>0</v>
      </c>
      <c r="BT56" s="674">
        <v>2</v>
      </c>
      <c r="BU56" s="674">
        <v>210</v>
      </c>
      <c r="BV56" s="674">
        <v>40</v>
      </c>
      <c r="BW56" s="674">
        <v>19</v>
      </c>
      <c r="BX56" s="674">
        <v>4</v>
      </c>
      <c r="BY56" s="674">
        <v>0</v>
      </c>
      <c r="BZ56" s="674">
        <v>1</v>
      </c>
      <c r="CA56" s="674">
        <v>37</v>
      </c>
      <c r="CB56" s="674">
        <v>0</v>
      </c>
      <c r="CC56" s="674">
        <v>1</v>
      </c>
      <c r="CD56" s="674">
        <v>0</v>
      </c>
      <c r="CE56" s="674">
        <v>0</v>
      </c>
      <c r="CF56" s="674">
        <v>1</v>
      </c>
      <c r="CG56" s="674">
        <v>2</v>
      </c>
      <c r="CH56" s="674">
        <v>0</v>
      </c>
      <c r="CI56" s="674">
        <v>1</v>
      </c>
      <c r="CJ56" s="674">
        <v>7</v>
      </c>
      <c r="CK56" s="674">
        <v>49</v>
      </c>
      <c r="CL56" s="674">
        <v>0</v>
      </c>
      <c r="CM56" s="674">
        <v>9</v>
      </c>
      <c r="CN56" s="674">
        <v>233</v>
      </c>
      <c r="CO56" s="674">
        <v>5</v>
      </c>
      <c r="CP56" s="674">
        <v>13</v>
      </c>
      <c r="CQ56" s="674">
        <v>10</v>
      </c>
      <c r="CR56" s="674">
        <v>0</v>
      </c>
      <c r="CS56" s="674">
        <v>4</v>
      </c>
      <c r="CT56" s="674">
        <v>0</v>
      </c>
      <c r="CU56" s="674">
        <v>4</v>
      </c>
      <c r="CV56" s="674">
        <v>5</v>
      </c>
      <c r="CW56" s="674">
        <v>9</v>
      </c>
      <c r="CX56" s="674">
        <v>115</v>
      </c>
      <c r="CY56" s="674">
        <v>116</v>
      </c>
      <c r="CZ56" s="674">
        <v>1</v>
      </c>
      <c r="DA56" s="674">
        <v>37</v>
      </c>
      <c r="DB56" s="674">
        <v>1</v>
      </c>
      <c r="DC56" s="674">
        <v>26</v>
      </c>
      <c r="DD56" s="674">
        <v>2</v>
      </c>
      <c r="DE56" s="674">
        <v>0</v>
      </c>
      <c r="DF56" s="674">
        <v>0</v>
      </c>
      <c r="DG56" s="675">
        <v>2533</v>
      </c>
      <c r="DH56" s="674">
        <v>355</v>
      </c>
      <c r="DI56" s="674">
        <v>9386</v>
      </c>
      <c r="DJ56" s="674">
        <v>0</v>
      </c>
      <c r="DK56" s="674">
        <v>0</v>
      </c>
      <c r="DL56" s="674">
        <v>3833</v>
      </c>
      <c r="DM56" s="674">
        <v>5290</v>
      </c>
      <c r="DN56" s="674">
        <v>216</v>
      </c>
      <c r="DO56" s="676">
        <v>19080</v>
      </c>
      <c r="DP56" s="676">
        <v>21613</v>
      </c>
      <c r="DQ56" s="674">
        <v>5725</v>
      </c>
      <c r="DR56" s="676">
        <v>24805</v>
      </c>
      <c r="DS56" s="676">
        <v>27338</v>
      </c>
      <c r="DT56" s="677">
        <v>-21523</v>
      </c>
      <c r="DU56" s="675">
        <v>3282</v>
      </c>
      <c r="DV56" s="678">
        <v>5815</v>
      </c>
      <c r="DW56" s="680" t="s">
        <v>257</v>
      </c>
    </row>
    <row r="57" spans="1:127" ht="15.75" customHeight="1">
      <c r="A57" s="604" t="s">
        <v>258</v>
      </c>
      <c r="B57" s="611" t="s">
        <v>355</v>
      </c>
      <c r="C57" s="183"/>
      <c r="D57" s="673">
        <v>0</v>
      </c>
      <c r="E57" s="674">
        <v>0</v>
      </c>
      <c r="F57" s="674">
        <v>0</v>
      </c>
      <c r="G57" s="674">
        <v>0</v>
      </c>
      <c r="H57" s="674">
        <v>0</v>
      </c>
      <c r="I57" s="674">
        <v>0</v>
      </c>
      <c r="J57" s="674">
        <v>0</v>
      </c>
      <c r="K57" s="674">
        <v>0</v>
      </c>
      <c r="L57" s="674">
        <v>0</v>
      </c>
      <c r="M57" s="674">
        <v>0</v>
      </c>
      <c r="N57" s="674">
        <v>0</v>
      </c>
      <c r="O57" s="674">
        <v>0</v>
      </c>
      <c r="P57" s="674">
        <v>0</v>
      </c>
      <c r="Q57" s="674">
        <v>0</v>
      </c>
      <c r="R57" s="674">
        <v>0</v>
      </c>
      <c r="S57" s="674">
        <v>0</v>
      </c>
      <c r="T57" s="674">
        <v>0</v>
      </c>
      <c r="U57" s="674">
        <v>0</v>
      </c>
      <c r="V57" s="674">
        <v>0</v>
      </c>
      <c r="W57" s="674">
        <v>0</v>
      </c>
      <c r="X57" s="674">
        <v>0</v>
      </c>
      <c r="Y57" s="674">
        <v>0</v>
      </c>
      <c r="Z57" s="674">
        <v>0</v>
      </c>
      <c r="AA57" s="674">
        <v>0</v>
      </c>
      <c r="AB57" s="674">
        <v>0</v>
      </c>
      <c r="AC57" s="674">
        <v>0</v>
      </c>
      <c r="AD57" s="674">
        <v>0</v>
      </c>
      <c r="AE57" s="674">
        <v>0</v>
      </c>
      <c r="AF57" s="674">
        <v>0</v>
      </c>
      <c r="AG57" s="674">
        <v>0</v>
      </c>
      <c r="AH57" s="674">
        <v>0</v>
      </c>
      <c r="AI57" s="674">
        <v>0</v>
      </c>
      <c r="AJ57" s="674">
        <v>0</v>
      </c>
      <c r="AK57" s="674">
        <v>0</v>
      </c>
      <c r="AL57" s="674">
        <v>0</v>
      </c>
      <c r="AM57" s="674">
        <v>0</v>
      </c>
      <c r="AN57" s="674">
        <v>0</v>
      </c>
      <c r="AO57" s="674">
        <v>0</v>
      </c>
      <c r="AP57" s="674">
        <v>0</v>
      </c>
      <c r="AQ57" s="674">
        <v>0</v>
      </c>
      <c r="AR57" s="674">
        <v>0</v>
      </c>
      <c r="AS57" s="674">
        <v>0</v>
      </c>
      <c r="AT57" s="674">
        <v>0</v>
      </c>
      <c r="AU57" s="674">
        <v>0</v>
      </c>
      <c r="AV57" s="674">
        <v>12</v>
      </c>
      <c r="AW57" s="674">
        <v>0</v>
      </c>
      <c r="AX57" s="674">
        <v>0</v>
      </c>
      <c r="AY57" s="674">
        <v>0</v>
      </c>
      <c r="AZ57" s="674">
        <v>0</v>
      </c>
      <c r="BA57" s="674">
        <v>0</v>
      </c>
      <c r="BB57" s="674">
        <v>0</v>
      </c>
      <c r="BC57" s="674">
        <v>0</v>
      </c>
      <c r="BD57" s="674">
        <v>0</v>
      </c>
      <c r="BE57" s="674">
        <v>2</v>
      </c>
      <c r="BF57" s="674">
        <v>0</v>
      </c>
      <c r="BG57" s="674">
        <v>0</v>
      </c>
      <c r="BH57" s="674">
        <v>0</v>
      </c>
      <c r="BI57" s="674">
        <v>0</v>
      </c>
      <c r="BJ57" s="674">
        <v>0</v>
      </c>
      <c r="BK57" s="674">
        <v>0</v>
      </c>
      <c r="BL57" s="674">
        <v>0</v>
      </c>
      <c r="BM57" s="674">
        <v>0</v>
      </c>
      <c r="BN57" s="674">
        <v>0</v>
      </c>
      <c r="BO57" s="674">
        <v>0</v>
      </c>
      <c r="BP57" s="674">
        <v>0</v>
      </c>
      <c r="BQ57" s="674">
        <v>0</v>
      </c>
      <c r="BR57" s="674">
        <v>0</v>
      </c>
      <c r="BS57" s="674">
        <v>0</v>
      </c>
      <c r="BT57" s="674">
        <v>0</v>
      </c>
      <c r="BU57" s="674">
        <v>0</v>
      </c>
      <c r="BV57" s="674">
        <v>0</v>
      </c>
      <c r="BW57" s="674">
        <v>0</v>
      </c>
      <c r="BX57" s="674">
        <v>0</v>
      </c>
      <c r="BY57" s="674">
        <v>0</v>
      </c>
      <c r="BZ57" s="674">
        <v>0</v>
      </c>
      <c r="CA57" s="674">
        <v>0</v>
      </c>
      <c r="CB57" s="674">
        <v>0</v>
      </c>
      <c r="CC57" s="674">
        <v>0</v>
      </c>
      <c r="CD57" s="674">
        <v>0</v>
      </c>
      <c r="CE57" s="674">
        <v>0</v>
      </c>
      <c r="CF57" s="674">
        <v>0</v>
      </c>
      <c r="CG57" s="674">
        <v>0</v>
      </c>
      <c r="CH57" s="674">
        <v>0</v>
      </c>
      <c r="CI57" s="674">
        <v>6</v>
      </c>
      <c r="CJ57" s="674">
        <v>5</v>
      </c>
      <c r="CK57" s="674">
        <v>0</v>
      </c>
      <c r="CL57" s="674">
        <v>0</v>
      </c>
      <c r="CM57" s="674">
        <v>0</v>
      </c>
      <c r="CN57" s="674">
        <v>0</v>
      </c>
      <c r="CO57" s="674">
        <v>0</v>
      </c>
      <c r="CP57" s="674">
        <v>0</v>
      </c>
      <c r="CQ57" s="674">
        <v>0</v>
      </c>
      <c r="CR57" s="674">
        <v>0</v>
      </c>
      <c r="CS57" s="674">
        <v>0</v>
      </c>
      <c r="CT57" s="674">
        <v>0</v>
      </c>
      <c r="CU57" s="674">
        <v>0</v>
      </c>
      <c r="CV57" s="674">
        <v>125</v>
      </c>
      <c r="CW57" s="674">
        <v>0</v>
      </c>
      <c r="CX57" s="674">
        <v>154</v>
      </c>
      <c r="CY57" s="674">
        <v>0</v>
      </c>
      <c r="CZ57" s="674">
        <v>0</v>
      </c>
      <c r="DA57" s="674">
        <v>0</v>
      </c>
      <c r="DB57" s="674">
        <v>0</v>
      </c>
      <c r="DC57" s="674">
        <v>0</v>
      </c>
      <c r="DD57" s="674">
        <v>0</v>
      </c>
      <c r="DE57" s="674">
        <v>0</v>
      </c>
      <c r="DF57" s="674">
        <v>0</v>
      </c>
      <c r="DG57" s="675">
        <v>304</v>
      </c>
      <c r="DH57" s="674">
        <v>0</v>
      </c>
      <c r="DI57" s="674">
        <v>10386</v>
      </c>
      <c r="DJ57" s="674">
        <v>0</v>
      </c>
      <c r="DK57" s="674">
        <v>0</v>
      </c>
      <c r="DL57" s="674">
        <v>3060</v>
      </c>
      <c r="DM57" s="674">
        <v>11572</v>
      </c>
      <c r="DN57" s="674">
        <v>72</v>
      </c>
      <c r="DO57" s="676">
        <v>25090</v>
      </c>
      <c r="DP57" s="676">
        <v>25394</v>
      </c>
      <c r="DQ57" s="674">
        <v>240</v>
      </c>
      <c r="DR57" s="676">
        <v>25330</v>
      </c>
      <c r="DS57" s="676">
        <v>25634</v>
      </c>
      <c r="DT57" s="677">
        <v>-25379</v>
      </c>
      <c r="DU57" s="675">
        <v>-49</v>
      </c>
      <c r="DV57" s="678">
        <v>255</v>
      </c>
      <c r="DW57" s="680" t="s">
        <v>258</v>
      </c>
    </row>
    <row r="58" spans="1:127" ht="15.75" customHeight="1">
      <c r="A58" s="604" t="s">
        <v>259</v>
      </c>
      <c r="B58" s="611" t="s">
        <v>356</v>
      </c>
      <c r="C58" s="183"/>
      <c r="D58" s="673">
        <v>0</v>
      </c>
      <c r="E58" s="674">
        <v>0</v>
      </c>
      <c r="F58" s="674">
        <v>0</v>
      </c>
      <c r="G58" s="674">
        <v>0</v>
      </c>
      <c r="H58" s="674">
        <v>0</v>
      </c>
      <c r="I58" s="674">
        <v>0</v>
      </c>
      <c r="J58" s="674">
        <v>0</v>
      </c>
      <c r="K58" s="674">
        <v>0</v>
      </c>
      <c r="L58" s="674">
        <v>0</v>
      </c>
      <c r="M58" s="674">
        <v>0</v>
      </c>
      <c r="N58" s="674">
        <v>0</v>
      </c>
      <c r="O58" s="674">
        <v>0</v>
      </c>
      <c r="P58" s="674">
        <v>0</v>
      </c>
      <c r="Q58" s="674">
        <v>0</v>
      </c>
      <c r="R58" s="674">
        <v>0</v>
      </c>
      <c r="S58" s="674">
        <v>0</v>
      </c>
      <c r="T58" s="674">
        <v>0</v>
      </c>
      <c r="U58" s="674">
        <v>0</v>
      </c>
      <c r="V58" s="674">
        <v>0</v>
      </c>
      <c r="W58" s="674">
        <v>0</v>
      </c>
      <c r="X58" s="674">
        <v>0</v>
      </c>
      <c r="Y58" s="674">
        <v>0</v>
      </c>
      <c r="Z58" s="674">
        <v>0</v>
      </c>
      <c r="AA58" s="674">
        <v>0</v>
      </c>
      <c r="AB58" s="674">
        <v>0</v>
      </c>
      <c r="AC58" s="674">
        <v>0</v>
      </c>
      <c r="AD58" s="674">
        <v>0</v>
      </c>
      <c r="AE58" s="674">
        <v>0</v>
      </c>
      <c r="AF58" s="674">
        <v>0</v>
      </c>
      <c r="AG58" s="674">
        <v>0</v>
      </c>
      <c r="AH58" s="674">
        <v>0</v>
      </c>
      <c r="AI58" s="674">
        <v>0</v>
      </c>
      <c r="AJ58" s="674">
        <v>0</v>
      </c>
      <c r="AK58" s="674">
        <v>0</v>
      </c>
      <c r="AL58" s="674">
        <v>0</v>
      </c>
      <c r="AM58" s="674">
        <v>0</v>
      </c>
      <c r="AN58" s="674">
        <v>0</v>
      </c>
      <c r="AO58" s="674">
        <v>0</v>
      </c>
      <c r="AP58" s="674">
        <v>0</v>
      </c>
      <c r="AQ58" s="674">
        <v>0</v>
      </c>
      <c r="AR58" s="674">
        <v>0</v>
      </c>
      <c r="AS58" s="674">
        <v>0</v>
      </c>
      <c r="AT58" s="674">
        <v>0</v>
      </c>
      <c r="AU58" s="674">
        <v>0</v>
      </c>
      <c r="AV58" s="674">
        <v>0</v>
      </c>
      <c r="AW58" s="674">
        <v>0</v>
      </c>
      <c r="AX58" s="674">
        <v>0</v>
      </c>
      <c r="AY58" s="674">
        <v>0</v>
      </c>
      <c r="AZ58" s="674">
        <v>0</v>
      </c>
      <c r="BA58" s="674">
        <v>0</v>
      </c>
      <c r="BB58" s="674">
        <v>0</v>
      </c>
      <c r="BC58" s="674">
        <v>0</v>
      </c>
      <c r="BD58" s="674">
        <v>0</v>
      </c>
      <c r="BE58" s="674">
        <v>0</v>
      </c>
      <c r="BF58" s="674">
        <v>0</v>
      </c>
      <c r="BG58" s="674">
        <v>0</v>
      </c>
      <c r="BH58" s="674">
        <v>0</v>
      </c>
      <c r="BI58" s="674">
        <v>0</v>
      </c>
      <c r="BJ58" s="674">
        <v>0</v>
      </c>
      <c r="BK58" s="674">
        <v>0</v>
      </c>
      <c r="BL58" s="674">
        <v>0</v>
      </c>
      <c r="BM58" s="674">
        <v>0</v>
      </c>
      <c r="BN58" s="674">
        <v>0</v>
      </c>
      <c r="BO58" s="674">
        <v>0</v>
      </c>
      <c r="BP58" s="674">
        <v>0</v>
      </c>
      <c r="BQ58" s="674">
        <v>0</v>
      </c>
      <c r="BR58" s="674">
        <v>0</v>
      </c>
      <c r="BS58" s="674">
        <v>0</v>
      </c>
      <c r="BT58" s="674">
        <v>0</v>
      </c>
      <c r="BU58" s="674">
        <v>0</v>
      </c>
      <c r="BV58" s="674">
        <v>0</v>
      </c>
      <c r="BW58" s="674">
        <v>0</v>
      </c>
      <c r="BX58" s="674">
        <v>0</v>
      </c>
      <c r="BY58" s="674">
        <v>0</v>
      </c>
      <c r="BZ58" s="674">
        <v>0</v>
      </c>
      <c r="CA58" s="674">
        <v>0</v>
      </c>
      <c r="CB58" s="674">
        <v>0</v>
      </c>
      <c r="CC58" s="674">
        <v>0</v>
      </c>
      <c r="CD58" s="674">
        <v>0</v>
      </c>
      <c r="CE58" s="674">
        <v>0</v>
      </c>
      <c r="CF58" s="674">
        <v>0</v>
      </c>
      <c r="CG58" s="674">
        <v>0</v>
      </c>
      <c r="CH58" s="674">
        <v>0</v>
      </c>
      <c r="CI58" s="674">
        <v>0</v>
      </c>
      <c r="CJ58" s="674">
        <v>0</v>
      </c>
      <c r="CK58" s="674">
        <v>0</v>
      </c>
      <c r="CL58" s="674">
        <v>0</v>
      </c>
      <c r="CM58" s="674">
        <v>0</v>
      </c>
      <c r="CN58" s="674">
        <v>0</v>
      </c>
      <c r="CO58" s="674">
        <v>0</v>
      </c>
      <c r="CP58" s="674">
        <v>0</v>
      </c>
      <c r="CQ58" s="674">
        <v>0</v>
      </c>
      <c r="CR58" s="674">
        <v>0</v>
      </c>
      <c r="CS58" s="674">
        <v>0</v>
      </c>
      <c r="CT58" s="674">
        <v>0</v>
      </c>
      <c r="CU58" s="674">
        <v>0</v>
      </c>
      <c r="CV58" s="674">
        <v>0</v>
      </c>
      <c r="CW58" s="674">
        <v>0</v>
      </c>
      <c r="CX58" s="674">
        <v>0</v>
      </c>
      <c r="CY58" s="674">
        <v>0</v>
      </c>
      <c r="CZ58" s="674">
        <v>0</v>
      </c>
      <c r="DA58" s="674">
        <v>0</v>
      </c>
      <c r="DB58" s="674">
        <v>0</v>
      </c>
      <c r="DC58" s="674">
        <v>0</v>
      </c>
      <c r="DD58" s="674">
        <v>0</v>
      </c>
      <c r="DE58" s="674">
        <v>0</v>
      </c>
      <c r="DF58" s="674">
        <v>0</v>
      </c>
      <c r="DG58" s="675">
        <v>0</v>
      </c>
      <c r="DH58" s="674">
        <v>0</v>
      </c>
      <c r="DI58" s="674">
        <v>55968</v>
      </c>
      <c r="DJ58" s="674">
        <v>0</v>
      </c>
      <c r="DK58" s="674">
        <v>0</v>
      </c>
      <c r="DL58" s="674">
        <v>1016</v>
      </c>
      <c r="DM58" s="674">
        <v>16439</v>
      </c>
      <c r="DN58" s="674">
        <v>291</v>
      </c>
      <c r="DO58" s="676">
        <v>73714</v>
      </c>
      <c r="DP58" s="676">
        <v>73714</v>
      </c>
      <c r="DQ58" s="674">
        <v>4</v>
      </c>
      <c r="DR58" s="676">
        <v>73718</v>
      </c>
      <c r="DS58" s="676">
        <v>73718</v>
      </c>
      <c r="DT58" s="677">
        <v>-73323</v>
      </c>
      <c r="DU58" s="675">
        <v>395</v>
      </c>
      <c r="DV58" s="678">
        <v>395</v>
      </c>
      <c r="DW58" s="680" t="s">
        <v>259</v>
      </c>
    </row>
    <row r="59" spans="1:127" ht="15.75" customHeight="1">
      <c r="A59" s="604" t="s">
        <v>260</v>
      </c>
      <c r="B59" s="611" t="s">
        <v>357</v>
      </c>
      <c r="C59" s="183"/>
      <c r="D59" s="673">
        <v>0</v>
      </c>
      <c r="E59" s="674">
        <v>0</v>
      </c>
      <c r="F59" s="674">
        <v>0</v>
      </c>
      <c r="G59" s="674">
        <v>0</v>
      </c>
      <c r="H59" s="674">
        <v>0</v>
      </c>
      <c r="I59" s="674">
        <v>0</v>
      </c>
      <c r="J59" s="674">
        <v>0</v>
      </c>
      <c r="K59" s="674">
        <v>0</v>
      </c>
      <c r="L59" s="674">
        <v>0</v>
      </c>
      <c r="M59" s="674">
        <v>0</v>
      </c>
      <c r="N59" s="674">
        <v>0</v>
      </c>
      <c r="O59" s="674">
        <v>0</v>
      </c>
      <c r="P59" s="674">
        <v>0</v>
      </c>
      <c r="Q59" s="674">
        <v>0</v>
      </c>
      <c r="R59" s="674">
        <v>0</v>
      </c>
      <c r="S59" s="674">
        <v>0</v>
      </c>
      <c r="T59" s="674">
        <v>0</v>
      </c>
      <c r="U59" s="674">
        <v>0</v>
      </c>
      <c r="V59" s="674">
        <v>0</v>
      </c>
      <c r="W59" s="674">
        <v>0</v>
      </c>
      <c r="X59" s="674">
        <v>0</v>
      </c>
      <c r="Y59" s="674">
        <v>0</v>
      </c>
      <c r="Z59" s="674">
        <v>0</v>
      </c>
      <c r="AA59" s="674">
        <v>0</v>
      </c>
      <c r="AB59" s="674">
        <v>0</v>
      </c>
      <c r="AC59" s="674">
        <v>0</v>
      </c>
      <c r="AD59" s="674">
        <v>0</v>
      </c>
      <c r="AE59" s="674">
        <v>0</v>
      </c>
      <c r="AF59" s="674">
        <v>0</v>
      </c>
      <c r="AG59" s="674">
        <v>0</v>
      </c>
      <c r="AH59" s="674">
        <v>0</v>
      </c>
      <c r="AI59" s="674">
        <v>0</v>
      </c>
      <c r="AJ59" s="674">
        <v>0</v>
      </c>
      <c r="AK59" s="674">
        <v>0</v>
      </c>
      <c r="AL59" s="674">
        <v>0</v>
      </c>
      <c r="AM59" s="674">
        <v>0</v>
      </c>
      <c r="AN59" s="674">
        <v>0</v>
      </c>
      <c r="AO59" s="674">
        <v>0</v>
      </c>
      <c r="AP59" s="674">
        <v>0</v>
      </c>
      <c r="AQ59" s="674">
        <v>0</v>
      </c>
      <c r="AR59" s="674">
        <v>0</v>
      </c>
      <c r="AS59" s="674">
        <v>0</v>
      </c>
      <c r="AT59" s="674">
        <v>0</v>
      </c>
      <c r="AU59" s="674">
        <v>0</v>
      </c>
      <c r="AV59" s="674">
        <v>0</v>
      </c>
      <c r="AW59" s="674">
        <v>0</v>
      </c>
      <c r="AX59" s="674">
        <v>0</v>
      </c>
      <c r="AY59" s="674">
        <v>0</v>
      </c>
      <c r="AZ59" s="674">
        <v>0</v>
      </c>
      <c r="BA59" s="674">
        <v>0</v>
      </c>
      <c r="BB59" s="674">
        <v>0</v>
      </c>
      <c r="BC59" s="674">
        <v>0</v>
      </c>
      <c r="BD59" s="674">
        <v>0</v>
      </c>
      <c r="BE59" s="674">
        <v>0</v>
      </c>
      <c r="BF59" s="674">
        <v>0</v>
      </c>
      <c r="BG59" s="674">
        <v>1115</v>
      </c>
      <c r="BH59" s="674">
        <v>0</v>
      </c>
      <c r="BI59" s="674">
        <v>0</v>
      </c>
      <c r="BJ59" s="674">
        <v>0</v>
      </c>
      <c r="BK59" s="674">
        <v>0</v>
      </c>
      <c r="BL59" s="674">
        <v>0</v>
      </c>
      <c r="BM59" s="674">
        <v>0</v>
      </c>
      <c r="BN59" s="674">
        <v>0</v>
      </c>
      <c r="BO59" s="674">
        <v>0</v>
      </c>
      <c r="BP59" s="674">
        <v>0</v>
      </c>
      <c r="BQ59" s="674">
        <v>0</v>
      </c>
      <c r="BR59" s="674">
        <v>0</v>
      </c>
      <c r="BS59" s="674">
        <v>0</v>
      </c>
      <c r="BT59" s="674">
        <v>0</v>
      </c>
      <c r="BU59" s="674">
        <v>0</v>
      </c>
      <c r="BV59" s="674">
        <v>0</v>
      </c>
      <c r="BW59" s="674">
        <v>0</v>
      </c>
      <c r="BX59" s="674">
        <v>0</v>
      </c>
      <c r="BY59" s="674">
        <v>0</v>
      </c>
      <c r="BZ59" s="674">
        <v>0</v>
      </c>
      <c r="CA59" s="674">
        <v>0</v>
      </c>
      <c r="CB59" s="674">
        <v>0</v>
      </c>
      <c r="CC59" s="674">
        <v>0</v>
      </c>
      <c r="CD59" s="674">
        <v>0</v>
      </c>
      <c r="CE59" s="674">
        <v>0</v>
      </c>
      <c r="CF59" s="674">
        <v>0</v>
      </c>
      <c r="CG59" s="674">
        <v>0</v>
      </c>
      <c r="CH59" s="674">
        <v>0</v>
      </c>
      <c r="CI59" s="674">
        <v>0</v>
      </c>
      <c r="CJ59" s="674">
        <v>0</v>
      </c>
      <c r="CK59" s="674">
        <v>0</v>
      </c>
      <c r="CL59" s="674">
        <v>0</v>
      </c>
      <c r="CM59" s="674">
        <v>0</v>
      </c>
      <c r="CN59" s="674">
        <v>47</v>
      </c>
      <c r="CO59" s="674">
        <v>0</v>
      </c>
      <c r="CP59" s="674">
        <v>0</v>
      </c>
      <c r="CQ59" s="674">
        <v>0</v>
      </c>
      <c r="CR59" s="674">
        <v>0</v>
      </c>
      <c r="CS59" s="674">
        <v>0</v>
      </c>
      <c r="CT59" s="674">
        <v>0</v>
      </c>
      <c r="CU59" s="674">
        <v>0</v>
      </c>
      <c r="CV59" s="674">
        <v>0</v>
      </c>
      <c r="CW59" s="674">
        <v>0</v>
      </c>
      <c r="CX59" s="674">
        <v>399</v>
      </c>
      <c r="CY59" s="674">
        <v>0</v>
      </c>
      <c r="CZ59" s="674">
        <v>0</v>
      </c>
      <c r="DA59" s="674">
        <v>0</v>
      </c>
      <c r="DB59" s="674">
        <v>0</v>
      </c>
      <c r="DC59" s="674">
        <v>0</v>
      </c>
      <c r="DD59" s="674">
        <v>0</v>
      </c>
      <c r="DE59" s="674">
        <v>0</v>
      </c>
      <c r="DF59" s="674">
        <v>0</v>
      </c>
      <c r="DG59" s="675">
        <v>1561</v>
      </c>
      <c r="DH59" s="674">
        <v>0</v>
      </c>
      <c r="DI59" s="674">
        <v>3366</v>
      </c>
      <c r="DJ59" s="674">
        <v>0</v>
      </c>
      <c r="DK59" s="674">
        <v>0</v>
      </c>
      <c r="DL59" s="674">
        <v>440</v>
      </c>
      <c r="DM59" s="674">
        <v>19114</v>
      </c>
      <c r="DN59" s="674">
        <v>-335</v>
      </c>
      <c r="DO59" s="676">
        <v>22585</v>
      </c>
      <c r="DP59" s="676">
        <v>24146</v>
      </c>
      <c r="DQ59" s="674">
        <v>29266</v>
      </c>
      <c r="DR59" s="676">
        <v>51851</v>
      </c>
      <c r="DS59" s="676">
        <v>53412</v>
      </c>
      <c r="DT59" s="677">
        <v>-23940</v>
      </c>
      <c r="DU59" s="675">
        <v>27911</v>
      </c>
      <c r="DV59" s="678">
        <v>29472</v>
      </c>
      <c r="DW59" s="680" t="s">
        <v>260</v>
      </c>
    </row>
    <row r="60" spans="1:127" ht="15.75" customHeight="1">
      <c r="A60" s="604" t="s">
        <v>261</v>
      </c>
      <c r="B60" s="611" t="s">
        <v>358</v>
      </c>
      <c r="C60" s="183"/>
      <c r="D60" s="673">
        <v>0</v>
      </c>
      <c r="E60" s="674">
        <v>0</v>
      </c>
      <c r="F60" s="674">
        <v>0</v>
      </c>
      <c r="G60" s="674">
        <v>0</v>
      </c>
      <c r="H60" s="674">
        <v>0</v>
      </c>
      <c r="I60" s="674">
        <v>0</v>
      </c>
      <c r="J60" s="674">
        <v>0</v>
      </c>
      <c r="K60" s="674">
        <v>0</v>
      </c>
      <c r="L60" s="674">
        <v>0</v>
      </c>
      <c r="M60" s="674">
        <v>0</v>
      </c>
      <c r="N60" s="674">
        <v>0</v>
      </c>
      <c r="O60" s="674">
        <v>0</v>
      </c>
      <c r="P60" s="674">
        <v>0</v>
      </c>
      <c r="Q60" s="674">
        <v>0</v>
      </c>
      <c r="R60" s="674">
        <v>0</v>
      </c>
      <c r="S60" s="674">
        <v>0</v>
      </c>
      <c r="T60" s="674">
        <v>0</v>
      </c>
      <c r="U60" s="674">
        <v>0</v>
      </c>
      <c r="V60" s="674">
        <v>0</v>
      </c>
      <c r="W60" s="674">
        <v>0</v>
      </c>
      <c r="X60" s="674">
        <v>0</v>
      </c>
      <c r="Y60" s="674">
        <v>0</v>
      </c>
      <c r="Z60" s="674">
        <v>0</v>
      </c>
      <c r="AA60" s="674">
        <v>0</v>
      </c>
      <c r="AB60" s="674">
        <v>0</v>
      </c>
      <c r="AC60" s="674">
        <v>0</v>
      </c>
      <c r="AD60" s="674">
        <v>0</v>
      </c>
      <c r="AE60" s="674">
        <v>0</v>
      </c>
      <c r="AF60" s="674">
        <v>0</v>
      </c>
      <c r="AG60" s="674">
        <v>0</v>
      </c>
      <c r="AH60" s="674">
        <v>0</v>
      </c>
      <c r="AI60" s="674">
        <v>0</v>
      </c>
      <c r="AJ60" s="674">
        <v>0</v>
      </c>
      <c r="AK60" s="674">
        <v>0</v>
      </c>
      <c r="AL60" s="674">
        <v>0</v>
      </c>
      <c r="AM60" s="674">
        <v>0</v>
      </c>
      <c r="AN60" s="674">
        <v>0</v>
      </c>
      <c r="AO60" s="674">
        <v>0</v>
      </c>
      <c r="AP60" s="674">
        <v>0</v>
      </c>
      <c r="AQ60" s="674">
        <v>0</v>
      </c>
      <c r="AR60" s="674">
        <v>0</v>
      </c>
      <c r="AS60" s="674">
        <v>0</v>
      </c>
      <c r="AT60" s="674">
        <v>0</v>
      </c>
      <c r="AU60" s="674">
        <v>0</v>
      </c>
      <c r="AV60" s="674">
        <v>16</v>
      </c>
      <c r="AW60" s="674">
        <v>0</v>
      </c>
      <c r="AX60" s="674">
        <v>0</v>
      </c>
      <c r="AY60" s="674">
        <v>0</v>
      </c>
      <c r="AZ60" s="674">
        <v>0</v>
      </c>
      <c r="BA60" s="674">
        <v>0</v>
      </c>
      <c r="BB60" s="674">
        <v>0</v>
      </c>
      <c r="BC60" s="674">
        <v>0</v>
      </c>
      <c r="BD60" s="674">
        <v>0</v>
      </c>
      <c r="BE60" s="674">
        <v>0</v>
      </c>
      <c r="BF60" s="674">
        <v>207</v>
      </c>
      <c r="BG60" s="674">
        <v>12847</v>
      </c>
      <c r="BH60" s="674">
        <v>30008</v>
      </c>
      <c r="BI60" s="674">
        <v>0</v>
      </c>
      <c r="BJ60" s="674">
        <v>31</v>
      </c>
      <c r="BK60" s="674">
        <v>0</v>
      </c>
      <c r="BL60" s="674">
        <v>0</v>
      </c>
      <c r="BM60" s="674">
        <v>0</v>
      </c>
      <c r="BN60" s="674">
        <v>0</v>
      </c>
      <c r="BO60" s="674">
        <v>0</v>
      </c>
      <c r="BP60" s="674">
        <v>0</v>
      </c>
      <c r="BQ60" s="674">
        <v>0</v>
      </c>
      <c r="BR60" s="674">
        <v>0</v>
      </c>
      <c r="BS60" s="674">
        <v>0</v>
      </c>
      <c r="BT60" s="674">
        <v>0</v>
      </c>
      <c r="BU60" s="674">
        <v>0</v>
      </c>
      <c r="BV60" s="674">
        <v>0</v>
      </c>
      <c r="BW60" s="674">
        <v>0</v>
      </c>
      <c r="BX60" s="674">
        <v>0</v>
      </c>
      <c r="BY60" s="674">
        <v>0</v>
      </c>
      <c r="BZ60" s="674">
        <v>0</v>
      </c>
      <c r="CA60" s="674">
        <v>0</v>
      </c>
      <c r="CB60" s="674">
        <v>14</v>
      </c>
      <c r="CC60" s="674">
        <v>0</v>
      </c>
      <c r="CD60" s="674">
        <v>0</v>
      </c>
      <c r="CE60" s="674">
        <v>0</v>
      </c>
      <c r="CF60" s="674">
        <v>0</v>
      </c>
      <c r="CG60" s="674">
        <v>0</v>
      </c>
      <c r="CH60" s="674">
        <v>0</v>
      </c>
      <c r="CI60" s="674">
        <v>0</v>
      </c>
      <c r="CJ60" s="674">
        <v>0</v>
      </c>
      <c r="CK60" s="674">
        <v>0</v>
      </c>
      <c r="CL60" s="674">
        <v>0</v>
      </c>
      <c r="CM60" s="674">
        <v>0</v>
      </c>
      <c r="CN60" s="674">
        <v>0</v>
      </c>
      <c r="CO60" s="674">
        <v>0</v>
      </c>
      <c r="CP60" s="674">
        <v>0</v>
      </c>
      <c r="CQ60" s="674">
        <v>0</v>
      </c>
      <c r="CR60" s="674">
        <v>0</v>
      </c>
      <c r="CS60" s="674">
        <v>0</v>
      </c>
      <c r="CT60" s="674">
        <v>0</v>
      </c>
      <c r="CU60" s="674">
        <v>0</v>
      </c>
      <c r="CV60" s="674">
        <v>0</v>
      </c>
      <c r="CW60" s="674">
        <v>0</v>
      </c>
      <c r="CX60" s="674">
        <v>15958</v>
      </c>
      <c r="CY60" s="674">
        <v>0</v>
      </c>
      <c r="CZ60" s="674">
        <v>0</v>
      </c>
      <c r="DA60" s="674">
        <v>0</v>
      </c>
      <c r="DB60" s="674">
        <v>0</v>
      </c>
      <c r="DC60" s="674">
        <v>0</v>
      </c>
      <c r="DD60" s="674">
        <v>0</v>
      </c>
      <c r="DE60" s="674">
        <v>0</v>
      </c>
      <c r="DF60" s="674">
        <v>0</v>
      </c>
      <c r="DG60" s="675">
        <v>59081</v>
      </c>
      <c r="DH60" s="674">
        <v>0</v>
      </c>
      <c r="DI60" s="674">
        <v>134</v>
      </c>
      <c r="DJ60" s="674">
        <v>0</v>
      </c>
      <c r="DK60" s="674">
        <v>0</v>
      </c>
      <c r="DL60" s="674">
        <v>0</v>
      </c>
      <c r="DM60" s="674">
        <v>0</v>
      </c>
      <c r="DN60" s="674">
        <v>1438</v>
      </c>
      <c r="DO60" s="676">
        <v>1572</v>
      </c>
      <c r="DP60" s="676">
        <v>60653</v>
      </c>
      <c r="DQ60" s="674">
        <v>88371</v>
      </c>
      <c r="DR60" s="676">
        <v>89943</v>
      </c>
      <c r="DS60" s="676">
        <v>149024</v>
      </c>
      <c r="DT60" s="677">
        <v>-47551</v>
      </c>
      <c r="DU60" s="675">
        <v>42392</v>
      </c>
      <c r="DV60" s="678">
        <v>101473</v>
      </c>
      <c r="DW60" s="680" t="s">
        <v>261</v>
      </c>
    </row>
    <row r="61" spans="1:127" ht="15.75" customHeight="1">
      <c r="A61" s="604" t="s">
        <v>262</v>
      </c>
      <c r="B61" s="611" t="s">
        <v>359</v>
      </c>
      <c r="C61" s="183"/>
      <c r="D61" s="673">
        <v>0</v>
      </c>
      <c r="E61" s="674">
        <v>0</v>
      </c>
      <c r="F61" s="674">
        <v>0</v>
      </c>
      <c r="G61" s="674">
        <v>0</v>
      </c>
      <c r="H61" s="674">
        <v>968</v>
      </c>
      <c r="I61" s="674">
        <v>0</v>
      </c>
      <c r="J61" s="674">
        <v>1</v>
      </c>
      <c r="K61" s="674">
        <v>0</v>
      </c>
      <c r="L61" s="674">
        <v>0</v>
      </c>
      <c r="M61" s="674">
        <v>0</v>
      </c>
      <c r="N61" s="674">
        <v>0</v>
      </c>
      <c r="O61" s="674">
        <v>0</v>
      </c>
      <c r="P61" s="674">
        <v>0</v>
      </c>
      <c r="Q61" s="674">
        <v>0</v>
      </c>
      <c r="R61" s="674">
        <v>0</v>
      </c>
      <c r="S61" s="674">
        <v>0</v>
      </c>
      <c r="T61" s="674">
        <v>0</v>
      </c>
      <c r="U61" s="674">
        <v>0</v>
      </c>
      <c r="V61" s="674">
        <v>0</v>
      </c>
      <c r="W61" s="674">
        <v>0</v>
      </c>
      <c r="X61" s="674">
        <v>0</v>
      </c>
      <c r="Y61" s="674">
        <v>0</v>
      </c>
      <c r="Z61" s="674">
        <v>0</v>
      </c>
      <c r="AA61" s="674">
        <v>0</v>
      </c>
      <c r="AB61" s="674">
        <v>0</v>
      </c>
      <c r="AC61" s="674">
        <v>0</v>
      </c>
      <c r="AD61" s="674">
        <v>0</v>
      </c>
      <c r="AE61" s="674">
        <v>0</v>
      </c>
      <c r="AF61" s="674">
        <v>0</v>
      </c>
      <c r="AG61" s="674">
        <v>0</v>
      </c>
      <c r="AH61" s="674">
        <v>0</v>
      </c>
      <c r="AI61" s="674">
        <v>0</v>
      </c>
      <c r="AJ61" s="674">
        <v>0</v>
      </c>
      <c r="AK61" s="674">
        <v>0</v>
      </c>
      <c r="AL61" s="674">
        <v>0</v>
      </c>
      <c r="AM61" s="674">
        <v>0</v>
      </c>
      <c r="AN61" s="674">
        <v>0</v>
      </c>
      <c r="AO61" s="674">
        <v>0</v>
      </c>
      <c r="AP61" s="674">
        <v>0</v>
      </c>
      <c r="AQ61" s="674">
        <v>0</v>
      </c>
      <c r="AR61" s="674">
        <v>0</v>
      </c>
      <c r="AS61" s="674">
        <v>0</v>
      </c>
      <c r="AT61" s="674">
        <v>0</v>
      </c>
      <c r="AU61" s="674">
        <v>0</v>
      </c>
      <c r="AV61" s="674">
        <v>0</v>
      </c>
      <c r="AW61" s="674">
        <v>0</v>
      </c>
      <c r="AX61" s="674">
        <v>0</v>
      </c>
      <c r="AY61" s="674">
        <v>0</v>
      </c>
      <c r="AZ61" s="674">
        <v>0</v>
      </c>
      <c r="BA61" s="674">
        <v>0</v>
      </c>
      <c r="BB61" s="674">
        <v>0</v>
      </c>
      <c r="BC61" s="674">
        <v>0</v>
      </c>
      <c r="BD61" s="674">
        <v>0</v>
      </c>
      <c r="BE61" s="674">
        <v>0</v>
      </c>
      <c r="BF61" s="674">
        <v>0</v>
      </c>
      <c r="BG61" s="674">
        <v>0</v>
      </c>
      <c r="BH61" s="674">
        <v>0</v>
      </c>
      <c r="BI61" s="674">
        <v>2000</v>
      </c>
      <c r="BJ61" s="674">
        <v>0</v>
      </c>
      <c r="BK61" s="674">
        <v>0</v>
      </c>
      <c r="BL61" s="674">
        <v>0</v>
      </c>
      <c r="BM61" s="674">
        <v>0</v>
      </c>
      <c r="BN61" s="674">
        <v>0</v>
      </c>
      <c r="BO61" s="674">
        <v>0</v>
      </c>
      <c r="BP61" s="674">
        <v>0</v>
      </c>
      <c r="BQ61" s="674">
        <v>0</v>
      </c>
      <c r="BR61" s="674">
        <v>0</v>
      </c>
      <c r="BS61" s="674">
        <v>0</v>
      </c>
      <c r="BT61" s="674">
        <v>0</v>
      </c>
      <c r="BU61" s="674">
        <v>0</v>
      </c>
      <c r="BV61" s="674">
        <v>0</v>
      </c>
      <c r="BW61" s="674">
        <v>0</v>
      </c>
      <c r="BX61" s="674">
        <v>0</v>
      </c>
      <c r="BY61" s="674">
        <v>0</v>
      </c>
      <c r="BZ61" s="674">
        <v>0</v>
      </c>
      <c r="CA61" s="674">
        <v>0</v>
      </c>
      <c r="CB61" s="674">
        <v>0</v>
      </c>
      <c r="CC61" s="674">
        <v>117</v>
      </c>
      <c r="CD61" s="674">
        <v>0</v>
      </c>
      <c r="CE61" s="674">
        <v>0</v>
      </c>
      <c r="CF61" s="674">
        <v>0</v>
      </c>
      <c r="CG61" s="674">
        <v>9</v>
      </c>
      <c r="CH61" s="674">
        <v>0</v>
      </c>
      <c r="CI61" s="674">
        <v>0</v>
      </c>
      <c r="CJ61" s="674">
        <v>0</v>
      </c>
      <c r="CK61" s="674">
        <v>0</v>
      </c>
      <c r="CL61" s="674">
        <v>0</v>
      </c>
      <c r="CM61" s="674">
        <v>0</v>
      </c>
      <c r="CN61" s="674">
        <v>183</v>
      </c>
      <c r="CO61" s="674">
        <v>11</v>
      </c>
      <c r="CP61" s="674">
        <v>7</v>
      </c>
      <c r="CQ61" s="674">
        <v>0</v>
      </c>
      <c r="CR61" s="674">
        <v>0</v>
      </c>
      <c r="CS61" s="674">
        <v>0</v>
      </c>
      <c r="CT61" s="674">
        <v>0</v>
      </c>
      <c r="CU61" s="674">
        <v>0</v>
      </c>
      <c r="CV61" s="674">
        <v>0</v>
      </c>
      <c r="CW61" s="674">
        <v>0</v>
      </c>
      <c r="CX61" s="674">
        <v>0</v>
      </c>
      <c r="CY61" s="674">
        <v>0</v>
      </c>
      <c r="CZ61" s="674">
        <v>0</v>
      </c>
      <c r="DA61" s="674">
        <v>0</v>
      </c>
      <c r="DB61" s="674">
        <v>0</v>
      </c>
      <c r="DC61" s="674">
        <v>0</v>
      </c>
      <c r="DD61" s="674">
        <v>0</v>
      </c>
      <c r="DE61" s="674">
        <v>0</v>
      </c>
      <c r="DF61" s="674">
        <v>0</v>
      </c>
      <c r="DG61" s="675">
        <v>3296</v>
      </c>
      <c r="DH61" s="674">
        <v>0</v>
      </c>
      <c r="DI61" s="674">
        <v>91</v>
      </c>
      <c r="DJ61" s="674">
        <v>0</v>
      </c>
      <c r="DK61" s="674">
        <v>0</v>
      </c>
      <c r="DL61" s="674">
        <v>658</v>
      </c>
      <c r="DM61" s="674">
        <v>444</v>
      </c>
      <c r="DN61" s="674">
        <v>158</v>
      </c>
      <c r="DO61" s="676">
        <v>1351</v>
      </c>
      <c r="DP61" s="676">
        <v>4647</v>
      </c>
      <c r="DQ61" s="674">
        <v>6780</v>
      </c>
      <c r="DR61" s="676">
        <v>8131</v>
      </c>
      <c r="DS61" s="676">
        <v>11427</v>
      </c>
      <c r="DT61" s="677">
        <v>-3423</v>
      </c>
      <c r="DU61" s="675">
        <v>4708</v>
      </c>
      <c r="DV61" s="678">
        <v>8004</v>
      </c>
      <c r="DW61" s="680" t="s">
        <v>262</v>
      </c>
    </row>
    <row r="62" spans="1:127" ht="15.75" customHeight="1">
      <c r="A62" s="604" t="s">
        <v>263</v>
      </c>
      <c r="B62" s="611" t="s">
        <v>360</v>
      </c>
      <c r="C62" s="183"/>
      <c r="D62" s="673">
        <v>0</v>
      </c>
      <c r="E62" s="674">
        <v>0</v>
      </c>
      <c r="F62" s="674">
        <v>0</v>
      </c>
      <c r="G62" s="674">
        <v>0</v>
      </c>
      <c r="H62" s="674">
        <v>0</v>
      </c>
      <c r="I62" s="674">
        <v>0</v>
      </c>
      <c r="J62" s="674">
        <v>0</v>
      </c>
      <c r="K62" s="674">
        <v>0</v>
      </c>
      <c r="L62" s="674">
        <v>0</v>
      </c>
      <c r="M62" s="674">
        <v>0</v>
      </c>
      <c r="N62" s="674">
        <v>0</v>
      </c>
      <c r="O62" s="674">
        <v>0</v>
      </c>
      <c r="P62" s="674">
        <v>0</v>
      </c>
      <c r="Q62" s="674">
        <v>0</v>
      </c>
      <c r="R62" s="674">
        <v>0</v>
      </c>
      <c r="S62" s="674">
        <v>0</v>
      </c>
      <c r="T62" s="674">
        <v>0</v>
      </c>
      <c r="U62" s="674">
        <v>0</v>
      </c>
      <c r="V62" s="674">
        <v>0</v>
      </c>
      <c r="W62" s="674">
        <v>0</v>
      </c>
      <c r="X62" s="674">
        <v>0</v>
      </c>
      <c r="Y62" s="674">
        <v>0</v>
      </c>
      <c r="Z62" s="674">
        <v>0</v>
      </c>
      <c r="AA62" s="674">
        <v>0</v>
      </c>
      <c r="AB62" s="674">
        <v>0</v>
      </c>
      <c r="AC62" s="674">
        <v>0</v>
      </c>
      <c r="AD62" s="674">
        <v>0</v>
      </c>
      <c r="AE62" s="674">
        <v>0</v>
      </c>
      <c r="AF62" s="674">
        <v>0</v>
      </c>
      <c r="AG62" s="674">
        <v>0</v>
      </c>
      <c r="AH62" s="674">
        <v>0</v>
      </c>
      <c r="AI62" s="674">
        <v>0</v>
      </c>
      <c r="AJ62" s="674">
        <v>0</v>
      </c>
      <c r="AK62" s="674">
        <v>0</v>
      </c>
      <c r="AL62" s="674">
        <v>0</v>
      </c>
      <c r="AM62" s="674">
        <v>0</v>
      </c>
      <c r="AN62" s="674">
        <v>0</v>
      </c>
      <c r="AO62" s="674">
        <v>0</v>
      </c>
      <c r="AP62" s="674">
        <v>0</v>
      </c>
      <c r="AQ62" s="674">
        <v>0</v>
      </c>
      <c r="AR62" s="674">
        <v>0</v>
      </c>
      <c r="AS62" s="674">
        <v>0</v>
      </c>
      <c r="AT62" s="674">
        <v>0</v>
      </c>
      <c r="AU62" s="674">
        <v>0</v>
      </c>
      <c r="AV62" s="674">
        <v>0</v>
      </c>
      <c r="AW62" s="674">
        <v>0</v>
      </c>
      <c r="AX62" s="674">
        <v>0</v>
      </c>
      <c r="AY62" s="674">
        <v>0</v>
      </c>
      <c r="AZ62" s="674">
        <v>0</v>
      </c>
      <c r="BA62" s="674">
        <v>0</v>
      </c>
      <c r="BB62" s="674">
        <v>0</v>
      </c>
      <c r="BC62" s="674">
        <v>0</v>
      </c>
      <c r="BD62" s="674">
        <v>0</v>
      </c>
      <c r="BE62" s="674">
        <v>0</v>
      </c>
      <c r="BF62" s="674">
        <v>0</v>
      </c>
      <c r="BG62" s="674">
        <v>0</v>
      </c>
      <c r="BH62" s="674">
        <v>0</v>
      </c>
      <c r="BI62" s="674">
        <v>0</v>
      </c>
      <c r="BJ62" s="674">
        <v>1182</v>
      </c>
      <c r="BK62" s="674">
        <v>0</v>
      </c>
      <c r="BL62" s="674">
        <v>0</v>
      </c>
      <c r="BM62" s="674">
        <v>0</v>
      </c>
      <c r="BN62" s="674">
        <v>0</v>
      </c>
      <c r="BO62" s="674">
        <v>0</v>
      </c>
      <c r="BP62" s="674">
        <v>0</v>
      </c>
      <c r="BQ62" s="674">
        <v>0</v>
      </c>
      <c r="BR62" s="674">
        <v>0</v>
      </c>
      <c r="BS62" s="674">
        <v>0</v>
      </c>
      <c r="BT62" s="674">
        <v>0</v>
      </c>
      <c r="BU62" s="674">
        <v>0</v>
      </c>
      <c r="BV62" s="674">
        <v>0</v>
      </c>
      <c r="BW62" s="674">
        <v>0</v>
      </c>
      <c r="BX62" s="674">
        <v>0</v>
      </c>
      <c r="BY62" s="674">
        <v>0</v>
      </c>
      <c r="BZ62" s="674">
        <v>864</v>
      </c>
      <c r="CA62" s="674">
        <v>0</v>
      </c>
      <c r="CB62" s="674">
        <v>0</v>
      </c>
      <c r="CC62" s="674">
        <v>0</v>
      </c>
      <c r="CD62" s="674">
        <v>494</v>
      </c>
      <c r="CE62" s="674">
        <v>0</v>
      </c>
      <c r="CF62" s="674">
        <v>0</v>
      </c>
      <c r="CG62" s="674">
        <v>26</v>
      </c>
      <c r="CH62" s="674">
        <v>0</v>
      </c>
      <c r="CI62" s="674">
        <v>0</v>
      </c>
      <c r="CJ62" s="674">
        <v>0</v>
      </c>
      <c r="CK62" s="674">
        <v>0</v>
      </c>
      <c r="CL62" s="674">
        <v>0</v>
      </c>
      <c r="CM62" s="674">
        <v>0</v>
      </c>
      <c r="CN62" s="674">
        <v>606</v>
      </c>
      <c r="CO62" s="674">
        <v>0</v>
      </c>
      <c r="CP62" s="674">
        <v>0</v>
      </c>
      <c r="CQ62" s="674">
        <v>0</v>
      </c>
      <c r="CR62" s="674">
        <v>0</v>
      </c>
      <c r="CS62" s="674">
        <v>0</v>
      </c>
      <c r="CT62" s="674">
        <v>0</v>
      </c>
      <c r="CU62" s="674">
        <v>0</v>
      </c>
      <c r="CV62" s="674">
        <v>0</v>
      </c>
      <c r="CW62" s="674">
        <v>0</v>
      </c>
      <c r="CX62" s="674">
        <v>708</v>
      </c>
      <c r="CY62" s="674">
        <v>2</v>
      </c>
      <c r="CZ62" s="674">
        <v>0</v>
      </c>
      <c r="DA62" s="674">
        <v>0</v>
      </c>
      <c r="DB62" s="674">
        <v>0</v>
      </c>
      <c r="DC62" s="674">
        <v>0</v>
      </c>
      <c r="DD62" s="674">
        <v>11</v>
      </c>
      <c r="DE62" s="674">
        <v>0</v>
      </c>
      <c r="DF62" s="674">
        <v>0</v>
      </c>
      <c r="DG62" s="675">
        <v>3893</v>
      </c>
      <c r="DH62" s="674">
        <v>0</v>
      </c>
      <c r="DI62" s="674">
        <v>781</v>
      </c>
      <c r="DJ62" s="674">
        <v>0</v>
      </c>
      <c r="DK62" s="674">
        <v>0</v>
      </c>
      <c r="DL62" s="674">
        <v>3458</v>
      </c>
      <c r="DM62" s="674">
        <v>5025</v>
      </c>
      <c r="DN62" s="674">
        <v>-97</v>
      </c>
      <c r="DO62" s="676">
        <v>9167</v>
      </c>
      <c r="DP62" s="676">
        <v>13060</v>
      </c>
      <c r="DQ62" s="674">
        <v>776</v>
      </c>
      <c r="DR62" s="676">
        <v>9943</v>
      </c>
      <c r="DS62" s="676">
        <v>13836</v>
      </c>
      <c r="DT62" s="677">
        <v>-10141</v>
      </c>
      <c r="DU62" s="675">
        <v>-198</v>
      </c>
      <c r="DV62" s="678">
        <v>3695</v>
      </c>
      <c r="DW62" s="680" t="s">
        <v>263</v>
      </c>
    </row>
    <row r="63" spans="1:127" ht="15.75" customHeight="1">
      <c r="A63" s="604" t="s">
        <v>264</v>
      </c>
      <c r="B63" s="611" t="s">
        <v>78</v>
      </c>
      <c r="C63" s="183"/>
      <c r="D63" s="673">
        <v>3</v>
      </c>
      <c r="E63" s="674">
        <v>0</v>
      </c>
      <c r="F63" s="674">
        <v>1</v>
      </c>
      <c r="G63" s="674">
        <v>1</v>
      </c>
      <c r="H63" s="674">
        <v>147</v>
      </c>
      <c r="I63" s="674">
        <v>0</v>
      </c>
      <c r="J63" s="674">
        <v>28</v>
      </c>
      <c r="K63" s="674">
        <v>54</v>
      </c>
      <c r="L63" s="674">
        <v>108</v>
      </c>
      <c r="M63" s="674">
        <v>0</v>
      </c>
      <c r="N63" s="674">
        <v>0</v>
      </c>
      <c r="O63" s="674">
        <v>13</v>
      </c>
      <c r="P63" s="674">
        <v>612</v>
      </c>
      <c r="Q63" s="674">
        <v>74</v>
      </c>
      <c r="R63" s="674">
        <v>183</v>
      </c>
      <c r="S63" s="674">
        <v>29</v>
      </c>
      <c r="T63" s="674">
        <v>7</v>
      </c>
      <c r="U63" s="674">
        <v>2</v>
      </c>
      <c r="V63" s="674">
        <v>0</v>
      </c>
      <c r="W63" s="674">
        <v>0</v>
      </c>
      <c r="X63" s="674">
        <v>0</v>
      </c>
      <c r="Y63" s="674">
        <v>49</v>
      </c>
      <c r="Z63" s="674">
        <v>0</v>
      </c>
      <c r="AA63" s="674">
        <v>2</v>
      </c>
      <c r="AB63" s="674">
        <v>58</v>
      </c>
      <c r="AC63" s="674">
        <v>8</v>
      </c>
      <c r="AD63" s="674">
        <v>0</v>
      </c>
      <c r="AE63" s="674">
        <v>2</v>
      </c>
      <c r="AF63" s="674">
        <v>47</v>
      </c>
      <c r="AG63" s="674">
        <v>3</v>
      </c>
      <c r="AH63" s="674">
        <v>4</v>
      </c>
      <c r="AI63" s="674">
        <v>74</v>
      </c>
      <c r="AJ63" s="674">
        <v>4</v>
      </c>
      <c r="AK63" s="674">
        <v>14</v>
      </c>
      <c r="AL63" s="674">
        <v>63</v>
      </c>
      <c r="AM63" s="674">
        <v>0</v>
      </c>
      <c r="AN63" s="674">
        <v>62</v>
      </c>
      <c r="AO63" s="674">
        <v>109</v>
      </c>
      <c r="AP63" s="674">
        <v>4</v>
      </c>
      <c r="AQ63" s="674">
        <v>1</v>
      </c>
      <c r="AR63" s="674">
        <v>325</v>
      </c>
      <c r="AS63" s="674">
        <v>4</v>
      </c>
      <c r="AT63" s="674">
        <v>9</v>
      </c>
      <c r="AU63" s="674">
        <v>10</v>
      </c>
      <c r="AV63" s="674">
        <v>1176</v>
      </c>
      <c r="AW63" s="674">
        <v>47</v>
      </c>
      <c r="AX63" s="674">
        <v>41</v>
      </c>
      <c r="AY63" s="674">
        <v>146</v>
      </c>
      <c r="AZ63" s="674">
        <v>19</v>
      </c>
      <c r="BA63" s="674">
        <v>0</v>
      </c>
      <c r="BB63" s="674">
        <v>14</v>
      </c>
      <c r="BC63" s="674">
        <v>0</v>
      </c>
      <c r="BD63" s="674">
        <v>11</v>
      </c>
      <c r="BE63" s="674">
        <v>0</v>
      </c>
      <c r="BF63" s="674">
        <v>0</v>
      </c>
      <c r="BG63" s="674">
        <v>15</v>
      </c>
      <c r="BH63" s="674">
        <v>34</v>
      </c>
      <c r="BI63" s="674">
        <v>0</v>
      </c>
      <c r="BJ63" s="674">
        <v>0</v>
      </c>
      <c r="BK63" s="674">
        <v>3692</v>
      </c>
      <c r="BL63" s="674">
        <v>0</v>
      </c>
      <c r="BM63" s="674">
        <v>380</v>
      </c>
      <c r="BN63" s="674">
        <v>540</v>
      </c>
      <c r="BO63" s="674">
        <v>338</v>
      </c>
      <c r="BP63" s="674">
        <v>397</v>
      </c>
      <c r="BQ63" s="674">
        <v>4</v>
      </c>
      <c r="BR63" s="674">
        <v>0</v>
      </c>
      <c r="BS63" s="674">
        <v>37</v>
      </c>
      <c r="BT63" s="674">
        <v>18</v>
      </c>
      <c r="BU63" s="674">
        <v>234</v>
      </c>
      <c r="BV63" s="674">
        <v>60</v>
      </c>
      <c r="BW63" s="674">
        <v>3</v>
      </c>
      <c r="BX63" s="674">
        <v>1</v>
      </c>
      <c r="BY63" s="674">
        <v>0</v>
      </c>
      <c r="BZ63" s="674">
        <v>0</v>
      </c>
      <c r="CA63" s="674">
        <v>34</v>
      </c>
      <c r="CB63" s="674">
        <v>1</v>
      </c>
      <c r="CC63" s="674">
        <v>2</v>
      </c>
      <c r="CD63" s="674">
        <v>0</v>
      </c>
      <c r="CE63" s="674">
        <v>0</v>
      </c>
      <c r="CF63" s="674">
        <v>1</v>
      </c>
      <c r="CG63" s="674">
        <v>5</v>
      </c>
      <c r="CH63" s="674">
        <v>1</v>
      </c>
      <c r="CI63" s="674">
        <v>119</v>
      </c>
      <c r="CJ63" s="674">
        <v>68</v>
      </c>
      <c r="CK63" s="674">
        <v>873</v>
      </c>
      <c r="CL63" s="674">
        <v>1</v>
      </c>
      <c r="CM63" s="674">
        <v>189</v>
      </c>
      <c r="CN63" s="674">
        <v>347</v>
      </c>
      <c r="CO63" s="674">
        <v>554</v>
      </c>
      <c r="CP63" s="674">
        <v>589</v>
      </c>
      <c r="CQ63" s="674">
        <v>86</v>
      </c>
      <c r="CR63" s="674">
        <v>13</v>
      </c>
      <c r="CS63" s="674">
        <v>366</v>
      </c>
      <c r="CT63" s="674">
        <v>210</v>
      </c>
      <c r="CU63" s="674">
        <v>284</v>
      </c>
      <c r="CV63" s="674">
        <v>272</v>
      </c>
      <c r="CW63" s="674">
        <v>66</v>
      </c>
      <c r="CX63" s="674">
        <v>113</v>
      </c>
      <c r="CY63" s="674">
        <v>836</v>
      </c>
      <c r="CZ63" s="674">
        <v>122</v>
      </c>
      <c r="DA63" s="674">
        <v>451</v>
      </c>
      <c r="DB63" s="674">
        <v>209</v>
      </c>
      <c r="DC63" s="674">
        <v>454</v>
      </c>
      <c r="DD63" s="674">
        <v>522</v>
      </c>
      <c r="DE63" s="674">
        <v>1756</v>
      </c>
      <c r="DF63" s="674">
        <v>18</v>
      </c>
      <c r="DG63" s="675">
        <v>17883</v>
      </c>
      <c r="DH63" s="674">
        <v>1862</v>
      </c>
      <c r="DI63" s="674">
        <v>25277</v>
      </c>
      <c r="DJ63" s="674">
        <v>0</v>
      </c>
      <c r="DK63" s="674">
        <v>0</v>
      </c>
      <c r="DL63" s="674">
        <v>848</v>
      </c>
      <c r="DM63" s="674">
        <v>8497</v>
      </c>
      <c r="DN63" s="674">
        <v>-306</v>
      </c>
      <c r="DO63" s="676">
        <v>36178</v>
      </c>
      <c r="DP63" s="676">
        <v>54061</v>
      </c>
      <c r="DQ63" s="674">
        <v>87174</v>
      </c>
      <c r="DR63" s="676">
        <v>123352</v>
      </c>
      <c r="DS63" s="676">
        <v>141235</v>
      </c>
      <c r="DT63" s="677">
        <v>-46758</v>
      </c>
      <c r="DU63" s="675">
        <v>76594</v>
      </c>
      <c r="DV63" s="678">
        <v>94477</v>
      </c>
      <c r="DW63" s="680" t="s">
        <v>264</v>
      </c>
    </row>
    <row r="64" spans="1:127" ht="15.75" customHeight="1">
      <c r="A64" s="604" t="s">
        <v>265</v>
      </c>
      <c r="B64" s="611" t="s">
        <v>361</v>
      </c>
      <c r="C64" s="183"/>
      <c r="D64" s="673">
        <v>32</v>
      </c>
      <c r="E64" s="674">
        <v>23</v>
      </c>
      <c r="F64" s="674">
        <v>0</v>
      </c>
      <c r="G64" s="674">
        <v>22</v>
      </c>
      <c r="H64" s="674">
        <v>0</v>
      </c>
      <c r="I64" s="674">
        <v>0</v>
      </c>
      <c r="J64" s="674">
        <v>0</v>
      </c>
      <c r="K64" s="674">
        <v>0</v>
      </c>
      <c r="L64" s="674">
        <v>15</v>
      </c>
      <c r="M64" s="674">
        <v>7</v>
      </c>
      <c r="N64" s="674">
        <v>0</v>
      </c>
      <c r="O64" s="674">
        <v>6</v>
      </c>
      <c r="P64" s="674">
        <v>0</v>
      </c>
      <c r="Q64" s="674">
        <v>131</v>
      </c>
      <c r="R64" s="674">
        <v>0</v>
      </c>
      <c r="S64" s="674">
        <v>1609</v>
      </c>
      <c r="T64" s="674">
        <v>0</v>
      </c>
      <c r="U64" s="674">
        <v>0</v>
      </c>
      <c r="V64" s="674">
        <v>358</v>
      </c>
      <c r="W64" s="674">
        <v>35</v>
      </c>
      <c r="X64" s="674">
        <v>0</v>
      </c>
      <c r="Y64" s="674">
        <v>100</v>
      </c>
      <c r="Z64" s="674">
        <v>0</v>
      </c>
      <c r="AA64" s="674">
        <v>16</v>
      </c>
      <c r="AB64" s="674">
        <v>0</v>
      </c>
      <c r="AC64" s="674">
        <v>0</v>
      </c>
      <c r="AD64" s="674">
        <v>0</v>
      </c>
      <c r="AE64" s="674">
        <v>0</v>
      </c>
      <c r="AF64" s="674">
        <v>298</v>
      </c>
      <c r="AG64" s="674">
        <v>0</v>
      </c>
      <c r="AH64" s="674">
        <v>0</v>
      </c>
      <c r="AI64" s="674">
        <v>198</v>
      </c>
      <c r="AJ64" s="674">
        <v>34</v>
      </c>
      <c r="AK64" s="674">
        <v>41</v>
      </c>
      <c r="AL64" s="674">
        <v>27</v>
      </c>
      <c r="AM64" s="674">
        <v>1117</v>
      </c>
      <c r="AN64" s="674">
        <v>273</v>
      </c>
      <c r="AO64" s="674">
        <v>203</v>
      </c>
      <c r="AP64" s="674">
        <v>13</v>
      </c>
      <c r="AQ64" s="674">
        <v>10101</v>
      </c>
      <c r="AR64" s="674">
        <v>6120</v>
      </c>
      <c r="AS64" s="674">
        <v>0</v>
      </c>
      <c r="AT64" s="674">
        <v>42</v>
      </c>
      <c r="AU64" s="674">
        <v>0</v>
      </c>
      <c r="AV64" s="674">
        <v>0</v>
      </c>
      <c r="AW64" s="674">
        <v>0</v>
      </c>
      <c r="AX64" s="674">
        <v>57</v>
      </c>
      <c r="AY64" s="674">
        <v>0</v>
      </c>
      <c r="AZ64" s="674">
        <v>0</v>
      </c>
      <c r="BA64" s="674">
        <v>0</v>
      </c>
      <c r="BB64" s="674">
        <v>0</v>
      </c>
      <c r="BC64" s="674">
        <v>0</v>
      </c>
      <c r="BD64" s="674">
        <v>0</v>
      </c>
      <c r="BE64" s="674">
        <v>0</v>
      </c>
      <c r="BF64" s="674">
        <v>0</v>
      </c>
      <c r="BG64" s="674">
        <v>0</v>
      </c>
      <c r="BH64" s="674">
        <v>21</v>
      </c>
      <c r="BI64" s="674">
        <v>0</v>
      </c>
      <c r="BJ64" s="674">
        <v>0</v>
      </c>
      <c r="BK64" s="674">
        <v>1</v>
      </c>
      <c r="BL64" s="674">
        <v>0</v>
      </c>
      <c r="BM64" s="674">
        <v>0</v>
      </c>
      <c r="BN64" s="674">
        <v>0</v>
      </c>
      <c r="BO64" s="674">
        <v>29</v>
      </c>
      <c r="BP64" s="674">
        <v>2</v>
      </c>
      <c r="BQ64" s="674">
        <v>1012</v>
      </c>
      <c r="BR64" s="674">
        <v>98</v>
      </c>
      <c r="BS64" s="674">
        <v>0</v>
      </c>
      <c r="BT64" s="674">
        <v>0</v>
      </c>
      <c r="BU64" s="674">
        <v>0</v>
      </c>
      <c r="BV64" s="674">
        <v>0</v>
      </c>
      <c r="BW64" s="674">
        <v>0</v>
      </c>
      <c r="BX64" s="674">
        <v>0</v>
      </c>
      <c r="BY64" s="674">
        <v>0</v>
      </c>
      <c r="BZ64" s="674">
        <v>0</v>
      </c>
      <c r="CA64" s="674">
        <v>27</v>
      </c>
      <c r="CB64" s="674">
        <v>0</v>
      </c>
      <c r="CC64" s="674">
        <v>0</v>
      </c>
      <c r="CD64" s="674">
        <v>0</v>
      </c>
      <c r="CE64" s="674">
        <v>0</v>
      </c>
      <c r="CF64" s="674">
        <v>0</v>
      </c>
      <c r="CG64" s="674">
        <v>0</v>
      </c>
      <c r="CH64" s="674">
        <v>0</v>
      </c>
      <c r="CI64" s="674">
        <v>0</v>
      </c>
      <c r="CJ64" s="674">
        <v>0</v>
      </c>
      <c r="CK64" s="674">
        <v>0</v>
      </c>
      <c r="CL64" s="674">
        <v>0</v>
      </c>
      <c r="CM64" s="674">
        <v>0</v>
      </c>
      <c r="CN64" s="674">
        <v>0</v>
      </c>
      <c r="CO64" s="674">
        <v>0</v>
      </c>
      <c r="CP64" s="674">
        <v>0</v>
      </c>
      <c r="CQ64" s="674">
        <v>0</v>
      </c>
      <c r="CR64" s="674">
        <v>0</v>
      </c>
      <c r="CS64" s="674">
        <v>0</v>
      </c>
      <c r="CT64" s="674">
        <v>0</v>
      </c>
      <c r="CU64" s="674">
        <v>0</v>
      </c>
      <c r="CV64" s="674">
        <v>0</v>
      </c>
      <c r="CW64" s="674">
        <v>0</v>
      </c>
      <c r="CX64" s="674">
        <v>0</v>
      </c>
      <c r="CY64" s="674">
        <v>0</v>
      </c>
      <c r="CZ64" s="674">
        <v>0</v>
      </c>
      <c r="DA64" s="674">
        <v>14</v>
      </c>
      <c r="DB64" s="674">
        <v>0</v>
      </c>
      <c r="DC64" s="674">
        <v>0</v>
      </c>
      <c r="DD64" s="674">
        <v>0</v>
      </c>
      <c r="DE64" s="674">
        <v>0</v>
      </c>
      <c r="DF64" s="674">
        <v>0</v>
      </c>
      <c r="DG64" s="675">
        <v>22082</v>
      </c>
      <c r="DH64" s="674">
        <v>0</v>
      </c>
      <c r="DI64" s="674">
        <v>0</v>
      </c>
      <c r="DJ64" s="674">
        <v>0</v>
      </c>
      <c r="DK64" s="674">
        <v>0</v>
      </c>
      <c r="DL64" s="674">
        <v>0</v>
      </c>
      <c r="DM64" s="674">
        <v>0</v>
      </c>
      <c r="DN64" s="674">
        <v>0</v>
      </c>
      <c r="DO64" s="676">
        <v>0</v>
      </c>
      <c r="DP64" s="676">
        <v>22082</v>
      </c>
      <c r="DQ64" s="674">
        <v>0</v>
      </c>
      <c r="DR64" s="676">
        <v>0</v>
      </c>
      <c r="DS64" s="676">
        <v>22082</v>
      </c>
      <c r="DT64" s="677">
        <v>0</v>
      </c>
      <c r="DU64" s="675">
        <v>0</v>
      </c>
      <c r="DV64" s="678">
        <v>22082</v>
      </c>
      <c r="DW64" s="680" t="s">
        <v>265</v>
      </c>
    </row>
    <row r="65" spans="1:127" ht="15.75" customHeight="1">
      <c r="A65" s="604" t="s">
        <v>266</v>
      </c>
      <c r="B65" s="611" t="s">
        <v>362</v>
      </c>
      <c r="C65" s="183"/>
      <c r="D65" s="673">
        <v>0</v>
      </c>
      <c r="E65" s="674">
        <v>0</v>
      </c>
      <c r="F65" s="674">
        <v>0</v>
      </c>
      <c r="G65" s="674">
        <v>0</v>
      </c>
      <c r="H65" s="674">
        <v>0</v>
      </c>
      <c r="I65" s="674">
        <v>0</v>
      </c>
      <c r="J65" s="674">
        <v>0</v>
      </c>
      <c r="K65" s="674">
        <v>0</v>
      </c>
      <c r="L65" s="674">
        <v>0</v>
      </c>
      <c r="M65" s="674">
        <v>0</v>
      </c>
      <c r="N65" s="674">
        <v>0</v>
      </c>
      <c r="O65" s="674">
        <v>0</v>
      </c>
      <c r="P65" s="674">
        <v>0</v>
      </c>
      <c r="Q65" s="674">
        <v>0</v>
      </c>
      <c r="R65" s="674">
        <v>0</v>
      </c>
      <c r="S65" s="674">
        <v>0</v>
      </c>
      <c r="T65" s="674">
        <v>0</v>
      </c>
      <c r="U65" s="674">
        <v>0</v>
      </c>
      <c r="V65" s="674">
        <v>0</v>
      </c>
      <c r="W65" s="674">
        <v>0</v>
      </c>
      <c r="X65" s="674">
        <v>0</v>
      </c>
      <c r="Y65" s="674">
        <v>0</v>
      </c>
      <c r="Z65" s="674">
        <v>0</v>
      </c>
      <c r="AA65" s="674">
        <v>0</v>
      </c>
      <c r="AB65" s="674">
        <v>0</v>
      </c>
      <c r="AC65" s="674">
        <v>0</v>
      </c>
      <c r="AD65" s="674">
        <v>0</v>
      </c>
      <c r="AE65" s="674">
        <v>0</v>
      </c>
      <c r="AF65" s="674">
        <v>0</v>
      </c>
      <c r="AG65" s="674">
        <v>0</v>
      </c>
      <c r="AH65" s="674">
        <v>0</v>
      </c>
      <c r="AI65" s="674">
        <v>0</v>
      </c>
      <c r="AJ65" s="674">
        <v>0</v>
      </c>
      <c r="AK65" s="674">
        <v>0</v>
      </c>
      <c r="AL65" s="674">
        <v>0</v>
      </c>
      <c r="AM65" s="674">
        <v>0</v>
      </c>
      <c r="AN65" s="674">
        <v>0</v>
      </c>
      <c r="AO65" s="674">
        <v>0</v>
      </c>
      <c r="AP65" s="674">
        <v>0</v>
      </c>
      <c r="AQ65" s="674">
        <v>0</v>
      </c>
      <c r="AR65" s="674">
        <v>0</v>
      </c>
      <c r="AS65" s="674">
        <v>0</v>
      </c>
      <c r="AT65" s="674">
        <v>0</v>
      </c>
      <c r="AU65" s="674">
        <v>0</v>
      </c>
      <c r="AV65" s="674">
        <v>0</v>
      </c>
      <c r="AW65" s="674">
        <v>0</v>
      </c>
      <c r="AX65" s="674">
        <v>0</v>
      </c>
      <c r="AY65" s="674">
        <v>0</v>
      </c>
      <c r="AZ65" s="674">
        <v>0</v>
      </c>
      <c r="BA65" s="674">
        <v>0</v>
      </c>
      <c r="BB65" s="674">
        <v>0</v>
      </c>
      <c r="BC65" s="674">
        <v>0</v>
      </c>
      <c r="BD65" s="674">
        <v>0</v>
      </c>
      <c r="BE65" s="674">
        <v>0</v>
      </c>
      <c r="BF65" s="674">
        <v>0</v>
      </c>
      <c r="BG65" s="674">
        <v>0</v>
      </c>
      <c r="BH65" s="674">
        <v>0</v>
      </c>
      <c r="BI65" s="674">
        <v>0</v>
      </c>
      <c r="BJ65" s="674">
        <v>0</v>
      </c>
      <c r="BK65" s="674">
        <v>0</v>
      </c>
      <c r="BL65" s="674">
        <v>0</v>
      </c>
      <c r="BM65" s="674">
        <v>0</v>
      </c>
      <c r="BN65" s="674">
        <v>0</v>
      </c>
      <c r="BO65" s="674">
        <v>0</v>
      </c>
      <c r="BP65" s="674">
        <v>0</v>
      </c>
      <c r="BQ65" s="674">
        <v>0</v>
      </c>
      <c r="BR65" s="674">
        <v>0</v>
      </c>
      <c r="BS65" s="674">
        <v>0</v>
      </c>
      <c r="BT65" s="674">
        <v>0</v>
      </c>
      <c r="BU65" s="674">
        <v>0</v>
      </c>
      <c r="BV65" s="674">
        <v>0</v>
      </c>
      <c r="BW65" s="674">
        <v>0</v>
      </c>
      <c r="BX65" s="674">
        <v>0</v>
      </c>
      <c r="BY65" s="674">
        <v>0</v>
      </c>
      <c r="BZ65" s="674">
        <v>0</v>
      </c>
      <c r="CA65" s="674">
        <v>0</v>
      </c>
      <c r="CB65" s="674">
        <v>0</v>
      </c>
      <c r="CC65" s="674">
        <v>0</v>
      </c>
      <c r="CD65" s="674">
        <v>0</v>
      </c>
      <c r="CE65" s="674">
        <v>0</v>
      </c>
      <c r="CF65" s="674">
        <v>0</v>
      </c>
      <c r="CG65" s="674">
        <v>0</v>
      </c>
      <c r="CH65" s="674">
        <v>0</v>
      </c>
      <c r="CI65" s="674">
        <v>0</v>
      </c>
      <c r="CJ65" s="674">
        <v>0</v>
      </c>
      <c r="CK65" s="674">
        <v>0</v>
      </c>
      <c r="CL65" s="674">
        <v>0</v>
      </c>
      <c r="CM65" s="674">
        <v>0</v>
      </c>
      <c r="CN65" s="674">
        <v>0</v>
      </c>
      <c r="CO65" s="674">
        <v>0</v>
      </c>
      <c r="CP65" s="674">
        <v>0</v>
      </c>
      <c r="CQ65" s="674">
        <v>0</v>
      </c>
      <c r="CR65" s="674">
        <v>0</v>
      </c>
      <c r="CS65" s="674">
        <v>0</v>
      </c>
      <c r="CT65" s="674">
        <v>0</v>
      </c>
      <c r="CU65" s="674">
        <v>0</v>
      </c>
      <c r="CV65" s="674">
        <v>0</v>
      </c>
      <c r="CW65" s="674">
        <v>0</v>
      </c>
      <c r="CX65" s="674">
        <v>0</v>
      </c>
      <c r="CY65" s="674">
        <v>0</v>
      </c>
      <c r="CZ65" s="674">
        <v>0</v>
      </c>
      <c r="DA65" s="674">
        <v>0</v>
      </c>
      <c r="DB65" s="674">
        <v>0</v>
      </c>
      <c r="DC65" s="674">
        <v>0</v>
      </c>
      <c r="DD65" s="674">
        <v>0</v>
      </c>
      <c r="DE65" s="674">
        <v>0</v>
      </c>
      <c r="DF65" s="674">
        <v>0</v>
      </c>
      <c r="DG65" s="675">
        <v>0</v>
      </c>
      <c r="DH65" s="674">
        <v>0</v>
      </c>
      <c r="DI65" s="674">
        <v>0</v>
      </c>
      <c r="DJ65" s="674">
        <v>0</v>
      </c>
      <c r="DK65" s="674">
        <v>0</v>
      </c>
      <c r="DL65" s="674">
        <v>35744</v>
      </c>
      <c r="DM65" s="674">
        <v>231334</v>
      </c>
      <c r="DN65" s="674">
        <v>0</v>
      </c>
      <c r="DO65" s="676">
        <v>267078</v>
      </c>
      <c r="DP65" s="676">
        <v>267078</v>
      </c>
      <c r="DQ65" s="674">
        <v>0</v>
      </c>
      <c r="DR65" s="676">
        <v>267078</v>
      </c>
      <c r="DS65" s="676">
        <v>267078</v>
      </c>
      <c r="DT65" s="677">
        <v>0</v>
      </c>
      <c r="DU65" s="675">
        <v>267078</v>
      </c>
      <c r="DV65" s="678">
        <v>267078</v>
      </c>
      <c r="DW65" s="680" t="s">
        <v>266</v>
      </c>
    </row>
    <row r="66" spans="1:127" ht="15.75" customHeight="1">
      <c r="A66" s="604" t="s">
        <v>267</v>
      </c>
      <c r="B66" s="611" t="s">
        <v>363</v>
      </c>
      <c r="C66" s="183"/>
      <c r="D66" s="673">
        <v>185</v>
      </c>
      <c r="E66" s="674">
        <v>25</v>
      </c>
      <c r="F66" s="674">
        <v>30</v>
      </c>
      <c r="G66" s="674">
        <v>7</v>
      </c>
      <c r="H66" s="674">
        <v>3</v>
      </c>
      <c r="I66" s="674">
        <v>0</v>
      </c>
      <c r="J66" s="674">
        <v>51</v>
      </c>
      <c r="K66" s="674">
        <v>140</v>
      </c>
      <c r="L66" s="674">
        <v>26</v>
      </c>
      <c r="M66" s="674">
        <v>0</v>
      </c>
      <c r="N66" s="674">
        <v>0</v>
      </c>
      <c r="O66" s="674">
        <v>49</v>
      </c>
      <c r="P66" s="674">
        <v>52</v>
      </c>
      <c r="Q66" s="674">
        <v>60</v>
      </c>
      <c r="R66" s="674">
        <v>89</v>
      </c>
      <c r="S66" s="674">
        <v>631</v>
      </c>
      <c r="T66" s="674">
        <v>416</v>
      </c>
      <c r="U66" s="674">
        <v>56</v>
      </c>
      <c r="V66" s="674">
        <v>43</v>
      </c>
      <c r="W66" s="674">
        <v>160</v>
      </c>
      <c r="X66" s="674">
        <v>0</v>
      </c>
      <c r="Y66" s="674">
        <v>426</v>
      </c>
      <c r="Z66" s="674">
        <v>178</v>
      </c>
      <c r="AA66" s="674">
        <v>274</v>
      </c>
      <c r="AB66" s="674">
        <v>1264</v>
      </c>
      <c r="AC66" s="674">
        <v>172</v>
      </c>
      <c r="AD66" s="674">
        <v>0</v>
      </c>
      <c r="AE66" s="674">
        <v>32</v>
      </c>
      <c r="AF66" s="674">
        <v>799</v>
      </c>
      <c r="AG66" s="674">
        <v>35</v>
      </c>
      <c r="AH66" s="674">
        <v>2</v>
      </c>
      <c r="AI66" s="674">
        <v>67</v>
      </c>
      <c r="AJ66" s="674">
        <v>133</v>
      </c>
      <c r="AK66" s="674">
        <v>11</v>
      </c>
      <c r="AL66" s="674">
        <v>282</v>
      </c>
      <c r="AM66" s="674">
        <v>1261</v>
      </c>
      <c r="AN66" s="674">
        <v>229</v>
      </c>
      <c r="AO66" s="674">
        <v>356</v>
      </c>
      <c r="AP66" s="674">
        <v>72</v>
      </c>
      <c r="AQ66" s="674">
        <v>546</v>
      </c>
      <c r="AR66" s="674">
        <v>687</v>
      </c>
      <c r="AS66" s="674">
        <v>1826</v>
      </c>
      <c r="AT66" s="674">
        <v>244</v>
      </c>
      <c r="AU66" s="674">
        <v>385</v>
      </c>
      <c r="AV66" s="674">
        <v>749</v>
      </c>
      <c r="AW66" s="674">
        <v>39</v>
      </c>
      <c r="AX66" s="674">
        <v>358</v>
      </c>
      <c r="AY66" s="674">
        <v>1170</v>
      </c>
      <c r="AZ66" s="674">
        <v>77</v>
      </c>
      <c r="BA66" s="674">
        <v>4</v>
      </c>
      <c r="BB66" s="674">
        <v>6</v>
      </c>
      <c r="BC66" s="674">
        <v>12</v>
      </c>
      <c r="BD66" s="674">
        <v>16</v>
      </c>
      <c r="BE66" s="674">
        <v>0</v>
      </c>
      <c r="BF66" s="674">
        <v>0</v>
      </c>
      <c r="BG66" s="674">
        <v>26</v>
      </c>
      <c r="BH66" s="674">
        <v>83</v>
      </c>
      <c r="BI66" s="674">
        <v>34</v>
      </c>
      <c r="BJ66" s="674">
        <v>17</v>
      </c>
      <c r="BK66" s="674">
        <v>73</v>
      </c>
      <c r="BL66" s="674">
        <v>2</v>
      </c>
      <c r="BM66" s="674">
        <v>229</v>
      </c>
      <c r="BN66" s="674">
        <v>145</v>
      </c>
      <c r="BO66" s="674">
        <v>59</v>
      </c>
      <c r="BP66" s="674">
        <v>35</v>
      </c>
      <c r="BQ66" s="674">
        <v>10624</v>
      </c>
      <c r="BR66" s="674">
        <v>590</v>
      </c>
      <c r="BS66" s="674">
        <v>1525</v>
      </c>
      <c r="BT66" s="674">
        <v>260</v>
      </c>
      <c r="BU66" s="674">
        <v>2723</v>
      </c>
      <c r="BV66" s="674">
        <v>919</v>
      </c>
      <c r="BW66" s="674">
        <v>371</v>
      </c>
      <c r="BX66" s="674">
        <v>582</v>
      </c>
      <c r="BY66" s="674">
        <v>6308</v>
      </c>
      <c r="BZ66" s="674">
        <v>238</v>
      </c>
      <c r="CA66" s="674">
        <v>198</v>
      </c>
      <c r="CB66" s="674">
        <v>1183</v>
      </c>
      <c r="CC66" s="674">
        <v>20</v>
      </c>
      <c r="CD66" s="674">
        <v>0</v>
      </c>
      <c r="CE66" s="674">
        <v>7</v>
      </c>
      <c r="CF66" s="674">
        <v>288</v>
      </c>
      <c r="CG66" s="674">
        <v>551</v>
      </c>
      <c r="CH66" s="674">
        <v>17</v>
      </c>
      <c r="CI66" s="674">
        <v>525</v>
      </c>
      <c r="CJ66" s="674">
        <v>773</v>
      </c>
      <c r="CK66" s="674">
        <v>85</v>
      </c>
      <c r="CL66" s="674">
        <v>11</v>
      </c>
      <c r="CM66" s="674">
        <v>82</v>
      </c>
      <c r="CN66" s="674">
        <v>3898</v>
      </c>
      <c r="CO66" s="674">
        <v>1373</v>
      </c>
      <c r="CP66" s="674">
        <v>302</v>
      </c>
      <c r="CQ66" s="674">
        <v>1023</v>
      </c>
      <c r="CR66" s="674">
        <v>45</v>
      </c>
      <c r="CS66" s="674">
        <v>472</v>
      </c>
      <c r="CT66" s="674">
        <v>346</v>
      </c>
      <c r="CU66" s="674">
        <v>129</v>
      </c>
      <c r="CV66" s="674">
        <v>85</v>
      </c>
      <c r="CW66" s="674">
        <v>7</v>
      </c>
      <c r="CX66" s="674">
        <v>94</v>
      </c>
      <c r="CY66" s="674">
        <v>388</v>
      </c>
      <c r="CZ66" s="674">
        <v>126</v>
      </c>
      <c r="DA66" s="674">
        <v>348</v>
      </c>
      <c r="DB66" s="674">
        <v>137</v>
      </c>
      <c r="DC66" s="674">
        <v>331</v>
      </c>
      <c r="DD66" s="674">
        <v>221</v>
      </c>
      <c r="DE66" s="674">
        <v>0</v>
      </c>
      <c r="DF66" s="674">
        <v>0</v>
      </c>
      <c r="DG66" s="675">
        <v>51643</v>
      </c>
      <c r="DH66" s="674">
        <v>0</v>
      </c>
      <c r="DI66" s="674">
        <v>0</v>
      </c>
      <c r="DJ66" s="674">
        <v>0</v>
      </c>
      <c r="DK66" s="674">
        <v>0</v>
      </c>
      <c r="DL66" s="674">
        <v>10398</v>
      </c>
      <c r="DM66" s="674">
        <v>37673</v>
      </c>
      <c r="DN66" s="674">
        <v>0</v>
      </c>
      <c r="DO66" s="676">
        <v>48071</v>
      </c>
      <c r="DP66" s="676">
        <v>99714</v>
      </c>
      <c r="DQ66" s="674">
        <v>0</v>
      </c>
      <c r="DR66" s="676">
        <v>48071</v>
      </c>
      <c r="DS66" s="676">
        <v>99714</v>
      </c>
      <c r="DT66" s="677">
        <v>0</v>
      </c>
      <c r="DU66" s="675">
        <v>48071</v>
      </c>
      <c r="DV66" s="678">
        <v>99714</v>
      </c>
      <c r="DW66" s="680" t="s">
        <v>267</v>
      </c>
    </row>
    <row r="67" spans="1:127" ht="15.75" customHeight="1">
      <c r="A67" s="604" t="s">
        <v>268</v>
      </c>
      <c r="B67" s="611" t="s">
        <v>364</v>
      </c>
      <c r="C67" s="183"/>
      <c r="D67" s="673">
        <v>0</v>
      </c>
      <c r="E67" s="674">
        <v>0</v>
      </c>
      <c r="F67" s="674">
        <v>0</v>
      </c>
      <c r="G67" s="674">
        <v>0</v>
      </c>
      <c r="H67" s="674">
        <v>0</v>
      </c>
      <c r="I67" s="674">
        <v>0</v>
      </c>
      <c r="J67" s="674">
        <v>0</v>
      </c>
      <c r="K67" s="674">
        <v>0</v>
      </c>
      <c r="L67" s="674">
        <v>0</v>
      </c>
      <c r="M67" s="674">
        <v>0</v>
      </c>
      <c r="N67" s="674">
        <v>0</v>
      </c>
      <c r="O67" s="674">
        <v>0</v>
      </c>
      <c r="P67" s="674">
        <v>0</v>
      </c>
      <c r="Q67" s="674">
        <v>0</v>
      </c>
      <c r="R67" s="674">
        <v>0</v>
      </c>
      <c r="S67" s="674">
        <v>0</v>
      </c>
      <c r="T67" s="674">
        <v>0</v>
      </c>
      <c r="U67" s="674">
        <v>0</v>
      </c>
      <c r="V67" s="674">
        <v>0</v>
      </c>
      <c r="W67" s="674">
        <v>0</v>
      </c>
      <c r="X67" s="674">
        <v>0</v>
      </c>
      <c r="Y67" s="674">
        <v>0</v>
      </c>
      <c r="Z67" s="674">
        <v>0</v>
      </c>
      <c r="AA67" s="674">
        <v>0</v>
      </c>
      <c r="AB67" s="674">
        <v>0</v>
      </c>
      <c r="AC67" s="674">
        <v>0</v>
      </c>
      <c r="AD67" s="674">
        <v>0</v>
      </c>
      <c r="AE67" s="674">
        <v>0</v>
      </c>
      <c r="AF67" s="674">
        <v>0</v>
      </c>
      <c r="AG67" s="674">
        <v>0</v>
      </c>
      <c r="AH67" s="674">
        <v>0</v>
      </c>
      <c r="AI67" s="674">
        <v>0</v>
      </c>
      <c r="AJ67" s="674">
        <v>0</v>
      </c>
      <c r="AK67" s="674">
        <v>0</v>
      </c>
      <c r="AL67" s="674">
        <v>0</v>
      </c>
      <c r="AM67" s="674">
        <v>0</v>
      </c>
      <c r="AN67" s="674">
        <v>0</v>
      </c>
      <c r="AO67" s="674">
        <v>0</v>
      </c>
      <c r="AP67" s="674">
        <v>0</v>
      </c>
      <c r="AQ67" s="674">
        <v>0</v>
      </c>
      <c r="AR67" s="674">
        <v>0</v>
      </c>
      <c r="AS67" s="674">
        <v>0</v>
      </c>
      <c r="AT67" s="674">
        <v>0</v>
      </c>
      <c r="AU67" s="674">
        <v>0</v>
      </c>
      <c r="AV67" s="674">
        <v>0</v>
      </c>
      <c r="AW67" s="674">
        <v>0</v>
      </c>
      <c r="AX67" s="674">
        <v>0</v>
      </c>
      <c r="AY67" s="674">
        <v>0</v>
      </c>
      <c r="AZ67" s="674">
        <v>0</v>
      </c>
      <c r="BA67" s="674">
        <v>0</v>
      </c>
      <c r="BB67" s="674">
        <v>0</v>
      </c>
      <c r="BC67" s="674">
        <v>0</v>
      </c>
      <c r="BD67" s="674">
        <v>0</v>
      </c>
      <c r="BE67" s="674">
        <v>0</v>
      </c>
      <c r="BF67" s="674">
        <v>0</v>
      </c>
      <c r="BG67" s="674">
        <v>0</v>
      </c>
      <c r="BH67" s="674">
        <v>0</v>
      </c>
      <c r="BI67" s="674">
        <v>0</v>
      </c>
      <c r="BJ67" s="674">
        <v>0</v>
      </c>
      <c r="BK67" s="674">
        <v>0</v>
      </c>
      <c r="BL67" s="674">
        <v>0</v>
      </c>
      <c r="BM67" s="674">
        <v>0</v>
      </c>
      <c r="BN67" s="674">
        <v>0</v>
      </c>
      <c r="BO67" s="674">
        <v>0</v>
      </c>
      <c r="BP67" s="674">
        <v>0</v>
      </c>
      <c r="BQ67" s="674">
        <v>0</v>
      </c>
      <c r="BR67" s="674">
        <v>0</v>
      </c>
      <c r="BS67" s="674">
        <v>0</v>
      </c>
      <c r="BT67" s="674">
        <v>0</v>
      </c>
      <c r="BU67" s="674">
        <v>0</v>
      </c>
      <c r="BV67" s="674">
        <v>0</v>
      </c>
      <c r="BW67" s="674">
        <v>0</v>
      </c>
      <c r="BX67" s="674">
        <v>0</v>
      </c>
      <c r="BY67" s="674">
        <v>0</v>
      </c>
      <c r="BZ67" s="674">
        <v>0</v>
      </c>
      <c r="CA67" s="674">
        <v>0</v>
      </c>
      <c r="CB67" s="674">
        <v>0</v>
      </c>
      <c r="CC67" s="674">
        <v>0</v>
      </c>
      <c r="CD67" s="674">
        <v>0</v>
      </c>
      <c r="CE67" s="674">
        <v>0</v>
      </c>
      <c r="CF67" s="674">
        <v>0</v>
      </c>
      <c r="CG67" s="674">
        <v>0</v>
      </c>
      <c r="CH67" s="674">
        <v>0</v>
      </c>
      <c r="CI67" s="674">
        <v>0</v>
      </c>
      <c r="CJ67" s="674">
        <v>0</v>
      </c>
      <c r="CK67" s="674">
        <v>0</v>
      </c>
      <c r="CL67" s="674">
        <v>0</v>
      </c>
      <c r="CM67" s="674">
        <v>0</v>
      </c>
      <c r="CN67" s="674">
        <v>0</v>
      </c>
      <c r="CO67" s="674">
        <v>0</v>
      </c>
      <c r="CP67" s="674">
        <v>0</v>
      </c>
      <c r="CQ67" s="674">
        <v>0</v>
      </c>
      <c r="CR67" s="674">
        <v>0</v>
      </c>
      <c r="CS67" s="674">
        <v>0</v>
      </c>
      <c r="CT67" s="674">
        <v>0</v>
      </c>
      <c r="CU67" s="674">
        <v>0</v>
      </c>
      <c r="CV67" s="674">
        <v>0</v>
      </c>
      <c r="CW67" s="674">
        <v>0</v>
      </c>
      <c r="CX67" s="674">
        <v>0</v>
      </c>
      <c r="CY67" s="674">
        <v>0</v>
      </c>
      <c r="CZ67" s="674">
        <v>0</v>
      </c>
      <c r="DA67" s="674">
        <v>0</v>
      </c>
      <c r="DB67" s="674">
        <v>0</v>
      </c>
      <c r="DC67" s="674">
        <v>0</v>
      </c>
      <c r="DD67" s="674">
        <v>0</v>
      </c>
      <c r="DE67" s="674">
        <v>0</v>
      </c>
      <c r="DF67" s="674">
        <v>0</v>
      </c>
      <c r="DG67" s="675">
        <v>0</v>
      </c>
      <c r="DH67" s="674">
        <v>0</v>
      </c>
      <c r="DI67" s="674">
        <v>0</v>
      </c>
      <c r="DJ67" s="674">
        <v>0</v>
      </c>
      <c r="DK67" s="674">
        <v>0</v>
      </c>
      <c r="DL67" s="674">
        <v>112588</v>
      </c>
      <c r="DM67" s="674">
        <v>644</v>
      </c>
      <c r="DN67" s="674">
        <v>0</v>
      </c>
      <c r="DO67" s="676">
        <v>113232</v>
      </c>
      <c r="DP67" s="676">
        <v>113232</v>
      </c>
      <c r="DQ67" s="674">
        <v>0</v>
      </c>
      <c r="DR67" s="676">
        <v>113232</v>
      </c>
      <c r="DS67" s="676">
        <v>113232</v>
      </c>
      <c r="DT67" s="677">
        <v>0</v>
      </c>
      <c r="DU67" s="675">
        <v>113232</v>
      </c>
      <c r="DV67" s="678">
        <v>113232</v>
      </c>
      <c r="DW67" s="680" t="s">
        <v>268</v>
      </c>
    </row>
    <row r="68" spans="1:127" ht="15.75" customHeight="1">
      <c r="A68" s="604" t="s">
        <v>269</v>
      </c>
      <c r="B68" s="611" t="s">
        <v>365</v>
      </c>
      <c r="C68" s="183"/>
      <c r="D68" s="673">
        <v>0</v>
      </c>
      <c r="E68" s="674">
        <v>0</v>
      </c>
      <c r="F68" s="674">
        <v>0</v>
      </c>
      <c r="G68" s="674">
        <v>0</v>
      </c>
      <c r="H68" s="674">
        <v>0</v>
      </c>
      <c r="I68" s="674">
        <v>0</v>
      </c>
      <c r="J68" s="674">
        <v>0</v>
      </c>
      <c r="K68" s="674">
        <v>0</v>
      </c>
      <c r="L68" s="674">
        <v>0</v>
      </c>
      <c r="M68" s="674">
        <v>0</v>
      </c>
      <c r="N68" s="674">
        <v>0</v>
      </c>
      <c r="O68" s="674">
        <v>0</v>
      </c>
      <c r="P68" s="674">
        <v>0</v>
      </c>
      <c r="Q68" s="674">
        <v>0</v>
      </c>
      <c r="R68" s="674">
        <v>0</v>
      </c>
      <c r="S68" s="674">
        <v>0</v>
      </c>
      <c r="T68" s="674">
        <v>0</v>
      </c>
      <c r="U68" s="674">
        <v>0</v>
      </c>
      <c r="V68" s="674">
        <v>0</v>
      </c>
      <c r="W68" s="674">
        <v>0</v>
      </c>
      <c r="X68" s="674">
        <v>0</v>
      </c>
      <c r="Y68" s="674">
        <v>0</v>
      </c>
      <c r="Z68" s="674">
        <v>0</v>
      </c>
      <c r="AA68" s="674">
        <v>0</v>
      </c>
      <c r="AB68" s="674">
        <v>0</v>
      </c>
      <c r="AC68" s="674">
        <v>0</v>
      </c>
      <c r="AD68" s="674">
        <v>0</v>
      </c>
      <c r="AE68" s="674">
        <v>0</v>
      </c>
      <c r="AF68" s="674">
        <v>0</v>
      </c>
      <c r="AG68" s="674">
        <v>0</v>
      </c>
      <c r="AH68" s="674">
        <v>0</v>
      </c>
      <c r="AI68" s="674">
        <v>0</v>
      </c>
      <c r="AJ68" s="674">
        <v>0</v>
      </c>
      <c r="AK68" s="674">
        <v>0</v>
      </c>
      <c r="AL68" s="674">
        <v>0</v>
      </c>
      <c r="AM68" s="674">
        <v>0</v>
      </c>
      <c r="AN68" s="674">
        <v>0</v>
      </c>
      <c r="AO68" s="674">
        <v>0</v>
      </c>
      <c r="AP68" s="674">
        <v>0</v>
      </c>
      <c r="AQ68" s="674">
        <v>0</v>
      </c>
      <c r="AR68" s="674">
        <v>0</v>
      </c>
      <c r="AS68" s="674">
        <v>0</v>
      </c>
      <c r="AT68" s="674">
        <v>0</v>
      </c>
      <c r="AU68" s="674">
        <v>0</v>
      </c>
      <c r="AV68" s="674">
        <v>0</v>
      </c>
      <c r="AW68" s="674">
        <v>0</v>
      </c>
      <c r="AX68" s="674">
        <v>0</v>
      </c>
      <c r="AY68" s="674">
        <v>0</v>
      </c>
      <c r="AZ68" s="674">
        <v>0</v>
      </c>
      <c r="BA68" s="674">
        <v>0</v>
      </c>
      <c r="BB68" s="674">
        <v>0</v>
      </c>
      <c r="BC68" s="674">
        <v>0</v>
      </c>
      <c r="BD68" s="674">
        <v>0</v>
      </c>
      <c r="BE68" s="674">
        <v>0</v>
      </c>
      <c r="BF68" s="674">
        <v>0</v>
      </c>
      <c r="BG68" s="674">
        <v>0</v>
      </c>
      <c r="BH68" s="674">
        <v>0</v>
      </c>
      <c r="BI68" s="674">
        <v>0</v>
      </c>
      <c r="BJ68" s="674">
        <v>0</v>
      </c>
      <c r="BK68" s="674">
        <v>0</v>
      </c>
      <c r="BL68" s="674">
        <v>0</v>
      </c>
      <c r="BM68" s="674">
        <v>0</v>
      </c>
      <c r="BN68" s="674">
        <v>0</v>
      </c>
      <c r="BO68" s="674">
        <v>0</v>
      </c>
      <c r="BP68" s="674">
        <v>0</v>
      </c>
      <c r="BQ68" s="674">
        <v>0</v>
      </c>
      <c r="BR68" s="674">
        <v>0</v>
      </c>
      <c r="BS68" s="674">
        <v>0</v>
      </c>
      <c r="BT68" s="674">
        <v>0</v>
      </c>
      <c r="BU68" s="674">
        <v>0</v>
      </c>
      <c r="BV68" s="674">
        <v>0</v>
      </c>
      <c r="BW68" s="674">
        <v>0</v>
      </c>
      <c r="BX68" s="674">
        <v>0</v>
      </c>
      <c r="BY68" s="674">
        <v>0</v>
      </c>
      <c r="BZ68" s="674">
        <v>0</v>
      </c>
      <c r="CA68" s="674">
        <v>0</v>
      </c>
      <c r="CB68" s="674">
        <v>0</v>
      </c>
      <c r="CC68" s="674">
        <v>0</v>
      </c>
      <c r="CD68" s="674">
        <v>0</v>
      </c>
      <c r="CE68" s="674">
        <v>0</v>
      </c>
      <c r="CF68" s="674">
        <v>0</v>
      </c>
      <c r="CG68" s="674">
        <v>0</v>
      </c>
      <c r="CH68" s="674">
        <v>0</v>
      </c>
      <c r="CI68" s="674">
        <v>0</v>
      </c>
      <c r="CJ68" s="674">
        <v>0</v>
      </c>
      <c r="CK68" s="674">
        <v>0</v>
      </c>
      <c r="CL68" s="674">
        <v>0</v>
      </c>
      <c r="CM68" s="674">
        <v>0</v>
      </c>
      <c r="CN68" s="674">
        <v>0</v>
      </c>
      <c r="CO68" s="674">
        <v>0</v>
      </c>
      <c r="CP68" s="674">
        <v>0</v>
      </c>
      <c r="CQ68" s="674">
        <v>0</v>
      </c>
      <c r="CR68" s="674">
        <v>0</v>
      </c>
      <c r="CS68" s="674">
        <v>0</v>
      </c>
      <c r="CT68" s="674">
        <v>0</v>
      </c>
      <c r="CU68" s="674">
        <v>0</v>
      </c>
      <c r="CV68" s="674">
        <v>0</v>
      </c>
      <c r="CW68" s="674">
        <v>0</v>
      </c>
      <c r="CX68" s="674">
        <v>0</v>
      </c>
      <c r="CY68" s="674">
        <v>0</v>
      </c>
      <c r="CZ68" s="674">
        <v>0</v>
      </c>
      <c r="DA68" s="674">
        <v>0</v>
      </c>
      <c r="DB68" s="674">
        <v>0</v>
      </c>
      <c r="DC68" s="674">
        <v>0</v>
      </c>
      <c r="DD68" s="674">
        <v>0</v>
      </c>
      <c r="DE68" s="674">
        <v>0</v>
      </c>
      <c r="DF68" s="674">
        <v>0</v>
      </c>
      <c r="DG68" s="675">
        <v>0</v>
      </c>
      <c r="DH68" s="674">
        <v>0</v>
      </c>
      <c r="DI68" s="674">
        <v>0</v>
      </c>
      <c r="DJ68" s="674">
        <v>0</v>
      </c>
      <c r="DK68" s="674">
        <v>0</v>
      </c>
      <c r="DL68" s="674">
        <v>59579</v>
      </c>
      <c r="DM68" s="674">
        <v>50701</v>
      </c>
      <c r="DN68" s="674">
        <v>0</v>
      </c>
      <c r="DO68" s="676">
        <v>110280</v>
      </c>
      <c r="DP68" s="676">
        <v>110280</v>
      </c>
      <c r="DQ68" s="674">
        <v>0</v>
      </c>
      <c r="DR68" s="676">
        <v>110280</v>
      </c>
      <c r="DS68" s="676">
        <v>110280</v>
      </c>
      <c r="DT68" s="677">
        <v>0</v>
      </c>
      <c r="DU68" s="675">
        <v>110280</v>
      </c>
      <c r="DV68" s="678">
        <v>110280</v>
      </c>
      <c r="DW68" s="680" t="s">
        <v>269</v>
      </c>
    </row>
    <row r="69" spans="1:127" ht="15.75" customHeight="1">
      <c r="A69" s="604" t="s">
        <v>270</v>
      </c>
      <c r="B69" s="611" t="s">
        <v>366</v>
      </c>
      <c r="C69" s="183"/>
      <c r="D69" s="673">
        <v>267</v>
      </c>
      <c r="E69" s="674">
        <v>93</v>
      </c>
      <c r="F69" s="674">
        <v>446</v>
      </c>
      <c r="G69" s="674">
        <v>26</v>
      </c>
      <c r="H69" s="674">
        <v>16</v>
      </c>
      <c r="I69" s="674">
        <v>0</v>
      </c>
      <c r="J69" s="674">
        <v>267</v>
      </c>
      <c r="K69" s="674">
        <v>2186</v>
      </c>
      <c r="L69" s="674">
        <v>529</v>
      </c>
      <c r="M69" s="674">
        <v>19</v>
      </c>
      <c r="N69" s="674">
        <v>0</v>
      </c>
      <c r="O69" s="674">
        <v>739</v>
      </c>
      <c r="P69" s="674">
        <v>492</v>
      </c>
      <c r="Q69" s="674">
        <v>600</v>
      </c>
      <c r="R69" s="674">
        <v>387</v>
      </c>
      <c r="S69" s="674">
        <v>7493</v>
      </c>
      <c r="T69" s="674">
        <v>770</v>
      </c>
      <c r="U69" s="674">
        <v>441</v>
      </c>
      <c r="V69" s="674">
        <v>562</v>
      </c>
      <c r="W69" s="674">
        <v>1718</v>
      </c>
      <c r="X69" s="674">
        <v>0</v>
      </c>
      <c r="Y69" s="674">
        <v>2332</v>
      </c>
      <c r="Z69" s="674">
        <v>249</v>
      </c>
      <c r="AA69" s="674">
        <v>1293</v>
      </c>
      <c r="AB69" s="674">
        <v>7433</v>
      </c>
      <c r="AC69" s="674">
        <v>1567</v>
      </c>
      <c r="AD69" s="674">
        <v>7</v>
      </c>
      <c r="AE69" s="674">
        <v>147</v>
      </c>
      <c r="AF69" s="674">
        <v>4385</v>
      </c>
      <c r="AG69" s="674">
        <v>498</v>
      </c>
      <c r="AH69" s="674">
        <v>12</v>
      </c>
      <c r="AI69" s="674">
        <v>211</v>
      </c>
      <c r="AJ69" s="674">
        <v>796</v>
      </c>
      <c r="AK69" s="674">
        <v>77</v>
      </c>
      <c r="AL69" s="674">
        <v>2091</v>
      </c>
      <c r="AM69" s="674">
        <v>8021</v>
      </c>
      <c r="AN69" s="674">
        <v>1335</v>
      </c>
      <c r="AO69" s="674">
        <v>4931</v>
      </c>
      <c r="AP69" s="674">
        <v>207</v>
      </c>
      <c r="AQ69" s="674">
        <v>3195</v>
      </c>
      <c r="AR69" s="674">
        <v>4869</v>
      </c>
      <c r="AS69" s="674">
        <v>4098</v>
      </c>
      <c r="AT69" s="674">
        <v>1560</v>
      </c>
      <c r="AU69" s="674">
        <v>2637</v>
      </c>
      <c r="AV69" s="674">
        <v>3961</v>
      </c>
      <c r="AW69" s="674">
        <v>416</v>
      </c>
      <c r="AX69" s="674">
        <v>6510</v>
      </c>
      <c r="AY69" s="674">
        <v>4064</v>
      </c>
      <c r="AZ69" s="674">
        <v>242</v>
      </c>
      <c r="BA69" s="674">
        <v>27</v>
      </c>
      <c r="BB69" s="674">
        <v>20</v>
      </c>
      <c r="BC69" s="674">
        <v>8</v>
      </c>
      <c r="BD69" s="674">
        <v>35</v>
      </c>
      <c r="BE69" s="674">
        <v>5</v>
      </c>
      <c r="BF69" s="674">
        <v>2</v>
      </c>
      <c r="BG69" s="674">
        <v>213</v>
      </c>
      <c r="BH69" s="674">
        <v>2609</v>
      </c>
      <c r="BI69" s="674">
        <v>117</v>
      </c>
      <c r="BJ69" s="674">
        <v>25</v>
      </c>
      <c r="BK69" s="674">
        <v>416</v>
      </c>
      <c r="BL69" s="674">
        <v>157</v>
      </c>
      <c r="BM69" s="674">
        <v>686</v>
      </c>
      <c r="BN69" s="674">
        <v>161</v>
      </c>
      <c r="BO69" s="674">
        <v>203</v>
      </c>
      <c r="BP69" s="674">
        <v>387</v>
      </c>
      <c r="BQ69" s="674">
        <v>54484</v>
      </c>
      <c r="BR69" s="674">
        <v>302</v>
      </c>
      <c r="BS69" s="674">
        <v>2113</v>
      </c>
      <c r="BT69" s="674">
        <v>4839</v>
      </c>
      <c r="BU69" s="674">
        <v>14457</v>
      </c>
      <c r="BV69" s="674">
        <v>1214</v>
      </c>
      <c r="BW69" s="674">
        <v>1297</v>
      </c>
      <c r="BX69" s="674">
        <v>216</v>
      </c>
      <c r="BY69" s="674">
        <v>0</v>
      </c>
      <c r="BZ69" s="674">
        <v>718</v>
      </c>
      <c r="CA69" s="674">
        <v>724</v>
      </c>
      <c r="CB69" s="674">
        <v>163</v>
      </c>
      <c r="CC69" s="674">
        <v>7</v>
      </c>
      <c r="CD69" s="674">
        <v>12</v>
      </c>
      <c r="CE69" s="674">
        <v>4</v>
      </c>
      <c r="CF69" s="674">
        <v>874</v>
      </c>
      <c r="CG69" s="674">
        <v>285</v>
      </c>
      <c r="CH69" s="674">
        <v>48</v>
      </c>
      <c r="CI69" s="674">
        <v>921</v>
      </c>
      <c r="CJ69" s="674">
        <v>206</v>
      </c>
      <c r="CK69" s="674">
        <v>263</v>
      </c>
      <c r="CL69" s="674">
        <v>5</v>
      </c>
      <c r="CM69" s="674">
        <v>105</v>
      </c>
      <c r="CN69" s="674">
        <v>2600</v>
      </c>
      <c r="CO69" s="674">
        <v>5506</v>
      </c>
      <c r="CP69" s="674">
        <v>554</v>
      </c>
      <c r="CQ69" s="674">
        <v>2880</v>
      </c>
      <c r="CR69" s="674">
        <v>254</v>
      </c>
      <c r="CS69" s="674">
        <v>1595</v>
      </c>
      <c r="CT69" s="674">
        <v>1288</v>
      </c>
      <c r="CU69" s="674">
        <v>171</v>
      </c>
      <c r="CV69" s="674">
        <v>167</v>
      </c>
      <c r="CW69" s="674">
        <v>134</v>
      </c>
      <c r="CX69" s="674">
        <v>332</v>
      </c>
      <c r="CY69" s="674">
        <v>927</v>
      </c>
      <c r="CZ69" s="674">
        <v>2116</v>
      </c>
      <c r="DA69" s="674">
        <v>4041</v>
      </c>
      <c r="DB69" s="674">
        <v>1389</v>
      </c>
      <c r="DC69" s="674">
        <v>2236</v>
      </c>
      <c r="DD69" s="674">
        <v>1100</v>
      </c>
      <c r="DE69" s="674">
        <v>0</v>
      </c>
      <c r="DF69" s="674">
        <v>165</v>
      </c>
      <c r="DG69" s="675">
        <v>199978</v>
      </c>
      <c r="DH69" s="674">
        <v>51</v>
      </c>
      <c r="DI69" s="674">
        <v>71006</v>
      </c>
      <c r="DJ69" s="674">
        <v>0</v>
      </c>
      <c r="DK69" s="674">
        <v>0</v>
      </c>
      <c r="DL69" s="674">
        <v>0</v>
      </c>
      <c r="DM69" s="674">
        <v>0</v>
      </c>
      <c r="DN69" s="674">
        <v>0</v>
      </c>
      <c r="DO69" s="676">
        <v>71057</v>
      </c>
      <c r="DP69" s="676">
        <v>271035</v>
      </c>
      <c r="DQ69" s="674">
        <v>73310</v>
      </c>
      <c r="DR69" s="676">
        <v>144367</v>
      </c>
      <c r="DS69" s="676">
        <v>344345</v>
      </c>
      <c r="DT69" s="677">
        <v>-6667</v>
      </c>
      <c r="DU69" s="675">
        <v>137700</v>
      </c>
      <c r="DV69" s="678">
        <v>337678</v>
      </c>
      <c r="DW69" s="680" t="s">
        <v>270</v>
      </c>
    </row>
    <row r="70" spans="1:127" ht="15.75" customHeight="1">
      <c r="A70" s="604" t="s">
        <v>271</v>
      </c>
      <c r="B70" s="611" t="s">
        <v>367</v>
      </c>
      <c r="C70" s="183"/>
      <c r="D70" s="673">
        <v>0</v>
      </c>
      <c r="E70" s="674">
        <v>0</v>
      </c>
      <c r="F70" s="674">
        <v>3</v>
      </c>
      <c r="G70" s="674">
        <v>0</v>
      </c>
      <c r="H70" s="674">
        <v>0</v>
      </c>
      <c r="I70" s="674">
        <v>0</v>
      </c>
      <c r="J70" s="674">
        <v>0</v>
      </c>
      <c r="K70" s="674">
        <v>188</v>
      </c>
      <c r="L70" s="674">
        <v>60</v>
      </c>
      <c r="M70" s="674">
        <v>3</v>
      </c>
      <c r="N70" s="674">
        <v>0</v>
      </c>
      <c r="O70" s="674">
        <v>42</v>
      </c>
      <c r="P70" s="674">
        <v>8</v>
      </c>
      <c r="Q70" s="674">
        <v>1</v>
      </c>
      <c r="R70" s="674">
        <v>7</v>
      </c>
      <c r="S70" s="674">
        <v>28</v>
      </c>
      <c r="T70" s="674">
        <v>22</v>
      </c>
      <c r="U70" s="674">
        <v>8</v>
      </c>
      <c r="V70" s="674">
        <v>62</v>
      </c>
      <c r="W70" s="674">
        <v>22</v>
      </c>
      <c r="X70" s="674">
        <v>0</v>
      </c>
      <c r="Y70" s="674">
        <v>54</v>
      </c>
      <c r="Z70" s="674">
        <v>31</v>
      </c>
      <c r="AA70" s="674">
        <v>4</v>
      </c>
      <c r="AB70" s="674">
        <v>1084</v>
      </c>
      <c r="AC70" s="674">
        <v>32</v>
      </c>
      <c r="AD70" s="674">
        <v>0</v>
      </c>
      <c r="AE70" s="674">
        <v>0</v>
      </c>
      <c r="AF70" s="674">
        <v>248</v>
      </c>
      <c r="AG70" s="674">
        <v>30</v>
      </c>
      <c r="AH70" s="674">
        <v>0</v>
      </c>
      <c r="AI70" s="674">
        <v>15</v>
      </c>
      <c r="AJ70" s="674">
        <v>5</v>
      </c>
      <c r="AK70" s="674">
        <v>3</v>
      </c>
      <c r="AL70" s="674">
        <v>32</v>
      </c>
      <c r="AM70" s="674">
        <v>41</v>
      </c>
      <c r="AN70" s="674">
        <v>61</v>
      </c>
      <c r="AO70" s="674">
        <v>343</v>
      </c>
      <c r="AP70" s="674">
        <v>1</v>
      </c>
      <c r="AQ70" s="674">
        <v>28</v>
      </c>
      <c r="AR70" s="674">
        <v>190</v>
      </c>
      <c r="AS70" s="674">
        <v>245</v>
      </c>
      <c r="AT70" s="674">
        <v>84</v>
      </c>
      <c r="AU70" s="674">
        <v>56</v>
      </c>
      <c r="AV70" s="674">
        <v>152</v>
      </c>
      <c r="AW70" s="674">
        <v>6</v>
      </c>
      <c r="AX70" s="674">
        <v>239</v>
      </c>
      <c r="AY70" s="674">
        <v>155</v>
      </c>
      <c r="AZ70" s="674">
        <v>13</v>
      </c>
      <c r="BA70" s="674">
        <v>1</v>
      </c>
      <c r="BB70" s="674">
        <v>0</v>
      </c>
      <c r="BC70" s="674">
        <v>1</v>
      </c>
      <c r="BD70" s="674">
        <v>8</v>
      </c>
      <c r="BE70" s="674">
        <v>0</v>
      </c>
      <c r="BF70" s="674">
        <v>0</v>
      </c>
      <c r="BG70" s="674">
        <v>2</v>
      </c>
      <c r="BH70" s="674">
        <v>483</v>
      </c>
      <c r="BI70" s="674">
        <v>5</v>
      </c>
      <c r="BJ70" s="674">
        <v>0</v>
      </c>
      <c r="BK70" s="674">
        <v>34</v>
      </c>
      <c r="BL70" s="674">
        <v>6</v>
      </c>
      <c r="BM70" s="674">
        <v>74</v>
      </c>
      <c r="BN70" s="674">
        <v>34</v>
      </c>
      <c r="BO70" s="674">
        <v>19</v>
      </c>
      <c r="BP70" s="674">
        <v>18</v>
      </c>
      <c r="BQ70" s="674">
        <v>59</v>
      </c>
      <c r="BR70" s="674">
        <v>61</v>
      </c>
      <c r="BS70" s="674">
        <v>15</v>
      </c>
      <c r="BT70" s="674">
        <v>85</v>
      </c>
      <c r="BU70" s="674">
        <v>1111</v>
      </c>
      <c r="BV70" s="674">
        <v>81</v>
      </c>
      <c r="BW70" s="674">
        <v>56</v>
      </c>
      <c r="BX70" s="674">
        <v>2</v>
      </c>
      <c r="BY70" s="674">
        <v>0</v>
      </c>
      <c r="BZ70" s="674">
        <v>2</v>
      </c>
      <c r="CA70" s="674">
        <v>32</v>
      </c>
      <c r="CB70" s="674">
        <v>26</v>
      </c>
      <c r="CC70" s="674">
        <v>0</v>
      </c>
      <c r="CD70" s="674">
        <v>1</v>
      </c>
      <c r="CE70" s="674">
        <v>0</v>
      </c>
      <c r="CF70" s="674">
        <v>1</v>
      </c>
      <c r="CG70" s="674">
        <v>10</v>
      </c>
      <c r="CH70" s="674">
        <v>2</v>
      </c>
      <c r="CI70" s="674">
        <v>28</v>
      </c>
      <c r="CJ70" s="674">
        <v>12</v>
      </c>
      <c r="CK70" s="674">
        <v>6</v>
      </c>
      <c r="CL70" s="674">
        <v>0</v>
      </c>
      <c r="CM70" s="674">
        <v>5</v>
      </c>
      <c r="CN70" s="674">
        <v>302</v>
      </c>
      <c r="CO70" s="674">
        <v>357</v>
      </c>
      <c r="CP70" s="674">
        <v>74</v>
      </c>
      <c r="CQ70" s="674">
        <v>241</v>
      </c>
      <c r="CR70" s="674">
        <v>24</v>
      </c>
      <c r="CS70" s="674">
        <v>207</v>
      </c>
      <c r="CT70" s="674">
        <v>199</v>
      </c>
      <c r="CU70" s="674">
        <v>30</v>
      </c>
      <c r="CV70" s="674">
        <v>2</v>
      </c>
      <c r="CW70" s="674">
        <v>3</v>
      </c>
      <c r="CX70" s="674">
        <v>73</v>
      </c>
      <c r="CY70" s="674">
        <v>114</v>
      </c>
      <c r="CZ70" s="674">
        <v>327</v>
      </c>
      <c r="DA70" s="674">
        <v>1210</v>
      </c>
      <c r="DB70" s="674">
        <v>159</v>
      </c>
      <c r="DC70" s="674">
        <v>32</v>
      </c>
      <c r="DD70" s="674">
        <v>104</v>
      </c>
      <c r="DE70" s="674">
        <v>0</v>
      </c>
      <c r="DF70" s="674">
        <v>3</v>
      </c>
      <c r="DG70" s="675">
        <v>9347</v>
      </c>
      <c r="DH70" s="674">
        <v>13</v>
      </c>
      <c r="DI70" s="674">
        <v>9165</v>
      </c>
      <c r="DJ70" s="674">
        <v>0</v>
      </c>
      <c r="DK70" s="674">
        <v>0</v>
      </c>
      <c r="DL70" s="674">
        <v>0</v>
      </c>
      <c r="DM70" s="674">
        <v>0</v>
      </c>
      <c r="DN70" s="674">
        <v>0</v>
      </c>
      <c r="DO70" s="676">
        <v>9178</v>
      </c>
      <c r="DP70" s="676">
        <v>18525</v>
      </c>
      <c r="DQ70" s="674">
        <v>0</v>
      </c>
      <c r="DR70" s="676">
        <v>9178</v>
      </c>
      <c r="DS70" s="676">
        <v>18525</v>
      </c>
      <c r="DT70" s="677">
        <v>-1190</v>
      </c>
      <c r="DU70" s="675">
        <v>7988</v>
      </c>
      <c r="DV70" s="678">
        <v>17335</v>
      </c>
      <c r="DW70" s="680" t="s">
        <v>271</v>
      </c>
    </row>
    <row r="71" spans="1:127" ht="15.75" customHeight="1">
      <c r="A71" s="604" t="s">
        <v>272</v>
      </c>
      <c r="B71" s="611" t="s">
        <v>190</v>
      </c>
      <c r="C71" s="183"/>
      <c r="D71" s="673">
        <v>1</v>
      </c>
      <c r="E71" s="674">
        <v>12</v>
      </c>
      <c r="F71" s="674">
        <v>19</v>
      </c>
      <c r="G71" s="674">
        <v>1</v>
      </c>
      <c r="H71" s="674">
        <v>0</v>
      </c>
      <c r="I71" s="674">
        <v>0</v>
      </c>
      <c r="J71" s="674">
        <v>28</v>
      </c>
      <c r="K71" s="674">
        <v>331</v>
      </c>
      <c r="L71" s="674">
        <v>136</v>
      </c>
      <c r="M71" s="674">
        <v>0</v>
      </c>
      <c r="N71" s="674">
        <v>0</v>
      </c>
      <c r="O71" s="674">
        <v>58</v>
      </c>
      <c r="P71" s="674">
        <v>65</v>
      </c>
      <c r="Q71" s="674">
        <v>15</v>
      </c>
      <c r="R71" s="674">
        <v>15</v>
      </c>
      <c r="S71" s="674">
        <v>291</v>
      </c>
      <c r="T71" s="674">
        <v>86</v>
      </c>
      <c r="U71" s="674">
        <v>14</v>
      </c>
      <c r="V71" s="674">
        <v>49</v>
      </c>
      <c r="W71" s="674">
        <v>104</v>
      </c>
      <c r="X71" s="674">
        <v>0</v>
      </c>
      <c r="Y71" s="674">
        <v>126</v>
      </c>
      <c r="Z71" s="674">
        <v>219</v>
      </c>
      <c r="AA71" s="674">
        <v>146</v>
      </c>
      <c r="AB71" s="674">
        <v>2106</v>
      </c>
      <c r="AC71" s="674">
        <v>77</v>
      </c>
      <c r="AD71" s="674">
        <v>0</v>
      </c>
      <c r="AE71" s="674">
        <v>4</v>
      </c>
      <c r="AF71" s="674">
        <v>203</v>
      </c>
      <c r="AG71" s="674">
        <v>9</v>
      </c>
      <c r="AH71" s="674">
        <v>1</v>
      </c>
      <c r="AI71" s="674">
        <v>31</v>
      </c>
      <c r="AJ71" s="674">
        <v>31</v>
      </c>
      <c r="AK71" s="674">
        <v>3</v>
      </c>
      <c r="AL71" s="674">
        <v>44</v>
      </c>
      <c r="AM71" s="674">
        <v>28</v>
      </c>
      <c r="AN71" s="674">
        <v>58</v>
      </c>
      <c r="AO71" s="674">
        <v>37</v>
      </c>
      <c r="AP71" s="674">
        <v>15</v>
      </c>
      <c r="AQ71" s="674">
        <v>91</v>
      </c>
      <c r="AR71" s="674">
        <v>149</v>
      </c>
      <c r="AS71" s="674">
        <v>112</v>
      </c>
      <c r="AT71" s="674">
        <v>48</v>
      </c>
      <c r="AU71" s="674">
        <v>110</v>
      </c>
      <c r="AV71" s="674">
        <v>238</v>
      </c>
      <c r="AW71" s="674">
        <v>20</v>
      </c>
      <c r="AX71" s="674">
        <v>122</v>
      </c>
      <c r="AY71" s="674">
        <v>175</v>
      </c>
      <c r="AZ71" s="674">
        <v>20</v>
      </c>
      <c r="BA71" s="674">
        <v>1</v>
      </c>
      <c r="BB71" s="674">
        <v>1</v>
      </c>
      <c r="BC71" s="674">
        <v>3</v>
      </c>
      <c r="BD71" s="674">
        <v>1</v>
      </c>
      <c r="BE71" s="674">
        <v>0</v>
      </c>
      <c r="BF71" s="674">
        <v>0</v>
      </c>
      <c r="BG71" s="674">
        <v>9</v>
      </c>
      <c r="BH71" s="674">
        <v>27</v>
      </c>
      <c r="BI71" s="674">
        <v>5</v>
      </c>
      <c r="BJ71" s="674">
        <v>3</v>
      </c>
      <c r="BK71" s="674">
        <v>52</v>
      </c>
      <c r="BL71" s="674">
        <v>18</v>
      </c>
      <c r="BM71" s="674">
        <v>180</v>
      </c>
      <c r="BN71" s="674">
        <v>129</v>
      </c>
      <c r="BO71" s="674">
        <v>53</v>
      </c>
      <c r="BP71" s="674">
        <v>73</v>
      </c>
      <c r="BQ71" s="674">
        <v>242</v>
      </c>
      <c r="BR71" s="674">
        <v>44</v>
      </c>
      <c r="BS71" s="674">
        <v>2418</v>
      </c>
      <c r="BT71" s="674">
        <v>595</v>
      </c>
      <c r="BU71" s="674">
        <v>1770</v>
      </c>
      <c r="BV71" s="674">
        <v>364</v>
      </c>
      <c r="BW71" s="674">
        <v>178</v>
      </c>
      <c r="BX71" s="674">
        <v>10</v>
      </c>
      <c r="BY71" s="674">
        <v>0</v>
      </c>
      <c r="BZ71" s="674">
        <v>83</v>
      </c>
      <c r="CA71" s="674">
        <v>146</v>
      </c>
      <c r="CB71" s="674">
        <v>1076</v>
      </c>
      <c r="CC71" s="674">
        <v>3</v>
      </c>
      <c r="CD71" s="674">
        <v>1</v>
      </c>
      <c r="CE71" s="674">
        <v>1</v>
      </c>
      <c r="CF71" s="674">
        <v>32</v>
      </c>
      <c r="CG71" s="674">
        <v>117</v>
      </c>
      <c r="CH71" s="674">
        <v>6</v>
      </c>
      <c r="CI71" s="674">
        <v>465</v>
      </c>
      <c r="CJ71" s="674">
        <v>24</v>
      </c>
      <c r="CK71" s="674">
        <v>19</v>
      </c>
      <c r="CL71" s="674">
        <v>2</v>
      </c>
      <c r="CM71" s="674">
        <v>22</v>
      </c>
      <c r="CN71" s="674">
        <v>1249</v>
      </c>
      <c r="CO71" s="674">
        <v>1901</v>
      </c>
      <c r="CP71" s="674">
        <v>749</v>
      </c>
      <c r="CQ71" s="674">
        <v>1646</v>
      </c>
      <c r="CR71" s="674">
        <v>80</v>
      </c>
      <c r="CS71" s="674">
        <v>621</v>
      </c>
      <c r="CT71" s="674">
        <v>770</v>
      </c>
      <c r="CU71" s="674">
        <v>127</v>
      </c>
      <c r="CV71" s="674">
        <v>16</v>
      </c>
      <c r="CW71" s="674">
        <v>4</v>
      </c>
      <c r="CX71" s="674">
        <v>85</v>
      </c>
      <c r="CY71" s="674">
        <v>188</v>
      </c>
      <c r="CZ71" s="674">
        <v>636</v>
      </c>
      <c r="DA71" s="674">
        <v>1966</v>
      </c>
      <c r="DB71" s="674">
        <v>755</v>
      </c>
      <c r="DC71" s="674">
        <v>373</v>
      </c>
      <c r="DD71" s="674">
        <v>266</v>
      </c>
      <c r="DE71" s="674">
        <v>0</v>
      </c>
      <c r="DF71" s="674">
        <v>48</v>
      </c>
      <c r="DG71" s="675">
        <v>25101</v>
      </c>
      <c r="DH71" s="674">
        <v>26</v>
      </c>
      <c r="DI71" s="674">
        <v>18403</v>
      </c>
      <c r="DJ71" s="674">
        <v>-3699</v>
      </c>
      <c r="DK71" s="674">
        <v>804</v>
      </c>
      <c r="DL71" s="674">
        <v>0</v>
      </c>
      <c r="DM71" s="674">
        <v>0</v>
      </c>
      <c r="DN71" s="674">
        <v>0</v>
      </c>
      <c r="DO71" s="676">
        <v>15534</v>
      </c>
      <c r="DP71" s="676">
        <v>40635</v>
      </c>
      <c r="DQ71" s="674">
        <v>77</v>
      </c>
      <c r="DR71" s="676">
        <v>15611</v>
      </c>
      <c r="DS71" s="676">
        <v>40712</v>
      </c>
      <c r="DT71" s="677">
        <v>-6</v>
      </c>
      <c r="DU71" s="675">
        <v>15605</v>
      </c>
      <c r="DV71" s="678">
        <v>40706</v>
      </c>
      <c r="DW71" s="680" t="s">
        <v>272</v>
      </c>
    </row>
    <row r="72" spans="1:127" ht="15.75" customHeight="1">
      <c r="A72" s="604" t="s">
        <v>273</v>
      </c>
      <c r="B72" s="611" t="s">
        <v>191</v>
      </c>
      <c r="C72" s="183"/>
      <c r="D72" s="673">
        <v>0</v>
      </c>
      <c r="E72" s="674">
        <v>11</v>
      </c>
      <c r="F72" s="674">
        <v>47</v>
      </c>
      <c r="G72" s="674">
        <v>1</v>
      </c>
      <c r="H72" s="674">
        <v>0</v>
      </c>
      <c r="I72" s="674">
        <v>0</v>
      </c>
      <c r="J72" s="674">
        <v>39</v>
      </c>
      <c r="K72" s="674">
        <v>346</v>
      </c>
      <c r="L72" s="674">
        <v>16</v>
      </c>
      <c r="M72" s="674">
        <v>4</v>
      </c>
      <c r="N72" s="674">
        <v>0</v>
      </c>
      <c r="O72" s="674">
        <v>24</v>
      </c>
      <c r="P72" s="674">
        <v>20</v>
      </c>
      <c r="Q72" s="674">
        <v>15</v>
      </c>
      <c r="R72" s="674">
        <v>12</v>
      </c>
      <c r="S72" s="674">
        <v>160</v>
      </c>
      <c r="T72" s="674">
        <v>154</v>
      </c>
      <c r="U72" s="674">
        <v>30</v>
      </c>
      <c r="V72" s="674">
        <v>132</v>
      </c>
      <c r="W72" s="674">
        <v>158</v>
      </c>
      <c r="X72" s="674">
        <v>0</v>
      </c>
      <c r="Y72" s="674">
        <v>46</v>
      </c>
      <c r="Z72" s="674">
        <v>163</v>
      </c>
      <c r="AA72" s="674">
        <v>171</v>
      </c>
      <c r="AB72" s="674">
        <v>5385</v>
      </c>
      <c r="AC72" s="674">
        <v>54</v>
      </c>
      <c r="AD72" s="674">
        <v>0</v>
      </c>
      <c r="AE72" s="674">
        <v>0</v>
      </c>
      <c r="AF72" s="674">
        <v>15</v>
      </c>
      <c r="AG72" s="674">
        <v>2</v>
      </c>
      <c r="AH72" s="674">
        <v>1</v>
      </c>
      <c r="AI72" s="674">
        <v>37</v>
      </c>
      <c r="AJ72" s="674">
        <v>155</v>
      </c>
      <c r="AK72" s="674">
        <v>1</v>
      </c>
      <c r="AL72" s="674">
        <v>198</v>
      </c>
      <c r="AM72" s="674">
        <v>0</v>
      </c>
      <c r="AN72" s="674">
        <v>1</v>
      </c>
      <c r="AO72" s="674">
        <v>4</v>
      </c>
      <c r="AP72" s="674">
        <v>0</v>
      </c>
      <c r="AQ72" s="674">
        <v>0</v>
      </c>
      <c r="AR72" s="674">
        <v>20</v>
      </c>
      <c r="AS72" s="674">
        <v>39</v>
      </c>
      <c r="AT72" s="674">
        <v>8</v>
      </c>
      <c r="AU72" s="674">
        <v>87</v>
      </c>
      <c r="AV72" s="674">
        <v>17</v>
      </c>
      <c r="AW72" s="674">
        <v>4</v>
      </c>
      <c r="AX72" s="674">
        <v>267</v>
      </c>
      <c r="AY72" s="674">
        <v>209</v>
      </c>
      <c r="AZ72" s="674">
        <v>11</v>
      </c>
      <c r="BA72" s="674">
        <v>0</v>
      </c>
      <c r="BB72" s="674">
        <v>0</v>
      </c>
      <c r="BC72" s="674">
        <v>11</v>
      </c>
      <c r="BD72" s="674">
        <v>3</v>
      </c>
      <c r="BE72" s="674">
        <v>0</v>
      </c>
      <c r="BF72" s="674">
        <v>0</v>
      </c>
      <c r="BG72" s="674">
        <v>5</v>
      </c>
      <c r="BH72" s="674">
        <v>9</v>
      </c>
      <c r="BI72" s="674">
        <v>4</v>
      </c>
      <c r="BJ72" s="674">
        <v>57</v>
      </c>
      <c r="BK72" s="674">
        <v>5</v>
      </c>
      <c r="BL72" s="674">
        <v>0</v>
      </c>
      <c r="BM72" s="674">
        <v>212</v>
      </c>
      <c r="BN72" s="674">
        <v>2</v>
      </c>
      <c r="BO72" s="674">
        <v>1080</v>
      </c>
      <c r="BP72" s="674">
        <v>1086</v>
      </c>
      <c r="BQ72" s="674">
        <v>2153</v>
      </c>
      <c r="BR72" s="674">
        <v>56</v>
      </c>
      <c r="BS72" s="674">
        <v>98</v>
      </c>
      <c r="BT72" s="674">
        <v>0</v>
      </c>
      <c r="BU72" s="674">
        <v>1806</v>
      </c>
      <c r="BV72" s="674">
        <v>1762</v>
      </c>
      <c r="BW72" s="674">
        <v>9</v>
      </c>
      <c r="BX72" s="674">
        <v>0</v>
      </c>
      <c r="BY72" s="674">
        <v>0</v>
      </c>
      <c r="BZ72" s="674">
        <v>581</v>
      </c>
      <c r="CA72" s="674">
        <v>714</v>
      </c>
      <c r="CB72" s="674">
        <v>0</v>
      </c>
      <c r="CC72" s="674">
        <v>23</v>
      </c>
      <c r="CD72" s="674">
        <v>6</v>
      </c>
      <c r="CE72" s="674">
        <v>10</v>
      </c>
      <c r="CF72" s="674">
        <v>55</v>
      </c>
      <c r="CG72" s="674">
        <v>405</v>
      </c>
      <c r="CH72" s="674">
        <v>23</v>
      </c>
      <c r="CI72" s="674">
        <v>1535</v>
      </c>
      <c r="CJ72" s="674">
        <v>480</v>
      </c>
      <c r="CK72" s="674">
        <v>51</v>
      </c>
      <c r="CL72" s="674">
        <v>7</v>
      </c>
      <c r="CM72" s="674">
        <v>51</v>
      </c>
      <c r="CN72" s="674">
        <v>19112</v>
      </c>
      <c r="CO72" s="674">
        <v>2877</v>
      </c>
      <c r="CP72" s="674">
        <v>434</v>
      </c>
      <c r="CQ72" s="674">
        <v>2500</v>
      </c>
      <c r="CR72" s="674">
        <v>289</v>
      </c>
      <c r="CS72" s="674">
        <v>693</v>
      </c>
      <c r="CT72" s="674">
        <v>799</v>
      </c>
      <c r="CU72" s="674">
        <v>4</v>
      </c>
      <c r="CV72" s="674">
        <v>54</v>
      </c>
      <c r="CW72" s="674">
        <v>7</v>
      </c>
      <c r="CX72" s="674">
        <v>147</v>
      </c>
      <c r="CY72" s="674">
        <v>75</v>
      </c>
      <c r="CZ72" s="674">
        <v>4907</v>
      </c>
      <c r="DA72" s="674">
        <v>6415</v>
      </c>
      <c r="DB72" s="674">
        <v>915</v>
      </c>
      <c r="DC72" s="674">
        <v>1552</v>
      </c>
      <c r="DD72" s="674">
        <v>1619</v>
      </c>
      <c r="DE72" s="674">
        <v>0</v>
      </c>
      <c r="DF72" s="674">
        <v>1214</v>
      </c>
      <c r="DG72" s="675">
        <v>63976</v>
      </c>
      <c r="DH72" s="674">
        <v>0</v>
      </c>
      <c r="DI72" s="674">
        <v>559</v>
      </c>
      <c r="DJ72" s="674">
        <v>5391</v>
      </c>
      <c r="DK72" s="674">
        <v>946</v>
      </c>
      <c r="DL72" s="674">
        <v>0</v>
      </c>
      <c r="DM72" s="674">
        <v>0</v>
      </c>
      <c r="DN72" s="674">
        <v>0</v>
      </c>
      <c r="DO72" s="676">
        <v>6896</v>
      </c>
      <c r="DP72" s="676">
        <v>70872</v>
      </c>
      <c r="DQ72" s="674">
        <v>27</v>
      </c>
      <c r="DR72" s="676">
        <v>6923</v>
      </c>
      <c r="DS72" s="676">
        <v>70899</v>
      </c>
      <c r="DT72" s="677">
        <v>-1896</v>
      </c>
      <c r="DU72" s="675">
        <v>5027</v>
      </c>
      <c r="DV72" s="678">
        <v>69003</v>
      </c>
      <c r="DW72" s="680" t="s">
        <v>273</v>
      </c>
    </row>
    <row r="73" spans="1:127" ht="15.75" customHeight="1">
      <c r="A73" s="604" t="s">
        <v>274</v>
      </c>
      <c r="B73" s="611" t="s">
        <v>192</v>
      </c>
      <c r="C73" s="183"/>
      <c r="D73" s="673">
        <v>4491</v>
      </c>
      <c r="E73" s="674">
        <v>650</v>
      </c>
      <c r="F73" s="674">
        <v>565</v>
      </c>
      <c r="G73" s="674">
        <v>96</v>
      </c>
      <c r="H73" s="674">
        <v>631</v>
      </c>
      <c r="I73" s="674">
        <v>0</v>
      </c>
      <c r="J73" s="674">
        <v>382</v>
      </c>
      <c r="K73" s="674">
        <v>14968</v>
      </c>
      <c r="L73" s="674">
        <v>5062</v>
      </c>
      <c r="M73" s="674">
        <v>49</v>
      </c>
      <c r="N73" s="674">
        <v>0</v>
      </c>
      <c r="O73" s="674">
        <v>1196</v>
      </c>
      <c r="P73" s="674">
        <v>2726</v>
      </c>
      <c r="Q73" s="674">
        <v>1933</v>
      </c>
      <c r="R73" s="674">
        <v>2446</v>
      </c>
      <c r="S73" s="674">
        <v>3710</v>
      </c>
      <c r="T73" s="674">
        <v>6248</v>
      </c>
      <c r="U73" s="674">
        <v>1908</v>
      </c>
      <c r="V73" s="674">
        <v>411</v>
      </c>
      <c r="W73" s="674">
        <v>989</v>
      </c>
      <c r="X73" s="674">
        <v>0</v>
      </c>
      <c r="Y73" s="674">
        <v>2108</v>
      </c>
      <c r="Z73" s="674">
        <v>1400</v>
      </c>
      <c r="AA73" s="674">
        <v>1866</v>
      </c>
      <c r="AB73" s="674">
        <v>26831</v>
      </c>
      <c r="AC73" s="674">
        <v>2897</v>
      </c>
      <c r="AD73" s="674">
        <v>3</v>
      </c>
      <c r="AE73" s="674">
        <v>374</v>
      </c>
      <c r="AF73" s="674">
        <v>11251</v>
      </c>
      <c r="AG73" s="674">
        <v>619</v>
      </c>
      <c r="AH73" s="674">
        <v>122</v>
      </c>
      <c r="AI73" s="674">
        <v>638</v>
      </c>
      <c r="AJ73" s="674">
        <v>787</v>
      </c>
      <c r="AK73" s="674">
        <v>118</v>
      </c>
      <c r="AL73" s="674">
        <v>1572</v>
      </c>
      <c r="AM73" s="674">
        <v>988</v>
      </c>
      <c r="AN73" s="674">
        <v>137</v>
      </c>
      <c r="AO73" s="674">
        <v>1448</v>
      </c>
      <c r="AP73" s="674">
        <v>1676</v>
      </c>
      <c r="AQ73" s="674">
        <v>4879</v>
      </c>
      <c r="AR73" s="674">
        <v>11237</v>
      </c>
      <c r="AS73" s="674">
        <v>10658</v>
      </c>
      <c r="AT73" s="674">
        <v>2271</v>
      </c>
      <c r="AU73" s="674">
        <v>6787</v>
      </c>
      <c r="AV73" s="674">
        <v>17124</v>
      </c>
      <c r="AW73" s="674">
        <v>1817</v>
      </c>
      <c r="AX73" s="674">
        <v>5770</v>
      </c>
      <c r="AY73" s="674">
        <v>4849</v>
      </c>
      <c r="AZ73" s="674">
        <v>1342</v>
      </c>
      <c r="BA73" s="674">
        <v>79</v>
      </c>
      <c r="BB73" s="674">
        <v>142</v>
      </c>
      <c r="BC73" s="674">
        <v>103</v>
      </c>
      <c r="BD73" s="674">
        <v>139</v>
      </c>
      <c r="BE73" s="674">
        <v>2</v>
      </c>
      <c r="BF73" s="674">
        <v>7</v>
      </c>
      <c r="BG73" s="674">
        <v>426</v>
      </c>
      <c r="BH73" s="674">
        <v>4450</v>
      </c>
      <c r="BI73" s="674">
        <v>315</v>
      </c>
      <c r="BJ73" s="674">
        <v>123</v>
      </c>
      <c r="BK73" s="674">
        <v>8537</v>
      </c>
      <c r="BL73" s="674">
        <v>33</v>
      </c>
      <c r="BM73" s="674">
        <v>16101</v>
      </c>
      <c r="BN73" s="674">
        <v>7273</v>
      </c>
      <c r="BO73" s="674">
        <v>4679</v>
      </c>
      <c r="BP73" s="674">
        <v>4245</v>
      </c>
      <c r="BQ73" s="674">
        <v>2563</v>
      </c>
      <c r="BR73" s="674">
        <v>451</v>
      </c>
      <c r="BS73" s="674">
        <v>884</v>
      </c>
      <c r="BT73" s="674">
        <v>971</v>
      </c>
      <c r="BU73" s="674">
        <v>7460</v>
      </c>
      <c r="BV73" s="674">
        <v>1536</v>
      </c>
      <c r="BW73" s="674">
        <v>100</v>
      </c>
      <c r="BX73" s="674">
        <v>128</v>
      </c>
      <c r="BY73" s="674">
        <v>341</v>
      </c>
      <c r="BZ73" s="674">
        <v>37</v>
      </c>
      <c r="CA73" s="674">
        <v>1978</v>
      </c>
      <c r="CB73" s="674">
        <v>11671</v>
      </c>
      <c r="CC73" s="674">
        <v>95</v>
      </c>
      <c r="CD73" s="674">
        <v>34</v>
      </c>
      <c r="CE73" s="674">
        <v>11</v>
      </c>
      <c r="CF73" s="674">
        <v>138</v>
      </c>
      <c r="CG73" s="674">
        <v>335</v>
      </c>
      <c r="CH73" s="674">
        <v>54</v>
      </c>
      <c r="CI73" s="674">
        <v>475</v>
      </c>
      <c r="CJ73" s="674">
        <v>160</v>
      </c>
      <c r="CK73" s="674">
        <v>1722</v>
      </c>
      <c r="CL73" s="674">
        <v>7</v>
      </c>
      <c r="CM73" s="674">
        <v>900</v>
      </c>
      <c r="CN73" s="674">
        <v>2744</v>
      </c>
      <c r="CO73" s="674">
        <v>2111</v>
      </c>
      <c r="CP73" s="674">
        <v>2004</v>
      </c>
      <c r="CQ73" s="674">
        <v>23286</v>
      </c>
      <c r="CR73" s="674">
        <v>448</v>
      </c>
      <c r="CS73" s="674">
        <v>2884</v>
      </c>
      <c r="CT73" s="674">
        <v>2636</v>
      </c>
      <c r="CU73" s="674">
        <v>2191</v>
      </c>
      <c r="CV73" s="674">
        <v>527</v>
      </c>
      <c r="CW73" s="674">
        <v>201</v>
      </c>
      <c r="CX73" s="674">
        <v>6150</v>
      </c>
      <c r="CY73" s="674">
        <v>2221</v>
      </c>
      <c r="CZ73" s="674">
        <v>2874</v>
      </c>
      <c r="DA73" s="674">
        <v>26192</v>
      </c>
      <c r="DB73" s="674">
        <v>1462</v>
      </c>
      <c r="DC73" s="674">
        <v>1405</v>
      </c>
      <c r="DD73" s="674">
        <v>1804</v>
      </c>
      <c r="DE73" s="674">
        <v>2712</v>
      </c>
      <c r="DF73" s="674">
        <v>407</v>
      </c>
      <c r="DG73" s="675">
        <v>332994</v>
      </c>
      <c r="DH73" s="674">
        <v>15794</v>
      </c>
      <c r="DI73" s="674">
        <v>427517</v>
      </c>
      <c r="DJ73" s="674">
        <v>94</v>
      </c>
      <c r="DK73" s="674">
        <v>0</v>
      </c>
      <c r="DL73" s="674">
        <v>3843</v>
      </c>
      <c r="DM73" s="674">
        <v>54004</v>
      </c>
      <c r="DN73" s="674">
        <v>1728</v>
      </c>
      <c r="DO73" s="676">
        <v>502980</v>
      </c>
      <c r="DP73" s="676">
        <v>835974</v>
      </c>
      <c r="DQ73" s="674">
        <v>211206</v>
      </c>
      <c r="DR73" s="676">
        <v>714186</v>
      </c>
      <c r="DS73" s="676">
        <v>1047180</v>
      </c>
      <c r="DT73" s="677">
        <v>-327457</v>
      </c>
      <c r="DU73" s="675">
        <v>386729</v>
      </c>
      <c r="DV73" s="678">
        <v>719723</v>
      </c>
      <c r="DW73" s="680" t="s">
        <v>274</v>
      </c>
    </row>
    <row r="74" spans="1:127" ht="15.75" customHeight="1">
      <c r="A74" s="604" t="s">
        <v>275</v>
      </c>
      <c r="B74" s="611" t="s">
        <v>193</v>
      </c>
      <c r="C74" s="183"/>
      <c r="D74" s="673">
        <v>478</v>
      </c>
      <c r="E74" s="674">
        <v>42</v>
      </c>
      <c r="F74" s="674">
        <v>112</v>
      </c>
      <c r="G74" s="674">
        <v>39</v>
      </c>
      <c r="H74" s="674">
        <v>146</v>
      </c>
      <c r="I74" s="674">
        <v>0</v>
      </c>
      <c r="J74" s="674">
        <v>552</v>
      </c>
      <c r="K74" s="674">
        <v>834</v>
      </c>
      <c r="L74" s="674">
        <v>232</v>
      </c>
      <c r="M74" s="674">
        <v>7</v>
      </c>
      <c r="N74" s="674">
        <v>0</v>
      </c>
      <c r="O74" s="674">
        <v>378</v>
      </c>
      <c r="P74" s="674">
        <v>588</v>
      </c>
      <c r="Q74" s="674">
        <v>295</v>
      </c>
      <c r="R74" s="674">
        <v>532</v>
      </c>
      <c r="S74" s="674">
        <v>504</v>
      </c>
      <c r="T74" s="674">
        <v>1013</v>
      </c>
      <c r="U74" s="674">
        <v>254</v>
      </c>
      <c r="V74" s="674">
        <v>125</v>
      </c>
      <c r="W74" s="674">
        <v>140</v>
      </c>
      <c r="X74" s="674">
        <v>0</v>
      </c>
      <c r="Y74" s="674">
        <v>327</v>
      </c>
      <c r="Z74" s="674">
        <v>230</v>
      </c>
      <c r="AA74" s="674">
        <v>106</v>
      </c>
      <c r="AB74" s="674">
        <v>4606</v>
      </c>
      <c r="AC74" s="674">
        <v>804</v>
      </c>
      <c r="AD74" s="674">
        <v>3</v>
      </c>
      <c r="AE74" s="674">
        <v>13</v>
      </c>
      <c r="AF74" s="674">
        <v>641</v>
      </c>
      <c r="AG74" s="674">
        <v>68</v>
      </c>
      <c r="AH74" s="674">
        <v>8</v>
      </c>
      <c r="AI74" s="674">
        <v>126</v>
      </c>
      <c r="AJ74" s="674">
        <v>227</v>
      </c>
      <c r="AK74" s="674">
        <v>41</v>
      </c>
      <c r="AL74" s="674">
        <v>333</v>
      </c>
      <c r="AM74" s="674">
        <v>195</v>
      </c>
      <c r="AN74" s="674">
        <v>167</v>
      </c>
      <c r="AO74" s="674">
        <v>328</v>
      </c>
      <c r="AP74" s="674">
        <v>110</v>
      </c>
      <c r="AQ74" s="674">
        <v>1806</v>
      </c>
      <c r="AR74" s="674">
        <v>1365</v>
      </c>
      <c r="AS74" s="674">
        <v>3119</v>
      </c>
      <c r="AT74" s="674">
        <v>431</v>
      </c>
      <c r="AU74" s="674">
        <v>1176</v>
      </c>
      <c r="AV74" s="674">
        <v>2832</v>
      </c>
      <c r="AW74" s="674">
        <v>392</v>
      </c>
      <c r="AX74" s="674">
        <v>853</v>
      </c>
      <c r="AY74" s="674">
        <v>1251</v>
      </c>
      <c r="AZ74" s="674">
        <v>168</v>
      </c>
      <c r="BA74" s="674">
        <v>13</v>
      </c>
      <c r="BB74" s="674">
        <v>23</v>
      </c>
      <c r="BC74" s="674">
        <v>29</v>
      </c>
      <c r="BD74" s="674">
        <v>44</v>
      </c>
      <c r="BE74" s="674">
        <v>1</v>
      </c>
      <c r="BF74" s="674">
        <v>1</v>
      </c>
      <c r="BG74" s="674">
        <v>74</v>
      </c>
      <c r="BH74" s="674">
        <v>376</v>
      </c>
      <c r="BI74" s="674">
        <v>220</v>
      </c>
      <c r="BJ74" s="674">
        <v>32</v>
      </c>
      <c r="BK74" s="674">
        <v>1379</v>
      </c>
      <c r="BL74" s="674">
        <v>13</v>
      </c>
      <c r="BM74" s="674">
        <v>3260</v>
      </c>
      <c r="BN74" s="674">
        <v>729</v>
      </c>
      <c r="BO74" s="674">
        <v>2004</v>
      </c>
      <c r="BP74" s="674">
        <v>1598</v>
      </c>
      <c r="BQ74" s="674">
        <v>7754</v>
      </c>
      <c r="BR74" s="674">
        <v>109</v>
      </c>
      <c r="BS74" s="674">
        <v>1244</v>
      </c>
      <c r="BT74" s="674">
        <v>1283</v>
      </c>
      <c r="BU74" s="674">
        <v>11628</v>
      </c>
      <c r="BV74" s="674">
        <v>11567</v>
      </c>
      <c r="BW74" s="674">
        <v>6735</v>
      </c>
      <c r="BX74" s="674">
        <v>2723</v>
      </c>
      <c r="BY74" s="674">
        <v>36263</v>
      </c>
      <c r="BZ74" s="674">
        <v>625</v>
      </c>
      <c r="CA74" s="674">
        <v>1925</v>
      </c>
      <c r="CB74" s="674">
        <v>4427</v>
      </c>
      <c r="CC74" s="674">
        <v>245</v>
      </c>
      <c r="CD74" s="674">
        <v>74</v>
      </c>
      <c r="CE74" s="674">
        <v>25</v>
      </c>
      <c r="CF74" s="674">
        <v>87</v>
      </c>
      <c r="CG74" s="674">
        <v>395</v>
      </c>
      <c r="CH74" s="674">
        <v>7</v>
      </c>
      <c r="CI74" s="674">
        <v>842</v>
      </c>
      <c r="CJ74" s="674">
        <v>252</v>
      </c>
      <c r="CK74" s="674">
        <v>511</v>
      </c>
      <c r="CL74" s="674">
        <v>5</v>
      </c>
      <c r="CM74" s="674">
        <v>101</v>
      </c>
      <c r="CN74" s="674">
        <v>5540</v>
      </c>
      <c r="CO74" s="674">
        <v>2812</v>
      </c>
      <c r="CP74" s="674">
        <v>130</v>
      </c>
      <c r="CQ74" s="674">
        <v>2185</v>
      </c>
      <c r="CR74" s="674">
        <v>793</v>
      </c>
      <c r="CS74" s="674">
        <v>2595</v>
      </c>
      <c r="CT74" s="674">
        <v>636</v>
      </c>
      <c r="CU74" s="674">
        <v>1442</v>
      </c>
      <c r="CV74" s="674">
        <v>1566</v>
      </c>
      <c r="CW74" s="674">
        <v>53</v>
      </c>
      <c r="CX74" s="674">
        <v>782</v>
      </c>
      <c r="CY74" s="674">
        <v>832</v>
      </c>
      <c r="CZ74" s="674">
        <v>1093</v>
      </c>
      <c r="DA74" s="674">
        <v>1210</v>
      </c>
      <c r="DB74" s="674">
        <v>118</v>
      </c>
      <c r="DC74" s="674">
        <v>661</v>
      </c>
      <c r="DD74" s="674">
        <v>289</v>
      </c>
      <c r="DE74" s="674">
        <v>0</v>
      </c>
      <c r="DF74" s="674">
        <v>127</v>
      </c>
      <c r="DG74" s="675">
        <v>149484</v>
      </c>
      <c r="DH74" s="674">
        <v>3</v>
      </c>
      <c r="DI74" s="674">
        <v>135195</v>
      </c>
      <c r="DJ74" s="674">
        <v>0</v>
      </c>
      <c r="DK74" s="674">
        <v>0</v>
      </c>
      <c r="DL74" s="674">
        <v>0</v>
      </c>
      <c r="DM74" s="674">
        <v>0</v>
      </c>
      <c r="DN74" s="674">
        <v>0</v>
      </c>
      <c r="DO74" s="676">
        <v>135198</v>
      </c>
      <c r="DP74" s="676">
        <v>284682</v>
      </c>
      <c r="DQ74" s="674">
        <v>2523</v>
      </c>
      <c r="DR74" s="676">
        <v>137721</v>
      </c>
      <c r="DS74" s="676">
        <v>287205</v>
      </c>
      <c r="DT74" s="677">
        <v>-9217</v>
      </c>
      <c r="DU74" s="675">
        <v>128504</v>
      </c>
      <c r="DV74" s="678">
        <v>277988</v>
      </c>
      <c r="DW74" s="680" t="s">
        <v>275</v>
      </c>
    </row>
    <row r="75" spans="1:127" ht="15.75" customHeight="1">
      <c r="A75" s="604" t="s">
        <v>276</v>
      </c>
      <c r="B75" s="611" t="s">
        <v>368</v>
      </c>
      <c r="C75" s="183"/>
      <c r="D75" s="673">
        <v>7</v>
      </c>
      <c r="E75" s="674">
        <v>0</v>
      </c>
      <c r="F75" s="674">
        <v>102</v>
      </c>
      <c r="G75" s="674">
        <v>2</v>
      </c>
      <c r="H75" s="674">
        <v>5</v>
      </c>
      <c r="I75" s="674">
        <v>0</v>
      </c>
      <c r="J75" s="674">
        <v>51</v>
      </c>
      <c r="K75" s="674">
        <v>416</v>
      </c>
      <c r="L75" s="674">
        <v>52</v>
      </c>
      <c r="M75" s="674">
        <v>1</v>
      </c>
      <c r="N75" s="674">
        <v>0</v>
      </c>
      <c r="O75" s="674">
        <v>28</v>
      </c>
      <c r="P75" s="674">
        <v>100</v>
      </c>
      <c r="Q75" s="674">
        <v>60</v>
      </c>
      <c r="R75" s="674">
        <v>174</v>
      </c>
      <c r="S75" s="674">
        <v>94</v>
      </c>
      <c r="T75" s="674">
        <v>173</v>
      </c>
      <c r="U75" s="674">
        <v>97</v>
      </c>
      <c r="V75" s="674">
        <v>11</v>
      </c>
      <c r="W75" s="674">
        <v>39</v>
      </c>
      <c r="X75" s="674">
        <v>0</v>
      </c>
      <c r="Y75" s="674">
        <v>80</v>
      </c>
      <c r="Z75" s="674">
        <v>31</v>
      </c>
      <c r="AA75" s="674">
        <v>39</v>
      </c>
      <c r="AB75" s="674">
        <v>2255</v>
      </c>
      <c r="AC75" s="674">
        <v>129</v>
      </c>
      <c r="AD75" s="674">
        <v>0</v>
      </c>
      <c r="AE75" s="674">
        <v>7</v>
      </c>
      <c r="AF75" s="674">
        <v>459</v>
      </c>
      <c r="AG75" s="674">
        <v>33</v>
      </c>
      <c r="AH75" s="674">
        <v>2</v>
      </c>
      <c r="AI75" s="674">
        <v>19</v>
      </c>
      <c r="AJ75" s="674">
        <v>81</v>
      </c>
      <c r="AK75" s="674">
        <v>5</v>
      </c>
      <c r="AL75" s="674">
        <v>67</v>
      </c>
      <c r="AM75" s="674">
        <v>57</v>
      </c>
      <c r="AN75" s="674">
        <v>53</v>
      </c>
      <c r="AO75" s="674">
        <v>114</v>
      </c>
      <c r="AP75" s="674">
        <v>22</v>
      </c>
      <c r="AQ75" s="674">
        <v>194</v>
      </c>
      <c r="AR75" s="674">
        <v>200</v>
      </c>
      <c r="AS75" s="674">
        <v>650</v>
      </c>
      <c r="AT75" s="674">
        <v>112</v>
      </c>
      <c r="AU75" s="674">
        <v>257</v>
      </c>
      <c r="AV75" s="674">
        <v>802</v>
      </c>
      <c r="AW75" s="674">
        <v>42</v>
      </c>
      <c r="AX75" s="674">
        <v>205</v>
      </c>
      <c r="AY75" s="674">
        <v>231</v>
      </c>
      <c r="AZ75" s="674">
        <v>49</v>
      </c>
      <c r="BA75" s="674">
        <v>4</v>
      </c>
      <c r="BB75" s="674">
        <v>7</v>
      </c>
      <c r="BC75" s="674">
        <v>8</v>
      </c>
      <c r="BD75" s="674">
        <v>6</v>
      </c>
      <c r="BE75" s="674">
        <v>0</v>
      </c>
      <c r="BF75" s="674">
        <v>0</v>
      </c>
      <c r="BG75" s="674">
        <v>12</v>
      </c>
      <c r="BH75" s="674">
        <v>51</v>
      </c>
      <c r="BI75" s="674">
        <v>20</v>
      </c>
      <c r="BJ75" s="674">
        <v>3</v>
      </c>
      <c r="BK75" s="674">
        <v>53</v>
      </c>
      <c r="BL75" s="674">
        <v>1</v>
      </c>
      <c r="BM75" s="674">
        <v>1351</v>
      </c>
      <c r="BN75" s="674">
        <v>198</v>
      </c>
      <c r="BO75" s="674">
        <v>138</v>
      </c>
      <c r="BP75" s="674">
        <v>194</v>
      </c>
      <c r="BQ75" s="674">
        <v>2166</v>
      </c>
      <c r="BR75" s="674">
        <v>126</v>
      </c>
      <c r="BS75" s="674">
        <v>34</v>
      </c>
      <c r="BT75" s="674">
        <v>81</v>
      </c>
      <c r="BU75" s="674">
        <v>14165</v>
      </c>
      <c r="BV75" s="674">
        <v>3236</v>
      </c>
      <c r="BW75" s="674">
        <v>1852</v>
      </c>
      <c r="BX75" s="674">
        <v>3222</v>
      </c>
      <c r="BY75" s="674">
        <v>2919</v>
      </c>
      <c r="BZ75" s="674">
        <v>20</v>
      </c>
      <c r="CA75" s="674">
        <v>1347</v>
      </c>
      <c r="CB75" s="674">
        <v>1764</v>
      </c>
      <c r="CC75" s="674">
        <v>493</v>
      </c>
      <c r="CD75" s="674">
        <v>14</v>
      </c>
      <c r="CE75" s="674">
        <v>96</v>
      </c>
      <c r="CF75" s="674">
        <v>1030</v>
      </c>
      <c r="CG75" s="674">
        <v>676</v>
      </c>
      <c r="CH75" s="674">
        <v>92</v>
      </c>
      <c r="CI75" s="674">
        <v>731</v>
      </c>
      <c r="CJ75" s="674">
        <v>284</v>
      </c>
      <c r="CK75" s="674">
        <v>3296</v>
      </c>
      <c r="CL75" s="674">
        <v>48</v>
      </c>
      <c r="CM75" s="674">
        <v>330</v>
      </c>
      <c r="CN75" s="674">
        <v>233</v>
      </c>
      <c r="CO75" s="674">
        <v>155</v>
      </c>
      <c r="CP75" s="674">
        <v>740</v>
      </c>
      <c r="CQ75" s="674">
        <v>5960</v>
      </c>
      <c r="CR75" s="674">
        <v>231</v>
      </c>
      <c r="CS75" s="674">
        <v>277</v>
      </c>
      <c r="CT75" s="674">
        <v>767</v>
      </c>
      <c r="CU75" s="674">
        <v>806</v>
      </c>
      <c r="CV75" s="674">
        <v>463</v>
      </c>
      <c r="CW75" s="674">
        <v>19</v>
      </c>
      <c r="CX75" s="674">
        <v>225</v>
      </c>
      <c r="CY75" s="674">
        <v>1965</v>
      </c>
      <c r="CZ75" s="674">
        <v>386</v>
      </c>
      <c r="DA75" s="674">
        <v>1418</v>
      </c>
      <c r="DB75" s="674">
        <v>1324</v>
      </c>
      <c r="DC75" s="674">
        <v>532</v>
      </c>
      <c r="DD75" s="674">
        <v>1111</v>
      </c>
      <c r="DE75" s="674">
        <v>0</v>
      </c>
      <c r="DF75" s="674">
        <v>1072</v>
      </c>
      <c r="DG75" s="675">
        <v>65359</v>
      </c>
      <c r="DH75" s="674">
        <v>0</v>
      </c>
      <c r="DI75" s="674">
        <v>2740</v>
      </c>
      <c r="DJ75" s="674">
        <v>0</v>
      </c>
      <c r="DK75" s="674">
        <v>0</v>
      </c>
      <c r="DL75" s="674">
        <v>0</v>
      </c>
      <c r="DM75" s="674">
        <v>13987</v>
      </c>
      <c r="DN75" s="674">
        <v>0</v>
      </c>
      <c r="DO75" s="676">
        <v>16727</v>
      </c>
      <c r="DP75" s="676">
        <v>82086</v>
      </c>
      <c r="DQ75" s="674">
        <v>8</v>
      </c>
      <c r="DR75" s="676">
        <v>16735</v>
      </c>
      <c r="DS75" s="676">
        <v>82094</v>
      </c>
      <c r="DT75" s="677">
        <v>-7098</v>
      </c>
      <c r="DU75" s="675">
        <v>9637</v>
      </c>
      <c r="DV75" s="678">
        <v>74996</v>
      </c>
      <c r="DW75" s="680" t="s">
        <v>276</v>
      </c>
    </row>
    <row r="76" spans="1:127" ht="15.75" customHeight="1">
      <c r="A76" s="604" t="s">
        <v>277</v>
      </c>
      <c r="B76" s="611" t="s">
        <v>369</v>
      </c>
      <c r="C76" s="183"/>
      <c r="D76" s="673">
        <v>0</v>
      </c>
      <c r="E76" s="674">
        <v>0</v>
      </c>
      <c r="F76" s="674">
        <v>0</v>
      </c>
      <c r="G76" s="674">
        <v>0</v>
      </c>
      <c r="H76" s="674">
        <v>0</v>
      </c>
      <c r="I76" s="674">
        <v>0</v>
      </c>
      <c r="J76" s="674">
        <v>0</v>
      </c>
      <c r="K76" s="674">
        <v>0</v>
      </c>
      <c r="L76" s="674">
        <v>0</v>
      </c>
      <c r="M76" s="674">
        <v>0</v>
      </c>
      <c r="N76" s="674">
        <v>0</v>
      </c>
      <c r="O76" s="674">
        <v>0</v>
      </c>
      <c r="P76" s="674">
        <v>0</v>
      </c>
      <c r="Q76" s="674">
        <v>0</v>
      </c>
      <c r="R76" s="674">
        <v>0</v>
      </c>
      <c r="S76" s="674">
        <v>0</v>
      </c>
      <c r="T76" s="674">
        <v>0</v>
      </c>
      <c r="U76" s="674">
        <v>0</v>
      </c>
      <c r="V76" s="674">
        <v>0</v>
      </c>
      <c r="W76" s="674">
        <v>0</v>
      </c>
      <c r="X76" s="674">
        <v>0</v>
      </c>
      <c r="Y76" s="674">
        <v>0</v>
      </c>
      <c r="Z76" s="674">
        <v>0</v>
      </c>
      <c r="AA76" s="674">
        <v>0</v>
      </c>
      <c r="AB76" s="674">
        <v>0</v>
      </c>
      <c r="AC76" s="674">
        <v>0</v>
      </c>
      <c r="AD76" s="674">
        <v>0</v>
      </c>
      <c r="AE76" s="674">
        <v>0</v>
      </c>
      <c r="AF76" s="674">
        <v>0</v>
      </c>
      <c r="AG76" s="674">
        <v>0</v>
      </c>
      <c r="AH76" s="674">
        <v>0</v>
      </c>
      <c r="AI76" s="674">
        <v>0</v>
      </c>
      <c r="AJ76" s="674">
        <v>0</v>
      </c>
      <c r="AK76" s="674">
        <v>0</v>
      </c>
      <c r="AL76" s="674">
        <v>0</v>
      </c>
      <c r="AM76" s="674">
        <v>0</v>
      </c>
      <c r="AN76" s="674">
        <v>0</v>
      </c>
      <c r="AO76" s="674">
        <v>0</v>
      </c>
      <c r="AP76" s="674">
        <v>0</v>
      </c>
      <c r="AQ76" s="674">
        <v>0</v>
      </c>
      <c r="AR76" s="674">
        <v>0</v>
      </c>
      <c r="AS76" s="674">
        <v>0</v>
      </c>
      <c r="AT76" s="674">
        <v>0</v>
      </c>
      <c r="AU76" s="674">
        <v>0</v>
      </c>
      <c r="AV76" s="674">
        <v>0</v>
      </c>
      <c r="AW76" s="674">
        <v>0</v>
      </c>
      <c r="AX76" s="674">
        <v>0</v>
      </c>
      <c r="AY76" s="674">
        <v>0</v>
      </c>
      <c r="AZ76" s="674">
        <v>0</v>
      </c>
      <c r="BA76" s="674">
        <v>0</v>
      </c>
      <c r="BB76" s="674">
        <v>0</v>
      </c>
      <c r="BC76" s="674">
        <v>0</v>
      </c>
      <c r="BD76" s="674">
        <v>0</v>
      </c>
      <c r="BE76" s="674">
        <v>0</v>
      </c>
      <c r="BF76" s="674">
        <v>0</v>
      </c>
      <c r="BG76" s="674">
        <v>0</v>
      </c>
      <c r="BH76" s="674">
        <v>0</v>
      </c>
      <c r="BI76" s="674">
        <v>0</v>
      </c>
      <c r="BJ76" s="674">
        <v>0</v>
      </c>
      <c r="BK76" s="674">
        <v>0</v>
      </c>
      <c r="BL76" s="674">
        <v>0</v>
      </c>
      <c r="BM76" s="674">
        <v>0</v>
      </c>
      <c r="BN76" s="674">
        <v>0</v>
      </c>
      <c r="BO76" s="674">
        <v>0</v>
      </c>
      <c r="BP76" s="674">
        <v>0</v>
      </c>
      <c r="BQ76" s="674">
        <v>0</v>
      </c>
      <c r="BR76" s="674">
        <v>0</v>
      </c>
      <c r="BS76" s="674">
        <v>0</v>
      </c>
      <c r="BT76" s="674">
        <v>0</v>
      </c>
      <c r="BU76" s="674">
        <v>0</v>
      </c>
      <c r="BV76" s="674">
        <v>0</v>
      </c>
      <c r="BW76" s="674">
        <v>0</v>
      </c>
      <c r="BX76" s="674">
        <v>0</v>
      </c>
      <c r="BY76" s="674">
        <v>0</v>
      </c>
      <c r="BZ76" s="674">
        <v>0</v>
      </c>
      <c r="CA76" s="674">
        <v>0</v>
      </c>
      <c r="CB76" s="674">
        <v>0</v>
      </c>
      <c r="CC76" s="674">
        <v>0</v>
      </c>
      <c r="CD76" s="674">
        <v>0</v>
      </c>
      <c r="CE76" s="674">
        <v>0</v>
      </c>
      <c r="CF76" s="674">
        <v>0</v>
      </c>
      <c r="CG76" s="674">
        <v>0</v>
      </c>
      <c r="CH76" s="674">
        <v>0</v>
      </c>
      <c r="CI76" s="674">
        <v>0</v>
      </c>
      <c r="CJ76" s="674">
        <v>0</v>
      </c>
      <c r="CK76" s="674">
        <v>0</v>
      </c>
      <c r="CL76" s="674">
        <v>0</v>
      </c>
      <c r="CM76" s="674">
        <v>0</v>
      </c>
      <c r="CN76" s="674">
        <v>0</v>
      </c>
      <c r="CO76" s="674">
        <v>0</v>
      </c>
      <c r="CP76" s="674">
        <v>0</v>
      </c>
      <c r="CQ76" s="674">
        <v>0</v>
      </c>
      <c r="CR76" s="674">
        <v>0</v>
      </c>
      <c r="CS76" s="674">
        <v>0</v>
      </c>
      <c r="CT76" s="674">
        <v>0</v>
      </c>
      <c r="CU76" s="674">
        <v>0</v>
      </c>
      <c r="CV76" s="674">
        <v>0</v>
      </c>
      <c r="CW76" s="674">
        <v>0</v>
      </c>
      <c r="CX76" s="674">
        <v>0</v>
      </c>
      <c r="CY76" s="674">
        <v>0</v>
      </c>
      <c r="CZ76" s="674">
        <v>0</v>
      </c>
      <c r="DA76" s="674">
        <v>0</v>
      </c>
      <c r="DB76" s="674">
        <v>0</v>
      </c>
      <c r="DC76" s="674">
        <v>0</v>
      </c>
      <c r="DD76" s="674">
        <v>0</v>
      </c>
      <c r="DE76" s="674">
        <v>0</v>
      </c>
      <c r="DF76" s="674">
        <v>0</v>
      </c>
      <c r="DG76" s="675">
        <v>0</v>
      </c>
      <c r="DH76" s="674">
        <v>0</v>
      </c>
      <c r="DI76" s="674">
        <v>40744</v>
      </c>
      <c r="DJ76" s="674">
        <v>74</v>
      </c>
      <c r="DK76" s="674">
        <v>0</v>
      </c>
      <c r="DL76" s="674">
        <v>0</v>
      </c>
      <c r="DM76" s="674">
        <v>0</v>
      </c>
      <c r="DN76" s="674">
        <v>0</v>
      </c>
      <c r="DO76" s="676">
        <v>40818</v>
      </c>
      <c r="DP76" s="676">
        <v>40818</v>
      </c>
      <c r="DQ76" s="674">
        <v>83</v>
      </c>
      <c r="DR76" s="676">
        <v>40901</v>
      </c>
      <c r="DS76" s="676">
        <v>40901</v>
      </c>
      <c r="DT76" s="677">
        <v>-11</v>
      </c>
      <c r="DU76" s="675">
        <v>40890</v>
      </c>
      <c r="DV76" s="678">
        <v>40890</v>
      </c>
      <c r="DW76" s="680" t="s">
        <v>277</v>
      </c>
    </row>
    <row r="77" spans="1:127" ht="15.75" customHeight="1">
      <c r="A77" s="604" t="s">
        <v>278</v>
      </c>
      <c r="B77" s="611" t="s">
        <v>370</v>
      </c>
      <c r="C77" s="183"/>
      <c r="D77" s="673">
        <v>0</v>
      </c>
      <c r="E77" s="674">
        <v>0</v>
      </c>
      <c r="F77" s="674">
        <v>0</v>
      </c>
      <c r="G77" s="674">
        <v>0</v>
      </c>
      <c r="H77" s="674">
        <v>0</v>
      </c>
      <c r="I77" s="674">
        <v>0</v>
      </c>
      <c r="J77" s="674">
        <v>0</v>
      </c>
      <c r="K77" s="674">
        <v>0</v>
      </c>
      <c r="L77" s="674">
        <v>0</v>
      </c>
      <c r="M77" s="674">
        <v>0</v>
      </c>
      <c r="N77" s="674">
        <v>0</v>
      </c>
      <c r="O77" s="674">
        <v>0</v>
      </c>
      <c r="P77" s="674">
        <v>0</v>
      </c>
      <c r="Q77" s="674">
        <v>0</v>
      </c>
      <c r="R77" s="674">
        <v>0</v>
      </c>
      <c r="S77" s="674">
        <v>0</v>
      </c>
      <c r="T77" s="674">
        <v>0</v>
      </c>
      <c r="U77" s="674">
        <v>0</v>
      </c>
      <c r="V77" s="674">
        <v>0</v>
      </c>
      <c r="W77" s="674">
        <v>0</v>
      </c>
      <c r="X77" s="674">
        <v>0</v>
      </c>
      <c r="Y77" s="674">
        <v>0</v>
      </c>
      <c r="Z77" s="674">
        <v>0</v>
      </c>
      <c r="AA77" s="674">
        <v>0</v>
      </c>
      <c r="AB77" s="674">
        <v>0</v>
      </c>
      <c r="AC77" s="674">
        <v>0</v>
      </c>
      <c r="AD77" s="674">
        <v>0</v>
      </c>
      <c r="AE77" s="674">
        <v>0</v>
      </c>
      <c r="AF77" s="674">
        <v>0</v>
      </c>
      <c r="AG77" s="674">
        <v>0</v>
      </c>
      <c r="AH77" s="674">
        <v>0</v>
      </c>
      <c r="AI77" s="674">
        <v>0</v>
      </c>
      <c r="AJ77" s="674">
        <v>0</v>
      </c>
      <c r="AK77" s="674">
        <v>0</v>
      </c>
      <c r="AL77" s="674">
        <v>0</v>
      </c>
      <c r="AM77" s="674">
        <v>0</v>
      </c>
      <c r="AN77" s="674">
        <v>0</v>
      </c>
      <c r="AO77" s="674">
        <v>0</v>
      </c>
      <c r="AP77" s="674">
        <v>0</v>
      </c>
      <c r="AQ77" s="674">
        <v>0</v>
      </c>
      <c r="AR77" s="674">
        <v>0</v>
      </c>
      <c r="AS77" s="674">
        <v>0</v>
      </c>
      <c r="AT77" s="674">
        <v>0</v>
      </c>
      <c r="AU77" s="674">
        <v>0</v>
      </c>
      <c r="AV77" s="674">
        <v>0</v>
      </c>
      <c r="AW77" s="674">
        <v>0</v>
      </c>
      <c r="AX77" s="674">
        <v>0</v>
      </c>
      <c r="AY77" s="674">
        <v>0</v>
      </c>
      <c r="AZ77" s="674">
        <v>0</v>
      </c>
      <c r="BA77" s="674">
        <v>0</v>
      </c>
      <c r="BB77" s="674">
        <v>0</v>
      </c>
      <c r="BC77" s="674">
        <v>0</v>
      </c>
      <c r="BD77" s="674">
        <v>0</v>
      </c>
      <c r="BE77" s="674">
        <v>0</v>
      </c>
      <c r="BF77" s="674">
        <v>0</v>
      </c>
      <c r="BG77" s="674">
        <v>0</v>
      </c>
      <c r="BH77" s="674">
        <v>0</v>
      </c>
      <c r="BI77" s="674">
        <v>0</v>
      </c>
      <c r="BJ77" s="674">
        <v>0</v>
      </c>
      <c r="BK77" s="674">
        <v>0</v>
      </c>
      <c r="BL77" s="674">
        <v>0</v>
      </c>
      <c r="BM77" s="674">
        <v>0</v>
      </c>
      <c r="BN77" s="674">
        <v>0</v>
      </c>
      <c r="BO77" s="674">
        <v>0</v>
      </c>
      <c r="BP77" s="674">
        <v>0</v>
      </c>
      <c r="BQ77" s="674">
        <v>0</v>
      </c>
      <c r="BR77" s="674">
        <v>0</v>
      </c>
      <c r="BS77" s="674">
        <v>0</v>
      </c>
      <c r="BT77" s="674">
        <v>0</v>
      </c>
      <c r="BU77" s="674">
        <v>0</v>
      </c>
      <c r="BV77" s="674">
        <v>0</v>
      </c>
      <c r="BW77" s="674">
        <v>0</v>
      </c>
      <c r="BX77" s="674">
        <v>0</v>
      </c>
      <c r="BY77" s="674">
        <v>0</v>
      </c>
      <c r="BZ77" s="674">
        <v>0</v>
      </c>
      <c r="CA77" s="674">
        <v>0</v>
      </c>
      <c r="CB77" s="674">
        <v>0</v>
      </c>
      <c r="CC77" s="674">
        <v>0</v>
      </c>
      <c r="CD77" s="674">
        <v>0</v>
      </c>
      <c r="CE77" s="674">
        <v>0</v>
      </c>
      <c r="CF77" s="674">
        <v>0</v>
      </c>
      <c r="CG77" s="674">
        <v>0</v>
      </c>
      <c r="CH77" s="674">
        <v>0</v>
      </c>
      <c r="CI77" s="674">
        <v>0</v>
      </c>
      <c r="CJ77" s="674">
        <v>0</v>
      </c>
      <c r="CK77" s="674">
        <v>0</v>
      </c>
      <c r="CL77" s="674">
        <v>0</v>
      </c>
      <c r="CM77" s="674">
        <v>0</v>
      </c>
      <c r="CN77" s="674">
        <v>0</v>
      </c>
      <c r="CO77" s="674">
        <v>0</v>
      </c>
      <c r="CP77" s="674">
        <v>0</v>
      </c>
      <c r="CQ77" s="674">
        <v>0</v>
      </c>
      <c r="CR77" s="674">
        <v>0</v>
      </c>
      <c r="CS77" s="674">
        <v>0</v>
      </c>
      <c r="CT77" s="674">
        <v>0</v>
      </c>
      <c r="CU77" s="674">
        <v>0</v>
      </c>
      <c r="CV77" s="674">
        <v>0</v>
      </c>
      <c r="CW77" s="674">
        <v>0</v>
      </c>
      <c r="CX77" s="674">
        <v>0</v>
      </c>
      <c r="CY77" s="674">
        <v>0</v>
      </c>
      <c r="CZ77" s="674">
        <v>0</v>
      </c>
      <c r="DA77" s="674">
        <v>0</v>
      </c>
      <c r="DB77" s="674">
        <v>0</v>
      </c>
      <c r="DC77" s="674">
        <v>0</v>
      </c>
      <c r="DD77" s="674">
        <v>0</v>
      </c>
      <c r="DE77" s="674">
        <v>0</v>
      </c>
      <c r="DF77" s="674">
        <v>0</v>
      </c>
      <c r="DG77" s="675">
        <v>0</v>
      </c>
      <c r="DH77" s="674">
        <v>0</v>
      </c>
      <c r="DI77" s="674">
        <v>472423</v>
      </c>
      <c r="DJ77" s="674">
        <v>0</v>
      </c>
      <c r="DK77" s="674">
        <v>0</v>
      </c>
      <c r="DL77" s="674">
        <v>0</v>
      </c>
      <c r="DM77" s="674">
        <v>0</v>
      </c>
      <c r="DN77" s="674">
        <v>0</v>
      </c>
      <c r="DO77" s="676">
        <v>472423</v>
      </c>
      <c r="DP77" s="676">
        <v>472423</v>
      </c>
      <c r="DQ77" s="674">
        <v>0</v>
      </c>
      <c r="DR77" s="676">
        <v>472423</v>
      </c>
      <c r="DS77" s="676">
        <v>472423</v>
      </c>
      <c r="DT77" s="677">
        <v>0</v>
      </c>
      <c r="DU77" s="675">
        <v>472423</v>
      </c>
      <c r="DV77" s="678">
        <v>472423</v>
      </c>
      <c r="DW77" s="680" t="s">
        <v>278</v>
      </c>
    </row>
    <row r="78" spans="1:127" ht="15.75" customHeight="1">
      <c r="A78" s="604" t="s">
        <v>279</v>
      </c>
      <c r="B78" s="611" t="s">
        <v>371</v>
      </c>
      <c r="C78" s="183"/>
      <c r="D78" s="673">
        <v>12</v>
      </c>
      <c r="E78" s="674">
        <v>1</v>
      </c>
      <c r="F78" s="674">
        <v>5</v>
      </c>
      <c r="G78" s="674">
        <v>4</v>
      </c>
      <c r="H78" s="674">
        <v>21</v>
      </c>
      <c r="I78" s="674">
        <v>0</v>
      </c>
      <c r="J78" s="674">
        <v>28</v>
      </c>
      <c r="K78" s="674">
        <v>187</v>
      </c>
      <c r="L78" s="674">
        <v>33</v>
      </c>
      <c r="M78" s="674">
        <v>0</v>
      </c>
      <c r="N78" s="674">
        <v>0</v>
      </c>
      <c r="O78" s="674">
        <v>30</v>
      </c>
      <c r="P78" s="674">
        <v>79</v>
      </c>
      <c r="Q78" s="674">
        <v>40</v>
      </c>
      <c r="R78" s="674">
        <v>66</v>
      </c>
      <c r="S78" s="674">
        <v>87</v>
      </c>
      <c r="T78" s="674">
        <v>221</v>
      </c>
      <c r="U78" s="674">
        <v>75</v>
      </c>
      <c r="V78" s="674">
        <v>17</v>
      </c>
      <c r="W78" s="674">
        <v>43</v>
      </c>
      <c r="X78" s="674">
        <v>0</v>
      </c>
      <c r="Y78" s="674">
        <v>81</v>
      </c>
      <c r="Z78" s="674">
        <v>66</v>
      </c>
      <c r="AA78" s="674">
        <v>32</v>
      </c>
      <c r="AB78" s="674">
        <v>3231</v>
      </c>
      <c r="AC78" s="674">
        <v>105</v>
      </c>
      <c r="AD78" s="674">
        <v>0</v>
      </c>
      <c r="AE78" s="674">
        <v>4</v>
      </c>
      <c r="AF78" s="674">
        <v>554</v>
      </c>
      <c r="AG78" s="674">
        <v>18</v>
      </c>
      <c r="AH78" s="674">
        <v>3</v>
      </c>
      <c r="AI78" s="674">
        <v>30</v>
      </c>
      <c r="AJ78" s="674">
        <v>28</v>
      </c>
      <c r="AK78" s="674">
        <v>7</v>
      </c>
      <c r="AL78" s="674">
        <v>193</v>
      </c>
      <c r="AM78" s="674">
        <v>52</v>
      </c>
      <c r="AN78" s="674">
        <v>28</v>
      </c>
      <c r="AO78" s="674">
        <v>73</v>
      </c>
      <c r="AP78" s="674">
        <v>10</v>
      </c>
      <c r="AQ78" s="674">
        <v>74</v>
      </c>
      <c r="AR78" s="674">
        <v>241</v>
      </c>
      <c r="AS78" s="674">
        <v>458</v>
      </c>
      <c r="AT78" s="674">
        <v>56</v>
      </c>
      <c r="AU78" s="674">
        <v>242</v>
      </c>
      <c r="AV78" s="674">
        <v>841</v>
      </c>
      <c r="AW78" s="674">
        <v>140</v>
      </c>
      <c r="AX78" s="674">
        <v>430</v>
      </c>
      <c r="AY78" s="674">
        <v>610</v>
      </c>
      <c r="AZ78" s="674">
        <v>62</v>
      </c>
      <c r="BA78" s="674">
        <v>4</v>
      </c>
      <c r="BB78" s="674">
        <v>14</v>
      </c>
      <c r="BC78" s="674">
        <v>3</v>
      </c>
      <c r="BD78" s="674">
        <v>56</v>
      </c>
      <c r="BE78" s="674">
        <v>0</v>
      </c>
      <c r="BF78" s="674">
        <v>0</v>
      </c>
      <c r="BG78" s="674">
        <v>7</v>
      </c>
      <c r="BH78" s="674">
        <v>55</v>
      </c>
      <c r="BI78" s="674">
        <v>9</v>
      </c>
      <c r="BJ78" s="674">
        <v>7</v>
      </c>
      <c r="BK78" s="674">
        <v>126</v>
      </c>
      <c r="BL78" s="674">
        <v>10</v>
      </c>
      <c r="BM78" s="674">
        <v>381</v>
      </c>
      <c r="BN78" s="674">
        <v>157</v>
      </c>
      <c r="BO78" s="674">
        <v>145</v>
      </c>
      <c r="BP78" s="674">
        <v>92</v>
      </c>
      <c r="BQ78" s="674">
        <v>145</v>
      </c>
      <c r="BR78" s="674">
        <v>10</v>
      </c>
      <c r="BS78" s="674">
        <v>110</v>
      </c>
      <c r="BT78" s="674">
        <v>1009</v>
      </c>
      <c r="BU78" s="674">
        <v>3474</v>
      </c>
      <c r="BV78" s="674">
        <v>3599</v>
      </c>
      <c r="BW78" s="674">
        <v>39</v>
      </c>
      <c r="BX78" s="674">
        <v>4</v>
      </c>
      <c r="BY78" s="674">
        <v>0</v>
      </c>
      <c r="BZ78" s="674">
        <v>8</v>
      </c>
      <c r="CA78" s="674">
        <v>236</v>
      </c>
      <c r="CB78" s="674">
        <v>33</v>
      </c>
      <c r="CC78" s="674">
        <v>20</v>
      </c>
      <c r="CD78" s="674">
        <v>4</v>
      </c>
      <c r="CE78" s="674">
        <v>9</v>
      </c>
      <c r="CF78" s="674">
        <v>33</v>
      </c>
      <c r="CG78" s="674">
        <v>98</v>
      </c>
      <c r="CH78" s="674">
        <v>19</v>
      </c>
      <c r="CI78" s="674">
        <v>224</v>
      </c>
      <c r="CJ78" s="674">
        <v>171</v>
      </c>
      <c r="CK78" s="674">
        <v>98</v>
      </c>
      <c r="CL78" s="674">
        <v>4</v>
      </c>
      <c r="CM78" s="674">
        <v>54</v>
      </c>
      <c r="CN78" s="674">
        <v>1874</v>
      </c>
      <c r="CO78" s="674">
        <v>1055</v>
      </c>
      <c r="CP78" s="674">
        <v>780</v>
      </c>
      <c r="CQ78" s="674">
        <v>638</v>
      </c>
      <c r="CR78" s="674">
        <v>68</v>
      </c>
      <c r="CS78" s="674">
        <v>111</v>
      </c>
      <c r="CT78" s="674">
        <v>79</v>
      </c>
      <c r="CU78" s="674">
        <v>279</v>
      </c>
      <c r="CV78" s="674">
        <v>34</v>
      </c>
      <c r="CW78" s="674">
        <v>13</v>
      </c>
      <c r="CX78" s="674">
        <v>66</v>
      </c>
      <c r="CY78" s="674">
        <v>389</v>
      </c>
      <c r="CZ78" s="674">
        <v>75</v>
      </c>
      <c r="DA78" s="674">
        <v>486</v>
      </c>
      <c r="DB78" s="674">
        <v>85</v>
      </c>
      <c r="DC78" s="674">
        <v>133</v>
      </c>
      <c r="DD78" s="674">
        <v>169</v>
      </c>
      <c r="DE78" s="674">
        <v>8</v>
      </c>
      <c r="DF78" s="674">
        <v>686</v>
      </c>
      <c r="DG78" s="675">
        <v>26113</v>
      </c>
      <c r="DH78" s="674">
        <v>206</v>
      </c>
      <c r="DI78" s="674">
        <v>11393</v>
      </c>
      <c r="DJ78" s="674">
        <v>0</v>
      </c>
      <c r="DK78" s="674">
        <v>0</v>
      </c>
      <c r="DL78" s="674">
        <v>1</v>
      </c>
      <c r="DM78" s="674">
        <v>7</v>
      </c>
      <c r="DN78" s="674">
        <v>2</v>
      </c>
      <c r="DO78" s="676">
        <v>11609</v>
      </c>
      <c r="DP78" s="676">
        <v>37722</v>
      </c>
      <c r="DQ78" s="674">
        <v>7415</v>
      </c>
      <c r="DR78" s="676">
        <v>19024</v>
      </c>
      <c r="DS78" s="676">
        <v>45137</v>
      </c>
      <c r="DT78" s="677">
        <v>-30826</v>
      </c>
      <c r="DU78" s="675">
        <v>-11802</v>
      </c>
      <c r="DV78" s="678">
        <v>14311</v>
      </c>
      <c r="DW78" s="680" t="s">
        <v>279</v>
      </c>
    </row>
    <row r="79" spans="1:127" ht="15.75" customHeight="1">
      <c r="A79" s="604" t="s">
        <v>280</v>
      </c>
      <c r="B79" s="611" t="s">
        <v>372</v>
      </c>
      <c r="C79" s="183"/>
      <c r="D79" s="673">
        <v>518</v>
      </c>
      <c r="E79" s="674">
        <v>521</v>
      </c>
      <c r="F79" s="674">
        <v>88</v>
      </c>
      <c r="G79" s="674">
        <v>132</v>
      </c>
      <c r="H79" s="674">
        <v>92</v>
      </c>
      <c r="I79" s="674">
        <v>0</v>
      </c>
      <c r="J79" s="674">
        <v>122</v>
      </c>
      <c r="K79" s="674">
        <v>3249</v>
      </c>
      <c r="L79" s="674">
        <v>1220</v>
      </c>
      <c r="M79" s="674">
        <v>15</v>
      </c>
      <c r="N79" s="674">
        <v>0</v>
      </c>
      <c r="O79" s="674">
        <v>217</v>
      </c>
      <c r="P79" s="674">
        <v>375</v>
      </c>
      <c r="Q79" s="674">
        <v>667</v>
      </c>
      <c r="R79" s="674">
        <v>690</v>
      </c>
      <c r="S79" s="674">
        <v>1160</v>
      </c>
      <c r="T79" s="674">
        <v>1727</v>
      </c>
      <c r="U79" s="674">
        <v>380</v>
      </c>
      <c r="V79" s="674">
        <v>165</v>
      </c>
      <c r="W79" s="674">
        <v>279</v>
      </c>
      <c r="X79" s="674">
        <v>0</v>
      </c>
      <c r="Y79" s="674">
        <v>698</v>
      </c>
      <c r="Z79" s="674">
        <v>405</v>
      </c>
      <c r="AA79" s="674">
        <v>637</v>
      </c>
      <c r="AB79" s="674">
        <v>7286</v>
      </c>
      <c r="AC79" s="674">
        <v>717</v>
      </c>
      <c r="AD79" s="674">
        <v>1</v>
      </c>
      <c r="AE79" s="674">
        <v>339</v>
      </c>
      <c r="AF79" s="674">
        <v>1857</v>
      </c>
      <c r="AG79" s="674">
        <v>139</v>
      </c>
      <c r="AH79" s="674">
        <v>15</v>
      </c>
      <c r="AI79" s="674">
        <v>273</v>
      </c>
      <c r="AJ79" s="674">
        <v>1000</v>
      </c>
      <c r="AK79" s="674">
        <v>52</v>
      </c>
      <c r="AL79" s="674">
        <v>911</v>
      </c>
      <c r="AM79" s="674">
        <v>415</v>
      </c>
      <c r="AN79" s="674">
        <v>63</v>
      </c>
      <c r="AO79" s="674">
        <v>919</v>
      </c>
      <c r="AP79" s="674">
        <v>426</v>
      </c>
      <c r="AQ79" s="674">
        <v>1498</v>
      </c>
      <c r="AR79" s="674">
        <v>3053</v>
      </c>
      <c r="AS79" s="674">
        <v>2695</v>
      </c>
      <c r="AT79" s="674">
        <v>576</v>
      </c>
      <c r="AU79" s="674">
        <v>1547</v>
      </c>
      <c r="AV79" s="674">
        <v>3253</v>
      </c>
      <c r="AW79" s="674">
        <v>345</v>
      </c>
      <c r="AX79" s="674">
        <v>1452</v>
      </c>
      <c r="AY79" s="674">
        <v>1329</v>
      </c>
      <c r="AZ79" s="674">
        <v>284</v>
      </c>
      <c r="BA79" s="674">
        <v>15</v>
      </c>
      <c r="BB79" s="674">
        <v>25</v>
      </c>
      <c r="BC79" s="674">
        <v>17</v>
      </c>
      <c r="BD79" s="674">
        <v>32</v>
      </c>
      <c r="BE79" s="674">
        <v>1</v>
      </c>
      <c r="BF79" s="674">
        <v>4</v>
      </c>
      <c r="BG79" s="674">
        <v>300</v>
      </c>
      <c r="BH79" s="674">
        <v>669</v>
      </c>
      <c r="BI79" s="674">
        <v>78</v>
      </c>
      <c r="BJ79" s="674">
        <v>22</v>
      </c>
      <c r="BK79" s="674">
        <v>1278</v>
      </c>
      <c r="BL79" s="674">
        <v>2220</v>
      </c>
      <c r="BM79" s="674">
        <v>5479</v>
      </c>
      <c r="BN79" s="674">
        <v>2037</v>
      </c>
      <c r="BO79" s="674">
        <v>2279</v>
      </c>
      <c r="BP79" s="674">
        <v>2484</v>
      </c>
      <c r="BQ79" s="674">
        <v>1849</v>
      </c>
      <c r="BR79" s="674">
        <v>453</v>
      </c>
      <c r="BS79" s="674">
        <v>437</v>
      </c>
      <c r="BT79" s="674">
        <v>1568</v>
      </c>
      <c r="BU79" s="674">
        <v>3090</v>
      </c>
      <c r="BV79" s="674">
        <v>2311</v>
      </c>
      <c r="BW79" s="674">
        <v>49</v>
      </c>
      <c r="BX79" s="674">
        <v>28</v>
      </c>
      <c r="BY79" s="674">
        <v>22</v>
      </c>
      <c r="BZ79" s="674">
        <v>11</v>
      </c>
      <c r="CA79" s="674">
        <v>560</v>
      </c>
      <c r="CB79" s="674">
        <v>352</v>
      </c>
      <c r="CC79" s="674">
        <v>21</v>
      </c>
      <c r="CD79" s="674">
        <v>18</v>
      </c>
      <c r="CE79" s="674">
        <v>3</v>
      </c>
      <c r="CF79" s="674">
        <v>40</v>
      </c>
      <c r="CG79" s="674">
        <v>204</v>
      </c>
      <c r="CH79" s="674">
        <v>633</v>
      </c>
      <c r="CI79" s="674">
        <v>500</v>
      </c>
      <c r="CJ79" s="674">
        <v>147</v>
      </c>
      <c r="CK79" s="674">
        <v>742</v>
      </c>
      <c r="CL79" s="674">
        <v>9</v>
      </c>
      <c r="CM79" s="674">
        <v>342</v>
      </c>
      <c r="CN79" s="674">
        <v>1837</v>
      </c>
      <c r="CO79" s="674">
        <v>730</v>
      </c>
      <c r="CP79" s="674">
        <v>583</v>
      </c>
      <c r="CQ79" s="674">
        <v>2890</v>
      </c>
      <c r="CR79" s="674">
        <v>90</v>
      </c>
      <c r="CS79" s="674">
        <v>468</v>
      </c>
      <c r="CT79" s="674">
        <v>376</v>
      </c>
      <c r="CU79" s="674">
        <v>653</v>
      </c>
      <c r="CV79" s="674">
        <v>103</v>
      </c>
      <c r="CW79" s="674">
        <v>84</v>
      </c>
      <c r="CX79" s="674">
        <v>832</v>
      </c>
      <c r="CY79" s="674">
        <v>647</v>
      </c>
      <c r="CZ79" s="674">
        <v>333</v>
      </c>
      <c r="DA79" s="674">
        <v>2971</v>
      </c>
      <c r="DB79" s="674">
        <v>141</v>
      </c>
      <c r="DC79" s="674">
        <v>225</v>
      </c>
      <c r="DD79" s="674">
        <v>926</v>
      </c>
      <c r="DE79" s="674">
        <v>479</v>
      </c>
      <c r="DF79" s="674">
        <v>1774</v>
      </c>
      <c r="DG79" s="675">
        <v>90273</v>
      </c>
      <c r="DH79" s="674">
        <v>3288</v>
      </c>
      <c r="DI79" s="674">
        <v>49306</v>
      </c>
      <c r="DJ79" s="674">
        <v>20</v>
      </c>
      <c r="DK79" s="674">
        <v>0</v>
      </c>
      <c r="DL79" s="674">
        <v>365</v>
      </c>
      <c r="DM79" s="674">
        <v>4896</v>
      </c>
      <c r="DN79" s="674">
        <v>381</v>
      </c>
      <c r="DO79" s="676">
        <v>58256</v>
      </c>
      <c r="DP79" s="676">
        <v>148529</v>
      </c>
      <c r="DQ79" s="674">
        <v>81419</v>
      </c>
      <c r="DR79" s="676">
        <v>139675</v>
      </c>
      <c r="DS79" s="676">
        <v>229948</v>
      </c>
      <c r="DT79" s="677">
        <v>-66390</v>
      </c>
      <c r="DU79" s="675">
        <v>73285</v>
      </c>
      <c r="DV79" s="678">
        <v>163558</v>
      </c>
      <c r="DW79" s="680" t="s">
        <v>280</v>
      </c>
    </row>
    <row r="80" spans="1:127" ht="15.75" customHeight="1">
      <c r="A80" s="604" t="s">
        <v>281</v>
      </c>
      <c r="B80" s="611" t="s">
        <v>373</v>
      </c>
      <c r="C80" s="183"/>
      <c r="D80" s="673">
        <v>2636</v>
      </c>
      <c r="E80" s="674">
        <v>169</v>
      </c>
      <c r="F80" s="674">
        <v>201</v>
      </c>
      <c r="G80" s="674">
        <v>119</v>
      </c>
      <c r="H80" s="674">
        <v>517</v>
      </c>
      <c r="I80" s="674">
        <v>0</v>
      </c>
      <c r="J80" s="674">
        <v>3190</v>
      </c>
      <c r="K80" s="674">
        <v>1698</v>
      </c>
      <c r="L80" s="674">
        <v>440</v>
      </c>
      <c r="M80" s="674">
        <v>8</v>
      </c>
      <c r="N80" s="674">
        <v>0</v>
      </c>
      <c r="O80" s="674">
        <v>219</v>
      </c>
      <c r="P80" s="674">
        <v>326</v>
      </c>
      <c r="Q80" s="674">
        <v>804</v>
      </c>
      <c r="R80" s="674">
        <v>344</v>
      </c>
      <c r="S80" s="674">
        <v>356</v>
      </c>
      <c r="T80" s="674">
        <v>462</v>
      </c>
      <c r="U80" s="674">
        <v>307</v>
      </c>
      <c r="V80" s="674">
        <v>52</v>
      </c>
      <c r="W80" s="674">
        <v>151</v>
      </c>
      <c r="X80" s="674">
        <v>0</v>
      </c>
      <c r="Y80" s="674">
        <v>221</v>
      </c>
      <c r="Z80" s="674">
        <v>34</v>
      </c>
      <c r="AA80" s="674">
        <v>97</v>
      </c>
      <c r="AB80" s="674">
        <v>2230</v>
      </c>
      <c r="AC80" s="674">
        <v>115</v>
      </c>
      <c r="AD80" s="674">
        <v>0</v>
      </c>
      <c r="AE80" s="674">
        <v>2</v>
      </c>
      <c r="AF80" s="674">
        <v>294</v>
      </c>
      <c r="AG80" s="674">
        <v>25</v>
      </c>
      <c r="AH80" s="674">
        <v>19</v>
      </c>
      <c r="AI80" s="674">
        <v>111</v>
      </c>
      <c r="AJ80" s="674">
        <v>923</v>
      </c>
      <c r="AK80" s="674">
        <v>10</v>
      </c>
      <c r="AL80" s="674">
        <v>190</v>
      </c>
      <c r="AM80" s="674">
        <v>207</v>
      </c>
      <c r="AN80" s="674">
        <v>254</v>
      </c>
      <c r="AO80" s="674">
        <v>259</v>
      </c>
      <c r="AP80" s="674">
        <v>93</v>
      </c>
      <c r="AQ80" s="674">
        <v>612</v>
      </c>
      <c r="AR80" s="674">
        <v>1037</v>
      </c>
      <c r="AS80" s="674">
        <v>2260</v>
      </c>
      <c r="AT80" s="674">
        <v>559</v>
      </c>
      <c r="AU80" s="674">
        <v>857</v>
      </c>
      <c r="AV80" s="674">
        <v>2340</v>
      </c>
      <c r="AW80" s="674">
        <v>242</v>
      </c>
      <c r="AX80" s="674">
        <v>997</v>
      </c>
      <c r="AY80" s="674">
        <v>153</v>
      </c>
      <c r="AZ80" s="674">
        <v>92</v>
      </c>
      <c r="BA80" s="674">
        <v>5</v>
      </c>
      <c r="BB80" s="674">
        <v>10</v>
      </c>
      <c r="BC80" s="674">
        <v>11</v>
      </c>
      <c r="BD80" s="674">
        <v>0</v>
      </c>
      <c r="BE80" s="674">
        <v>1</v>
      </c>
      <c r="BF80" s="674">
        <v>0</v>
      </c>
      <c r="BG80" s="674">
        <v>22</v>
      </c>
      <c r="BH80" s="674">
        <v>145</v>
      </c>
      <c r="BI80" s="674">
        <v>39</v>
      </c>
      <c r="BJ80" s="674">
        <v>2</v>
      </c>
      <c r="BK80" s="674">
        <v>1758</v>
      </c>
      <c r="BL80" s="674">
        <v>77</v>
      </c>
      <c r="BM80" s="674">
        <v>5694</v>
      </c>
      <c r="BN80" s="674">
        <v>2390</v>
      </c>
      <c r="BO80" s="674">
        <v>3048</v>
      </c>
      <c r="BP80" s="674">
        <v>1818</v>
      </c>
      <c r="BQ80" s="674">
        <v>1664</v>
      </c>
      <c r="BR80" s="674">
        <v>97</v>
      </c>
      <c r="BS80" s="674">
        <v>414</v>
      </c>
      <c r="BT80" s="674">
        <v>1567</v>
      </c>
      <c r="BU80" s="674">
        <v>29260</v>
      </c>
      <c r="BV80" s="674">
        <v>2736</v>
      </c>
      <c r="BW80" s="674">
        <v>548</v>
      </c>
      <c r="BX80" s="674">
        <v>154</v>
      </c>
      <c r="BY80" s="674">
        <v>451</v>
      </c>
      <c r="BZ80" s="674">
        <v>40</v>
      </c>
      <c r="CA80" s="674">
        <v>354</v>
      </c>
      <c r="CB80" s="674">
        <v>0</v>
      </c>
      <c r="CC80" s="674">
        <v>37</v>
      </c>
      <c r="CD80" s="674">
        <v>7</v>
      </c>
      <c r="CE80" s="674">
        <v>4</v>
      </c>
      <c r="CF80" s="674">
        <v>50</v>
      </c>
      <c r="CG80" s="674">
        <v>195</v>
      </c>
      <c r="CH80" s="674">
        <v>77</v>
      </c>
      <c r="CI80" s="674">
        <v>852</v>
      </c>
      <c r="CJ80" s="674">
        <v>253</v>
      </c>
      <c r="CK80" s="674">
        <v>2136</v>
      </c>
      <c r="CL80" s="674">
        <v>3</v>
      </c>
      <c r="CM80" s="674">
        <v>359</v>
      </c>
      <c r="CN80" s="674">
        <v>4506</v>
      </c>
      <c r="CO80" s="674">
        <v>2567</v>
      </c>
      <c r="CP80" s="674">
        <v>525</v>
      </c>
      <c r="CQ80" s="674">
        <v>1961</v>
      </c>
      <c r="CR80" s="674">
        <v>117</v>
      </c>
      <c r="CS80" s="674">
        <v>802</v>
      </c>
      <c r="CT80" s="674">
        <v>826</v>
      </c>
      <c r="CU80" s="674">
        <v>845</v>
      </c>
      <c r="CV80" s="674">
        <v>572</v>
      </c>
      <c r="CW80" s="674">
        <v>360</v>
      </c>
      <c r="CX80" s="674">
        <v>544</v>
      </c>
      <c r="CY80" s="674">
        <v>1738</v>
      </c>
      <c r="CZ80" s="674">
        <v>2110</v>
      </c>
      <c r="DA80" s="674">
        <v>442</v>
      </c>
      <c r="DB80" s="674">
        <v>679</v>
      </c>
      <c r="DC80" s="674">
        <v>1992</v>
      </c>
      <c r="DD80" s="674">
        <v>1844</v>
      </c>
      <c r="DE80" s="674">
        <v>0</v>
      </c>
      <c r="DF80" s="674">
        <v>667</v>
      </c>
      <c r="DG80" s="675">
        <v>105607</v>
      </c>
      <c r="DH80" s="674">
        <v>0</v>
      </c>
      <c r="DI80" s="674">
        <v>0</v>
      </c>
      <c r="DJ80" s="674">
        <v>0</v>
      </c>
      <c r="DK80" s="674">
        <v>0</v>
      </c>
      <c r="DL80" s="674">
        <v>0</v>
      </c>
      <c r="DM80" s="674">
        <v>0</v>
      </c>
      <c r="DN80" s="674">
        <v>0</v>
      </c>
      <c r="DO80" s="676">
        <v>0</v>
      </c>
      <c r="DP80" s="676">
        <v>105607</v>
      </c>
      <c r="DQ80" s="674">
        <v>0</v>
      </c>
      <c r="DR80" s="676">
        <v>0</v>
      </c>
      <c r="DS80" s="676">
        <v>105607</v>
      </c>
      <c r="DT80" s="677">
        <v>0</v>
      </c>
      <c r="DU80" s="675">
        <v>0</v>
      </c>
      <c r="DV80" s="678">
        <v>105607</v>
      </c>
      <c r="DW80" s="680" t="s">
        <v>281</v>
      </c>
    </row>
    <row r="81" spans="1:127" ht="15.75" customHeight="1">
      <c r="A81" s="604" t="s">
        <v>282</v>
      </c>
      <c r="B81" s="611" t="s">
        <v>374</v>
      </c>
      <c r="C81" s="183"/>
      <c r="D81" s="673">
        <v>126</v>
      </c>
      <c r="E81" s="674">
        <v>62</v>
      </c>
      <c r="F81" s="674">
        <v>7</v>
      </c>
      <c r="G81" s="674">
        <v>2</v>
      </c>
      <c r="H81" s="674">
        <v>27</v>
      </c>
      <c r="I81" s="674">
        <v>0</v>
      </c>
      <c r="J81" s="674">
        <v>5</v>
      </c>
      <c r="K81" s="674">
        <v>168</v>
      </c>
      <c r="L81" s="674">
        <v>55</v>
      </c>
      <c r="M81" s="674">
        <v>3</v>
      </c>
      <c r="N81" s="674">
        <v>0</v>
      </c>
      <c r="O81" s="674">
        <v>11</v>
      </c>
      <c r="P81" s="674">
        <v>9</v>
      </c>
      <c r="Q81" s="674">
        <v>86</v>
      </c>
      <c r="R81" s="674">
        <v>35</v>
      </c>
      <c r="S81" s="674">
        <v>177</v>
      </c>
      <c r="T81" s="674">
        <v>110</v>
      </c>
      <c r="U81" s="674">
        <v>20</v>
      </c>
      <c r="V81" s="674">
        <v>34</v>
      </c>
      <c r="W81" s="674">
        <v>141</v>
      </c>
      <c r="X81" s="674">
        <v>0</v>
      </c>
      <c r="Y81" s="674">
        <v>114</v>
      </c>
      <c r="Z81" s="674">
        <v>75</v>
      </c>
      <c r="AA81" s="674">
        <v>105</v>
      </c>
      <c r="AB81" s="674">
        <v>636</v>
      </c>
      <c r="AC81" s="674">
        <v>87</v>
      </c>
      <c r="AD81" s="674">
        <v>3</v>
      </c>
      <c r="AE81" s="674">
        <v>21</v>
      </c>
      <c r="AF81" s="674">
        <v>89</v>
      </c>
      <c r="AG81" s="674">
        <v>9</v>
      </c>
      <c r="AH81" s="674">
        <v>1</v>
      </c>
      <c r="AI81" s="674">
        <v>27</v>
      </c>
      <c r="AJ81" s="674">
        <v>216</v>
      </c>
      <c r="AK81" s="674">
        <v>4</v>
      </c>
      <c r="AL81" s="674">
        <v>213</v>
      </c>
      <c r="AM81" s="674">
        <v>146</v>
      </c>
      <c r="AN81" s="674">
        <v>6</v>
      </c>
      <c r="AO81" s="674">
        <v>202</v>
      </c>
      <c r="AP81" s="674">
        <v>114</v>
      </c>
      <c r="AQ81" s="674">
        <v>730</v>
      </c>
      <c r="AR81" s="674">
        <v>140</v>
      </c>
      <c r="AS81" s="674">
        <v>494</v>
      </c>
      <c r="AT81" s="674">
        <v>93</v>
      </c>
      <c r="AU81" s="674">
        <v>234</v>
      </c>
      <c r="AV81" s="674">
        <v>379</v>
      </c>
      <c r="AW81" s="674">
        <v>18</v>
      </c>
      <c r="AX81" s="674">
        <v>80</v>
      </c>
      <c r="AY81" s="674">
        <v>91</v>
      </c>
      <c r="AZ81" s="674">
        <v>25</v>
      </c>
      <c r="BA81" s="674">
        <v>1</v>
      </c>
      <c r="BB81" s="674">
        <v>1</v>
      </c>
      <c r="BC81" s="674">
        <v>2</v>
      </c>
      <c r="BD81" s="674">
        <v>2</v>
      </c>
      <c r="BE81" s="674">
        <v>0</v>
      </c>
      <c r="BF81" s="674">
        <v>1</v>
      </c>
      <c r="BG81" s="674">
        <v>69</v>
      </c>
      <c r="BH81" s="674">
        <v>106</v>
      </c>
      <c r="BI81" s="674">
        <v>9</v>
      </c>
      <c r="BJ81" s="674">
        <v>2</v>
      </c>
      <c r="BK81" s="674">
        <v>38</v>
      </c>
      <c r="BL81" s="674">
        <v>616</v>
      </c>
      <c r="BM81" s="674">
        <v>244</v>
      </c>
      <c r="BN81" s="674">
        <v>74</v>
      </c>
      <c r="BO81" s="674">
        <v>208</v>
      </c>
      <c r="BP81" s="674">
        <v>251</v>
      </c>
      <c r="BQ81" s="674">
        <v>826</v>
      </c>
      <c r="BR81" s="674">
        <v>96</v>
      </c>
      <c r="BS81" s="674">
        <v>21</v>
      </c>
      <c r="BT81" s="674">
        <v>37</v>
      </c>
      <c r="BU81" s="674">
        <v>121</v>
      </c>
      <c r="BV81" s="674">
        <v>64</v>
      </c>
      <c r="BW81" s="674">
        <v>4</v>
      </c>
      <c r="BX81" s="674">
        <v>1</v>
      </c>
      <c r="BY81" s="674">
        <v>6</v>
      </c>
      <c r="BZ81" s="674">
        <v>0</v>
      </c>
      <c r="CA81" s="674">
        <v>466</v>
      </c>
      <c r="CB81" s="674">
        <v>651</v>
      </c>
      <c r="CC81" s="674">
        <v>4192</v>
      </c>
      <c r="CD81" s="674">
        <v>9</v>
      </c>
      <c r="CE81" s="674">
        <v>0</v>
      </c>
      <c r="CF81" s="674">
        <v>2</v>
      </c>
      <c r="CG81" s="674">
        <v>8</v>
      </c>
      <c r="CH81" s="674">
        <v>13</v>
      </c>
      <c r="CI81" s="674">
        <v>5</v>
      </c>
      <c r="CJ81" s="674">
        <v>4</v>
      </c>
      <c r="CK81" s="674">
        <v>41</v>
      </c>
      <c r="CL81" s="674">
        <v>0</v>
      </c>
      <c r="CM81" s="674">
        <v>12</v>
      </c>
      <c r="CN81" s="674">
        <v>39</v>
      </c>
      <c r="CO81" s="674">
        <v>43</v>
      </c>
      <c r="CP81" s="674">
        <v>29</v>
      </c>
      <c r="CQ81" s="674">
        <v>74</v>
      </c>
      <c r="CR81" s="674">
        <v>6</v>
      </c>
      <c r="CS81" s="674">
        <v>21</v>
      </c>
      <c r="CT81" s="674">
        <v>21</v>
      </c>
      <c r="CU81" s="674">
        <v>18</v>
      </c>
      <c r="CV81" s="674">
        <v>5</v>
      </c>
      <c r="CW81" s="674">
        <v>1</v>
      </c>
      <c r="CX81" s="674">
        <v>99</v>
      </c>
      <c r="CY81" s="674">
        <v>28</v>
      </c>
      <c r="CZ81" s="674">
        <v>12</v>
      </c>
      <c r="DA81" s="674">
        <v>103</v>
      </c>
      <c r="DB81" s="674">
        <v>11</v>
      </c>
      <c r="DC81" s="674">
        <v>16</v>
      </c>
      <c r="DD81" s="674">
        <v>17</v>
      </c>
      <c r="DE81" s="674">
        <v>32</v>
      </c>
      <c r="DF81" s="674">
        <v>34</v>
      </c>
      <c r="DG81" s="675">
        <v>14242</v>
      </c>
      <c r="DH81" s="674">
        <v>20</v>
      </c>
      <c r="DI81" s="674">
        <v>1418</v>
      </c>
      <c r="DJ81" s="674">
        <v>0</v>
      </c>
      <c r="DK81" s="674">
        <v>0</v>
      </c>
      <c r="DL81" s="674">
        <v>15</v>
      </c>
      <c r="DM81" s="674">
        <v>219</v>
      </c>
      <c r="DN81" s="674">
        <v>27</v>
      </c>
      <c r="DO81" s="676">
        <v>1699</v>
      </c>
      <c r="DP81" s="676">
        <v>15941</v>
      </c>
      <c r="DQ81" s="674">
        <v>9370</v>
      </c>
      <c r="DR81" s="676">
        <v>11069</v>
      </c>
      <c r="DS81" s="676">
        <v>25311</v>
      </c>
      <c r="DT81" s="677">
        <v>-14278</v>
      </c>
      <c r="DU81" s="675">
        <v>-3209</v>
      </c>
      <c r="DV81" s="678">
        <v>11033</v>
      </c>
      <c r="DW81" s="680" t="s">
        <v>282</v>
      </c>
    </row>
    <row r="82" spans="1:127" ht="15.75" customHeight="1">
      <c r="A82" s="604" t="s">
        <v>283</v>
      </c>
      <c r="B82" s="611" t="s">
        <v>375</v>
      </c>
      <c r="C82" s="183"/>
      <c r="D82" s="673">
        <v>0</v>
      </c>
      <c r="E82" s="674">
        <v>0</v>
      </c>
      <c r="F82" s="674">
        <v>12</v>
      </c>
      <c r="G82" s="674">
        <v>1</v>
      </c>
      <c r="H82" s="674">
        <v>6</v>
      </c>
      <c r="I82" s="674">
        <v>0</v>
      </c>
      <c r="J82" s="674">
        <v>13</v>
      </c>
      <c r="K82" s="674">
        <v>32</v>
      </c>
      <c r="L82" s="674">
        <v>7</v>
      </c>
      <c r="M82" s="674">
        <v>0</v>
      </c>
      <c r="N82" s="674">
        <v>0</v>
      </c>
      <c r="O82" s="674">
        <v>19</v>
      </c>
      <c r="P82" s="674">
        <v>53</v>
      </c>
      <c r="Q82" s="674">
        <v>20</v>
      </c>
      <c r="R82" s="674">
        <v>41</v>
      </c>
      <c r="S82" s="674">
        <v>23</v>
      </c>
      <c r="T82" s="674">
        <v>61</v>
      </c>
      <c r="U82" s="674">
        <v>42</v>
      </c>
      <c r="V82" s="674">
        <v>5</v>
      </c>
      <c r="W82" s="674">
        <v>12</v>
      </c>
      <c r="X82" s="674">
        <v>0</v>
      </c>
      <c r="Y82" s="674">
        <v>28</v>
      </c>
      <c r="Z82" s="674">
        <v>14</v>
      </c>
      <c r="AA82" s="674">
        <v>11</v>
      </c>
      <c r="AB82" s="674">
        <v>3429</v>
      </c>
      <c r="AC82" s="674">
        <v>41</v>
      </c>
      <c r="AD82" s="674">
        <v>0</v>
      </c>
      <c r="AE82" s="674">
        <v>2</v>
      </c>
      <c r="AF82" s="674">
        <v>123</v>
      </c>
      <c r="AG82" s="674">
        <v>13</v>
      </c>
      <c r="AH82" s="674">
        <v>2</v>
      </c>
      <c r="AI82" s="674">
        <v>11</v>
      </c>
      <c r="AJ82" s="674">
        <v>13</v>
      </c>
      <c r="AK82" s="674">
        <v>1</v>
      </c>
      <c r="AL82" s="674">
        <v>25</v>
      </c>
      <c r="AM82" s="674">
        <v>9</v>
      </c>
      <c r="AN82" s="674">
        <v>10</v>
      </c>
      <c r="AO82" s="674">
        <v>21</v>
      </c>
      <c r="AP82" s="674">
        <v>5</v>
      </c>
      <c r="AQ82" s="674">
        <v>15</v>
      </c>
      <c r="AR82" s="674">
        <v>71</v>
      </c>
      <c r="AS82" s="674">
        <v>138</v>
      </c>
      <c r="AT82" s="674">
        <v>46</v>
      </c>
      <c r="AU82" s="674">
        <v>124</v>
      </c>
      <c r="AV82" s="674">
        <v>509</v>
      </c>
      <c r="AW82" s="674">
        <v>38</v>
      </c>
      <c r="AX82" s="674">
        <v>94</v>
      </c>
      <c r="AY82" s="674">
        <v>116</v>
      </c>
      <c r="AZ82" s="674">
        <v>29</v>
      </c>
      <c r="BA82" s="674">
        <v>2</v>
      </c>
      <c r="BB82" s="674">
        <v>7</v>
      </c>
      <c r="BC82" s="674">
        <v>2</v>
      </c>
      <c r="BD82" s="674">
        <v>9</v>
      </c>
      <c r="BE82" s="674">
        <v>0</v>
      </c>
      <c r="BF82" s="674">
        <v>0</v>
      </c>
      <c r="BG82" s="674">
        <v>6</v>
      </c>
      <c r="BH82" s="674">
        <v>45</v>
      </c>
      <c r="BI82" s="674">
        <v>6</v>
      </c>
      <c r="BJ82" s="674">
        <v>1</v>
      </c>
      <c r="BK82" s="674">
        <v>68</v>
      </c>
      <c r="BL82" s="674">
        <v>0</v>
      </c>
      <c r="BM82" s="674">
        <v>25</v>
      </c>
      <c r="BN82" s="674">
        <v>43</v>
      </c>
      <c r="BO82" s="674">
        <v>18</v>
      </c>
      <c r="BP82" s="674">
        <v>23</v>
      </c>
      <c r="BQ82" s="674">
        <v>243</v>
      </c>
      <c r="BR82" s="674">
        <v>3</v>
      </c>
      <c r="BS82" s="674">
        <v>48</v>
      </c>
      <c r="BT82" s="674">
        <v>288</v>
      </c>
      <c r="BU82" s="674">
        <v>2327</v>
      </c>
      <c r="BV82" s="674">
        <v>335</v>
      </c>
      <c r="BW82" s="674">
        <v>14</v>
      </c>
      <c r="BX82" s="674">
        <v>4</v>
      </c>
      <c r="BY82" s="674">
        <v>0</v>
      </c>
      <c r="BZ82" s="674">
        <v>0</v>
      </c>
      <c r="CA82" s="674">
        <v>76</v>
      </c>
      <c r="CB82" s="674">
        <v>0</v>
      </c>
      <c r="CC82" s="674">
        <v>3</v>
      </c>
      <c r="CD82" s="674">
        <v>19</v>
      </c>
      <c r="CE82" s="674">
        <v>3</v>
      </c>
      <c r="CF82" s="674">
        <v>6</v>
      </c>
      <c r="CG82" s="674">
        <v>15</v>
      </c>
      <c r="CH82" s="674">
        <v>196</v>
      </c>
      <c r="CI82" s="674">
        <v>132</v>
      </c>
      <c r="CJ82" s="674">
        <v>144</v>
      </c>
      <c r="CK82" s="674">
        <v>549</v>
      </c>
      <c r="CL82" s="674">
        <v>2</v>
      </c>
      <c r="CM82" s="674">
        <v>363</v>
      </c>
      <c r="CN82" s="674">
        <v>182</v>
      </c>
      <c r="CO82" s="674">
        <v>711</v>
      </c>
      <c r="CP82" s="674">
        <v>388</v>
      </c>
      <c r="CQ82" s="674">
        <v>298</v>
      </c>
      <c r="CR82" s="674">
        <v>3</v>
      </c>
      <c r="CS82" s="674">
        <v>14</v>
      </c>
      <c r="CT82" s="674">
        <v>35</v>
      </c>
      <c r="CU82" s="674">
        <v>224</v>
      </c>
      <c r="CV82" s="674">
        <v>61</v>
      </c>
      <c r="CW82" s="674">
        <v>73</v>
      </c>
      <c r="CX82" s="674">
        <v>33</v>
      </c>
      <c r="CY82" s="674">
        <v>539</v>
      </c>
      <c r="CZ82" s="674">
        <v>41</v>
      </c>
      <c r="DA82" s="674">
        <v>81</v>
      </c>
      <c r="DB82" s="674">
        <v>48</v>
      </c>
      <c r="DC82" s="674">
        <v>103</v>
      </c>
      <c r="DD82" s="674">
        <v>84</v>
      </c>
      <c r="DE82" s="674">
        <v>1</v>
      </c>
      <c r="DF82" s="674">
        <v>257</v>
      </c>
      <c r="DG82" s="675">
        <v>13486</v>
      </c>
      <c r="DH82" s="674">
        <v>130</v>
      </c>
      <c r="DI82" s="674">
        <v>16992</v>
      </c>
      <c r="DJ82" s="674">
        <v>0</v>
      </c>
      <c r="DK82" s="674">
        <v>0</v>
      </c>
      <c r="DL82" s="674">
        <v>1</v>
      </c>
      <c r="DM82" s="674">
        <v>6</v>
      </c>
      <c r="DN82" s="674">
        <v>1</v>
      </c>
      <c r="DO82" s="676">
        <v>17130</v>
      </c>
      <c r="DP82" s="676">
        <v>30616</v>
      </c>
      <c r="DQ82" s="674">
        <v>3113</v>
      </c>
      <c r="DR82" s="676">
        <v>20243</v>
      </c>
      <c r="DS82" s="676">
        <v>33729</v>
      </c>
      <c r="DT82" s="677">
        <v>-28649</v>
      </c>
      <c r="DU82" s="675">
        <v>-8406</v>
      </c>
      <c r="DV82" s="678">
        <v>5080</v>
      </c>
      <c r="DW82" s="680" t="s">
        <v>283</v>
      </c>
    </row>
    <row r="83" spans="1:127" ht="15.75" customHeight="1">
      <c r="A83" s="604" t="s">
        <v>284</v>
      </c>
      <c r="B83" s="611" t="s">
        <v>376</v>
      </c>
      <c r="C83" s="183"/>
      <c r="D83" s="673">
        <v>4</v>
      </c>
      <c r="E83" s="674">
        <v>4</v>
      </c>
      <c r="F83" s="674">
        <v>1</v>
      </c>
      <c r="G83" s="674">
        <v>0</v>
      </c>
      <c r="H83" s="674">
        <v>1</v>
      </c>
      <c r="I83" s="674">
        <v>0</v>
      </c>
      <c r="J83" s="674">
        <v>0</v>
      </c>
      <c r="K83" s="674">
        <v>30</v>
      </c>
      <c r="L83" s="674">
        <v>10</v>
      </c>
      <c r="M83" s="674">
        <v>0</v>
      </c>
      <c r="N83" s="674">
        <v>0</v>
      </c>
      <c r="O83" s="674">
        <v>1</v>
      </c>
      <c r="P83" s="674">
        <v>3</v>
      </c>
      <c r="Q83" s="674">
        <v>4</v>
      </c>
      <c r="R83" s="674">
        <v>5</v>
      </c>
      <c r="S83" s="674">
        <v>11</v>
      </c>
      <c r="T83" s="674">
        <v>16</v>
      </c>
      <c r="U83" s="674">
        <v>4</v>
      </c>
      <c r="V83" s="674">
        <v>2</v>
      </c>
      <c r="W83" s="674">
        <v>2</v>
      </c>
      <c r="X83" s="674">
        <v>0</v>
      </c>
      <c r="Y83" s="674">
        <v>6</v>
      </c>
      <c r="Z83" s="674">
        <v>4</v>
      </c>
      <c r="AA83" s="674">
        <v>6</v>
      </c>
      <c r="AB83" s="674">
        <v>49</v>
      </c>
      <c r="AC83" s="674">
        <v>7</v>
      </c>
      <c r="AD83" s="674">
        <v>0</v>
      </c>
      <c r="AE83" s="674">
        <v>2</v>
      </c>
      <c r="AF83" s="674">
        <v>13</v>
      </c>
      <c r="AG83" s="674">
        <v>1</v>
      </c>
      <c r="AH83" s="674">
        <v>0</v>
      </c>
      <c r="AI83" s="674">
        <v>2</v>
      </c>
      <c r="AJ83" s="674">
        <v>10</v>
      </c>
      <c r="AK83" s="674">
        <v>0</v>
      </c>
      <c r="AL83" s="674">
        <v>9</v>
      </c>
      <c r="AM83" s="674">
        <v>3</v>
      </c>
      <c r="AN83" s="674">
        <v>0</v>
      </c>
      <c r="AO83" s="674">
        <v>7</v>
      </c>
      <c r="AP83" s="674">
        <v>3</v>
      </c>
      <c r="AQ83" s="674">
        <v>12</v>
      </c>
      <c r="AR83" s="674">
        <v>21</v>
      </c>
      <c r="AS83" s="674">
        <v>19</v>
      </c>
      <c r="AT83" s="674">
        <v>4</v>
      </c>
      <c r="AU83" s="674">
        <v>11</v>
      </c>
      <c r="AV83" s="674">
        <v>21</v>
      </c>
      <c r="AW83" s="674">
        <v>2</v>
      </c>
      <c r="AX83" s="674">
        <v>8</v>
      </c>
      <c r="AY83" s="674">
        <v>8</v>
      </c>
      <c r="AZ83" s="674">
        <v>2</v>
      </c>
      <c r="BA83" s="674">
        <v>0</v>
      </c>
      <c r="BB83" s="674">
        <v>0</v>
      </c>
      <c r="BC83" s="674">
        <v>0</v>
      </c>
      <c r="BD83" s="674">
        <v>0</v>
      </c>
      <c r="BE83" s="674">
        <v>0</v>
      </c>
      <c r="BF83" s="674">
        <v>0</v>
      </c>
      <c r="BG83" s="674">
        <v>3</v>
      </c>
      <c r="BH83" s="674">
        <v>5</v>
      </c>
      <c r="BI83" s="674">
        <v>1</v>
      </c>
      <c r="BJ83" s="674">
        <v>0</v>
      </c>
      <c r="BK83" s="674">
        <v>8</v>
      </c>
      <c r="BL83" s="674">
        <v>1</v>
      </c>
      <c r="BM83" s="674">
        <v>35</v>
      </c>
      <c r="BN83" s="674">
        <v>13</v>
      </c>
      <c r="BO83" s="674">
        <v>14</v>
      </c>
      <c r="BP83" s="674">
        <v>17</v>
      </c>
      <c r="BQ83" s="674">
        <v>17</v>
      </c>
      <c r="BR83" s="674">
        <v>4</v>
      </c>
      <c r="BS83" s="674">
        <v>1</v>
      </c>
      <c r="BT83" s="674">
        <v>2</v>
      </c>
      <c r="BU83" s="674">
        <v>11</v>
      </c>
      <c r="BV83" s="674">
        <v>4</v>
      </c>
      <c r="BW83" s="674">
        <v>0</v>
      </c>
      <c r="BX83" s="674">
        <v>0</v>
      </c>
      <c r="BY83" s="674">
        <v>0</v>
      </c>
      <c r="BZ83" s="674">
        <v>4</v>
      </c>
      <c r="CA83" s="674">
        <v>22</v>
      </c>
      <c r="CB83" s="674">
        <v>76</v>
      </c>
      <c r="CC83" s="674">
        <v>0</v>
      </c>
      <c r="CD83" s="674">
        <v>0</v>
      </c>
      <c r="CE83" s="674">
        <v>1</v>
      </c>
      <c r="CF83" s="674">
        <v>0</v>
      </c>
      <c r="CG83" s="674">
        <v>1</v>
      </c>
      <c r="CH83" s="674">
        <v>9</v>
      </c>
      <c r="CI83" s="674">
        <v>1</v>
      </c>
      <c r="CJ83" s="674">
        <v>0</v>
      </c>
      <c r="CK83" s="674">
        <v>4</v>
      </c>
      <c r="CL83" s="674">
        <v>0</v>
      </c>
      <c r="CM83" s="674">
        <v>3</v>
      </c>
      <c r="CN83" s="674">
        <v>4</v>
      </c>
      <c r="CO83" s="674">
        <v>3</v>
      </c>
      <c r="CP83" s="674">
        <v>3</v>
      </c>
      <c r="CQ83" s="674">
        <v>25</v>
      </c>
      <c r="CR83" s="674">
        <v>1</v>
      </c>
      <c r="CS83" s="674">
        <v>4</v>
      </c>
      <c r="CT83" s="674">
        <v>3</v>
      </c>
      <c r="CU83" s="674">
        <v>2</v>
      </c>
      <c r="CV83" s="674">
        <v>0</v>
      </c>
      <c r="CW83" s="674">
        <v>2</v>
      </c>
      <c r="CX83" s="674">
        <v>7</v>
      </c>
      <c r="CY83" s="674">
        <v>3</v>
      </c>
      <c r="CZ83" s="674">
        <v>3</v>
      </c>
      <c r="DA83" s="674">
        <v>25</v>
      </c>
      <c r="DB83" s="674">
        <v>1</v>
      </c>
      <c r="DC83" s="674">
        <v>1</v>
      </c>
      <c r="DD83" s="674">
        <v>1</v>
      </c>
      <c r="DE83" s="674">
        <v>39</v>
      </c>
      <c r="DF83" s="674">
        <v>1</v>
      </c>
      <c r="DG83" s="675">
        <v>713</v>
      </c>
      <c r="DH83" s="674">
        <v>57</v>
      </c>
      <c r="DI83" s="674">
        <v>1887</v>
      </c>
      <c r="DJ83" s="674">
        <v>1</v>
      </c>
      <c r="DK83" s="674">
        <v>0</v>
      </c>
      <c r="DL83" s="674">
        <v>25</v>
      </c>
      <c r="DM83" s="674">
        <v>321</v>
      </c>
      <c r="DN83" s="674">
        <v>27</v>
      </c>
      <c r="DO83" s="676">
        <v>2318</v>
      </c>
      <c r="DP83" s="676">
        <v>3031</v>
      </c>
      <c r="DQ83" s="674">
        <v>386</v>
      </c>
      <c r="DR83" s="676">
        <v>2704</v>
      </c>
      <c r="DS83" s="676">
        <v>3417</v>
      </c>
      <c r="DT83" s="677">
        <v>-2223</v>
      </c>
      <c r="DU83" s="675">
        <v>481</v>
      </c>
      <c r="DV83" s="678">
        <v>1194</v>
      </c>
      <c r="DW83" s="680" t="s">
        <v>284</v>
      </c>
    </row>
    <row r="84" spans="1:127" ht="15.75" customHeight="1">
      <c r="A84" s="604" t="s">
        <v>285</v>
      </c>
      <c r="B84" s="611" t="s">
        <v>377</v>
      </c>
      <c r="C84" s="183"/>
      <c r="D84" s="673">
        <v>81</v>
      </c>
      <c r="E84" s="674">
        <v>67</v>
      </c>
      <c r="F84" s="674">
        <v>12</v>
      </c>
      <c r="G84" s="674">
        <v>2</v>
      </c>
      <c r="H84" s="674">
        <v>25</v>
      </c>
      <c r="I84" s="674">
        <v>0</v>
      </c>
      <c r="J84" s="674">
        <v>4</v>
      </c>
      <c r="K84" s="674">
        <v>698</v>
      </c>
      <c r="L84" s="674">
        <v>183</v>
      </c>
      <c r="M84" s="674">
        <v>9</v>
      </c>
      <c r="N84" s="674">
        <v>0</v>
      </c>
      <c r="O84" s="674">
        <v>47</v>
      </c>
      <c r="P84" s="674">
        <v>57</v>
      </c>
      <c r="Q84" s="674">
        <v>64</v>
      </c>
      <c r="R84" s="674">
        <v>66</v>
      </c>
      <c r="S84" s="674">
        <v>318</v>
      </c>
      <c r="T84" s="674">
        <v>246</v>
      </c>
      <c r="U84" s="674">
        <v>63</v>
      </c>
      <c r="V84" s="674">
        <v>71</v>
      </c>
      <c r="W84" s="674">
        <v>79</v>
      </c>
      <c r="X84" s="674">
        <v>0</v>
      </c>
      <c r="Y84" s="674">
        <v>81</v>
      </c>
      <c r="Z84" s="674">
        <v>59</v>
      </c>
      <c r="AA84" s="674">
        <v>134</v>
      </c>
      <c r="AB84" s="674">
        <v>823</v>
      </c>
      <c r="AC84" s="674">
        <v>103</v>
      </c>
      <c r="AD84" s="674">
        <v>3</v>
      </c>
      <c r="AE84" s="674">
        <v>31</v>
      </c>
      <c r="AF84" s="674">
        <v>377</v>
      </c>
      <c r="AG84" s="674">
        <v>18</v>
      </c>
      <c r="AH84" s="674">
        <v>6</v>
      </c>
      <c r="AI84" s="674">
        <v>73</v>
      </c>
      <c r="AJ84" s="674">
        <v>99</v>
      </c>
      <c r="AK84" s="674">
        <v>12</v>
      </c>
      <c r="AL84" s="674">
        <v>187</v>
      </c>
      <c r="AM84" s="674">
        <v>81</v>
      </c>
      <c r="AN84" s="674">
        <v>14</v>
      </c>
      <c r="AO84" s="674">
        <v>145</v>
      </c>
      <c r="AP84" s="674">
        <v>57</v>
      </c>
      <c r="AQ84" s="674">
        <v>592</v>
      </c>
      <c r="AR84" s="674">
        <v>1185</v>
      </c>
      <c r="AS84" s="674">
        <v>416</v>
      </c>
      <c r="AT84" s="674">
        <v>105</v>
      </c>
      <c r="AU84" s="674">
        <v>202</v>
      </c>
      <c r="AV84" s="674">
        <v>427</v>
      </c>
      <c r="AW84" s="674">
        <v>55</v>
      </c>
      <c r="AX84" s="674">
        <v>179</v>
      </c>
      <c r="AY84" s="674">
        <v>157</v>
      </c>
      <c r="AZ84" s="674">
        <v>52</v>
      </c>
      <c r="BA84" s="674">
        <v>2</v>
      </c>
      <c r="BB84" s="674">
        <v>5</v>
      </c>
      <c r="BC84" s="674">
        <v>5</v>
      </c>
      <c r="BD84" s="674">
        <v>3</v>
      </c>
      <c r="BE84" s="674">
        <v>0</v>
      </c>
      <c r="BF84" s="674">
        <v>0</v>
      </c>
      <c r="BG84" s="674">
        <v>35</v>
      </c>
      <c r="BH84" s="674">
        <v>91</v>
      </c>
      <c r="BI84" s="674">
        <v>10</v>
      </c>
      <c r="BJ84" s="674">
        <v>3</v>
      </c>
      <c r="BK84" s="674">
        <v>177</v>
      </c>
      <c r="BL84" s="674">
        <v>142</v>
      </c>
      <c r="BM84" s="674">
        <v>356</v>
      </c>
      <c r="BN84" s="674">
        <v>136</v>
      </c>
      <c r="BO84" s="674">
        <v>169</v>
      </c>
      <c r="BP84" s="674">
        <v>186</v>
      </c>
      <c r="BQ84" s="674">
        <v>1328</v>
      </c>
      <c r="BR84" s="674">
        <v>353</v>
      </c>
      <c r="BS84" s="674">
        <v>22</v>
      </c>
      <c r="BT84" s="674">
        <v>32</v>
      </c>
      <c r="BU84" s="674">
        <v>216</v>
      </c>
      <c r="BV84" s="674">
        <v>73</v>
      </c>
      <c r="BW84" s="674">
        <v>7</v>
      </c>
      <c r="BX84" s="674">
        <v>2</v>
      </c>
      <c r="BY84" s="674">
        <v>2</v>
      </c>
      <c r="BZ84" s="674">
        <v>2</v>
      </c>
      <c r="CA84" s="674">
        <v>45</v>
      </c>
      <c r="CB84" s="674">
        <v>97</v>
      </c>
      <c r="CC84" s="674">
        <v>2</v>
      </c>
      <c r="CD84" s="674">
        <v>4</v>
      </c>
      <c r="CE84" s="674">
        <v>0</v>
      </c>
      <c r="CF84" s="674">
        <v>3</v>
      </c>
      <c r="CG84" s="674">
        <v>17</v>
      </c>
      <c r="CH84" s="674">
        <v>1</v>
      </c>
      <c r="CI84" s="674">
        <v>21</v>
      </c>
      <c r="CJ84" s="674">
        <v>21</v>
      </c>
      <c r="CK84" s="674">
        <v>101</v>
      </c>
      <c r="CL84" s="674">
        <v>0</v>
      </c>
      <c r="CM84" s="674">
        <v>46</v>
      </c>
      <c r="CN84" s="674">
        <v>605</v>
      </c>
      <c r="CO84" s="674">
        <v>78</v>
      </c>
      <c r="CP84" s="674">
        <v>50</v>
      </c>
      <c r="CQ84" s="674">
        <v>231</v>
      </c>
      <c r="CR84" s="674">
        <v>13</v>
      </c>
      <c r="CS84" s="674">
        <v>64</v>
      </c>
      <c r="CT84" s="674">
        <v>48</v>
      </c>
      <c r="CU84" s="674">
        <v>42</v>
      </c>
      <c r="CV84" s="674">
        <v>7</v>
      </c>
      <c r="CW84" s="674">
        <v>10</v>
      </c>
      <c r="CX84" s="674">
        <v>85</v>
      </c>
      <c r="CY84" s="674">
        <v>40</v>
      </c>
      <c r="CZ84" s="674">
        <v>42</v>
      </c>
      <c r="DA84" s="674">
        <v>441</v>
      </c>
      <c r="DB84" s="674">
        <v>14</v>
      </c>
      <c r="DC84" s="674">
        <v>19</v>
      </c>
      <c r="DD84" s="674">
        <v>21</v>
      </c>
      <c r="DE84" s="674">
        <v>50</v>
      </c>
      <c r="DF84" s="674">
        <v>9</v>
      </c>
      <c r="DG84" s="675">
        <v>13349</v>
      </c>
      <c r="DH84" s="674">
        <v>89</v>
      </c>
      <c r="DI84" s="674">
        <v>2206</v>
      </c>
      <c r="DJ84" s="674">
        <v>3</v>
      </c>
      <c r="DK84" s="674">
        <v>0</v>
      </c>
      <c r="DL84" s="674">
        <v>25</v>
      </c>
      <c r="DM84" s="674">
        <v>401</v>
      </c>
      <c r="DN84" s="674">
        <v>47</v>
      </c>
      <c r="DO84" s="676">
        <v>2771</v>
      </c>
      <c r="DP84" s="676">
        <v>16120</v>
      </c>
      <c r="DQ84" s="674">
        <v>9397</v>
      </c>
      <c r="DR84" s="676">
        <v>12168</v>
      </c>
      <c r="DS84" s="676">
        <v>25517</v>
      </c>
      <c r="DT84" s="677">
        <v>-7030</v>
      </c>
      <c r="DU84" s="675">
        <v>5138</v>
      </c>
      <c r="DV84" s="678">
        <v>18487</v>
      </c>
      <c r="DW84" s="680" t="s">
        <v>285</v>
      </c>
    </row>
    <row r="85" spans="1:127" ht="15.75" customHeight="1">
      <c r="A85" s="604" t="s">
        <v>286</v>
      </c>
      <c r="B85" s="611" t="s">
        <v>378</v>
      </c>
      <c r="C85" s="183"/>
      <c r="D85" s="673">
        <v>0</v>
      </c>
      <c r="E85" s="674">
        <v>0</v>
      </c>
      <c r="F85" s="674">
        <v>0</v>
      </c>
      <c r="G85" s="674">
        <v>0</v>
      </c>
      <c r="H85" s="674">
        <v>44</v>
      </c>
      <c r="I85" s="674">
        <v>0</v>
      </c>
      <c r="J85" s="674">
        <v>0</v>
      </c>
      <c r="K85" s="674">
        <v>60</v>
      </c>
      <c r="L85" s="674">
        <v>29</v>
      </c>
      <c r="M85" s="674">
        <v>1</v>
      </c>
      <c r="N85" s="674">
        <v>0</v>
      </c>
      <c r="O85" s="674">
        <v>1</v>
      </c>
      <c r="P85" s="674">
        <v>5</v>
      </c>
      <c r="Q85" s="674">
        <v>17</v>
      </c>
      <c r="R85" s="674">
        <v>14</v>
      </c>
      <c r="S85" s="674">
        <v>117</v>
      </c>
      <c r="T85" s="674">
        <v>6</v>
      </c>
      <c r="U85" s="674">
        <v>26</v>
      </c>
      <c r="V85" s="674">
        <v>26</v>
      </c>
      <c r="W85" s="674">
        <v>38</v>
      </c>
      <c r="X85" s="674">
        <v>0</v>
      </c>
      <c r="Y85" s="674">
        <v>13</v>
      </c>
      <c r="Z85" s="674">
        <v>6</v>
      </c>
      <c r="AA85" s="674">
        <v>17</v>
      </c>
      <c r="AB85" s="674">
        <v>393</v>
      </c>
      <c r="AC85" s="674">
        <v>65</v>
      </c>
      <c r="AD85" s="674">
        <v>0</v>
      </c>
      <c r="AE85" s="674">
        <v>0</v>
      </c>
      <c r="AF85" s="674">
        <v>200</v>
      </c>
      <c r="AG85" s="674">
        <v>13</v>
      </c>
      <c r="AH85" s="674">
        <v>0</v>
      </c>
      <c r="AI85" s="674">
        <v>82</v>
      </c>
      <c r="AJ85" s="674">
        <v>0</v>
      </c>
      <c r="AK85" s="674">
        <v>6</v>
      </c>
      <c r="AL85" s="674">
        <v>10</v>
      </c>
      <c r="AM85" s="674">
        <v>0</v>
      </c>
      <c r="AN85" s="674">
        <v>38</v>
      </c>
      <c r="AO85" s="674">
        <v>10</v>
      </c>
      <c r="AP85" s="674">
        <v>3</v>
      </c>
      <c r="AQ85" s="674">
        <v>108</v>
      </c>
      <c r="AR85" s="674">
        <v>285</v>
      </c>
      <c r="AS85" s="674">
        <v>7</v>
      </c>
      <c r="AT85" s="674">
        <v>20</v>
      </c>
      <c r="AU85" s="674">
        <v>28</v>
      </c>
      <c r="AV85" s="674">
        <v>97</v>
      </c>
      <c r="AW85" s="674">
        <v>20</v>
      </c>
      <c r="AX85" s="674">
        <v>52</v>
      </c>
      <c r="AY85" s="674">
        <v>59</v>
      </c>
      <c r="AZ85" s="674">
        <v>44</v>
      </c>
      <c r="BA85" s="674">
        <v>0</v>
      </c>
      <c r="BB85" s="674">
        <v>3</v>
      </c>
      <c r="BC85" s="674">
        <v>3</v>
      </c>
      <c r="BD85" s="674">
        <v>1</v>
      </c>
      <c r="BE85" s="674">
        <v>0</v>
      </c>
      <c r="BF85" s="674">
        <v>0</v>
      </c>
      <c r="BG85" s="674">
        <v>7</v>
      </c>
      <c r="BH85" s="674">
        <v>73</v>
      </c>
      <c r="BI85" s="674">
        <v>2</v>
      </c>
      <c r="BJ85" s="674">
        <v>0</v>
      </c>
      <c r="BK85" s="674">
        <v>22</v>
      </c>
      <c r="BL85" s="674">
        <v>1</v>
      </c>
      <c r="BM85" s="674">
        <v>0</v>
      </c>
      <c r="BN85" s="674">
        <v>0</v>
      </c>
      <c r="BO85" s="674">
        <v>1</v>
      </c>
      <c r="BP85" s="674">
        <v>0</v>
      </c>
      <c r="BQ85" s="674">
        <v>0</v>
      </c>
      <c r="BR85" s="674">
        <v>0</v>
      </c>
      <c r="BS85" s="674">
        <v>0</v>
      </c>
      <c r="BT85" s="674">
        <v>0</v>
      </c>
      <c r="BU85" s="674">
        <v>1628</v>
      </c>
      <c r="BV85" s="674">
        <v>2</v>
      </c>
      <c r="BW85" s="674">
        <v>0</v>
      </c>
      <c r="BX85" s="674">
        <v>0</v>
      </c>
      <c r="BY85" s="674">
        <v>0</v>
      </c>
      <c r="BZ85" s="674">
        <v>526</v>
      </c>
      <c r="CA85" s="674">
        <v>4791</v>
      </c>
      <c r="CB85" s="674">
        <v>13153</v>
      </c>
      <c r="CC85" s="674">
        <v>309</v>
      </c>
      <c r="CD85" s="674">
        <v>1128</v>
      </c>
      <c r="CE85" s="674">
        <v>45</v>
      </c>
      <c r="CF85" s="674">
        <v>108</v>
      </c>
      <c r="CG85" s="674">
        <v>890</v>
      </c>
      <c r="CH85" s="674">
        <v>0</v>
      </c>
      <c r="CI85" s="674">
        <v>0</v>
      </c>
      <c r="CJ85" s="674">
        <v>0</v>
      </c>
      <c r="CK85" s="674">
        <v>0</v>
      </c>
      <c r="CL85" s="674">
        <v>0</v>
      </c>
      <c r="CM85" s="674">
        <v>26</v>
      </c>
      <c r="CN85" s="674">
        <v>24</v>
      </c>
      <c r="CO85" s="674">
        <v>0</v>
      </c>
      <c r="CP85" s="674">
        <v>1</v>
      </c>
      <c r="CQ85" s="674">
        <v>0</v>
      </c>
      <c r="CR85" s="674">
        <v>0</v>
      </c>
      <c r="CS85" s="674">
        <v>0</v>
      </c>
      <c r="CT85" s="674">
        <v>0</v>
      </c>
      <c r="CU85" s="674">
        <v>0</v>
      </c>
      <c r="CV85" s="674">
        <v>347</v>
      </c>
      <c r="CW85" s="674">
        <v>0</v>
      </c>
      <c r="CX85" s="674">
        <v>0</v>
      </c>
      <c r="CY85" s="674">
        <v>0</v>
      </c>
      <c r="CZ85" s="674">
        <v>3765</v>
      </c>
      <c r="DA85" s="674">
        <v>705</v>
      </c>
      <c r="DB85" s="674">
        <v>0</v>
      </c>
      <c r="DC85" s="674">
        <v>174</v>
      </c>
      <c r="DD85" s="674">
        <v>0</v>
      </c>
      <c r="DE85" s="674">
        <v>0</v>
      </c>
      <c r="DF85" s="674">
        <v>818</v>
      </c>
      <c r="DG85" s="675">
        <v>30513</v>
      </c>
      <c r="DH85" s="674">
        <v>48</v>
      </c>
      <c r="DI85" s="674">
        <v>11361</v>
      </c>
      <c r="DJ85" s="674">
        <v>499</v>
      </c>
      <c r="DK85" s="674">
        <v>108</v>
      </c>
      <c r="DL85" s="674">
        <v>0</v>
      </c>
      <c r="DM85" s="674">
        <v>0</v>
      </c>
      <c r="DN85" s="674">
        <v>0</v>
      </c>
      <c r="DO85" s="676">
        <v>12016</v>
      </c>
      <c r="DP85" s="676">
        <v>42529</v>
      </c>
      <c r="DQ85" s="674">
        <v>6897</v>
      </c>
      <c r="DR85" s="676">
        <v>18913</v>
      </c>
      <c r="DS85" s="676">
        <v>49426</v>
      </c>
      <c r="DT85" s="677">
        <v>-12699</v>
      </c>
      <c r="DU85" s="675">
        <v>6214</v>
      </c>
      <c r="DV85" s="678">
        <v>36727</v>
      </c>
      <c r="DW85" s="680" t="s">
        <v>286</v>
      </c>
    </row>
    <row r="86" spans="1:127" ht="15.75" customHeight="1">
      <c r="A86" s="604" t="s">
        <v>287</v>
      </c>
      <c r="B86" s="611" t="s">
        <v>379</v>
      </c>
      <c r="C86" s="183"/>
      <c r="D86" s="673">
        <v>3</v>
      </c>
      <c r="E86" s="674">
        <v>2</v>
      </c>
      <c r="F86" s="674">
        <v>3</v>
      </c>
      <c r="G86" s="674">
        <v>0</v>
      </c>
      <c r="H86" s="674">
        <v>4</v>
      </c>
      <c r="I86" s="674">
        <v>0</v>
      </c>
      <c r="J86" s="674">
        <v>3</v>
      </c>
      <c r="K86" s="674">
        <v>15</v>
      </c>
      <c r="L86" s="674">
        <v>3</v>
      </c>
      <c r="M86" s="674">
        <v>0</v>
      </c>
      <c r="N86" s="674">
        <v>0</v>
      </c>
      <c r="O86" s="674">
        <v>3</v>
      </c>
      <c r="P86" s="674">
        <v>4</v>
      </c>
      <c r="Q86" s="674">
        <v>3</v>
      </c>
      <c r="R86" s="674">
        <v>5</v>
      </c>
      <c r="S86" s="674">
        <v>7</v>
      </c>
      <c r="T86" s="674">
        <v>16</v>
      </c>
      <c r="U86" s="674">
        <v>5</v>
      </c>
      <c r="V86" s="674">
        <v>1</v>
      </c>
      <c r="W86" s="674">
        <v>2</v>
      </c>
      <c r="X86" s="674">
        <v>0</v>
      </c>
      <c r="Y86" s="674">
        <v>6</v>
      </c>
      <c r="Z86" s="674">
        <v>2</v>
      </c>
      <c r="AA86" s="674">
        <v>1</v>
      </c>
      <c r="AB86" s="674">
        <v>555</v>
      </c>
      <c r="AC86" s="674">
        <v>7</v>
      </c>
      <c r="AD86" s="674">
        <v>0</v>
      </c>
      <c r="AE86" s="674">
        <v>1</v>
      </c>
      <c r="AF86" s="674">
        <v>26</v>
      </c>
      <c r="AG86" s="674">
        <v>1</v>
      </c>
      <c r="AH86" s="674">
        <v>0</v>
      </c>
      <c r="AI86" s="674">
        <v>2</v>
      </c>
      <c r="AJ86" s="674">
        <v>2</v>
      </c>
      <c r="AK86" s="674">
        <v>0</v>
      </c>
      <c r="AL86" s="674">
        <v>6</v>
      </c>
      <c r="AM86" s="674">
        <v>3</v>
      </c>
      <c r="AN86" s="674">
        <v>3</v>
      </c>
      <c r="AO86" s="674">
        <v>4</v>
      </c>
      <c r="AP86" s="674">
        <v>2</v>
      </c>
      <c r="AQ86" s="674">
        <v>5</v>
      </c>
      <c r="AR86" s="674">
        <v>8</v>
      </c>
      <c r="AS86" s="674">
        <v>24</v>
      </c>
      <c r="AT86" s="674">
        <v>6</v>
      </c>
      <c r="AU86" s="674">
        <v>14</v>
      </c>
      <c r="AV86" s="674">
        <v>54</v>
      </c>
      <c r="AW86" s="674">
        <v>3</v>
      </c>
      <c r="AX86" s="674">
        <v>8</v>
      </c>
      <c r="AY86" s="674">
        <v>11</v>
      </c>
      <c r="AZ86" s="674">
        <v>3</v>
      </c>
      <c r="BA86" s="674">
        <v>0</v>
      </c>
      <c r="BB86" s="674">
        <v>1</v>
      </c>
      <c r="BC86" s="674">
        <v>0</v>
      </c>
      <c r="BD86" s="674">
        <v>1</v>
      </c>
      <c r="BE86" s="674">
        <v>0</v>
      </c>
      <c r="BF86" s="674">
        <v>0</v>
      </c>
      <c r="BG86" s="674">
        <v>1</v>
      </c>
      <c r="BH86" s="674">
        <v>5</v>
      </c>
      <c r="BI86" s="674">
        <v>1</v>
      </c>
      <c r="BJ86" s="674">
        <v>2</v>
      </c>
      <c r="BK86" s="674">
        <v>14</v>
      </c>
      <c r="BL86" s="674">
        <v>4</v>
      </c>
      <c r="BM86" s="674">
        <v>52</v>
      </c>
      <c r="BN86" s="674">
        <v>69</v>
      </c>
      <c r="BO86" s="674">
        <v>44</v>
      </c>
      <c r="BP86" s="674">
        <v>42</v>
      </c>
      <c r="BQ86" s="674">
        <v>176</v>
      </c>
      <c r="BR86" s="674">
        <v>35</v>
      </c>
      <c r="BS86" s="674">
        <v>23</v>
      </c>
      <c r="BT86" s="674">
        <v>53</v>
      </c>
      <c r="BU86" s="674">
        <v>743</v>
      </c>
      <c r="BV86" s="674">
        <v>1508</v>
      </c>
      <c r="BW86" s="674">
        <v>19</v>
      </c>
      <c r="BX86" s="674">
        <v>26</v>
      </c>
      <c r="BY86" s="674">
        <v>0</v>
      </c>
      <c r="BZ86" s="674">
        <v>8</v>
      </c>
      <c r="CA86" s="674">
        <v>15</v>
      </c>
      <c r="CB86" s="674">
        <v>0</v>
      </c>
      <c r="CC86" s="674">
        <v>5</v>
      </c>
      <c r="CD86" s="674">
        <v>2</v>
      </c>
      <c r="CE86" s="674">
        <v>2</v>
      </c>
      <c r="CF86" s="674">
        <v>15</v>
      </c>
      <c r="CG86" s="674">
        <v>49</v>
      </c>
      <c r="CH86" s="674">
        <v>120</v>
      </c>
      <c r="CI86" s="674">
        <v>616</v>
      </c>
      <c r="CJ86" s="674">
        <v>70</v>
      </c>
      <c r="CK86" s="674">
        <v>94</v>
      </c>
      <c r="CL86" s="674">
        <v>2</v>
      </c>
      <c r="CM86" s="674">
        <v>50</v>
      </c>
      <c r="CN86" s="674">
        <v>921</v>
      </c>
      <c r="CO86" s="674">
        <v>163</v>
      </c>
      <c r="CP86" s="674">
        <v>266</v>
      </c>
      <c r="CQ86" s="674">
        <v>107</v>
      </c>
      <c r="CR86" s="674">
        <v>65</v>
      </c>
      <c r="CS86" s="674">
        <v>255</v>
      </c>
      <c r="CT86" s="674">
        <v>99</v>
      </c>
      <c r="CU86" s="674">
        <v>244</v>
      </c>
      <c r="CV86" s="674">
        <v>18</v>
      </c>
      <c r="CW86" s="674">
        <v>4</v>
      </c>
      <c r="CX86" s="674">
        <v>67</v>
      </c>
      <c r="CY86" s="674">
        <v>188</v>
      </c>
      <c r="CZ86" s="674">
        <v>53</v>
      </c>
      <c r="DA86" s="674">
        <v>176</v>
      </c>
      <c r="DB86" s="674">
        <v>39</v>
      </c>
      <c r="DC86" s="674">
        <v>36</v>
      </c>
      <c r="DD86" s="674">
        <v>113</v>
      </c>
      <c r="DE86" s="674">
        <v>0</v>
      </c>
      <c r="DF86" s="674">
        <v>22</v>
      </c>
      <c r="DG86" s="675">
        <v>7539</v>
      </c>
      <c r="DH86" s="674">
        <v>113</v>
      </c>
      <c r="DI86" s="674">
        <v>948</v>
      </c>
      <c r="DJ86" s="674">
        <v>0</v>
      </c>
      <c r="DK86" s="674">
        <v>0</v>
      </c>
      <c r="DL86" s="674">
        <v>0</v>
      </c>
      <c r="DM86" s="674">
        <v>0</v>
      </c>
      <c r="DN86" s="674">
        <v>0</v>
      </c>
      <c r="DO86" s="676">
        <v>1061</v>
      </c>
      <c r="DP86" s="676">
        <v>8600</v>
      </c>
      <c r="DQ86" s="674">
        <v>155</v>
      </c>
      <c r="DR86" s="676">
        <v>1216</v>
      </c>
      <c r="DS86" s="676">
        <v>8755</v>
      </c>
      <c r="DT86" s="677">
        <v>-193</v>
      </c>
      <c r="DU86" s="675">
        <v>1023</v>
      </c>
      <c r="DV86" s="678">
        <v>8562</v>
      </c>
      <c r="DW86" s="680" t="s">
        <v>287</v>
      </c>
    </row>
    <row r="87" spans="1:127" ht="15.75" customHeight="1">
      <c r="A87" s="604" t="s">
        <v>288</v>
      </c>
      <c r="B87" s="611" t="s">
        <v>380</v>
      </c>
      <c r="C87" s="183"/>
      <c r="D87" s="673">
        <v>7</v>
      </c>
      <c r="E87" s="674">
        <v>3</v>
      </c>
      <c r="F87" s="674">
        <v>21</v>
      </c>
      <c r="G87" s="674">
        <v>2</v>
      </c>
      <c r="H87" s="674">
        <v>52</v>
      </c>
      <c r="I87" s="674">
        <v>0</v>
      </c>
      <c r="J87" s="674">
        <v>16</v>
      </c>
      <c r="K87" s="674">
        <v>118</v>
      </c>
      <c r="L87" s="674">
        <v>17</v>
      </c>
      <c r="M87" s="674">
        <v>1</v>
      </c>
      <c r="N87" s="674">
        <v>0</v>
      </c>
      <c r="O87" s="674">
        <v>18</v>
      </c>
      <c r="P87" s="674">
        <v>30</v>
      </c>
      <c r="Q87" s="674">
        <v>25</v>
      </c>
      <c r="R87" s="674">
        <v>37</v>
      </c>
      <c r="S87" s="674">
        <v>32</v>
      </c>
      <c r="T87" s="674">
        <v>104</v>
      </c>
      <c r="U87" s="674">
        <v>41</v>
      </c>
      <c r="V87" s="674">
        <v>5</v>
      </c>
      <c r="W87" s="674">
        <v>12</v>
      </c>
      <c r="X87" s="674">
        <v>0</v>
      </c>
      <c r="Y87" s="674">
        <v>21</v>
      </c>
      <c r="Z87" s="674">
        <v>11</v>
      </c>
      <c r="AA87" s="674">
        <v>5</v>
      </c>
      <c r="AB87" s="674">
        <v>10124</v>
      </c>
      <c r="AC87" s="674">
        <v>53</v>
      </c>
      <c r="AD87" s="674">
        <v>0</v>
      </c>
      <c r="AE87" s="674">
        <v>9</v>
      </c>
      <c r="AF87" s="674">
        <v>113</v>
      </c>
      <c r="AG87" s="674">
        <v>10</v>
      </c>
      <c r="AH87" s="674">
        <v>1</v>
      </c>
      <c r="AI87" s="674">
        <v>9</v>
      </c>
      <c r="AJ87" s="674">
        <v>14</v>
      </c>
      <c r="AK87" s="674">
        <v>2</v>
      </c>
      <c r="AL87" s="674">
        <v>31</v>
      </c>
      <c r="AM87" s="674">
        <v>14</v>
      </c>
      <c r="AN87" s="674">
        <v>9</v>
      </c>
      <c r="AO87" s="674">
        <v>23</v>
      </c>
      <c r="AP87" s="674">
        <v>10</v>
      </c>
      <c r="AQ87" s="674">
        <v>14</v>
      </c>
      <c r="AR87" s="674">
        <v>60</v>
      </c>
      <c r="AS87" s="674">
        <v>104</v>
      </c>
      <c r="AT87" s="674">
        <v>38</v>
      </c>
      <c r="AU87" s="674">
        <v>110</v>
      </c>
      <c r="AV87" s="674">
        <v>395</v>
      </c>
      <c r="AW87" s="674">
        <v>24</v>
      </c>
      <c r="AX87" s="674">
        <v>73</v>
      </c>
      <c r="AY87" s="674">
        <v>103</v>
      </c>
      <c r="AZ87" s="674">
        <v>23</v>
      </c>
      <c r="BA87" s="674">
        <v>1</v>
      </c>
      <c r="BB87" s="674">
        <v>7</v>
      </c>
      <c r="BC87" s="674">
        <v>2</v>
      </c>
      <c r="BD87" s="674">
        <v>7</v>
      </c>
      <c r="BE87" s="674">
        <v>0</v>
      </c>
      <c r="BF87" s="674">
        <v>0</v>
      </c>
      <c r="BG87" s="674">
        <v>6</v>
      </c>
      <c r="BH87" s="674">
        <v>42</v>
      </c>
      <c r="BI87" s="674">
        <v>6</v>
      </c>
      <c r="BJ87" s="674">
        <v>2</v>
      </c>
      <c r="BK87" s="674">
        <v>107</v>
      </c>
      <c r="BL87" s="674">
        <v>1</v>
      </c>
      <c r="BM87" s="674">
        <v>137</v>
      </c>
      <c r="BN87" s="674">
        <v>1458</v>
      </c>
      <c r="BO87" s="674">
        <v>476</v>
      </c>
      <c r="BP87" s="674">
        <v>453</v>
      </c>
      <c r="BQ87" s="674">
        <v>108</v>
      </c>
      <c r="BR87" s="674">
        <v>14</v>
      </c>
      <c r="BS87" s="674">
        <v>58</v>
      </c>
      <c r="BT87" s="674">
        <v>240</v>
      </c>
      <c r="BU87" s="674">
        <v>8524</v>
      </c>
      <c r="BV87" s="674">
        <v>3225</v>
      </c>
      <c r="BW87" s="674">
        <v>299</v>
      </c>
      <c r="BX87" s="674">
        <v>188</v>
      </c>
      <c r="BY87" s="674">
        <v>0</v>
      </c>
      <c r="BZ87" s="674">
        <v>42</v>
      </c>
      <c r="CA87" s="674">
        <v>371</v>
      </c>
      <c r="CB87" s="674">
        <v>0</v>
      </c>
      <c r="CC87" s="674">
        <v>66</v>
      </c>
      <c r="CD87" s="674">
        <v>9</v>
      </c>
      <c r="CE87" s="674">
        <v>4</v>
      </c>
      <c r="CF87" s="674">
        <v>24</v>
      </c>
      <c r="CG87" s="674">
        <v>65</v>
      </c>
      <c r="CH87" s="674">
        <v>26</v>
      </c>
      <c r="CI87" s="674">
        <v>17844</v>
      </c>
      <c r="CJ87" s="674">
        <v>2129</v>
      </c>
      <c r="CK87" s="674">
        <v>466</v>
      </c>
      <c r="CL87" s="674">
        <v>43</v>
      </c>
      <c r="CM87" s="674">
        <v>367</v>
      </c>
      <c r="CN87" s="674">
        <v>1971</v>
      </c>
      <c r="CO87" s="674">
        <v>118</v>
      </c>
      <c r="CP87" s="674">
        <v>821</v>
      </c>
      <c r="CQ87" s="674">
        <v>700</v>
      </c>
      <c r="CR87" s="674">
        <v>98</v>
      </c>
      <c r="CS87" s="674">
        <v>632</v>
      </c>
      <c r="CT87" s="674">
        <v>206</v>
      </c>
      <c r="CU87" s="674">
        <v>758</v>
      </c>
      <c r="CV87" s="674">
        <v>54</v>
      </c>
      <c r="CW87" s="674">
        <v>167</v>
      </c>
      <c r="CX87" s="674">
        <v>237</v>
      </c>
      <c r="CY87" s="674">
        <v>762</v>
      </c>
      <c r="CZ87" s="674">
        <v>314</v>
      </c>
      <c r="DA87" s="674">
        <v>1306</v>
      </c>
      <c r="DB87" s="674">
        <v>263</v>
      </c>
      <c r="DC87" s="674">
        <v>143</v>
      </c>
      <c r="DD87" s="674">
        <v>208</v>
      </c>
      <c r="DE87" s="674">
        <v>0</v>
      </c>
      <c r="DF87" s="674">
        <v>2200</v>
      </c>
      <c r="DG87" s="675">
        <v>59719</v>
      </c>
      <c r="DH87" s="674">
        <v>908</v>
      </c>
      <c r="DI87" s="674">
        <v>36297</v>
      </c>
      <c r="DJ87" s="674">
        <v>0</v>
      </c>
      <c r="DK87" s="674">
        <v>0</v>
      </c>
      <c r="DL87" s="674">
        <v>0</v>
      </c>
      <c r="DM87" s="674">
        <v>0</v>
      </c>
      <c r="DN87" s="674">
        <v>0</v>
      </c>
      <c r="DO87" s="676">
        <v>37205</v>
      </c>
      <c r="DP87" s="676">
        <v>96924</v>
      </c>
      <c r="DQ87" s="674">
        <v>173</v>
      </c>
      <c r="DR87" s="676">
        <v>37378</v>
      </c>
      <c r="DS87" s="676">
        <v>97097</v>
      </c>
      <c r="DT87" s="677">
        <v>-1360</v>
      </c>
      <c r="DU87" s="675">
        <v>36018</v>
      </c>
      <c r="DV87" s="678">
        <v>95737</v>
      </c>
      <c r="DW87" s="680" t="s">
        <v>288</v>
      </c>
    </row>
    <row r="88" spans="1:127" ht="15.75" customHeight="1">
      <c r="A88" s="604" t="s">
        <v>289</v>
      </c>
      <c r="B88" s="611" t="s">
        <v>381</v>
      </c>
      <c r="C88" s="183"/>
      <c r="D88" s="673">
        <v>4</v>
      </c>
      <c r="E88" s="674">
        <v>0</v>
      </c>
      <c r="F88" s="674">
        <v>1</v>
      </c>
      <c r="G88" s="674">
        <v>0</v>
      </c>
      <c r="H88" s="674">
        <v>0</v>
      </c>
      <c r="I88" s="674">
        <v>0</v>
      </c>
      <c r="J88" s="674">
        <v>0</v>
      </c>
      <c r="K88" s="674">
        <v>3</v>
      </c>
      <c r="L88" s="674">
        <v>1</v>
      </c>
      <c r="M88" s="674">
        <v>0</v>
      </c>
      <c r="N88" s="674">
        <v>0</v>
      </c>
      <c r="O88" s="674">
        <v>0</v>
      </c>
      <c r="P88" s="674">
        <v>1</v>
      </c>
      <c r="Q88" s="674">
        <v>0</v>
      </c>
      <c r="R88" s="674">
        <v>1</v>
      </c>
      <c r="S88" s="674">
        <v>0</v>
      </c>
      <c r="T88" s="674">
        <v>3</v>
      </c>
      <c r="U88" s="674">
        <v>1</v>
      </c>
      <c r="V88" s="674">
        <v>0</v>
      </c>
      <c r="W88" s="674">
        <v>0</v>
      </c>
      <c r="X88" s="674">
        <v>0</v>
      </c>
      <c r="Y88" s="674">
        <v>0</v>
      </c>
      <c r="Z88" s="674">
        <v>0</v>
      </c>
      <c r="AA88" s="674">
        <v>0</v>
      </c>
      <c r="AB88" s="674">
        <v>3</v>
      </c>
      <c r="AC88" s="674">
        <v>0</v>
      </c>
      <c r="AD88" s="674">
        <v>0</v>
      </c>
      <c r="AE88" s="674">
        <v>0</v>
      </c>
      <c r="AF88" s="674">
        <v>0</v>
      </c>
      <c r="AG88" s="674">
        <v>0</v>
      </c>
      <c r="AH88" s="674">
        <v>0</v>
      </c>
      <c r="AI88" s="674">
        <v>0</v>
      </c>
      <c r="AJ88" s="674">
        <v>0</v>
      </c>
      <c r="AK88" s="674">
        <v>0</v>
      </c>
      <c r="AL88" s="674">
        <v>0</v>
      </c>
      <c r="AM88" s="674">
        <v>0</v>
      </c>
      <c r="AN88" s="674">
        <v>0</v>
      </c>
      <c r="AO88" s="674">
        <v>1</v>
      </c>
      <c r="AP88" s="674">
        <v>0</v>
      </c>
      <c r="AQ88" s="674">
        <v>4</v>
      </c>
      <c r="AR88" s="674">
        <v>4</v>
      </c>
      <c r="AS88" s="674">
        <v>6</v>
      </c>
      <c r="AT88" s="674">
        <v>0</v>
      </c>
      <c r="AU88" s="674">
        <v>3</v>
      </c>
      <c r="AV88" s="674">
        <v>6</v>
      </c>
      <c r="AW88" s="674">
        <v>0</v>
      </c>
      <c r="AX88" s="674">
        <v>2</v>
      </c>
      <c r="AY88" s="674">
        <v>0</v>
      </c>
      <c r="AZ88" s="674">
        <v>1</v>
      </c>
      <c r="BA88" s="674">
        <v>0</v>
      </c>
      <c r="BB88" s="674">
        <v>0</v>
      </c>
      <c r="BC88" s="674">
        <v>0</v>
      </c>
      <c r="BD88" s="674">
        <v>0</v>
      </c>
      <c r="BE88" s="674">
        <v>0</v>
      </c>
      <c r="BF88" s="674">
        <v>0</v>
      </c>
      <c r="BG88" s="674">
        <v>0</v>
      </c>
      <c r="BH88" s="674">
        <v>0</v>
      </c>
      <c r="BI88" s="674">
        <v>0</v>
      </c>
      <c r="BJ88" s="674">
        <v>0</v>
      </c>
      <c r="BK88" s="674">
        <v>1</v>
      </c>
      <c r="BL88" s="674">
        <v>0</v>
      </c>
      <c r="BM88" s="674">
        <v>24</v>
      </c>
      <c r="BN88" s="674">
        <v>8</v>
      </c>
      <c r="BO88" s="674">
        <v>6</v>
      </c>
      <c r="BP88" s="674">
        <v>9</v>
      </c>
      <c r="BQ88" s="674">
        <v>1</v>
      </c>
      <c r="BR88" s="674">
        <v>0</v>
      </c>
      <c r="BS88" s="674">
        <v>0</v>
      </c>
      <c r="BT88" s="674">
        <v>14</v>
      </c>
      <c r="BU88" s="674">
        <v>236</v>
      </c>
      <c r="BV88" s="674">
        <v>81</v>
      </c>
      <c r="BW88" s="674">
        <v>10</v>
      </c>
      <c r="BX88" s="674">
        <v>4</v>
      </c>
      <c r="BY88" s="674">
        <v>0</v>
      </c>
      <c r="BZ88" s="674">
        <v>2</v>
      </c>
      <c r="CA88" s="674">
        <v>3</v>
      </c>
      <c r="CB88" s="674">
        <v>0</v>
      </c>
      <c r="CC88" s="674">
        <v>0</v>
      </c>
      <c r="CD88" s="674">
        <v>0</v>
      </c>
      <c r="CE88" s="674">
        <v>0</v>
      </c>
      <c r="CF88" s="674">
        <v>0</v>
      </c>
      <c r="CG88" s="674">
        <v>5</v>
      </c>
      <c r="CH88" s="674">
        <v>1</v>
      </c>
      <c r="CI88" s="674">
        <v>7</v>
      </c>
      <c r="CJ88" s="674">
        <v>1810</v>
      </c>
      <c r="CK88" s="674">
        <v>3</v>
      </c>
      <c r="CL88" s="674">
        <v>240</v>
      </c>
      <c r="CM88" s="674">
        <v>31</v>
      </c>
      <c r="CN88" s="674">
        <v>2</v>
      </c>
      <c r="CO88" s="674">
        <v>23</v>
      </c>
      <c r="CP88" s="674">
        <v>4</v>
      </c>
      <c r="CQ88" s="674">
        <v>38</v>
      </c>
      <c r="CR88" s="674">
        <v>3</v>
      </c>
      <c r="CS88" s="674">
        <v>19</v>
      </c>
      <c r="CT88" s="674">
        <v>20</v>
      </c>
      <c r="CU88" s="674">
        <v>21</v>
      </c>
      <c r="CV88" s="674">
        <v>6</v>
      </c>
      <c r="CW88" s="674">
        <v>8243</v>
      </c>
      <c r="CX88" s="674">
        <v>12</v>
      </c>
      <c r="CY88" s="674">
        <v>14</v>
      </c>
      <c r="CZ88" s="674">
        <v>78</v>
      </c>
      <c r="DA88" s="674">
        <v>1270</v>
      </c>
      <c r="DB88" s="674">
        <v>365</v>
      </c>
      <c r="DC88" s="674">
        <v>101</v>
      </c>
      <c r="DD88" s="674">
        <v>6</v>
      </c>
      <c r="DE88" s="674">
        <v>0</v>
      </c>
      <c r="DF88" s="674">
        <v>26</v>
      </c>
      <c r="DG88" s="675">
        <v>12792</v>
      </c>
      <c r="DH88" s="674">
        <v>72</v>
      </c>
      <c r="DI88" s="674">
        <v>16811</v>
      </c>
      <c r="DJ88" s="674">
        <v>0</v>
      </c>
      <c r="DK88" s="674">
        <v>0</v>
      </c>
      <c r="DL88" s="674">
        <v>0</v>
      </c>
      <c r="DM88" s="674">
        <v>0</v>
      </c>
      <c r="DN88" s="674">
        <v>0</v>
      </c>
      <c r="DO88" s="676">
        <v>16883</v>
      </c>
      <c r="DP88" s="676">
        <v>29675</v>
      </c>
      <c r="DQ88" s="674">
        <v>9320</v>
      </c>
      <c r="DR88" s="676">
        <v>26203</v>
      </c>
      <c r="DS88" s="676">
        <v>38995</v>
      </c>
      <c r="DT88" s="677">
        <v>-2218</v>
      </c>
      <c r="DU88" s="675">
        <v>23985</v>
      </c>
      <c r="DV88" s="678">
        <v>36777</v>
      </c>
      <c r="DW88" s="680" t="s">
        <v>289</v>
      </c>
    </row>
    <row r="89" spans="1:127" ht="15.75" customHeight="1">
      <c r="A89" s="604" t="s">
        <v>290</v>
      </c>
      <c r="B89" s="611" t="s">
        <v>382</v>
      </c>
      <c r="C89" s="183"/>
      <c r="D89" s="673">
        <v>66</v>
      </c>
      <c r="E89" s="674">
        <v>34</v>
      </c>
      <c r="F89" s="674">
        <v>54</v>
      </c>
      <c r="G89" s="674">
        <v>0</v>
      </c>
      <c r="H89" s="674">
        <v>21</v>
      </c>
      <c r="I89" s="674">
        <v>0</v>
      </c>
      <c r="J89" s="674">
        <v>6</v>
      </c>
      <c r="K89" s="674">
        <v>487</v>
      </c>
      <c r="L89" s="674">
        <v>175</v>
      </c>
      <c r="M89" s="674">
        <v>5</v>
      </c>
      <c r="N89" s="674">
        <v>0</v>
      </c>
      <c r="O89" s="674">
        <v>17</v>
      </c>
      <c r="P89" s="674">
        <v>46</v>
      </c>
      <c r="Q89" s="674">
        <v>88</v>
      </c>
      <c r="R89" s="674">
        <v>155</v>
      </c>
      <c r="S89" s="674">
        <v>292</v>
      </c>
      <c r="T89" s="674">
        <v>382</v>
      </c>
      <c r="U89" s="674">
        <v>100</v>
      </c>
      <c r="V89" s="674">
        <v>86</v>
      </c>
      <c r="W89" s="674">
        <v>87</v>
      </c>
      <c r="X89" s="674">
        <v>0</v>
      </c>
      <c r="Y89" s="674">
        <v>207</v>
      </c>
      <c r="Z89" s="674">
        <v>64</v>
      </c>
      <c r="AA89" s="674">
        <v>54</v>
      </c>
      <c r="AB89" s="674">
        <v>10572</v>
      </c>
      <c r="AC89" s="674">
        <v>280</v>
      </c>
      <c r="AD89" s="674">
        <v>0</v>
      </c>
      <c r="AE89" s="674">
        <v>7</v>
      </c>
      <c r="AF89" s="674">
        <v>670</v>
      </c>
      <c r="AG89" s="674">
        <v>82</v>
      </c>
      <c r="AH89" s="674">
        <v>2</v>
      </c>
      <c r="AI89" s="674">
        <v>61</v>
      </c>
      <c r="AJ89" s="674">
        <v>59</v>
      </c>
      <c r="AK89" s="674">
        <v>19</v>
      </c>
      <c r="AL89" s="674">
        <v>187</v>
      </c>
      <c r="AM89" s="674">
        <v>108</v>
      </c>
      <c r="AN89" s="674">
        <v>39</v>
      </c>
      <c r="AO89" s="674">
        <v>188</v>
      </c>
      <c r="AP89" s="674">
        <v>68</v>
      </c>
      <c r="AQ89" s="674">
        <v>239</v>
      </c>
      <c r="AR89" s="674">
        <v>557</v>
      </c>
      <c r="AS89" s="674">
        <v>707</v>
      </c>
      <c r="AT89" s="674">
        <v>235</v>
      </c>
      <c r="AU89" s="674">
        <v>640</v>
      </c>
      <c r="AV89" s="674">
        <v>2991</v>
      </c>
      <c r="AW89" s="674">
        <v>75</v>
      </c>
      <c r="AX89" s="674">
        <v>876</v>
      </c>
      <c r="AY89" s="674">
        <v>1351</v>
      </c>
      <c r="AZ89" s="674">
        <v>327</v>
      </c>
      <c r="BA89" s="674">
        <v>5</v>
      </c>
      <c r="BB89" s="674">
        <v>63</v>
      </c>
      <c r="BC89" s="674">
        <v>22</v>
      </c>
      <c r="BD89" s="674">
        <v>51</v>
      </c>
      <c r="BE89" s="674">
        <v>6</v>
      </c>
      <c r="BF89" s="674">
        <v>1</v>
      </c>
      <c r="BG89" s="674">
        <v>23</v>
      </c>
      <c r="BH89" s="674">
        <v>203</v>
      </c>
      <c r="BI89" s="674">
        <v>32</v>
      </c>
      <c r="BJ89" s="674">
        <v>7</v>
      </c>
      <c r="BK89" s="674">
        <v>119</v>
      </c>
      <c r="BL89" s="674">
        <v>0</v>
      </c>
      <c r="BM89" s="674">
        <v>474</v>
      </c>
      <c r="BN89" s="674">
        <v>199</v>
      </c>
      <c r="BO89" s="674">
        <v>308</v>
      </c>
      <c r="BP89" s="674">
        <v>505</v>
      </c>
      <c r="BQ89" s="674">
        <v>3984</v>
      </c>
      <c r="BR89" s="674">
        <v>152</v>
      </c>
      <c r="BS89" s="674">
        <v>1783</v>
      </c>
      <c r="BT89" s="674">
        <v>262</v>
      </c>
      <c r="BU89" s="674">
        <v>12362</v>
      </c>
      <c r="BV89" s="674">
        <v>11232</v>
      </c>
      <c r="BW89" s="674">
        <v>298</v>
      </c>
      <c r="BX89" s="674">
        <v>109</v>
      </c>
      <c r="BY89" s="674">
        <v>0</v>
      </c>
      <c r="BZ89" s="674">
        <v>13</v>
      </c>
      <c r="CA89" s="674">
        <v>628</v>
      </c>
      <c r="CB89" s="674">
        <v>0</v>
      </c>
      <c r="CC89" s="674">
        <v>37</v>
      </c>
      <c r="CD89" s="674">
        <v>25</v>
      </c>
      <c r="CE89" s="674">
        <v>6</v>
      </c>
      <c r="CF89" s="674">
        <v>173</v>
      </c>
      <c r="CG89" s="674">
        <v>837</v>
      </c>
      <c r="CH89" s="674">
        <v>27</v>
      </c>
      <c r="CI89" s="674">
        <v>2740</v>
      </c>
      <c r="CJ89" s="674">
        <v>225</v>
      </c>
      <c r="CK89" s="674">
        <v>3258</v>
      </c>
      <c r="CL89" s="674">
        <v>89</v>
      </c>
      <c r="CM89" s="674">
        <v>644</v>
      </c>
      <c r="CN89" s="674">
        <v>4195</v>
      </c>
      <c r="CO89" s="674">
        <v>381</v>
      </c>
      <c r="CP89" s="674">
        <v>1962</v>
      </c>
      <c r="CQ89" s="674">
        <v>2472</v>
      </c>
      <c r="CR89" s="674">
        <v>383</v>
      </c>
      <c r="CS89" s="674">
        <v>715</v>
      </c>
      <c r="CT89" s="674">
        <v>122</v>
      </c>
      <c r="CU89" s="674">
        <v>1847</v>
      </c>
      <c r="CV89" s="674">
        <v>398</v>
      </c>
      <c r="CW89" s="674">
        <v>209</v>
      </c>
      <c r="CX89" s="674">
        <v>181</v>
      </c>
      <c r="CY89" s="674">
        <v>3363</v>
      </c>
      <c r="CZ89" s="674">
        <v>741</v>
      </c>
      <c r="DA89" s="674">
        <v>392</v>
      </c>
      <c r="DB89" s="674">
        <v>14</v>
      </c>
      <c r="DC89" s="674">
        <v>420</v>
      </c>
      <c r="DD89" s="674">
        <v>408</v>
      </c>
      <c r="DE89" s="674">
        <v>0</v>
      </c>
      <c r="DF89" s="674">
        <v>181</v>
      </c>
      <c r="DG89" s="675">
        <v>82052</v>
      </c>
      <c r="DH89" s="674">
        <v>23</v>
      </c>
      <c r="DI89" s="674">
        <v>14363</v>
      </c>
      <c r="DJ89" s="674">
        <v>0</v>
      </c>
      <c r="DK89" s="674">
        <v>0</v>
      </c>
      <c r="DL89" s="674">
        <v>7092</v>
      </c>
      <c r="DM89" s="674">
        <v>62312</v>
      </c>
      <c r="DN89" s="674">
        <v>50</v>
      </c>
      <c r="DO89" s="676">
        <v>83840</v>
      </c>
      <c r="DP89" s="676">
        <v>165892</v>
      </c>
      <c r="DQ89" s="674">
        <v>22011</v>
      </c>
      <c r="DR89" s="676">
        <v>105851</v>
      </c>
      <c r="DS89" s="676">
        <v>187903</v>
      </c>
      <c r="DT89" s="677">
        <v>-62430</v>
      </c>
      <c r="DU89" s="675">
        <v>43421</v>
      </c>
      <c r="DV89" s="678">
        <v>125473</v>
      </c>
      <c r="DW89" s="680" t="s">
        <v>290</v>
      </c>
    </row>
    <row r="90" spans="1:127" ht="15.75" customHeight="1">
      <c r="A90" s="604" t="s">
        <v>291</v>
      </c>
      <c r="B90" s="611" t="s">
        <v>383</v>
      </c>
      <c r="C90" s="183"/>
      <c r="D90" s="673">
        <v>0</v>
      </c>
      <c r="E90" s="674">
        <v>0</v>
      </c>
      <c r="F90" s="674">
        <v>0</v>
      </c>
      <c r="G90" s="674">
        <v>0</v>
      </c>
      <c r="H90" s="674">
        <v>0</v>
      </c>
      <c r="I90" s="674">
        <v>0</v>
      </c>
      <c r="J90" s="674">
        <v>0</v>
      </c>
      <c r="K90" s="674">
        <v>4</v>
      </c>
      <c r="L90" s="674">
        <v>1</v>
      </c>
      <c r="M90" s="674">
        <v>0</v>
      </c>
      <c r="N90" s="674">
        <v>0</v>
      </c>
      <c r="O90" s="674">
        <v>0</v>
      </c>
      <c r="P90" s="674">
        <v>0</v>
      </c>
      <c r="Q90" s="674">
        <v>0</v>
      </c>
      <c r="R90" s="674">
        <v>0</v>
      </c>
      <c r="S90" s="674">
        <v>8</v>
      </c>
      <c r="T90" s="674">
        <v>2</v>
      </c>
      <c r="U90" s="674">
        <v>0</v>
      </c>
      <c r="V90" s="674">
        <v>0</v>
      </c>
      <c r="W90" s="674">
        <v>0</v>
      </c>
      <c r="X90" s="674">
        <v>0</v>
      </c>
      <c r="Y90" s="674">
        <v>1</v>
      </c>
      <c r="Z90" s="674">
        <v>0</v>
      </c>
      <c r="AA90" s="674">
        <v>1</v>
      </c>
      <c r="AB90" s="674">
        <v>94</v>
      </c>
      <c r="AC90" s="674">
        <v>2</v>
      </c>
      <c r="AD90" s="674">
        <v>0</v>
      </c>
      <c r="AE90" s="674">
        <v>0</v>
      </c>
      <c r="AF90" s="674">
        <v>3</v>
      </c>
      <c r="AG90" s="674">
        <v>0</v>
      </c>
      <c r="AH90" s="674">
        <v>0</v>
      </c>
      <c r="AI90" s="674">
        <v>0</v>
      </c>
      <c r="AJ90" s="674">
        <v>0</v>
      </c>
      <c r="AK90" s="674">
        <v>0</v>
      </c>
      <c r="AL90" s="674">
        <v>1</v>
      </c>
      <c r="AM90" s="674">
        <v>1</v>
      </c>
      <c r="AN90" s="674">
        <v>2</v>
      </c>
      <c r="AO90" s="674">
        <v>1</v>
      </c>
      <c r="AP90" s="674">
        <v>0</v>
      </c>
      <c r="AQ90" s="674">
        <v>1</v>
      </c>
      <c r="AR90" s="674">
        <v>3</v>
      </c>
      <c r="AS90" s="674">
        <v>2</v>
      </c>
      <c r="AT90" s="674">
        <v>4</v>
      </c>
      <c r="AU90" s="674">
        <v>1</v>
      </c>
      <c r="AV90" s="674">
        <v>3</v>
      </c>
      <c r="AW90" s="674">
        <v>1</v>
      </c>
      <c r="AX90" s="674">
        <v>10</v>
      </c>
      <c r="AY90" s="674">
        <v>12</v>
      </c>
      <c r="AZ90" s="674">
        <v>0</v>
      </c>
      <c r="BA90" s="674">
        <v>0</v>
      </c>
      <c r="BB90" s="674">
        <v>0</v>
      </c>
      <c r="BC90" s="674">
        <v>0</v>
      </c>
      <c r="BD90" s="674">
        <v>1</v>
      </c>
      <c r="BE90" s="674">
        <v>0</v>
      </c>
      <c r="BF90" s="674">
        <v>0</v>
      </c>
      <c r="BG90" s="674">
        <v>0</v>
      </c>
      <c r="BH90" s="674">
        <v>1</v>
      </c>
      <c r="BI90" s="674">
        <v>0</v>
      </c>
      <c r="BJ90" s="674">
        <v>0</v>
      </c>
      <c r="BK90" s="674">
        <v>0</v>
      </c>
      <c r="BL90" s="674">
        <v>0</v>
      </c>
      <c r="BM90" s="674">
        <v>2</v>
      </c>
      <c r="BN90" s="674">
        <v>2</v>
      </c>
      <c r="BO90" s="674">
        <v>0</v>
      </c>
      <c r="BP90" s="674">
        <v>0</v>
      </c>
      <c r="BQ90" s="674">
        <v>0</v>
      </c>
      <c r="BR90" s="674">
        <v>0</v>
      </c>
      <c r="BS90" s="674">
        <v>1</v>
      </c>
      <c r="BT90" s="674">
        <v>1</v>
      </c>
      <c r="BU90" s="674">
        <v>182</v>
      </c>
      <c r="BV90" s="674">
        <v>43</v>
      </c>
      <c r="BW90" s="674">
        <v>1</v>
      </c>
      <c r="BX90" s="674">
        <v>2</v>
      </c>
      <c r="BY90" s="674">
        <v>0</v>
      </c>
      <c r="BZ90" s="674">
        <v>1</v>
      </c>
      <c r="CA90" s="674">
        <v>9</v>
      </c>
      <c r="CB90" s="674">
        <v>0</v>
      </c>
      <c r="CC90" s="674">
        <v>0</v>
      </c>
      <c r="CD90" s="674">
        <v>0</v>
      </c>
      <c r="CE90" s="674">
        <v>0</v>
      </c>
      <c r="CF90" s="674">
        <v>1</v>
      </c>
      <c r="CG90" s="674">
        <v>2</v>
      </c>
      <c r="CH90" s="674">
        <v>1</v>
      </c>
      <c r="CI90" s="674">
        <v>87</v>
      </c>
      <c r="CJ90" s="674">
        <v>21</v>
      </c>
      <c r="CK90" s="674">
        <v>69</v>
      </c>
      <c r="CL90" s="674">
        <v>7</v>
      </c>
      <c r="CM90" s="674">
        <v>9</v>
      </c>
      <c r="CN90" s="674">
        <v>6</v>
      </c>
      <c r="CO90" s="674">
        <v>1</v>
      </c>
      <c r="CP90" s="674">
        <v>3</v>
      </c>
      <c r="CQ90" s="674">
        <v>1</v>
      </c>
      <c r="CR90" s="674">
        <v>0</v>
      </c>
      <c r="CS90" s="674">
        <v>3</v>
      </c>
      <c r="CT90" s="674">
        <v>0</v>
      </c>
      <c r="CU90" s="674">
        <v>2</v>
      </c>
      <c r="CV90" s="674">
        <v>2</v>
      </c>
      <c r="CW90" s="674">
        <v>59</v>
      </c>
      <c r="CX90" s="674">
        <v>10</v>
      </c>
      <c r="CY90" s="674">
        <v>93</v>
      </c>
      <c r="CZ90" s="674">
        <v>1</v>
      </c>
      <c r="DA90" s="674">
        <v>2</v>
      </c>
      <c r="DB90" s="674">
        <v>1</v>
      </c>
      <c r="DC90" s="674">
        <v>4</v>
      </c>
      <c r="DD90" s="674">
        <v>2</v>
      </c>
      <c r="DE90" s="674">
        <v>0</v>
      </c>
      <c r="DF90" s="674">
        <v>33</v>
      </c>
      <c r="DG90" s="675">
        <v>824</v>
      </c>
      <c r="DH90" s="674">
        <v>212</v>
      </c>
      <c r="DI90" s="674">
        <v>268</v>
      </c>
      <c r="DJ90" s="674">
        <v>0</v>
      </c>
      <c r="DK90" s="674">
        <v>0</v>
      </c>
      <c r="DL90" s="674">
        <v>0</v>
      </c>
      <c r="DM90" s="674">
        <v>0</v>
      </c>
      <c r="DN90" s="674">
        <v>0</v>
      </c>
      <c r="DO90" s="676">
        <v>480</v>
      </c>
      <c r="DP90" s="676">
        <v>1304</v>
      </c>
      <c r="DQ90" s="674">
        <v>21</v>
      </c>
      <c r="DR90" s="676">
        <v>501</v>
      </c>
      <c r="DS90" s="676">
        <v>1325</v>
      </c>
      <c r="DT90" s="677">
        <v>-21</v>
      </c>
      <c r="DU90" s="675">
        <v>480</v>
      </c>
      <c r="DV90" s="678">
        <v>1304</v>
      </c>
      <c r="DW90" s="680" t="s">
        <v>291</v>
      </c>
    </row>
    <row r="91" spans="1:127" ht="15.75" customHeight="1">
      <c r="A91" s="604" t="s">
        <v>292</v>
      </c>
      <c r="B91" s="611" t="s">
        <v>384</v>
      </c>
      <c r="C91" s="183"/>
      <c r="D91" s="673">
        <v>29</v>
      </c>
      <c r="E91" s="674">
        <v>4</v>
      </c>
      <c r="F91" s="674">
        <v>32</v>
      </c>
      <c r="G91" s="674">
        <v>3</v>
      </c>
      <c r="H91" s="674">
        <v>24</v>
      </c>
      <c r="I91" s="674">
        <v>0</v>
      </c>
      <c r="J91" s="674">
        <v>18</v>
      </c>
      <c r="K91" s="674">
        <v>259</v>
      </c>
      <c r="L91" s="674">
        <v>92</v>
      </c>
      <c r="M91" s="674">
        <v>2</v>
      </c>
      <c r="N91" s="674">
        <v>0</v>
      </c>
      <c r="O91" s="674">
        <v>31</v>
      </c>
      <c r="P91" s="674">
        <v>110</v>
      </c>
      <c r="Q91" s="674">
        <v>54</v>
      </c>
      <c r="R91" s="674">
        <v>88</v>
      </c>
      <c r="S91" s="674">
        <v>33</v>
      </c>
      <c r="T91" s="674">
        <v>201</v>
      </c>
      <c r="U91" s="674">
        <v>56</v>
      </c>
      <c r="V91" s="674">
        <v>66</v>
      </c>
      <c r="W91" s="674">
        <v>37</v>
      </c>
      <c r="X91" s="674">
        <v>0</v>
      </c>
      <c r="Y91" s="674">
        <v>18</v>
      </c>
      <c r="Z91" s="674">
        <v>5</v>
      </c>
      <c r="AA91" s="674">
        <v>18</v>
      </c>
      <c r="AB91" s="674">
        <v>1987</v>
      </c>
      <c r="AC91" s="674">
        <v>78</v>
      </c>
      <c r="AD91" s="674">
        <v>0</v>
      </c>
      <c r="AE91" s="674">
        <v>9</v>
      </c>
      <c r="AF91" s="674">
        <v>131</v>
      </c>
      <c r="AG91" s="674">
        <v>43</v>
      </c>
      <c r="AH91" s="674">
        <v>3</v>
      </c>
      <c r="AI91" s="674">
        <v>8</v>
      </c>
      <c r="AJ91" s="674">
        <v>12</v>
      </c>
      <c r="AK91" s="674">
        <v>5</v>
      </c>
      <c r="AL91" s="674">
        <v>63</v>
      </c>
      <c r="AM91" s="674">
        <v>18</v>
      </c>
      <c r="AN91" s="674">
        <v>10</v>
      </c>
      <c r="AO91" s="674">
        <v>20</v>
      </c>
      <c r="AP91" s="674">
        <v>17</v>
      </c>
      <c r="AQ91" s="674">
        <v>59</v>
      </c>
      <c r="AR91" s="674">
        <v>133</v>
      </c>
      <c r="AS91" s="674">
        <v>227</v>
      </c>
      <c r="AT91" s="674">
        <v>100</v>
      </c>
      <c r="AU91" s="674">
        <v>208</v>
      </c>
      <c r="AV91" s="674">
        <v>495</v>
      </c>
      <c r="AW91" s="674">
        <v>48</v>
      </c>
      <c r="AX91" s="674">
        <v>274</v>
      </c>
      <c r="AY91" s="674">
        <v>414</v>
      </c>
      <c r="AZ91" s="674">
        <v>49</v>
      </c>
      <c r="BA91" s="674">
        <v>2</v>
      </c>
      <c r="BB91" s="674">
        <v>5</v>
      </c>
      <c r="BC91" s="674">
        <v>3</v>
      </c>
      <c r="BD91" s="674">
        <v>11</v>
      </c>
      <c r="BE91" s="674">
        <v>0</v>
      </c>
      <c r="BF91" s="674">
        <v>0</v>
      </c>
      <c r="BG91" s="674">
        <v>10</v>
      </c>
      <c r="BH91" s="674">
        <v>48</v>
      </c>
      <c r="BI91" s="674">
        <v>7</v>
      </c>
      <c r="BJ91" s="674">
        <v>9</v>
      </c>
      <c r="BK91" s="674">
        <v>175</v>
      </c>
      <c r="BL91" s="674">
        <v>8</v>
      </c>
      <c r="BM91" s="674">
        <v>524</v>
      </c>
      <c r="BN91" s="674">
        <v>177</v>
      </c>
      <c r="BO91" s="674">
        <v>224</v>
      </c>
      <c r="BP91" s="674">
        <v>181</v>
      </c>
      <c r="BQ91" s="674">
        <v>176</v>
      </c>
      <c r="BR91" s="674">
        <v>4</v>
      </c>
      <c r="BS91" s="674">
        <v>77</v>
      </c>
      <c r="BT91" s="674">
        <v>134</v>
      </c>
      <c r="BU91" s="674">
        <v>1836</v>
      </c>
      <c r="BV91" s="674">
        <v>1080</v>
      </c>
      <c r="BW91" s="674">
        <v>84</v>
      </c>
      <c r="BX91" s="674">
        <v>31</v>
      </c>
      <c r="BY91" s="674">
        <v>0</v>
      </c>
      <c r="BZ91" s="674">
        <v>26</v>
      </c>
      <c r="CA91" s="674">
        <v>427</v>
      </c>
      <c r="CB91" s="674">
        <v>0</v>
      </c>
      <c r="CC91" s="674">
        <v>8</v>
      </c>
      <c r="CD91" s="674">
        <v>7</v>
      </c>
      <c r="CE91" s="674">
        <v>5</v>
      </c>
      <c r="CF91" s="674">
        <v>56</v>
      </c>
      <c r="CG91" s="674">
        <v>93</v>
      </c>
      <c r="CH91" s="674">
        <v>65</v>
      </c>
      <c r="CI91" s="674">
        <v>996</v>
      </c>
      <c r="CJ91" s="674">
        <v>6763</v>
      </c>
      <c r="CK91" s="674">
        <v>1241</v>
      </c>
      <c r="CL91" s="674">
        <v>9</v>
      </c>
      <c r="CM91" s="674">
        <v>1473</v>
      </c>
      <c r="CN91" s="674">
        <v>2099</v>
      </c>
      <c r="CO91" s="674">
        <v>823</v>
      </c>
      <c r="CP91" s="674">
        <v>875</v>
      </c>
      <c r="CQ91" s="674">
        <v>983</v>
      </c>
      <c r="CR91" s="674">
        <v>40</v>
      </c>
      <c r="CS91" s="674">
        <v>984</v>
      </c>
      <c r="CT91" s="674">
        <v>215</v>
      </c>
      <c r="CU91" s="674">
        <v>1343</v>
      </c>
      <c r="CV91" s="674">
        <v>77</v>
      </c>
      <c r="CW91" s="674">
        <v>5033</v>
      </c>
      <c r="CX91" s="674">
        <v>55</v>
      </c>
      <c r="CY91" s="674">
        <v>1198</v>
      </c>
      <c r="CZ91" s="674">
        <v>243</v>
      </c>
      <c r="DA91" s="674">
        <v>457</v>
      </c>
      <c r="DB91" s="674">
        <v>288</v>
      </c>
      <c r="DC91" s="674">
        <v>961</v>
      </c>
      <c r="DD91" s="674">
        <v>211</v>
      </c>
      <c r="DE91" s="674">
        <v>0</v>
      </c>
      <c r="DF91" s="674">
        <v>288</v>
      </c>
      <c r="DG91" s="675">
        <v>37739</v>
      </c>
      <c r="DH91" s="674">
        <v>499</v>
      </c>
      <c r="DI91" s="674">
        <v>12132</v>
      </c>
      <c r="DJ91" s="674">
        <v>304</v>
      </c>
      <c r="DK91" s="674">
        <v>0</v>
      </c>
      <c r="DL91" s="674">
        <v>0</v>
      </c>
      <c r="DM91" s="674">
        <v>105</v>
      </c>
      <c r="DN91" s="674">
        <v>-329</v>
      </c>
      <c r="DO91" s="676">
        <v>12711</v>
      </c>
      <c r="DP91" s="676">
        <v>50450</v>
      </c>
      <c r="DQ91" s="674">
        <v>1337</v>
      </c>
      <c r="DR91" s="676">
        <v>14048</v>
      </c>
      <c r="DS91" s="676">
        <v>51787</v>
      </c>
      <c r="DT91" s="677">
        <v>-27798</v>
      </c>
      <c r="DU91" s="675">
        <v>-13750</v>
      </c>
      <c r="DV91" s="678">
        <v>23989</v>
      </c>
      <c r="DW91" s="680" t="s">
        <v>292</v>
      </c>
    </row>
    <row r="92" spans="1:127" ht="15.75" customHeight="1">
      <c r="A92" s="604" t="s">
        <v>293</v>
      </c>
      <c r="B92" s="611" t="s">
        <v>194</v>
      </c>
      <c r="C92" s="183"/>
      <c r="D92" s="673">
        <v>0</v>
      </c>
      <c r="E92" s="674">
        <v>0</v>
      </c>
      <c r="F92" s="674">
        <v>0</v>
      </c>
      <c r="G92" s="674">
        <v>0</v>
      </c>
      <c r="H92" s="674">
        <v>0</v>
      </c>
      <c r="I92" s="674">
        <v>0</v>
      </c>
      <c r="J92" s="674">
        <v>0</v>
      </c>
      <c r="K92" s="674">
        <v>0</v>
      </c>
      <c r="L92" s="674">
        <v>0</v>
      </c>
      <c r="M92" s="674">
        <v>0</v>
      </c>
      <c r="N92" s="674">
        <v>0</v>
      </c>
      <c r="O92" s="674">
        <v>0</v>
      </c>
      <c r="P92" s="674">
        <v>0</v>
      </c>
      <c r="Q92" s="674">
        <v>0</v>
      </c>
      <c r="R92" s="674">
        <v>0</v>
      </c>
      <c r="S92" s="674">
        <v>0</v>
      </c>
      <c r="T92" s="674">
        <v>0</v>
      </c>
      <c r="U92" s="674">
        <v>0</v>
      </c>
      <c r="V92" s="674">
        <v>0</v>
      </c>
      <c r="W92" s="674">
        <v>0</v>
      </c>
      <c r="X92" s="674">
        <v>0</v>
      </c>
      <c r="Y92" s="674">
        <v>0</v>
      </c>
      <c r="Z92" s="674">
        <v>0</v>
      </c>
      <c r="AA92" s="674">
        <v>0</v>
      </c>
      <c r="AB92" s="674">
        <v>0</v>
      </c>
      <c r="AC92" s="674">
        <v>0</v>
      </c>
      <c r="AD92" s="674">
        <v>0</v>
      </c>
      <c r="AE92" s="674">
        <v>0</v>
      </c>
      <c r="AF92" s="674">
        <v>0</v>
      </c>
      <c r="AG92" s="674">
        <v>0</v>
      </c>
      <c r="AH92" s="674">
        <v>0</v>
      </c>
      <c r="AI92" s="674">
        <v>0</v>
      </c>
      <c r="AJ92" s="674">
        <v>0</v>
      </c>
      <c r="AK92" s="674">
        <v>0</v>
      </c>
      <c r="AL92" s="674">
        <v>0</v>
      </c>
      <c r="AM92" s="674">
        <v>0</v>
      </c>
      <c r="AN92" s="674">
        <v>0</v>
      </c>
      <c r="AO92" s="674">
        <v>0</v>
      </c>
      <c r="AP92" s="674">
        <v>0</v>
      </c>
      <c r="AQ92" s="674">
        <v>0</v>
      </c>
      <c r="AR92" s="674">
        <v>0</v>
      </c>
      <c r="AS92" s="674">
        <v>0</v>
      </c>
      <c r="AT92" s="674">
        <v>0</v>
      </c>
      <c r="AU92" s="674">
        <v>0</v>
      </c>
      <c r="AV92" s="674">
        <v>0</v>
      </c>
      <c r="AW92" s="674">
        <v>0</v>
      </c>
      <c r="AX92" s="674">
        <v>0</v>
      </c>
      <c r="AY92" s="674">
        <v>0</v>
      </c>
      <c r="AZ92" s="674">
        <v>0</v>
      </c>
      <c r="BA92" s="674">
        <v>0</v>
      </c>
      <c r="BB92" s="674">
        <v>0</v>
      </c>
      <c r="BC92" s="674">
        <v>0</v>
      </c>
      <c r="BD92" s="674">
        <v>0</v>
      </c>
      <c r="BE92" s="674">
        <v>0</v>
      </c>
      <c r="BF92" s="674">
        <v>0</v>
      </c>
      <c r="BG92" s="674">
        <v>0</v>
      </c>
      <c r="BH92" s="674">
        <v>0</v>
      </c>
      <c r="BI92" s="674">
        <v>0</v>
      </c>
      <c r="BJ92" s="674">
        <v>0</v>
      </c>
      <c r="BK92" s="674">
        <v>0</v>
      </c>
      <c r="BL92" s="674">
        <v>0</v>
      </c>
      <c r="BM92" s="674">
        <v>0</v>
      </c>
      <c r="BN92" s="674">
        <v>0</v>
      </c>
      <c r="BO92" s="674">
        <v>0</v>
      </c>
      <c r="BP92" s="674">
        <v>0</v>
      </c>
      <c r="BQ92" s="674">
        <v>0</v>
      </c>
      <c r="BR92" s="674">
        <v>0</v>
      </c>
      <c r="BS92" s="674">
        <v>0</v>
      </c>
      <c r="BT92" s="674">
        <v>0</v>
      </c>
      <c r="BU92" s="674">
        <v>0</v>
      </c>
      <c r="BV92" s="674">
        <v>0</v>
      </c>
      <c r="BW92" s="674">
        <v>0</v>
      </c>
      <c r="BX92" s="674">
        <v>0</v>
      </c>
      <c r="BY92" s="674">
        <v>0</v>
      </c>
      <c r="BZ92" s="674">
        <v>0</v>
      </c>
      <c r="CA92" s="674">
        <v>0</v>
      </c>
      <c r="CB92" s="674">
        <v>0</v>
      </c>
      <c r="CC92" s="674">
        <v>0</v>
      </c>
      <c r="CD92" s="674">
        <v>0</v>
      </c>
      <c r="CE92" s="674">
        <v>0</v>
      </c>
      <c r="CF92" s="674">
        <v>0</v>
      </c>
      <c r="CG92" s="674">
        <v>0</v>
      </c>
      <c r="CH92" s="674">
        <v>0</v>
      </c>
      <c r="CI92" s="674">
        <v>0</v>
      </c>
      <c r="CJ92" s="674">
        <v>0</v>
      </c>
      <c r="CK92" s="674">
        <v>0</v>
      </c>
      <c r="CL92" s="674">
        <v>0</v>
      </c>
      <c r="CM92" s="674">
        <v>0</v>
      </c>
      <c r="CN92" s="674">
        <v>0</v>
      </c>
      <c r="CO92" s="674">
        <v>0</v>
      </c>
      <c r="CP92" s="674">
        <v>0</v>
      </c>
      <c r="CQ92" s="674">
        <v>0</v>
      </c>
      <c r="CR92" s="674">
        <v>0</v>
      </c>
      <c r="CS92" s="674">
        <v>0</v>
      </c>
      <c r="CT92" s="674">
        <v>0</v>
      </c>
      <c r="CU92" s="674">
        <v>0</v>
      </c>
      <c r="CV92" s="674">
        <v>0</v>
      </c>
      <c r="CW92" s="674">
        <v>0</v>
      </c>
      <c r="CX92" s="674">
        <v>0</v>
      </c>
      <c r="CY92" s="674">
        <v>0</v>
      </c>
      <c r="CZ92" s="674">
        <v>0</v>
      </c>
      <c r="DA92" s="674">
        <v>0</v>
      </c>
      <c r="DB92" s="674">
        <v>0</v>
      </c>
      <c r="DC92" s="674">
        <v>0</v>
      </c>
      <c r="DD92" s="674">
        <v>0</v>
      </c>
      <c r="DE92" s="674">
        <v>0</v>
      </c>
      <c r="DF92" s="674">
        <v>10986</v>
      </c>
      <c r="DG92" s="675">
        <v>10986</v>
      </c>
      <c r="DH92" s="674">
        <v>0</v>
      </c>
      <c r="DI92" s="674">
        <v>219</v>
      </c>
      <c r="DJ92" s="674">
        <v>197585</v>
      </c>
      <c r="DK92" s="674">
        <v>80001</v>
      </c>
      <c r="DL92" s="674">
        <v>0</v>
      </c>
      <c r="DM92" s="674">
        <v>0</v>
      </c>
      <c r="DN92" s="674">
        <v>0</v>
      </c>
      <c r="DO92" s="676">
        <v>277805</v>
      </c>
      <c r="DP92" s="676">
        <v>288791</v>
      </c>
      <c r="DQ92" s="674">
        <v>0</v>
      </c>
      <c r="DR92" s="676">
        <v>277805</v>
      </c>
      <c r="DS92" s="676">
        <v>288791</v>
      </c>
      <c r="DT92" s="677">
        <v>0</v>
      </c>
      <c r="DU92" s="675">
        <v>277805</v>
      </c>
      <c r="DV92" s="678">
        <v>288791</v>
      </c>
      <c r="DW92" s="680" t="s">
        <v>293</v>
      </c>
    </row>
    <row r="93" spans="1:127" ht="15.75" customHeight="1">
      <c r="A93" s="604" t="s">
        <v>294</v>
      </c>
      <c r="B93" s="611" t="s">
        <v>385</v>
      </c>
      <c r="C93" s="183"/>
      <c r="D93" s="673">
        <v>0</v>
      </c>
      <c r="E93" s="674">
        <v>0</v>
      </c>
      <c r="F93" s="674">
        <v>2</v>
      </c>
      <c r="G93" s="674">
        <v>0</v>
      </c>
      <c r="H93" s="674">
        <v>0</v>
      </c>
      <c r="I93" s="674">
        <v>0</v>
      </c>
      <c r="J93" s="674">
        <v>0</v>
      </c>
      <c r="K93" s="674">
        <v>58</v>
      </c>
      <c r="L93" s="674">
        <v>3</v>
      </c>
      <c r="M93" s="674">
        <v>0</v>
      </c>
      <c r="N93" s="674">
        <v>0</v>
      </c>
      <c r="O93" s="674">
        <v>0</v>
      </c>
      <c r="P93" s="674">
        <v>2</v>
      </c>
      <c r="Q93" s="674">
        <v>2</v>
      </c>
      <c r="R93" s="674">
        <v>7</v>
      </c>
      <c r="S93" s="674">
        <v>13</v>
      </c>
      <c r="T93" s="674">
        <v>3</v>
      </c>
      <c r="U93" s="674">
        <v>0</v>
      </c>
      <c r="V93" s="674">
        <v>1</v>
      </c>
      <c r="W93" s="674">
        <v>5</v>
      </c>
      <c r="X93" s="674">
        <v>0</v>
      </c>
      <c r="Y93" s="674">
        <v>5</v>
      </c>
      <c r="Z93" s="674">
        <v>7</v>
      </c>
      <c r="AA93" s="674">
        <v>5</v>
      </c>
      <c r="AB93" s="674">
        <v>163</v>
      </c>
      <c r="AC93" s="674">
        <v>21</v>
      </c>
      <c r="AD93" s="674">
        <v>0</v>
      </c>
      <c r="AE93" s="674">
        <v>0</v>
      </c>
      <c r="AF93" s="674">
        <v>19</v>
      </c>
      <c r="AG93" s="674">
        <v>1</v>
      </c>
      <c r="AH93" s="674">
        <v>0</v>
      </c>
      <c r="AI93" s="674">
        <v>3</v>
      </c>
      <c r="AJ93" s="674">
        <v>3</v>
      </c>
      <c r="AK93" s="674">
        <v>2</v>
      </c>
      <c r="AL93" s="674">
        <v>4</v>
      </c>
      <c r="AM93" s="674">
        <v>0</v>
      </c>
      <c r="AN93" s="674">
        <v>1</v>
      </c>
      <c r="AO93" s="674">
        <v>12</v>
      </c>
      <c r="AP93" s="674">
        <v>0</v>
      </c>
      <c r="AQ93" s="674">
        <v>0</v>
      </c>
      <c r="AR93" s="674">
        <v>7</v>
      </c>
      <c r="AS93" s="674">
        <v>42</v>
      </c>
      <c r="AT93" s="674">
        <v>10</v>
      </c>
      <c r="AU93" s="674">
        <v>92</v>
      </c>
      <c r="AV93" s="674">
        <v>82</v>
      </c>
      <c r="AW93" s="674">
        <v>8</v>
      </c>
      <c r="AX93" s="674">
        <v>106</v>
      </c>
      <c r="AY93" s="674">
        <v>230</v>
      </c>
      <c r="AZ93" s="674">
        <v>25</v>
      </c>
      <c r="BA93" s="674">
        <v>3</v>
      </c>
      <c r="BB93" s="674">
        <v>3</v>
      </c>
      <c r="BC93" s="674">
        <v>2</v>
      </c>
      <c r="BD93" s="674">
        <v>10</v>
      </c>
      <c r="BE93" s="674">
        <v>0</v>
      </c>
      <c r="BF93" s="674">
        <v>0</v>
      </c>
      <c r="BG93" s="674">
        <v>4</v>
      </c>
      <c r="BH93" s="674">
        <v>23</v>
      </c>
      <c r="BI93" s="674">
        <v>11</v>
      </c>
      <c r="BJ93" s="674">
        <v>0</v>
      </c>
      <c r="BK93" s="674">
        <v>2</v>
      </c>
      <c r="BL93" s="674">
        <v>0</v>
      </c>
      <c r="BM93" s="674">
        <v>43</v>
      </c>
      <c r="BN93" s="674">
        <v>2</v>
      </c>
      <c r="BO93" s="674">
        <v>10</v>
      </c>
      <c r="BP93" s="674">
        <v>14</v>
      </c>
      <c r="BQ93" s="674">
        <v>243</v>
      </c>
      <c r="BR93" s="674">
        <v>6</v>
      </c>
      <c r="BS93" s="674">
        <v>2</v>
      </c>
      <c r="BT93" s="674">
        <v>8</v>
      </c>
      <c r="BU93" s="674">
        <v>114</v>
      </c>
      <c r="BV93" s="674">
        <v>51</v>
      </c>
      <c r="BW93" s="674">
        <v>0</v>
      </c>
      <c r="BX93" s="674">
        <v>0</v>
      </c>
      <c r="BY93" s="674">
        <v>0</v>
      </c>
      <c r="BZ93" s="674">
        <v>67</v>
      </c>
      <c r="CA93" s="674">
        <v>29</v>
      </c>
      <c r="CB93" s="674">
        <v>34</v>
      </c>
      <c r="CC93" s="674">
        <v>1</v>
      </c>
      <c r="CD93" s="674">
        <v>0</v>
      </c>
      <c r="CE93" s="674">
        <v>1</v>
      </c>
      <c r="CF93" s="674">
        <v>4</v>
      </c>
      <c r="CG93" s="674">
        <v>15</v>
      </c>
      <c r="CH93" s="674">
        <v>2</v>
      </c>
      <c r="CI93" s="674">
        <v>420</v>
      </c>
      <c r="CJ93" s="674">
        <v>30</v>
      </c>
      <c r="CK93" s="674">
        <v>377</v>
      </c>
      <c r="CL93" s="674">
        <v>7</v>
      </c>
      <c r="CM93" s="674">
        <v>23</v>
      </c>
      <c r="CN93" s="674">
        <v>13</v>
      </c>
      <c r="CO93" s="674">
        <v>0</v>
      </c>
      <c r="CP93" s="674">
        <v>0</v>
      </c>
      <c r="CQ93" s="674">
        <v>34</v>
      </c>
      <c r="CR93" s="674">
        <v>0</v>
      </c>
      <c r="CS93" s="674">
        <v>6</v>
      </c>
      <c r="CT93" s="674">
        <v>2</v>
      </c>
      <c r="CU93" s="674">
        <v>0</v>
      </c>
      <c r="CV93" s="674">
        <v>13</v>
      </c>
      <c r="CW93" s="674">
        <v>21</v>
      </c>
      <c r="CX93" s="674">
        <v>0</v>
      </c>
      <c r="CY93" s="674">
        <v>96</v>
      </c>
      <c r="CZ93" s="674">
        <v>9</v>
      </c>
      <c r="DA93" s="674">
        <v>69</v>
      </c>
      <c r="DB93" s="674">
        <v>35</v>
      </c>
      <c r="DC93" s="674">
        <v>11</v>
      </c>
      <c r="DD93" s="674">
        <v>20</v>
      </c>
      <c r="DE93" s="674">
        <v>0</v>
      </c>
      <c r="DF93" s="674">
        <v>5</v>
      </c>
      <c r="DG93" s="675">
        <v>2839</v>
      </c>
      <c r="DH93" s="674">
        <v>0</v>
      </c>
      <c r="DI93" s="674">
        <v>55981</v>
      </c>
      <c r="DJ93" s="674">
        <v>112792</v>
      </c>
      <c r="DK93" s="674">
        <v>32414</v>
      </c>
      <c r="DL93" s="674">
        <v>0</v>
      </c>
      <c r="DM93" s="674">
        <v>0</v>
      </c>
      <c r="DN93" s="674">
        <v>0</v>
      </c>
      <c r="DO93" s="676">
        <v>201187</v>
      </c>
      <c r="DP93" s="676">
        <v>204026</v>
      </c>
      <c r="DQ93" s="674">
        <v>3902</v>
      </c>
      <c r="DR93" s="676">
        <v>205089</v>
      </c>
      <c r="DS93" s="676">
        <v>207928</v>
      </c>
      <c r="DT93" s="677">
        <v>-5227</v>
      </c>
      <c r="DU93" s="675">
        <v>199862</v>
      </c>
      <c r="DV93" s="678">
        <v>202701</v>
      </c>
      <c r="DW93" s="680" t="s">
        <v>294</v>
      </c>
    </row>
    <row r="94" spans="1:127" ht="15.75" customHeight="1">
      <c r="A94" s="604" t="s">
        <v>295</v>
      </c>
      <c r="B94" s="611" t="s">
        <v>542</v>
      </c>
      <c r="C94" s="183"/>
      <c r="D94" s="673">
        <v>0</v>
      </c>
      <c r="E94" s="674">
        <v>0</v>
      </c>
      <c r="F94" s="674">
        <v>0</v>
      </c>
      <c r="G94" s="674">
        <v>0</v>
      </c>
      <c r="H94" s="674">
        <v>0</v>
      </c>
      <c r="I94" s="674">
        <v>0</v>
      </c>
      <c r="J94" s="674">
        <v>0</v>
      </c>
      <c r="K94" s="674">
        <v>0</v>
      </c>
      <c r="L94" s="674">
        <v>0</v>
      </c>
      <c r="M94" s="674">
        <v>0</v>
      </c>
      <c r="N94" s="674">
        <v>0</v>
      </c>
      <c r="O94" s="674">
        <v>0</v>
      </c>
      <c r="P94" s="674">
        <v>0</v>
      </c>
      <c r="Q94" s="674">
        <v>0</v>
      </c>
      <c r="R94" s="674">
        <v>0</v>
      </c>
      <c r="S94" s="674">
        <v>0</v>
      </c>
      <c r="T94" s="674">
        <v>0</v>
      </c>
      <c r="U94" s="674">
        <v>0</v>
      </c>
      <c r="V94" s="674">
        <v>0</v>
      </c>
      <c r="W94" s="674">
        <v>0</v>
      </c>
      <c r="X94" s="674">
        <v>0</v>
      </c>
      <c r="Y94" s="674">
        <v>0</v>
      </c>
      <c r="Z94" s="674">
        <v>0</v>
      </c>
      <c r="AA94" s="674">
        <v>0</v>
      </c>
      <c r="AB94" s="674">
        <v>0</v>
      </c>
      <c r="AC94" s="674">
        <v>0</v>
      </c>
      <c r="AD94" s="674">
        <v>0</v>
      </c>
      <c r="AE94" s="674">
        <v>0</v>
      </c>
      <c r="AF94" s="674">
        <v>0</v>
      </c>
      <c r="AG94" s="674">
        <v>0</v>
      </c>
      <c r="AH94" s="674">
        <v>0</v>
      </c>
      <c r="AI94" s="674">
        <v>0</v>
      </c>
      <c r="AJ94" s="674">
        <v>0</v>
      </c>
      <c r="AK94" s="674">
        <v>0</v>
      </c>
      <c r="AL94" s="674">
        <v>0</v>
      </c>
      <c r="AM94" s="674">
        <v>0</v>
      </c>
      <c r="AN94" s="674">
        <v>0</v>
      </c>
      <c r="AO94" s="674">
        <v>0</v>
      </c>
      <c r="AP94" s="674">
        <v>0</v>
      </c>
      <c r="AQ94" s="674">
        <v>0</v>
      </c>
      <c r="AR94" s="674">
        <v>0</v>
      </c>
      <c r="AS94" s="674">
        <v>0</v>
      </c>
      <c r="AT94" s="674">
        <v>0</v>
      </c>
      <c r="AU94" s="674">
        <v>0</v>
      </c>
      <c r="AV94" s="674">
        <v>0</v>
      </c>
      <c r="AW94" s="674">
        <v>0</v>
      </c>
      <c r="AX94" s="674">
        <v>0</v>
      </c>
      <c r="AY94" s="674">
        <v>0</v>
      </c>
      <c r="AZ94" s="674">
        <v>0</v>
      </c>
      <c r="BA94" s="674">
        <v>0</v>
      </c>
      <c r="BB94" s="674">
        <v>0</v>
      </c>
      <c r="BC94" s="674">
        <v>0</v>
      </c>
      <c r="BD94" s="674">
        <v>0</v>
      </c>
      <c r="BE94" s="674">
        <v>0</v>
      </c>
      <c r="BF94" s="674">
        <v>0</v>
      </c>
      <c r="BG94" s="674">
        <v>0</v>
      </c>
      <c r="BH94" s="674">
        <v>0</v>
      </c>
      <c r="BI94" s="674">
        <v>0</v>
      </c>
      <c r="BJ94" s="674">
        <v>0</v>
      </c>
      <c r="BK94" s="674">
        <v>0</v>
      </c>
      <c r="BL94" s="674">
        <v>0</v>
      </c>
      <c r="BM94" s="674">
        <v>0</v>
      </c>
      <c r="BN94" s="674">
        <v>0</v>
      </c>
      <c r="BO94" s="674">
        <v>0</v>
      </c>
      <c r="BP94" s="674">
        <v>0</v>
      </c>
      <c r="BQ94" s="674">
        <v>0</v>
      </c>
      <c r="BR94" s="674">
        <v>0</v>
      </c>
      <c r="BS94" s="674">
        <v>0</v>
      </c>
      <c r="BT94" s="674">
        <v>0</v>
      </c>
      <c r="BU94" s="674">
        <v>0</v>
      </c>
      <c r="BV94" s="674">
        <v>0</v>
      </c>
      <c r="BW94" s="674">
        <v>0</v>
      </c>
      <c r="BX94" s="674">
        <v>0</v>
      </c>
      <c r="BY94" s="674">
        <v>0</v>
      </c>
      <c r="BZ94" s="674">
        <v>0</v>
      </c>
      <c r="CA94" s="674">
        <v>0</v>
      </c>
      <c r="CB94" s="674">
        <v>0</v>
      </c>
      <c r="CC94" s="674">
        <v>0</v>
      </c>
      <c r="CD94" s="674">
        <v>0</v>
      </c>
      <c r="CE94" s="674">
        <v>0</v>
      </c>
      <c r="CF94" s="674">
        <v>0</v>
      </c>
      <c r="CG94" s="674">
        <v>0</v>
      </c>
      <c r="CH94" s="674">
        <v>0</v>
      </c>
      <c r="CI94" s="674">
        <v>0</v>
      </c>
      <c r="CJ94" s="674">
        <v>0</v>
      </c>
      <c r="CK94" s="674">
        <v>0</v>
      </c>
      <c r="CL94" s="674">
        <v>0</v>
      </c>
      <c r="CM94" s="674">
        <v>0</v>
      </c>
      <c r="CN94" s="674">
        <v>0</v>
      </c>
      <c r="CO94" s="674">
        <v>0</v>
      </c>
      <c r="CP94" s="674">
        <v>0</v>
      </c>
      <c r="CQ94" s="674">
        <v>0</v>
      </c>
      <c r="CR94" s="674">
        <v>0</v>
      </c>
      <c r="CS94" s="674">
        <v>0</v>
      </c>
      <c r="CT94" s="674">
        <v>0</v>
      </c>
      <c r="CU94" s="674">
        <v>0</v>
      </c>
      <c r="CV94" s="674">
        <v>0</v>
      </c>
      <c r="CW94" s="674">
        <v>0</v>
      </c>
      <c r="CX94" s="674">
        <v>0</v>
      </c>
      <c r="CY94" s="674">
        <v>0</v>
      </c>
      <c r="CZ94" s="674">
        <v>0</v>
      </c>
      <c r="DA94" s="674">
        <v>0</v>
      </c>
      <c r="DB94" s="674">
        <v>0</v>
      </c>
      <c r="DC94" s="674">
        <v>0</v>
      </c>
      <c r="DD94" s="674">
        <v>0</v>
      </c>
      <c r="DE94" s="674">
        <v>0</v>
      </c>
      <c r="DF94" s="674">
        <v>0</v>
      </c>
      <c r="DG94" s="675">
        <v>0</v>
      </c>
      <c r="DH94" s="674">
        <v>0</v>
      </c>
      <c r="DI94" s="674">
        <v>0</v>
      </c>
      <c r="DJ94" s="674">
        <v>977</v>
      </c>
      <c r="DK94" s="674">
        <v>4121</v>
      </c>
      <c r="DL94" s="674">
        <v>19677</v>
      </c>
      <c r="DM94" s="674">
        <v>85130</v>
      </c>
      <c r="DN94" s="674">
        <v>0</v>
      </c>
      <c r="DO94" s="676">
        <v>109905</v>
      </c>
      <c r="DP94" s="676">
        <v>109905</v>
      </c>
      <c r="DQ94" s="674">
        <v>6587</v>
      </c>
      <c r="DR94" s="676">
        <v>116492</v>
      </c>
      <c r="DS94" s="676">
        <v>116492</v>
      </c>
      <c r="DT94" s="677">
        <v>-25165</v>
      </c>
      <c r="DU94" s="675">
        <v>91327</v>
      </c>
      <c r="DV94" s="678">
        <v>91327</v>
      </c>
      <c r="DW94" s="680" t="s">
        <v>295</v>
      </c>
    </row>
    <row r="95" spans="1:127" ht="15.75" customHeight="1">
      <c r="A95" s="604" t="s">
        <v>296</v>
      </c>
      <c r="B95" s="611" t="s">
        <v>386</v>
      </c>
      <c r="C95" s="183"/>
      <c r="D95" s="673">
        <v>0</v>
      </c>
      <c r="E95" s="674">
        <v>0</v>
      </c>
      <c r="F95" s="674">
        <v>0</v>
      </c>
      <c r="G95" s="674">
        <v>0</v>
      </c>
      <c r="H95" s="674">
        <v>0</v>
      </c>
      <c r="I95" s="674">
        <v>0</v>
      </c>
      <c r="J95" s="674">
        <v>0</v>
      </c>
      <c r="K95" s="674">
        <v>0</v>
      </c>
      <c r="L95" s="674">
        <v>0</v>
      </c>
      <c r="M95" s="674">
        <v>0</v>
      </c>
      <c r="N95" s="674">
        <v>0</v>
      </c>
      <c r="O95" s="674">
        <v>0</v>
      </c>
      <c r="P95" s="674">
        <v>0</v>
      </c>
      <c r="Q95" s="674">
        <v>0</v>
      </c>
      <c r="R95" s="674">
        <v>0</v>
      </c>
      <c r="S95" s="674">
        <v>0</v>
      </c>
      <c r="T95" s="674">
        <v>0</v>
      </c>
      <c r="U95" s="674">
        <v>0</v>
      </c>
      <c r="V95" s="674">
        <v>0</v>
      </c>
      <c r="W95" s="674">
        <v>0</v>
      </c>
      <c r="X95" s="674">
        <v>0</v>
      </c>
      <c r="Y95" s="674">
        <v>0</v>
      </c>
      <c r="Z95" s="674">
        <v>0</v>
      </c>
      <c r="AA95" s="674">
        <v>0</v>
      </c>
      <c r="AB95" s="674">
        <v>0</v>
      </c>
      <c r="AC95" s="674">
        <v>0</v>
      </c>
      <c r="AD95" s="674">
        <v>0</v>
      </c>
      <c r="AE95" s="674">
        <v>0</v>
      </c>
      <c r="AF95" s="674">
        <v>0</v>
      </c>
      <c r="AG95" s="674">
        <v>0</v>
      </c>
      <c r="AH95" s="674">
        <v>0</v>
      </c>
      <c r="AI95" s="674">
        <v>0</v>
      </c>
      <c r="AJ95" s="674">
        <v>0</v>
      </c>
      <c r="AK95" s="674">
        <v>0</v>
      </c>
      <c r="AL95" s="674">
        <v>0</v>
      </c>
      <c r="AM95" s="674">
        <v>0</v>
      </c>
      <c r="AN95" s="674">
        <v>0</v>
      </c>
      <c r="AO95" s="674">
        <v>0</v>
      </c>
      <c r="AP95" s="674">
        <v>0</v>
      </c>
      <c r="AQ95" s="674">
        <v>0</v>
      </c>
      <c r="AR95" s="674">
        <v>0</v>
      </c>
      <c r="AS95" s="674">
        <v>0</v>
      </c>
      <c r="AT95" s="674">
        <v>0</v>
      </c>
      <c r="AU95" s="674">
        <v>0</v>
      </c>
      <c r="AV95" s="674">
        <v>0</v>
      </c>
      <c r="AW95" s="674">
        <v>0</v>
      </c>
      <c r="AX95" s="674">
        <v>0</v>
      </c>
      <c r="AY95" s="674">
        <v>0</v>
      </c>
      <c r="AZ95" s="674">
        <v>0</v>
      </c>
      <c r="BA95" s="674">
        <v>0</v>
      </c>
      <c r="BB95" s="674">
        <v>0</v>
      </c>
      <c r="BC95" s="674">
        <v>0</v>
      </c>
      <c r="BD95" s="674">
        <v>0</v>
      </c>
      <c r="BE95" s="674">
        <v>0</v>
      </c>
      <c r="BF95" s="674">
        <v>0</v>
      </c>
      <c r="BG95" s="674">
        <v>0</v>
      </c>
      <c r="BH95" s="674">
        <v>0</v>
      </c>
      <c r="BI95" s="674">
        <v>0</v>
      </c>
      <c r="BJ95" s="674">
        <v>0</v>
      </c>
      <c r="BK95" s="674">
        <v>0</v>
      </c>
      <c r="BL95" s="674">
        <v>0</v>
      </c>
      <c r="BM95" s="674">
        <v>0</v>
      </c>
      <c r="BN95" s="674">
        <v>0</v>
      </c>
      <c r="BO95" s="674">
        <v>0</v>
      </c>
      <c r="BP95" s="674">
        <v>0</v>
      </c>
      <c r="BQ95" s="674">
        <v>0</v>
      </c>
      <c r="BR95" s="674">
        <v>0</v>
      </c>
      <c r="BS95" s="674">
        <v>0</v>
      </c>
      <c r="BT95" s="674">
        <v>0</v>
      </c>
      <c r="BU95" s="674">
        <v>0</v>
      </c>
      <c r="BV95" s="674">
        <v>0</v>
      </c>
      <c r="BW95" s="674">
        <v>0</v>
      </c>
      <c r="BX95" s="674">
        <v>0</v>
      </c>
      <c r="BY95" s="674">
        <v>0</v>
      </c>
      <c r="BZ95" s="674">
        <v>0</v>
      </c>
      <c r="CA95" s="674">
        <v>0</v>
      </c>
      <c r="CB95" s="674">
        <v>0</v>
      </c>
      <c r="CC95" s="674">
        <v>0</v>
      </c>
      <c r="CD95" s="674">
        <v>0</v>
      </c>
      <c r="CE95" s="674">
        <v>0</v>
      </c>
      <c r="CF95" s="674">
        <v>0</v>
      </c>
      <c r="CG95" s="674">
        <v>0</v>
      </c>
      <c r="CH95" s="674">
        <v>0</v>
      </c>
      <c r="CI95" s="674">
        <v>0</v>
      </c>
      <c r="CJ95" s="674">
        <v>0</v>
      </c>
      <c r="CK95" s="674">
        <v>0</v>
      </c>
      <c r="CL95" s="674">
        <v>0</v>
      </c>
      <c r="CM95" s="674">
        <v>0</v>
      </c>
      <c r="CN95" s="674">
        <v>0</v>
      </c>
      <c r="CO95" s="674">
        <v>0</v>
      </c>
      <c r="CP95" s="674">
        <v>0</v>
      </c>
      <c r="CQ95" s="674">
        <v>2754</v>
      </c>
      <c r="CR95" s="674">
        <v>0</v>
      </c>
      <c r="CS95" s="674">
        <v>0</v>
      </c>
      <c r="CT95" s="674">
        <v>79</v>
      </c>
      <c r="CU95" s="674">
        <v>0</v>
      </c>
      <c r="CV95" s="674">
        <v>0</v>
      </c>
      <c r="CW95" s="674">
        <v>0</v>
      </c>
      <c r="CX95" s="674">
        <v>0</v>
      </c>
      <c r="CY95" s="674">
        <v>0</v>
      </c>
      <c r="CZ95" s="674">
        <v>0</v>
      </c>
      <c r="DA95" s="674">
        <v>0</v>
      </c>
      <c r="DB95" s="674">
        <v>0</v>
      </c>
      <c r="DC95" s="674">
        <v>0</v>
      </c>
      <c r="DD95" s="674">
        <v>0</v>
      </c>
      <c r="DE95" s="674">
        <v>0</v>
      </c>
      <c r="DF95" s="674">
        <v>0</v>
      </c>
      <c r="DG95" s="675">
        <v>2833</v>
      </c>
      <c r="DH95" s="674">
        <v>1902</v>
      </c>
      <c r="DI95" s="674">
        <v>75721</v>
      </c>
      <c r="DJ95" s="674">
        <v>304245</v>
      </c>
      <c r="DK95" s="674">
        <v>0</v>
      </c>
      <c r="DL95" s="674">
        <v>0</v>
      </c>
      <c r="DM95" s="674">
        <v>0</v>
      </c>
      <c r="DN95" s="674">
        <v>0</v>
      </c>
      <c r="DO95" s="676">
        <v>381868</v>
      </c>
      <c r="DP95" s="676">
        <v>384701</v>
      </c>
      <c r="DQ95" s="674">
        <v>7966</v>
      </c>
      <c r="DR95" s="676">
        <v>389834</v>
      </c>
      <c r="DS95" s="676">
        <v>392667</v>
      </c>
      <c r="DT95" s="677">
        <v>-4013</v>
      </c>
      <c r="DU95" s="675">
        <v>385821</v>
      </c>
      <c r="DV95" s="678">
        <v>388654</v>
      </c>
      <c r="DW95" s="680" t="s">
        <v>296</v>
      </c>
    </row>
    <row r="96" spans="1:127" ht="15.75" customHeight="1">
      <c r="A96" s="604" t="s">
        <v>297</v>
      </c>
      <c r="B96" s="611" t="s">
        <v>387</v>
      </c>
      <c r="C96" s="183"/>
      <c r="D96" s="673">
        <v>0</v>
      </c>
      <c r="E96" s="674">
        <v>0</v>
      </c>
      <c r="F96" s="674">
        <v>32</v>
      </c>
      <c r="G96" s="674">
        <v>0</v>
      </c>
      <c r="H96" s="674">
        <v>0</v>
      </c>
      <c r="I96" s="674">
        <v>0</v>
      </c>
      <c r="J96" s="674">
        <v>0</v>
      </c>
      <c r="K96" s="674">
        <v>0</v>
      </c>
      <c r="L96" s="674">
        <v>0</v>
      </c>
      <c r="M96" s="674">
        <v>0</v>
      </c>
      <c r="N96" s="674">
        <v>0</v>
      </c>
      <c r="O96" s="674">
        <v>0</v>
      </c>
      <c r="P96" s="674">
        <v>0</v>
      </c>
      <c r="Q96" s="674">
        <v>0</v>
      </c>
      <c r="R96" s="674">
        <v>0</v>
      </c>
      <c r="S96" s="674">
        <v>0</v>
      </c>
      <c r="T96" s="674">
        <v>0</v>
      </c>
      <c r="U96" s="674">
        <v>1</v>
      </c>
      <c r="V96" s="674">
        <v>0</v>
      </c>
      <c r="W96" s="674">
        <v>0</v>
      </c>
      <c r="X96" s="674">
        <v>0</v>
      </c>
      <c r="Y96" s="674">
        <v>0</v>
      </c>
      <c r="Z96" s="674">
        <v>0</v>
      </c>
      <c r="AA96" s="674">
        <v>0</v>
      </c>
      <c r="AB96" s="674">
        <v>46</v>
      </c>
      <c r="AC96" s="674">
        <v>0</v>
      </c>
      <c r="AD96" s="674">
        <v>0</v>
      </c>
      <c r="AE96" s="674">
        <v>0</v>
      </c>
      <c r="AF96" s="674">
        <v>0</v>
      </c>
      <c r="AG96" s="674">
        <v>0</v>
      </c>
      <c r="AH96" s="674">
        <v>0</v>
      </c>
      <c r="AI96" s="674">
        <v>0</v>
      </c>
      <c r="AJ96" s="674">
        <v>0</v>
      </c>
      <c r="AK96" s="674">
        <v>0</v>
      </c>
      <c r="AL96" s="674">
        <v>0</v>
      </c>
      <c r="AM96" s="674">
        <v>0</v>
      </c>
      <c r="AN96" s="674">
        <v>0</v>
      </c>
      <c r="AO96" s="674">
        <v>0</v>
      </c>
      <c r="AP96" s="674">
        <v>0</v>
      </c>
      <c r="AQ96" s="674">
        <v>0</v>
      </c>
      <c r="AR96" s="674">
        <v>0</v>
      </c>
      <c r="AS96" s="674">
        <v>0</v>
      </c>
      <c r="AT96" s="674">
        <v>0</v>
      </c>
      <c r="AU96" s="674">
        <v>0</v>
      </c>
      <c r="AV96" s="674">
        <v>0</v>
      </c>
      <c r="AW96" s="674">
        <v>0</v>
      </c>
      <c r="AX96" s="674">
        <v>0</v>
      </c>
      <c r="AY96" s="674">
        <v>0</v>
      </c>
      <c r="AZ96" s="674">
        <v>0</v>
      </c>
      <c r="BA96" s="674">
        <v>0</v>
      </c>
      <c r="BB96" s="674">
        <v>0</v>
      </c>
      <c r="BC96" s="674">
        <v>0</v>
      </c>
      <c r="BD96" s="674">
        <v>0</v>
      </c>
      <c r="BE96" s="674">
        <v>0</v>
      </c>
      <c r="BF96" s="674">
        <v>0</v>
      </c>
      <c r="BG96" s="674">
        <v>0</v>
      </c>
      <c r="BH96" s="674">
        <v>0</v>
      </c>
      <c r="BI96" s="674">
        <v>0</v>
      </c>
      <c r="BJ96" s="674">
        <v>0</v>
      </c>
      <c r="BK96" s="674">
        <v>0</v>
      </c>
      <c r="BL96" s="674">
        <v>0</v>
      </c>
      <c r="BM96" s="674">
        <v>0</v>
      </c>
      <c r="BN96" s="674">
        <v>0</v>
      </c>
      <c r="BO96" s="674">
        <v>0</v>
      </c>
      <c r="BP96" s="674">
        <v>0</v>
      </c>
      <c r="BQ96" s="674">
        <v>0</v>
      </c>
      <c r="BR96" s="674">
        <v>0</v>
      </c>
      <c r="BS96" s="674">
        <v>8</v>
      </c>
      <c r="BT96" s="674">
        <v>0</v>
      </c>
      <c r="BU96" s="674">
        <v>18</v>
      </c>
      <c r="BV96" s="674">
        <v>48</v>
      </c>
      <c r="BW96" s="674">
        <v>2</v>
      </c>
      <c r="BX96" s="674">
        <v>1</v>
      </c>
      <c r="BY96" s="674">
        <v>0</v>
      </c>
      <c r="BZ96" s="674">
        <v>1</v>
      </c>
      <c r="CA96" s="674">
        <v>1</v>
      </c>
      <c r="CB96" s="674">
        <v>0</v>
      </c>
      <c r="CC96" s="674">
        <v>1</v>
      </c>
      <c r="CD96" s="674">
        <v>0</v>
      </c>
      <c r="CE96" s="674">
        <v>0</v>
      </c>
      <c r="CF96" s="674">
        <v>456</v>
      </c>
      <c r="CG96" s="674">
        <v>34</v>
      </c>
      <c r="CH96" s="674">
        <v>0</v>
      </c>
      <c r="CI96" s="674">
        <v>132</v>
      </c>
      <c r="CJ96" s="674">
        <v>19</v>
      </c>
      <c r="CK96" s="674">
        <v>6</v>
      </c>
      <c r="CL96" s="674">
        <v>1</v>
      </c>
      <c r="CM96" s="674">
        <v>7</v>
      </c>
      <c r="CN96" s="674">
        <v>6</v>
      </c>
      <c r="CO96" s="674">
        <v>5</v>
      </c>
      <c r="CP96" s="674">
        <v>1</v>
      </c>
      <c r="CQ96" s="674">
        <v>5176</v>
      </c>
      <c r="CR96" s="674">
        <v>1272</v>
      </c>
      <c r="CS96" s="674">
        <v>335</v>
      </c>
      <c r="CT96" s="674">
        <v>156</v>
      </c>
      <c r="CU96" s="674">
        <v>1</v>
      </c>
      <c r="CV96" s="674">
        <v>0</v>
      </c>
      <c r="CW96" s="674">
        <v>1</v>
      </c>
      <c r="CX96" s="674">
        <v>0</v>
      </c>
      <c r="CY96" s="674">
        <v>14</v>
      </c>
      <c r="CZ96" s="674">
        <v>0</v>
      </c>
      <c r="DA96" s="674">
        <v>21</v>
      </c>
      <c r="DB96" s="674">
        <v>0</v>
      </c>
      <c r="DC96" s="674">
        <v>7</v>
      </c>
      <c r="DD96" s="674">
        <v>5</v>
      </c>
      <c r="DE96" s="674">
        <v>0</v>
      </c>
      <c r="DF96" s="674">
        <v>109</v>
      </c>
      <c r="DG96" s="675">
        <v>7923</v>
      </c>
      <c r="DH96" s="674">
        <v>4030</v>
      </c>
      <c r="DI96" s="674">
        <v>1354</v>
      </c>
      <c r="DJ96" s="674">
        <v>9729</v>
      </c>
      <c r="DK96" s="674">
        <v>62</v>
      </c>
      <c r="DL96" s="674">
        <v>0</v>
      </c>
      <c r="DM96" s="674">
        <v>0</v>
      </c>
      <c r="DN96" s="674">
        <v>0</v>
      </c>
      <c r="DO96" s="676">
        <v>15175</v>
      </c>
      <c r="DP96" s="676">
        <v>23098</v>
      </c>
      <c r="DQ96" s="674">
        <v>0</v>
      </c>
      <c r="DR96" s="676">
        <v>15175</v>
      </c>
      <c r="DS96" s="676">
        <v>23098</v>
      </c>
      <c r="DT96" s="677">
        <v>0</v>
      </c>
      <c r="DU96" s="675">
        <v>15175</v>
      </c>
      <c r="DV96" s="678">
        <v>23098</v>
      </c>
      <c r="DW96" s="680" t="s">
        <v>297</v>
      </c>
    </row>
    <row r="97" spans="1:127" ht="15.75" customHeight="1">
      <c r="A97" s="604" t="s">
        <v>298</v>
      </c>
      <c r="B97" s="611" t="s">
        <v>388</v>
      </c>
      <c r="C97" s="183"/>
      <c r="D97" s="673">
        <v>0</v>
      </c>
      <c r="E97" s="674">
        <v>0</v>
      </c>
      <c r="F97" s="674">
        <v>0</v>
      </c>
      <c r="G97" s="674">
        <v>0</v>
      </c>
      <c r="H97" s="674">
        <v>0</v>
      </c>
      <c r="I97" s="674">
        <v>0</v>
      </c>
      <c r="J97" s="674">
        <v>0</v>
      </c>
      <c r="K97" s="674">
        <v>0</v>
      </c>
      <c r="L97" s="674">
        <v>0</v>
      </c>
      <c r="M97" s="674">
        <v>0</v>
      </c>
      <c r="N97" s="674">
        <v>0</v>
      </c>
      <c r="O97" s="674">
        <v>0</v>
      </c>
      <c r="P97" s="674">
        <v>0</v>
      </c>
      <c r="Q97" s="674">
        <v>0</v>
      </c>
      <c r="R97" s="674">
        <v>0</v>
      </c>
      <c r="S97" s="674">
        <v>0</v>
      </c>
      <c r="T97" s="674">
        <v>0</v>
      </c>
      <c r="U97" s="674">
        <v>0</v>
      </c>
      <c r="V97" s="674">
        <v>0</v>
      </c>
      <c r="W97" s="674">
        <v>0</v>
      </c>
      <c r="X97" s="674">
        <v>0</v>
      </c>
      <c r="Y97" s="674">
        <v>0</v>
      </c>
      <c r="Z97" s="674">
        <v>0</v>
      </c>
      <c r="AA97" s="674">
        <v>0</v>
      </c>
      <c r="AB97" s="674">
        <v>0</v>
      </c>
      <c r="AC97" s="674">
        <v>0</v>
      </c>
      <c r="AD97" s="674">
        <v>0</v>
      </c>
      <c r="AE97" s="674">
        <v>0</v>
      </c>
      <c r="AF97" s="674">
        <v>0</v>
      </c>
      <c r="AG97" s="674">
        <v>0</v>
      </c>
      <c r="AH97" s="674">
        <v>0</v>
      </c>
      <c r="AI97" s="674">
        <v>0</v>
      </c>
      <c r="AJ97" s="674">
        <v>0</v>
      </c>
      <c r="AK97" s="674">
        <v>0</v>
      </c>
      <c r="AL97" s="674">
        <v>0</v>
      </c>
      <c r="AM97" s="674">
        <v>0</v>
      </c>
      <c r="AN97" s="674">
        <v>0</v>
      </c>
      <c r="AO97" s="674">
        <v>0</v>
      </c>
      <c r="AP97" s="674">
        <v>0</v>
      </c>
      <c r="AQ97" s="674">
        <v>0</v>
      </c>
      <c r="AR97" s="674">
        <v>0</v>
      </c>
      <c r="AS97" s="674">
        <v>0</v>
      </c>
      <c r="AT97" s="674">
        <v>0</v>
      </c>
      <c r="AU97" s="674">
        <v>0</v>
      </c>
      <c r="AV97" s="674">
        <v>0</v>
      </c>
      <c r="AW97" s="674">
        <v>0</v>
      </c>
      <c r="AX97" s="674">
        <v>0</v>
      </c>
      <c r="AY97" s="674">
        <v>0</v>
      </c>
      <c r="AZ97" s="674">
        <v>0</v>
      </c>
      <c r="BA97" s="674">
        <v>0</v>
      </c>
      <c r="BB97" s="674">
        <v>0</v>
      </c>
      <c r="BC97" s="674">
        <v>0</v>
      </c>
      <c r="BD97" s="674">
        <v>0</v>
      </c>
      <c r="BE97" s="674">
        <v>0</v>
      </c>
      <c r="BF97" s="674">
        <v>0</v>
      </c>
      <c r="BG97" s="674">
        <v>0</v>
      </c>
      <c r="BH97" s="674">
        <v>0</v>
      </c>
      <c r="BI97" s="674">
        <v>0</v>
      </c>
      <c r="BJ97" s="674">
        <v>0</v>
      </c>
      <c r="BK97" s="674">
        <v>0</v>
      </c>
      <c r="BL97" s="674">
        <v>0</v>
      </c>
      <c r="BM97" s="674">
        <v>0</v>
      </c>
      <c r="BN97" s="674">
        <v>0</v>
      </c>
      <c r="BO97" s="674">
        <v>0</v>
      </c>
      <c r="BP97" s="674">
        <v>0</v>
      </c>
      <c r="BQ97" s="674">
        <v>0</v>
      </c>
      <c r="BR97" s="674">
        <v>0</v>
      </c>
      <c r="BS97" s="674">
        <v>0</v>
      </c>
      <c r="BT97" s="674">
        <v>0</v>
      </c>
      <c r="BU97" s="674">
        <v>0</v>
      </c>
      <c r="BV97" s="674">
        <v>0</v>
      </c>
      <c r="BW97" s="674">
        <v>0</v>
      </c>
      <c r="BX97" s="674">
        <v>0</v>
      </c>
      <c r="BY97" s="674">
        <v>0</v>
      </c>
      <c r="BZ97" s="674">
        <v>0</v>
      </c>
      <c r="CA97" s="674">
        <v>0</v>
      </c>
      <c r="CB97" s="674">
        <v>0</v>
      </c>
      <c r="CC97" s="674">
        <v>0</v>
      </c>
      <c r="CD97" s="674">
        <v>0</v>
      </c>
      <c r="CE97" s="674">
        <v>0</v>
      </c>
      <c r="CF97" s="674">
        <v>0</v>
      </c>
      <c r="CG97" s="674">
        <v>0</v>
      </c>
      <c r="CH97" s="674">
        <v>0</v>
      </c>
      <c r="CI97" s="674">
        <v>0</v>
      </c>
      <c r="CJ97" s="674">
        <v>0</v>
      </c>
      <c r="CK97" s="674">
        <v>0</v>
      </c>
      <c r="CL97" s="674">
        <v>0</v>
      </c>
      <c r="CM97" s="674">
        <v>0</v>
      </c>
      <c r="CN97" s="674">
        <v>0</v>
      </c>
      <c r="CO97" s="674">
        <v>0</v>
      </c>
      <c r="CP97" s="674">
        <v>0</v>
      </c>
      <c r="CQ97" s="674">
        <v>0</v>
      </c>
      <c r="CR97" s="674">
        <v>0</v>
      </c>
      <c r="CS97" s="674">
        <v>0</v>
      </c>
      <c r="CT97" s="674">
        <v>0</v>
      </c>
      <c r="CU97" s="674">
        <v>0</v>
      </c>
      <c r="CV97" s="674">
        <v>0</v>
      </c>
      <c r="CW97" s="674">
        <v>0</v>
      </c>
      <c r="CX97" s="674">
        <v>0</v>
      </c>
      <c r="CY97" s="674">
        <v>0</v>
      </c>
      <c r="CZ97" s="674">
        <v>0</v>
      </c>
      <c r="DA97" s="674">
        <v>0</v>
      </c>
      <c r="DB97" s="674">
        <v>0</v>
      </c>
      <c r="DC97" s="674">
        <v>0</v>
      </c>
      <c r="DD97" s="674">
        <v>0</v>
      </c>
      <c r="DE97" s="674">
        <v>0</v>
      </c>
      <c r="DF97" s="674">
        <v>0</v>
      </c>
      <c r="DG97" s="675">
        <v>0</v>
      </c>
      <c r="DH97" s="674">
        <v>1673</v>
      </c>
      <c r="DI97" s="674">
        <v>52227</v>
      </c>
      <c r="DJ97" s="674">
        <v>51147</v>
      </c>
      <c r="DK97" s="674">
        <v>399</v>
      </c>
      <c r="DL97" s="674">
        <v>0</v>
      </c>
      <c r="DM97" s="674">
        <v>0</v>
      </c>
      <c r="DN97" s="674">
        <v>0</v>
      </c>
      <c r="DO97" s="676">
        <v>105446</v>
      </c>
      <c r="DP97" s="676">
        <v>105446</v>
      </c>
      <c r="DQ97" s="674">
        <v>0</v>
      </c>
      <c r="DR97" s="676">
        <v>105446</v>
      </c>
      <c r="DS97" s="676">
        <v>105446</v>
      </c>
      <c r="DT97" s="677">
        <v>-4245</v>
      </c>
      <c r="DU97" s="675">
        <v>101201</v>
      </c>
      <c r="DV97" s="678">
        <v>101201</v>
      </c>
      <c r="DW97" s="680" t="s">
        <v>298</v>
      </c>
    </row>
    <row r="98" spans="1:127" ht="15.75" customHeight="1">
      <c r="A98" s="604" t="s">
        <v>299</v>
      </c>
      <c r="B98" s="611" t="s">
        <v>389</v>
      </c>
      <c r="C98" s="183"/>
      <c r="D98" s="673">
        <v>0</v>
      </c>
      <c r="E98" s="674">
        <v>0</v>
      </c>
      <c r="F98" s="674">
        <v>0</v>
      </c>
      <c r="G98" s="674">
        <v>0</v>
      </c>
      <c r="H98" s="674">
        <v>0</v>
      </c>
      <c r="I98" s="674">
        <v>0</v>
      </c>
      <c r="J98" s="674">
        <v>0</v>
      </c>
      <c r="K98" s="674">
        <v>0</v>
      </c>
      <c r="L98" s="674">
        <v>0</v>
      </c>
      <c r="M98" s="674">
        <v>0</v>
      </c>
      <c r="N98" s="674">
        <v>0</v>
      </c>
      <c r="O98" s="674">
        <v>0</v>
      </c>
      <c r="P98" s="674">
        <v>0</v>
      </c>
      <c r="Q98" s="674">
        <v>0</v>
      </c>
      <c r="R98" s="674">
        <v>0</v>
      </c>
      <c r="S98" s="674">
        <v>0</v>
      </c>
      <c r="T98" s="674">
        <v>0</v>
      </c>
      <c r="U98" s="674">
        <v>0</v>
      </c>
      <c r="V98" s="674">
        <v>0</v>
      </c>
      <c r="W98" s="674">
        <v>0</v>
      </c>
      <c r="X98" s="674">
        <v>0</v>
      </c>
      <c r="Y98" s="674">
        <v>0</v>
      </c>
      <c r="Z98" s="674">
        <v>0</v>
      </c>
      <c r="AA98" s="674">
        <v>0</v>
      </c>
      <c r="AB98" s="674">
        <v>0</v>
      </c>
      <c r="AC98" s="674">
        <v>0</v>
      </c>
      <c r="AD98" s="674">
        <v>0</v>
      </c>
      <c r="AE98" s="674">
        <v>0</v>
      </c>
      <c r="AF98" s="674">
        <v>0</v>
      </c>
      <c r="AG98" s="674">
        <v>0</v>
      </c>
      <c r="AH98" s="674">
        <v>0</v>
      </c>
      <c r="AI98" s="674">
        <v>0</v>
      </c>
      <c r="AJ98" s="674">
        <v>0</v>
      </c>
      <c r="AK98" s="674">
        <v>0</v>
      </c>
      <c r="AL98" s="674">
        <v>0</v>
      </c>
      <c r="AM98" s="674">
        <v>0</v>
      </c>
      <c r="AN98" s="674">
        <v>0</v>
      </c>
      <c r="AO98" s="674">
        <v>0</v>
      </c>
      <c r="AP98" s="674">
        <v>0</v>
      </c>
      <c r="AQ98" s="674">
        <v>0</v>
      </c>
      <c r="AR98" s="674">
        <v>0</v>
      </c>
      <c r="AS98" s="674">
        <v>0</v>
      </c>
      <c r="AT98" s="674">
        <v>0</v>
      </c>
      <c r="AU98" s="674">
        <v>0</v>
      </c>
      <c r="AV98" s="674">
        <v>0</v>
      </c>
      <c r="AW98" s="674">
        <v>0</v>
      </c>
      <c r="AX98" s="674">
        <v>0</v>
      </c>
      <c r="AY98" s="674">
        <v>0</v>
      </c>
      <c r="AZ98" s="674">
        <v>0</v>
      </c>
      <c r="BA98" s="674">
        <v>0</v>
      </c>
      <c r="BB98" s="674">
        <v>0</v>
      </c>
      <c r="BC98" s="674">
        <v>0</v>
      </c>
      <c r="BD98" s="674">
        <v>0</v>
      </c>
      <c r="BE98" s="674">
        <v>0</v>
      </c>
      <c r="BF98" s="674">
        <v>0</v>
      </c>
      <c r="BG98" s="674">
        <v>0</v>
      </c>
      <c r="BH98" s="674">
        <v>0</v>
      </c>
      <c r="BI98" s="674">
        <v>0</v>
      </c>
      <c r="BJ98" s="674">
        <v>0</v>
      </c>
      <c r="BK98" s="674">
        <v>0</v>
      </c>
      <c r="BL98" s="674">
        <v>0</v>
      </c>
      <c r="BM98" s="674">
        <v>0</v>
      </c>
      <c r="BN98" s="674">
        <v>0</v>
      </c>
      <c r="BO98" s="674">
        <v>0</v>
      </c>
      <c r="BP98" s="674">
        <v>0</v>
      </c>
      <c r="BQ98" s="674">
        <v>0</v>
      </c>
      <c r="BR98" s="674">
        <v>0</v>
      </c>
      <c r="BS98" s="674">
        <v>0</v>
      </c>
      <c r="BT98" s="674">
        <v>0</v>
      </c>
      <c r="BU98" s="674">
        <v>0</v>
      </c>
      <c r="BV98" s="674">
        <v>0</v>
      </c>
      <c r="BW98" s="674">
        <v>0</v>
      </c>
      <c r="BX98" s="674">
        <v>0</v>
      </c>
      <c r="BY98" s="674">
        <v>0</v>
      </c>
      <c r="BZ98" s="674">
        <v>0</v>
      </c>
      <c r="CA98" s="674">
        <v>0</v>
      </c>
      <c r="CB98" s="674">
        <v>0</v>
      </c>
      <c r="CC98" s="674">
        <v>0</v>
      </c>
      <c r="CD98" s="674">
        <v>0</v>
      </c>
      <c r="CE98" s="674">
        <v>0</v>
      </c>
      <c r="CF98" s="674">
        <v>0</v>
      </c>
      <c r="CG98" s="674">
        <v>0</v>
      </c>
      <c r="CH98" s="674">
        <v>0</v>
      </c>
      <c r="CI98" s="674">
        <v>0</v>
      </c>
      <c r="CJ98" s="674">
        <v>0</v>
      </c>
      <c r="CK98" s="674">
        <v>0</v>
      </c>
      <c r="CL98" s="674">
        <v>0</v>
      </c>
      <c r="CM98" s="674">
        <v>0</v>
      </c>
      <c r="CN98" s="674">
        <v>0</v>
      </c>
      <c r="CO98" s="674">
        <v>0</v>
      </c>
      <c r="CP98" s="674">
        <v>0</v>
      </c>
      <c r="CQ98" s="674">
        <v>0</v>
      </c>
      <c r="CR98" s="674">
        <v>0</v>
      </c>
      <c r="CS98" s="674">
        <v>0</v>
      </c>
      <c r="CT98" s="674">
        <v>0</v>
      </c>
      <c r="CU98" s="674">
        <v>0</v>
      </c>
      <c r="CV98" s="674">
        <v>0</v>
      </c>
      <c r="CW98" s="674">
        <v>0</v>
      </c>
      <c r="CX98" s="674">
        <v>0</v>
      </c>
      <c r="CY98" s="674">
        <v>0</v>
      </c>
      <c r="CZ98" s="674">
        <v>0</v>
      </c>
      <c r="DA98" s="674">
        <v>0</v>
      </c>
      <c r="DB98" s="674">
        <v>0</v>
      </c>
      <c r="DC98" s="674">
        <v>0</v>
      </c>
      <c r="DD98" s="674">
        <v>0</v>
      </c>
      <c r="DE98" s="674">
        <v>0</v>
      </c>
      <c r="DF98" s="674">
        <v>0</v>
      </c>
      <c r="DG98" s="675">
        <v>0</v>
      </c>
      <c r="DH98" s="674">
        <v>0</v>
      </c>
      <c r="DI98" s="674">
        <v>9551</v>
      </c>
      <c r="DJ98" s="674">
        <v>95093</v>
      </c>
      <c r="DK98" s="674">
        <v>0</v>
      </c>
      <c r="DL98" s="674">
        <v>0</v>
      </c>
      <c r="DM98" s="674">
        <v>0</v>
      </c>
      <c r="DN98" s="674">
        <v>0</v>
      </c>
      <c r="DO98" s="676">
        <v>104644</v>
      </c>
      <c r="DP98" s="676">
        <v>104644</v>
      </c>
      <c r="DQ98" s="674">
        <v>0</v>
      </c>
      <c r="DR98" s="676">
        <v>104644</v>
      </c>
      <c r="DS98" s="676">
        <v>104644</v>
      </c>
      <c r="DT98" s="677">
        <v>0</v>
      </c>
      <c r="DU98" s="675">
        <v>104644</v>
      </c>
      <c r="DV98" s="678">
        <v>104644</v>
      </c>
      <c r="DW98" s="680" t="s">
        <v>299</v>
      </c>
    </row>
    <row r="99" spans="1:127" ht="15.75" customHeight="1">
      <c r="A99" s="604" t="s">
        <v>300</v>
      </c>
      <c r="B99" s="611" t="s">
        <v>543</v>
      </c>
      <c r="C99" s="183"/>
      <c r="D99" s="673">
        <v>1</v>
      </c>
      <c r="E99" s="674">
        <v>0</v>
      </c>
      <c r="F99" s="674">
        <v>7</v>
      </c>
      <c r="G99" s="674">
        <v>0</v>
      </c>
      <c r="H99" s="674">
        <v>82</v>
      </c>
      <c r="I99" s="674">
        <v>0</v>
      </c>
      <c r="J99" s="674">
        <v>24</v>
      </c>
      <c r="K99" s="674">
        <v>121</v>
      </c>
      <c r="L99" s="674">
        <v>63</v>
      </c>
      <c r="M99" s="674">
        <v>4</v>
      </c>
      <c r="N99" s="674">
        <v>0</v>
      </c>
      <c r="O99" s="674">
        <v>8</v>
      </c>
      <c r="P99" s="674">
        <v>32</v>
      </c>
      <c r="Q99" s="674">
        <v>32</v>
      </c>
      <c r="R99" s="674">
        <v>67</v>
      </c>
      <c r="S99" s="674">
        <v>63</v>
      </c>
      <c r="T99" s="674">
        <v>50</v>
      </c>
      <c r="U99" s="674">
        <v>18</v>
      </c>
      <c r="V99" s="674">
        <v>13</v>
      </c>
      <c r="W99" s="674">
        <v>264</v>
      </c>
      <c r="X99" s="674">
        <v>0</v>
      </c>
      <c r="Y99" s="674">
        <v>39</v>
      </c>
      <c r="Z99" s="674">
        <v>19</v>
      </c>
      <c r="AA99" s="674">
        <v>8</v>
      </c>
      <c r="AB99" s="674">
        <v>2360</v>
      </c>
      <c r="AC99" s="674">
        <v>44</v>
      </c>
      <c r="AD99" s="674">
        <v>0</v>
      </c>
      <c r="AE99" s="674">
        <v>6</v>
      </c>
      <c r="AF99" s="674">
        <v>86</v>
      </c>
      <c r="AG99" s="674">
        <v>3</v>
      </c>
      <c r="AH99" s="674">
        <v>0</v>
      </c>
      <c r="AI99" s="674">
        <v>8</v>
      </c>
      <c r="AJ99" s="674">
        <v>40</v>
      </c>
      <c r="AK99" s="674">
        <v>1</v>
      </c>
      <c r="AL99" s="674">
        <v>13</v>
      </c>
      <c r="AM99" s="674">
        <v>4</v>
      </c>
      <c r="AN99" s="674">
        <v>34</v>
      </c>
      <c r="AO99" s="674">
        <v>74</v>
      </c>
      <c r="AP99" s="674">
        <v>14</v>
      </c>
      <c r="AQ99" s="674">
        <v>43</v>
      </c>
      <c r="AR99" s="674">
        <v>66</v>
      </c>
      <c r="AS99" s="674">
        <v>87</v>
      </c>
      <c r="AT99" s="674">
        <v>53</v>
      </c>
      <c r="AU99" s="674">
        <v>445</v>
      </c>
      <c r="AV99" s="674">
        <v>750</v>
      </c>
      <c r="AW99" s="674">
        <v>36</v>
      </c>
      <c r="AX99" s="674">
        <v>140</v>
      </c>
      <c r="AY99" s="674">
        <v>125</v>
      </c>
      <c r="AZ99" s="674">
        <v>17</v>
      </c>
      <c r="BA99" s="674">
        <v>0</v>
      </c>
      <c r="BB99" s="674">
        <v>3</v>
      </c>
      <c r="BC99" s="674">
        <v>0</v>
      </c>
      <c r="BD99" s="674">
        <v>6</v>
      </c>
      <c r="BE99" s="674">
        <v>0</v>
      </c>
      <c r="BF99" s="674">
        <v>0</v>
      </c>
      <c r="BG99" s="674">
        <v>6</v>
      </c>
      <c r="BH99" s="674">
        <v>11</v>
      </c>
      <c r="BI99" s="674">
        <v>8</v>
      </c>
      <c r="BJ99" s="674">
        <v>3</v>
      </c>
      <c r="BK99" s="674">
        <v>28</v>
      </c>
      <c r="BL99" s="674">
        <v>10</v>
      </c>
      <c r="BM99" s="674">
        <v>185</v>
      </c>
      <c r="BN99" s="674">
        <v>223</v>
      </c>
      <c r="BO99" s="674">
        <v>152</v>
      </c>
      <c r="BP99" s="674">
        <v>141</v>
      </c>
      <c r="BQ99" s="674">
        <v>446</v>
      </c>
      <c r="BR99" s="674">
        <v>68</v>
      </c>
      <c r="BS99" s="674">
        <v>239</v>
      </c>
      <c r="BT99" s="674">
        <v>131</v>
      </c>
      <c r="BU99" s="674">
        <v>423</v>
      </c>
      <c r="BV99" s="674">
        <v>886</v>
      </c>
      <c r="BW99" s="674">
        <v>64</v>
      </c>
      <c r="BX99" s="674">
        <v>40</v>
      </c>
      <c r="BY99" s="674">
        <v>0</v>
      </c>
      <c r="BZ99" s="674">
        <v>13</v>
      </c>
      <c r="CA99" s="674">
        <v>244</v>
      </c>
      <c r="CB99" s="674">
        <v>0</v>
      </c>
      <c r="CC99" s="674">
        <v>12</v>
      </c>
      <c r="CD99" s="674">
        <v>0</v>
      </c>
      <c r="CE99" s="674">
        <v>1</v>
      </c>
      <c r="CF99" s="674">
        <v>82</v>
      </c>
      <c r="CG99" s="674">
        <v>69</v>
      </c>
      <c r="CH99" s="674">
        <v>1</v>
      </c>
      <c r="CI99" s="674">
        <v>105</v>
      </c>
      <c r="CJ99" s="674">
        <v>87</v>
      </c>
      <c r="CK99" s="674">
        <v>119</v>
      </c>
      <c r="CL99" s="674">
        <v>1</v>
      </c>
      <c r="CM99" s="674">
        <v>61</v>
      </c>
      <c r="CN99" s="674">
        <v>0</v>
      </c>
      <c r="CO99" s="674">
        <v>29</v>
      </c>
      <c r="CP99" s="674">
        <v>213</v>
      </c>
      <c r="CQ99" s="674">
        <v>542</v>
      </c>
      <c r="CR99" s="674">
        <v>17</v>
      </c>
      <c r="CS99" s="674">
        <v>2</v>
      </c>
      <c r="CT99" s="674">
        <v>48</v>
      </c>
      <c r="CU99" s="674">
        <v>0</v>
      </c>
      <c r="CV99" s="674">
        <v>112</v>
      </c>
      <c r="CW99" s="674">
        <v>60</v>
      </c>
      <c r="CX99" s="674">
        <v>164</v>
      </c>
      <c r="CY99" s="674">
        <v>531</v>
      </c>
      <c r="CZ99" s="674">
        <v>82</v>
      </c>
      <c r="DA99" s="674">
        <v>327</v>
      </c>
      <c r="DB99" s="674">
        <v>66</v>
      </c>
      <c r="DC99" s="674">
        <v>530</v>
      </c>
      <c r="DD99" s="674">
        <v>157</v>
      </c>
      <c r="DE99" s="674">
        <v>0</v>
      </c>
      <c r="DF99" s="674">
        <v>215</v>
      </c>
      <c r="DG99" s="675">
        <v>12327</v>
      </c>
      <c r="DH99" s="674">
        <v>0</v>
      </c>
      <c r="DI99" s="674">
        <v>49660</v>
      </c>
      <c r="DJ99" s="674">
        <v>0</v>
      </c>
      <c r="DK99" s="674">
        <v>0</v>
      </c>
      <c r="DL99" s="674">
        <v>0</v>
      </c>
      <c r="DM99" s="674">
        <v>0</v>
      </c>
      <c r="DN99" s="674">
        <v>0</v>
      </c>
      <c r="DO99" s="676">
        <v>49660</v>
      </c>
      <c r="DP99" s="676">
        <v>61987</v>
      </c>
      <c r="DQ99" s="674">
        <v>584</v>
      </c>
      <c r="DR99" s="676">
        <v>50244</v>
      </c>
      <c r="DS99" s="676">
        <v>62571</v>
      </c>
      <c r="DT99" s="677">
        <v>-5141</v>
      </c>
      <c r="DU99" s="675">
        <v>45103</v>
      </c>
      <c r="DV99" s="678">
        <v>57430</v>
      </c>
      <c r="DW99" s="680" t="s">
        <v>300</v>
      </c>
    </row>
    <row r="100" spans="1:127" ht="15.75" customHeight="1">
      <c r="A100" s="604" t="s">
        <v>301</v>
      </c>
      <c r="B100" s="611" t="s">
        <v>390</v>
      </c>
      <c r="C100" s="183"/>
      <c r="D100" s="673">
        <v>243</v>
      </c>
      <c r="E100" s="674">
        <v>45</v>
      </c>
      <c r="F100" s="674">
        <v>73</v>
      </c>
      <c r="G100" s="674">
        <v>10</v>
      </c>
      <c r="H100" s="674">
        <v>0</v>
      </c>
      <c r="I100" s="674">
        <v>0</v>
      </c>
      <c r="J100" s="674">
        <v>69</v>
      </c>
      <c r="K100" s="674">
        <v>582</v>
      </c>
      <c r="L100" s="674">
        <v>165</v>
      </c>
      <c r="M100" s="674">
        <v>3</v>
      </c>
      <c r="N100" s="674">
        <v>0</v>
      </c>
      <c r="O100" s="674">
        <v>38</v>
      </c>
      <c r="P100" s="674">
        <v>94</v>
      </c>
      <c r="Q100" s="674">
        <v>281</v>
      </c>
      <c r="R100" s="674">
        <v>206</v>
      </c>
      <c r="S100" s="674">
        <v>85</v>
      </c>
      <c r="T100" s="674">
        <v>275</v>
      </c>
      <c r="U100" s="674">
        <v>241</v>
      </c>
      <c r="V100" s="674">
        <v>20</v>
      </c>
      <c r="W100" s="674">
        <v>88</v>
      </c>
      <c r="X100" s="674">
        <v>0</v>
      </c>
      <c r="Y100" s="674">
        <v>62</v>
      </c>
      <c r="Z100" s="674">
        <v>28</v>
      </c>
      <c r="AA100" s="674">
        <v>59</v>
      </c>
      <c r="AB100" s="674">
        <v>979</v>
      </c>
      <c r="AC100" s="674">
        <v>164</v>
      </c>
      <c r="AD100" s="674">
        <v>0</v>
      </c>
      <c r="AE100" s="674">
        <v>123</v>
      </c>
      <c r="AF100" s="674">
        <v>709</v>
      </c>
      <c r="AG100" s="674">
        <v>94</v>
      </c>
      <c r="AH100" s="674">
        <v>3</v>
      </c>
      <c r="AI100" s="674">
        <v>36</v>
      </c>
      <c r="AJ100" s="674">
        <v>97</v>
      </c>
      <c r="AK100" s="674">
        <v>5</v>
      </c>
      <c r="AL100" s="674">
        <v>269</v>
      </c>
      <c r="AM100" s="674">
        <v>155</v>
      </c>
      <c r="AN100" s="674">
        <v>29</v>
      </c>
      <c r="AO100" s="674">
        <v>294</v>
      </c>
      <c r="AP100" s="674">
        <v>97</v>
      </c>
      <c r="AQ100" s="674">
        <v>214</v>
      </c>
      <c r="AR100" s="674">
        <v>524</v>
      </c>
      <c r="AS100" s="674">
        <v>520</v>
      </c>
      <c r="AT100" s="674">
        <v>290</v>
      </c>
      <c r="AU100" s="674">
        <v>1056</v>
      </c>
      <c r="AV100" s="674">
        <v>3083</v>
      </c>
      <c r="AW100" s="674">
        <v>106</v>
      </c>
      <c r="AX100" s="674">
        <v>1871</v>
      </c>
      <c r="AY100" s="674">
        <v>1124</v>
      </c>
      <c r="AZ100" s="674">
        <v>318</v>
      </c>
      <c r="BA100" s="674">
        <v>9</v>
      </c>
      <c r="BB100" s="674">
        <v>16</v>
      </c>
      <c r="BC100" s="674">
        <v>8</v>
      </c>
      <c r="BD100" s="674">
        <v>17</v>
      </c>
      <c r="BE100" s="674">
        <v>0</v>
      </c>
      <c r="BF100" s="674">
        <v>1</v>
      </c>
      <c r="BG100" s="674">
        <v>62</v>
      </c>
      <c r="BH100" s="674">
        <v>330</v>
      </c>
      <c r="BI100" s="674">
        <v>123</v>
      </c>
      <c r="BJ100" s="674">
        <v>31</v>
      </c>
      <c r="BK100" s="674">
        <v>168</v>
      </c>
      <c r="BL100" s="674">
        <v>290</v>
      </c>
      <c r="BM100" s="674">
        <v>5028</v>
      </c>
      <c r="BN100" s="674">
        <v>1018</v>
      </c>
      <c r="BO100" s="674">
        <v>4191</v>
      </c>
      <c r="BP100" s="674">
        <v>6026</v>
      </c>
      <c r="BQ100" s="674">
        <v>2285</v>
      </c>
      <c r="BR100" s="674">
        <v>132</v>
      </c>
      <c r="BS100" s="674">
        <v>159</v>
      </c>
      <c r="BT100" s="674">
        <v>361</v>
      </c>
      <c r="BU100" s="674">
        <v>6246</v>
      </c>
      <c r="BV100" s="674">
        <v>2882</v>
      </c>
      <c r="BW100" s="674">
        <v>118</v>
      </c>
      <c r="BX100" s="674">
        <v>64</v>
      </c>
      <c r="BY100" s="674">
        <v>0</v>
      </c>
      <c r="BZ100" s="674">
        <v>31</v>
      </c>
      <c r="CA100" s="674">
        <v>-2018</v>
      </c>
      <c r="CB100" s="674">
        <v>13330</v>
      </c>
      <c r="CC100" s="674">
        <v>32</v>
      </c>
      <c r="CD100" s="674">
        <v>385</v>
      </c>
      <c r="CE100" s="674">
        <v>-21</v>
      </c>
      <c r="CF100" s="674">
        <v>103</v>
      </c>
      <c r="CG100" s="674">
        <v>281</v>
      </c>
      <c r="CH100" s="674">
        <v>3</v>
      </c>
      <c r="CI100" s="674">
        <v>1011</v>
      </c>
      <c r="CJ100" s="674">
        <v>616</v>
      </c>
      <c r="CK100" s="674">
        <v>1216</v>
      </c>
      <c r="CL100" s="674">
        <v>65</v>
      </c>
      <c r="CM100" s="674">
        <v>205</v>
      </c>
      <c r="CN100" s="674">
        <v>3949</v>
      </c>
      <c r="CO100" s="674">
        <v>377</v>
      </c>
      <c r="CP100" s="674">
        <v>300</v>
      </c>
      <c r="CQ100" s="674">
        <v>2502</v>
      </c>
      <c r="CR100" s="674">
        <v>315</v>
      </c>
      <c r="CS100" s="674">
        <v>812</v>
      </c>
      <c r="CT100" s="674">
        <v>1864</v>
      </c>
      <c r="CU100" s="674">
        <v>347</v>
      </c>
      <c r="CV100" s="674">
        <v>109</v>
      </c>
      <c r="CW100" s="674">
        <v>42</v>
      </c>
      <c r="CX100" s="674">
        <v>744</v>
      </c>
      <c r="CY100" s="674">
        <v>1576</v>
      </c>
      <c r="CZ100" s="674">
        <v>-240</v>
      </c>
      <c r="DA100" s="674">
        <v>295</v>
      </c>
      <c r="DB100" s="674">
        <v>79</v>
      </c>
      <c r="DC100" s="674">
        <v>368</v>
      </c>
      <c r="DD100" s="674">
        <v>39</v>
      </c>
      <c r="DE100" s="674">
        <v>0</v>
      </c>
      <c r="DF100" s="674">
        <v>-414</v>
      </c>
      <c r="DG100" s="675">
        <v>72695</v>
      </c>
      <c r="DH100" s="674">
        <v>284</v>
      </c>
      <c r="DI100" s="674">
        <v>1515</v>
      </c>
      <c r="DJ100" s="674">
        <v>0</v>
      </c>
      <c r="DK100" s="674">
        <v>0</v>
      </c>
      <c r="DL100" s="674">
        <v>0</v>
      </c>
      <c r="DM100" s="674">
        <v>0</v>
      </c>
      <c r="DN100" s="674">
        <v>0</v>
      </c>
      <c r="DO100" s="676">
        <v>1799</v>
      </c>
      <c r="DP100" s="676">
        <v>74494</v>
      </c>
      <c r="DQ100" s="674">
        <v>5225</v>
      </c>
      <c r="DR100" s="676">
        <v>7024</v>
      </c>
      <c r="DS100" s="676">
        <v>79719</v>
      </c>
      <c r="DT100" s="677">
        <v>-46624</v>
      </c>
      <c r="DU100" s="675">
        <v>-39600</v>
      </c>
      <c r="DV100" s="678">
        <v>33095</v>
      </c>
      <c r="DW100" s="680" t="s">
        <v>301</v>
      </c>
    </row>
    <row r="101" spans="1:127" ht="15.75" customHeight="1">
      <c r="A101" s="604" t="s">
        <v>302</v>
      </c>
      <c r="B101" s="611" t="s">
        <v>391</v>
      </c>
      <c r="C101" s="183"/>
      <c r="D101" s="673">
        <v>11</v>
      </c>
      <c r="E101" s="674">
        <v>0</v>
      </c>
      <c r="F101" s="674">
        <v>30</v>
      </c>
      <c r="G101" s="674">
        <v>7</v>
      </c>
      <c r="H101" s="674">
        <v>21</v>
      </c>
      <c r="I101" s="674">
        <v>0</v>
      </c>
      <c r="J101" s="674">
        <v>25</v>
      </c>
      <c r="K101" s="674">
        <v>1562</v>
      </c>
      <c r="L101" s="674">
        <v>970</v>
      </c>
      <c r="M101" s="674">
        <v>0</v>
      </c>
      <c r="N101" s="674">
        <v>0</v>
      </c>
      <c r="O101" s="674">
        <v>13</v>
      </c>
      <c r="P101" s="674">
        <v>114</v>
      </c>
      <c r="Q101" s="674">
        <v>63</v>
      </c>
      <c r="R101" s="674">
        <v>217</v>
      </c>
      <c r="S101" s="674">
        <v>108</v>
      </c>
      <c r="T101" s="674">
        <v>414</v>
      </c>
      <c r="U101" s="674">
        <v>30</v>
      </c>
      <c r="V101" s="674">
        <v>39</v>
      </c>
      <c r="W101" s="674">
        <v>121</v>
      </c>
      <c r="X101" s="674">
        <v>0</v>
      </c>
      <c r="Y101" s="674">
        <v>52</v>
      </c>
      <c r="Z101" s="674">
        <v>16</v>
      </c>
      <c r="AA101" s="674">
        <v>74</v>
      </c>
      <c r="AB101" s="674">
        <v>36100</v>
      </c>
      <c r="AC101" s="674">
        <v>1118</v>
      </c>
      <c r="AD101" s="674">
        <v>0</v>
      </c>
      <c r="AE101" s="674">
        <v>1</v>
      </c>
      <c r="AF101" s="674">
        <v>872</v>
      </c>
      <c r="AG101" s="674">
        <v>49</v>
      </c>
      <c r="AH101" s="674">
        <v>3</v>
      </c>
      <c r="AI101" s="674">
        <v>32</v>
      </c>
      <c r="AJ101" s="674">
        <v>7</v>
      </c>
      <c r="AK101" s="674">
        <v>15</v>
      </c>
      <c r="AL101" s="674">
        <v>78</v>
      </c>
      <c r="AM101" s="674">
        <v>5</v>
      </c>
      <c r="AN101" s="674">
        <v>23</v>
      </c>
      <c r="AO101" s="674">
        <v>28</v>
      </c>
      <c r="AP101" s="674">
        <v>30</v>
      </c>
      <c r="AQ101" s="674">
        <v>160</v>
      </c>
      <c r="AR101" s="674">
        <v>161</v>
      </c>
      <c r="AS101" s="674">
        <v>234</v>
      </c>
      <c r="AT101" s="674">
        <v>74</v>
      </c>
      <c r="AU101" s="674">
        <v>772</v>
      </c>
      <c r="AV101" s="674">
        <v>1115</v>
      </c>
      <c r="AW101" s="674">
        <v>148</v>
      </c>
      <c r="AX101" s="674">
        <v>1123</v>
      </c>
      <c r="AY101" s="674">
        <v>548</v>
      </c>
      <c r="AZ101" s="674">
        <v>117</v>
      </c>
      <c r="BA101" s="674">
        <v>21</v>
      </c>
      <c r="BB101" s="674">
        <v>19</v>
      </c>
      <c r="BC101" s="674">
        <v>7</v>
      </c>
      <c r="BD101" s="674">
        <v>25</v>
      </c>
      <c r="BE101" s="674">
        <v>0</v>
      </c>
      <c r="BF101" s="674">
        <v>3</v>
      </c>
      <c r="BG101" s="674">
        <v>199</v>
      </c>
      <c r="BH101" s="674">
        <v>456</v>
      </c>
      <c r="BI101" s="674">
        <v>18</v>
      </c>
      <c r="BJ101" s="674">
        <v>8</v>
      </c>
      <c r="BK101" s="674">
        <v>349</v>
      </c>
      <c r="BL101" s="674">
        <v>1</v>
      </c>
      <c r="BM101" s="674">
        <v>672</v>
      </c>
      <c r="BN101" s="674">
        <v>46</v>
      </c>
      <c r="BO101" s="674">
        <v>93</v>
      </c>
      <c r="BP101" s="674">
        <v>105</v>
      </c>
      <c r="BQ101" s="674">
        <v>1297</v>
      </c>
      <c r="BR101" s="674">
        <v>175</v>
      </c>
      <c r="BS101" s="674">
        <v>455</v>
      </c>
      <c r="BT101" s="674">
        <v>81</v>
      </c>
      <c r="BU101" s="674">
        <v>7677</v>
      </c>
      <c r="BV101" s="674">
        <v>7888</v>
      </c>
      <c r="BW101" s="674">
        <v>1072</v>
      </c>
      <c r="BX101" s="674">
        <v>543</v>
      </c>
      <c r="BY101" s="674">
        <v>0</v>
      </c>
      <c r="BZ101" s="674">
        <v>63</v>
      </c>
      <c r="CA101" s="674">
        <v>572</v>
      </c>
      <c r="CB101" s="674">
        <v>0</v>
      </c>
      <c r="CC101" s="674">
        <v>9</v>
      </c>
      <c r="CD101" s="674">
        <v>47</v>
      </c>
      <c r="CE101" s="674">
        <v>5</v>
      </c>
      <c r="CF101" s="674">
        <v>10</v>
      </c>
      <c r="CG101" s="674">
        <v>550</v>
      </c>
      <c r="CH101" s="674">
        <v>8</v>
      </c>
      <c r="CI101" s="674">
        <v>2194</v>
      </c>
      <c r="CJ101" s="674">
        <v>720</v>
      </c>
      <c r="CK101" s="674">
        <v>2115</v>
      </c>
      <c r="CL101" s="674">
        <v>39</v>
      </c>
      <c r="CM101" s="674">
        <v>847</v>
      </c>
      <c r="CN101" s="674">
        <v>478</v>
      </c>
      <c r="CO101" s="674">
        <v>438</v>
      </c>
      <c r="CP101" s="674">
        <v>120</v>
      </c>
      <c r="CQ101" s="674">
        <v>548</v>
      </c>
      <c r="CR101" s="674">
        <v>177</v>
      </c>
      <c r="CS101" s="674">
        <v>63</v>
      </c>
      <c r="CT101" s="674">
        <v>145</v>
      </c>
      <c r="CU101" s="674">
        <v>281</v>
      </c>
      <c r="CV101" s="674">
        <v>313</v>
      </c>
      <c r="CW101" s="674">
        <v>21</v>
      </c>
      <c r="CX101" s="674">
        <v>256</v>
      </c>
      <c r="CY101" s="674">
        <v>3215</v>
      </c>
      <c r="CZ101" s="674">
        <v>159</v>
      </c>
      <c r="DA101" s="674">
        <v>2308</v>
      </c>
      <c r="DB101" s="674">
        <v>650</v>
      </c>
      <c r="DC101" s="674">
        <v>782</v>
      </c>
      <c r="DD101" s="674">
        <v>574</v>
      </c>
      <c r="DE101" s="674">
        <v>0</v>
      </c>
      <c r="DF101" s="674">
        <v>225</v>
      </c>
      <c r="DG101" s="675">
        <v>85842</v>
      </c>
      <c r="DH101" s="674">
        <v>0</v>
      </c>
      <c r="DI101" s="674">
        <v>0</v>
      </c>
      <c r="DJ101" s="674">
        <v>0</v>
      </c>
      <c r="DK101" s="674">
        <v>0</v>
      </c>
      <c r="DL101" s="674">
        <v>0</v>
      </c>
      <c r="DM101" s="674">
        <v>0</v>
      </c>
      <c r="DN101" s="674">
        <v>0</v>
      </c>
      <c r="DO101" s="676">
        <v>0</v>
      </c>
      <c r="DP101" s="676">
        <v>85842</v>
      </c>
      <c r="DQ101" s="674">
        <v>1274</v>
      </c>
      <c r="DR101" s="676">
        <v>1274</v>
      </c>
      <c r="DS101" s="676">
        <v>87116</v>
      </c>
      <c r="DT101" s="677">
        <v>-59943</v>
      </c>
      <c r="DU101" s="675">
        <v>-58669</v>
      </c>
      <c r="DV101" s="678">
        <v>27173</v>
      </c>
      <c r="DW101" s="680" t="s">
        <v>302</v>
      </c>
    </row>
    <row r="102" spans="1:127" ht="15.75" customHeight="1">
      <c r="A102" s="604" t="s">
        <v>303</v>
      </c>
      <c r="B102" s="611" t="s">
        <v>392</v>
      </c>
      <c r="C102" s="183"/>
      <c r="D102" s="673">
        <v>1505</v>
      </c>
      <c r="E102" s="674">
        <v>56</v>
      </c>
      <c r="F102" s="674">
        <v>238</v>
      </c>
      <c r="G102" s="674">
        <v>76</v>
      </c>
      <c r="H102" s="674">
        <v>0</v>
      </c>
      <c r="I102" s="674">
        <v>0</v>
      </c>
      <c r="J102" s="674">
        <v>103</v>
      </c>
      <c r="K102" s="674">
        <v>760</v>
      </c>
      <c r="L102" s="674">
        <v>160</v>
      </c>
      <c r="M102" s="674">
        <v>4</v>
      </c>
      <c r="N102" s="674">
        <v>0</v>
      </c>
      <c r="O102" s="674">
        <v>96</v>
      </c>
      <c r="P102" s="674">
        <v>96</v>
      </c>
      <c r="Q102" s="674">
        <v>407</v>
      </c>
      <c r="R102" s="674">
        <v>46</v>
      </c>
      <c r="S102" s="674">
        <v>377</v>
      </c>
      <c r="T102" s="674">
        <v>275</v>
      </c>
      <c r="U102" s="674">
        <v>86</v>
      </c>
      <c r="V102" s="674">
        <v>146</v>
      </c>
      <c r="W102" s="674">
        <v>419</v>
      </c>
      <c r="X102" s="674">
        <v>0</v>
      </c>
      <c r="Y102" s="674">
        <v>679</v>
      </c>
      <c r="Z102" s="674">
        <v>74</v>
      </c>
      <c r="AA102" s="674">
        <v>149</v>
      </c>
      <c r="AB102" s="674">
        <v>4533</v>
      </c>
      <c r="AC102" s="674">
        <v>163</v>
      </c>
      <c r="AD102" s="674">
        <v>1</v>
      </c>
      <c r="AE102" s="674">
        <v>54</v>
      </c>
      <c r="AF102" s="674">
        <v>1327</v>
      </c>
      <c r="AG102" s="674">
        <v>162</v>
      </c>
      <c r="AH102" s="674">
        <v>4</v>
      </c>
      <c r="AI102" s="674">
        <v>68</v>
      </c>
      <c r="AJ102" s="674">
        <v>259</v>
      </c>
      <c r="AK102" s="674">
        <v>22</v>
      </c>
      <c r="AL102" s="674">
        <v>493</v>
      </c>
      <c r="AM102" s="674">
        <v>1525</v>
      </c>
      <c r="AN102" s="674">
        <v>271</v>
      </c>
      <c r="AO102" s="674">
        <v>470</v>
      </c>
      <c r="AP102" s="674">
        <v>36</v>
      </c>
      <c r="AQ102" s="674">
        <v>969</v>
      </c>
      <c r="AR102" s="674">
        <v>1605</v>
      </c>
      <c r="AS102" s="674">
        <v>1371</v>
      </c>
      <c r="AT102" s="674">
        <v>361</v>
      </c>
      <c r="AU102" s="674">
        <v>1039</v>
      </c>
      <c r="AV102" s="674">
        <v>2164</v>
      </c>
      <c r="AW102" s="674">
        <v>123</v>
      </c>
      <c r="AX102" s="674">
        <v>1431</v>
      </c>
      <c r="AY102" s="674">
        <v>1732</v>
      </c>
      <c r="AZ102" s="674">
        <v>156</v>
      </c>
      <c r="BA102" s="674">
        <v>9</v>
      </c>
      <c r="BB102" s="674">
        <v>26</v>
      </c>
      <c r="BC102" s="674">
        <v>13</v>
      </c>
      <c r="BD102" s="674">
        <v>18</v>
      </c>
      <c r="BE102" s="674">
        <v>0</v>
      </c>
      <c r="BF102" s="674">
        <v>1</v>
      </c>
      <c r="BG102" s="674">
        <v>73</v>
      </c>
      <c r="BH102" s="674">
        <v>482</v>
      </c>
      <c r="BI102" s="674">
        <v>36</v>
      </c>
      <c r="BJ102" s="674">
        <v>6</v>
      </c>
      <c r="BK102" s="674">
        <v>127</v>
      </c>
      <c r="BL102" s="674">
        <v>12</v>
      </c>
      <c r="BM102" s="674">
        <v>836</v>
      </c>
      <c r="BN102" s="674">
        <v>879</v>
      </c>
      <c r="BO102" s="674">
        <v>856</v>
      </c>
      <c r="BP102" s="674">
        <v>772</v>
      </c>
      <c r="BQ102" s="674">
        <v>25410</v>
      </c>
      <c r="BR102" s="674">
        <v>50</v>
      </c>
      <c r="BS102" s="674">
        <v>1322</v>
      </c>
      <c r="BT102" s="674">
        <v>1275</v>
      </c>
      <c r="BU102" s="674">
        <v>392</v>
      </c>
      <c r="BV102" s="674">
        <v>691</v>
      </c>
      <c r="BW102" s="674">
        <v>193</v>
      </c>
      <c r="BX102" s="674">
        <v>59</v>
      </c>
      <c r="BY102" s="674">
        <v>0</v>
      </c>
      <c r="BZ102" s="674">
        <v>28</v>
      </c>
      <c r="CA102" s="674">
        <v>5372</v>
      </c>
      <c r="CB102" s="674">
        <v>20972</v>
      </c>
      <c r="CC102" s="674">
        <v>10</v>
      </c>
      <c r="CD102" s="674">
        <v>35</v>
      </c>
      <c r="CE102" s="674">
        <v>17</v>
      </c>
      <c r="CF102" s="674">
        <v>136</v>
      </c>
      <c r="CG102" s="674">
        <v>275</v>
      </c>
      <c r="CH102" s="674">
        <v>5</v>
      </c>
      <c r="CI102" s="674">
        <v>304</v>
      </c>
      <c r="CJ102" s="674">
        <v>327</v>
      </c>
      <c r="CK102" s="674">
        <v>1881</v>
      </c>
      <c r="CL102" s="674">
        <v>6</v>
      </c>
      <c r="CM102" s="674">
        <v>90</v>
      </c>
      <c r="CN102" s="674">
        <v>4271</v>
      </c>
      <c r="CO102" s="674">
        <v>452</v>
      </c>
      <c r="CP102" s="674">
        <v>854</v>
      </c>
      <c r="CQ102" s="674">
        <v>745</v>
      </c>
      <c r="CR102" s="674">
        <v>229</v>
      </c>
      <c r="CS102" s="674">
        <v>429</v>
      </c>
      <c r="CT102" s="674">
        <v>223</v>
      </c>
      <c r="CU102" s="674">
        <v>448</v>
      </c>
      <c r="CV102" s="674">
        <v>4324</v>
      </c>
      <c r="CW102" s="674">
        <v>45</v>
      </c>
      <c r="CX102" s="674">
        <v>703</v>
      </c>
      <c r="CY102" s="674">
        <v>749</v>
      </c>
      <c r="CZ102" s="674">
        <v>106</v>
      </c>
      <c r="DA102" s="674">
        <v>899</v>
      </c>
      <c r="DB102" s="674">
        <v>297</v>
      </c>
      <c r="DC102" s="674">
        <v>376</v>
      </c>
      <c r="DD102" s="674">
        <v>93</v>
      </c>
      <c r="DE102" s="674">
        <v>0</v>
      </c>
      <c r="DF102" s="674">
        <v>141</v>
      </c>
      <c r="DG102" s="675">
        <v>104471</v>
      </c>
      <c r="DH102" s="674">
        <v>49</v>
      </c>
      <c r="DI102" s="674">
        <v>26950</v>
      </c>
      <c r="DJ102" s="674">
        <v>0</v>
      </c>
      <c r="DK102" s="674">
        <v>0</v>
      </c>
      <c r="DL102" s="674">
        <v>0</v>
      </c>
      <c r="DM102" s="674">
        <v>0</v>
      </c>
      <c r="DN102" s="674">
        <v>0</v>
      </c>
      <c r="DO102" s="676">
        <v>26999</v>
      </c>
      <c r="DP102" s="676">
        <v>131470</v>
      </c>
      <c r="DQ102" s="674">
        <v>11</v>
      </c>
      <c r="DR102" s="676">
        <v>27010</v>
      </c>
      <c r="DS102" s="676">
        <v>131481</v>
      </c>
      <c r="DT102" s="677">
        <v>-29229</v>
      </c>
      <c r="DU102" s="675">
        <v>-2219</v>
      </c>
      <c r="DV102" s="678">
        <v>102252</v>
      </c>
      <c r="DW102" s="680" t="s">
        <v>303</v>
      </c>
    </row>
    <row r="103" spans="1:127" ht="15.75" customHeight="1">
      <c r="A103" s="604" t="s">
        <v>304</v>
      </c>
      <c r="B103" s="611" t="s">
        <v>393</v>
      </c>
      <c r="C103" s="183"/>
      <c r="D103" s="673">
        <v>14</v>
      </c>
      <c r="E103" s="674">
        <v>13</v>
      </c>
      <c r="F103" s="674">
        <v>146</v>
      </c>
      <c r="G103" s="674">
        <v>1</v>
      </c>
      <c r="H103" s="674">
        <v>149</v>
      </c>
      <c r="I103" s="674">
        <v>0</v>
      </c>
      <c r="J103" s="674">
        <v>144</v>
      </c>
      <c r="K103" s="674">
        <v>2828</v>
      </c>
      <c r="L103" s="674">
        <v>657</v>
      </c>
      <c r="M103" s="674">
        <v>9</v>
      </c>
      <c r="N103" s="674">
        <v>0</v>
      </c>
      <c r="O103" s="674">
        <v>99</v>
      </c>
      <c r="P103" s="674">
        <v>506</v>
      </c>
      <c r="Q103" s="674">
        <v>278</v>
      </c>
      <c r="R103" s="674">
        <v>653</v>
      </c>
      <c r="S103" s="674">
        <v>405</v>
      </c>
      <c r="T103" s="674">
        <v>1010</v>
      </c>
      <c r="U103" s="674">
        <v>681</v>
      </c>
      <c r="V103" s="674">
        <v>105</v>
      </c>
      <c r="W103" s="674">
        <v>277</v>
      </c>
      <c r="X103" s="674">
        <v>0</v>
      </c>
      <c r="Y103" s="674">
        <v>574</v>
      </c>
      <c r="Z103" s="674">
        <v>148</v>
      </c>
      <c r="AA103" s="674">
        <v>208</v>
      </c>
      <c r="AB103" s="674">
        <v>12900</v>
      </c>
      <c r="AC103" s="674">
        <v>803</v>
      </c>
      <c r="AD103" s="674">
        <v>1</v>
      </c>
      <c r="AE103" s="674">
        <v>34</v>
      </c>
      <c r="AF103" s="674">
        <v>3371</v>
      </c>
      <c r="AG103" s="674">
        <v>244</v>
      </c>
      <c r="AH103" s="674">
        <v>30</v>
      </c>
      <c r="AI103" s="674">
        <v>517</v>
      </c>
      <c r="AJ103" s="674">
        <v>803</v>
      </c>
      <c r="AK103" s="674">
        <v>26</v>
      </c>
      <c r="AL103" s="674">
        <v>1097</v>
      </c>
      <c r="AM103" s="674">
        <v>511</v>
      </c>
      <c r="AN103" s="674">
        <v>67</v>
      </c>
      <c r="AO103" s="674">
        <v>966</v>
      </c>
      <c r="AP103" s="674">
        <v>183</v>
      </c>
      <c r="AQ103" s="674">
        <v>272</v>
      </c>
      <c r="AR103" s="674">
        <v>1493</v>
      </c>
      <c r="AS103" s="674">
        <v>2323</v>
      </c>
      <c r="AT103" s="674">
        <v>1184</v>
      </c>
      <c r="AU103" s="674">
        <v>2181</v>
      </c>
      <c r="AV103" s="674">
        <v>5977</v>
      </c>
      <c r="AW103" s="674">
        <v>969</v>
      </c>
      <c r="AX103" s="674">
        <v>4539</v>
      </c>
      <c r="AY103" s="674">
        <v>4046</v>
      </c>
      <c r="AZ103" s="674">
        <v>589</v>
      </c>
      <c r="BA103" s="674">
        <v>21</v>
      </c>
      <c r="BB103" s="674">
        <v>73</v>
      </c>
      <c r="BC103" s="674">
        <v>58</v>
      </c>
      <c r="BD103" s="674">
        <v>134</v>
      </c>
      <c r="BE103" s="674">
        <v>5</v>
      </c>
      <c r="BF103" s="674">
        <v>3</v>
      </c>
      <c r="BG103" s="674">
        <v>336</v>
      </c>
      <c r="BH103" s="674">
        <v>1611</v>
      </c>
      <c r="BI103" s="674">
        <v>152</v>
      </c>
      <c r="BJ103" s="674">
        <v>58</v>
      </c>
      <c r="BK103" s="674">
        <v>780</v>
      </c>
      <c r="BL103" s="674">
        <v>97</v>
      </c>
      <c r="BM103" s="674">
        <v>14072</v>
      </c>
      <c r="BN103" s="674">
        <v>1714</v>
      </c>
      <c r="BO103" s="674">
        <v>11360</v>
      </c>
      <c r="BP103" s="674">
        <v>3008</v>
      </c>
      <c r="BQ103" s="674">
        <v>15004</v>
      </c>
      <c r="BR103" s="674">
        <v>359</v>
      </c>
      <c r="BS103" s="674">
        <v>4472</v>
      </c>
      <c r="BT103" s="674">
        <v>2381</v>
      </c>
      <c r="BU103" s="674">
        <v>41648</v>
      </c>
      <c r="BV103" s="674">
        <v>19015</v>
      </c>
      <c r="BW103" s="674">
        <v>5257</v>
      </c>
      <c r="BX103" s="674">
        <v>1388</v>
      </c>
      <c r="BY103" s="674">
        <v>639</v>
      </c>
      <c r="BZ103" s="674">
        <v>277</v>
      </c>
      <c r="CA103" s="674">
        <v>1947</v>
      </c>
      <c r="CB103" s="674">
        <v>64</v>
      </c>
      <c r="CC103" s="674">
        <v>54</v>
      </c>
      <c r="CD103" s="674">
        <v>57</v>
      </c>
      <c r="CE103" s="674">
        <v>44</v>
      </c>
      <c r="CF103" s="674">
        <v>1856</v>
      </c>
      <c r="CG103" s="674">
        <v>3969</v>
      </c>
      <c r="CH103" s="674">
        <v>59</v>
      </c>
      <c r="CI103" s="674">
        <v>7918</v>
      </c>
      <c r="CJ103" s="674">
        <v>2937</v>
      </c>
      <c r="CK103" s="674">
        <v>19584</v>
      </c>
      <c r="CL103" s="674">
        <v>156</v>
      </c>
      <c r="CM103" s="674">
        <v>988</v>
      </c>
      <c r="CN103" s="674">
        <v>15088</v>
      </c>
      <c r="CO103" s="674">
        <v>5846</v>
      </c>
      <c r="CP103" s="674">
        <v>6299</v>
      </c>
      <c r="CQ103" s="674">
        <v>12064</v>
      </c>
      <c r="CR103" s="674">
        <v>872</v>
      </c>
      <c r="CS103" s="674">
        <v>4119</v>
      </c>
      <c r="CT103" s="674">
        <v>2216</v>
      </c>
      <c r="CU103" s="674">
        <v>3008</v>
      </c>
      <c r="CV103" s="674">
        <v>2127</v>
      </c>
      <c r="CW103" s="674">
        <v>1363</v>
      </c>
      <c r="CX103" s="674">
        <v>2751</v>
      </c>
      <c r="CY103" s="674">
        <v>24024</v>
      </c>
      <c r="CZ103" s="674">
        <v>591</v>
      </c>
      <c r="DA103" s="674">
        <v>2850</v>
      </c>
      <c r="DB103" s="674">
        <v>1021</v>
      </c>
      <c r="DC103" s="674">
        <v>1418</v>
      </c>
      <c r="DD103" s="674">
        <v>978</v>
      </c>
      <c r="DE103" s="674">
        <v>0</v>
      </c>
      <c r="DF103" s="674">
        <v>1070</v>
      </c>
      <c r="DG103" s="675">
        <v>305291</v>
      </c>
      <c r="DH103" s="674">
        <v>431</v>
      </c>
      <c r="DI103" s="674">
        <v>2633</v>
      </c>
      <c r="DJ103" s="674">
        <v>0</v>
      </c>
      <c r="DK103" s="674">
        <v>0</v>
      </c>
      <c r="DL103" s="674">
        <v>1259</v>
      </c>
      <c r="DM103" s="674">
        <v>18130</v>
      </c>
      <c r="DN103" s="674">
        <v>0</v>
      </c>
      <c r="DO103" s="676">
        <v>22453</v>
      </c>
      <c r="DP103" s="676">
        <v>327744</v>
      </c>
      <c r="DQ103" s="674">
        <v>5867</v>
      </c>
      <c r="DR103" s="676">
        <v>28320</v>
      </c>
      <c r="DS103" s="676">
        <v>333611</v>
      </c>
      <c r="DT103" s="677">
        <v>-82434</v>
      </c>
      <c r="DU103" s="675">
        <v>-54114</v>
      </c>
      <c r="DV103" s="678">
        <v>251177</v>
      </c>
      <c r="DW103" s="680" t="s">
        <v>304</v>
      </c>
    </row>
    <row r="104" spans="1:127" ht="15.75" customHeight="1">
      <c r="A104" s="604" t="s">
        <v>305</v>
      </c>
      <c r="B104" s="611" t="s">
        <v>394</v>
      </c>
      <c r="C104" s="183"/>
      <c r="D104" s="673">
        <v>0</v>
      </c>
      <c r="E104" s="674">
        <v>0</v>
      </c>
      <c r="F104" s="674">
        <v>0</v>
      </c>
      <c r="G104" s="674">
        <v>0</v>
      </c>
      <c r="H104" s="674">
        <v>0</v>
      </c>
      <c r="I104" s="674">
        <v>0</v>
      </c>
      <c r="J104" s="674">
        <v>0</v>
      </c>
      <c r="K104" s="674">
        <v>0</v>
      </c>
      <c r="L104" s="674">
        <v>0</v>
      </c>
      <c r="M104" s="674">
        <v>0</v>
      </c>
      <c r="N104" s="674">
        <v>0</v>
      </c>
      <c r="O104" s="674">
        <v>0</v>
      </c>
      <c r="P104" s="674">
        <v>0</v>
      </c>
      <c r="Q104" s="674">
        <v>0</v>
      </c>
      <c r="R104" s="674">
        <v>0</v>
      </c>
      <c r="S104" s="674">
        <v>0</v>
      </c>
      <c r="T104" s="674">
        <v>0</v>
      </c>
      <c r="U104" s="674">
        <v>0</v>
      </c>
      <c r="V104" s="674">
        <v>0</v>
      </c>
      <c r="W104" s="674">
        <v>0</v>
      </c>
      <c r="X104" s="674">
        <v>0</v>
      </c>
      <c r="Y104" s="674">
        <v>0</v>
      </c>
      <c r="Z104" s="674">
        <v>0</v>
      </c>
      <c r="AA104" s="674">
        <v>0</v>
      </c>
      <c r="AB104" s="674">
        <v>0</v>
      </c>
      <c r="AC104" s="674">
        <v>0</v>
      </c>
      <c r="AD104" s="674">
        <v>0</v>
      </c>
      <c r="AE104" s="674">
        <v>0</v>
      </c>
      <c r="AF104" s="674">
        <v>0</v>
      </c>
      <c r="AG104" s="674">
        <v>0</v>
      </c>
      <c r="AH104" s="674">
        <v>0</v>
      </c>
      <c r="AI104" s="674">
        <v>0</v>
      </c>
      <c r="AJ104" s="674">
        <v>0</v>
      </c>
      <c r="AK104" s="674">
        <v>0</v>
      </c>
      <c r="AL104" s="674">
        <v>0</v>
      </c>
      <c r="AM104" s="674">
        <v>0</v>
      </c>
      <c r="AN104" s="674">
        <v>0</v>
      </c>
      <c r="AO104" s="674">
        <v>0</v>
      </c>
      <c r="AP104" s="674">
        <v>0</v>
      </c>
      <c r="AQ104" s="674">
        <v>0</v>
      </c>
      <c r="AR104" s="674">
        <v>0</v>
      </c>
      <c r="AS104" s="674">
        <v>0</v>
      </c>
      <c r="AT104" s="674">
        <v>0</v>
      </c>
      <c r="AU104" s="674">
        <v>0</v>
      </c>
      <c r="AV104" s="674">
        <v>0</v>
      </c>
      <c r="AW104" s="674">
        <v>0</v>
      </c>
      <c r="AX104" s="674">
        <v>0</v>
      </c>
      <c r="AY104" s="674">
        <v>0</v>
      </c>
      <c r="AZ104" s="674">
        <v>0</v>
      </c>
      <c r="BA104" s="674">
        <v>0</v>
      </c>
      <c r="BB104" s="674">
        <v>0</v>
      </c>
      <c r="BC104" s="674">
        <v>0</v>
      </c>
      <c r="BD104" s="674">
        <v>0</v>
      </c>
      <c r="BE104" s="674">
        <v>0</v>
      </c>
      <c r="BF104" s="674">
        <v>0</v>
      </c>
      <c r="BG104" s="674">
        <v>0</v>
      </c>
      <c r="BH104" s="674">
        <v>0</v>
      </c>
      <c r="BI104" s="674">
        <v>0</v>
      </c>
      <c r="BJ104" s="674">
        <v>0</v>
      </c>
      <c r="BK104" s="674">
        <v>0</v>
      </c>
      <c r="BL104" s="674">
        <v>0</v>
      </c>
      <c r="BM104" s="674">
        <v>0</v>
      </c>
      <c r="BN104" s="674">
        <v>0</v>
      </c>
      <c r="BO104" s="674">
        <v>0</v>
      </c>
      <c r="BP104" s="674">
        <v>0</v>
      </c>
      <c r="BQ104" s="674">
        <v>0</v>
      </c>
      <c r="BR104" s="674">
        <v>0</v>
      </c>
      <c r="BS104" s="674">
        <v>0</v>
      </c>
      <c r="BT104" s="674">
        <v>0</v>
      </c>
      <c r="BU104" s="674">
        <v>0</v>
      </c>
      <c r="BV104" s="674">
        <v>0</v>
      </c>
      <c r="BW104" s="674">
        <v>0</v>
      </c>
      <c r="BX104" s="674">
        <v>0</v>
      </c>
      <c r="BY104" s="674">
        <v>0</v>
      </c>
      <c r="BZ104" s="674">
        <v>0</v>
      </c>
      <c r="CA104" s="674">
        <v>0</v>
      </c>
      <c r="CB104" s="674">
        <v>0</v>
      </c>
      <c r="CC104" s="674">
        <v>0</v>
      </c>
      <c r="CD104" s="674">
        <v>0</v>
      </c>
      <c r="CE104" s="674">
        <v>0</v>
      </c>
      <c r="CF104" s="674">
        <v>0</v>
      </c>
      <c r="CG104" s="674">
        <v>0</v>
      </c>
      <c r="CH104" s="674">
        <v>0</v>
      </c>
      <c r="CI104" s="674">
        <v>0</v>
      </c>
      <c r="CJ104" s="674">
        <v>0</v>
      </c>
      <c r="CK104" s="674">
        <v>0</v>
      </c>
      <c r="CL104" s="674">
        <v>0</v>
      </c>
      <c r="CM104" s="674">
        <v>0</v>
      </c>
      <c r="CN104" s="674">
        <v>0</v>
      </c>
      <c r="CO104" s="674">
        <v>0</v>
      </c>
      <c r="CP104" s="674">
        <v>0</v>
      </c>
      <c r="CQ104" s="674">
        <v>0</v>
      </c>
      <c r="CR104" s="674">
        <v>0</v>
      </c>
      <c r="CS104" s="674">
        <v>0</v>
      </c>
      <c r="CT104" s="674">
        <v>0</v>
      </c>
      <c r="CU104" s="674">
        <v>0</v>
      </c>
      <c r="CV104" s="674">
        <v>0</v>
      </c>
      <c r="CW104" s="674">
        <v>0</v>
      </c>
      <c r="CX104" s="674">
        <v>0</v>
      </c>
      <c r="CY104" s="674">
        <v>0</v>
      </c>
      <c r="CZ104" s="674">
        <v>0</v>
      </c>
      <c r="DA104" s="674">
        <v>0</v>
      </c>
      <c r="DB104" s="674">
        <v>0</v>
      </c>
      <c r="DC104" s="674">
        <v>0</v>
      </c>
      <c r="DD104" s="674">
        <v>0</v>
      </c>
      <c r="DE104" s="674">
        <v>0</v>
      </c>
      <c r="DF104" s="674">
        <v>0</v>
      </c>
      <c r="DG104" s="675">
        <v>0</v>
      </c>
      <c r="DH104" s="674">
        <v>17414</v>
      </c>
      <c r="DI104" s="674">
        <v>20250</v>
      </c>
      <c r="DJ104" s="674">
        <v>0</v>
      </c>
      <c r="DK104" s="674">
        <v>0</v>
      </c>
      <c r="DL104" s="674">
        <v>0</v>
      </c>
      <c r="DM104" s="674">
        <v>0</v>
      </c>
      <c r="DN104" s="674">
        <v>0</v>
      </c>
      <c r="DO104" s="676">
        <v>37664</v>
      </c>
      <c r="DP104" s="676">
        <v>37664</v>
      </c>
      <c r="DQ104" s="674">
        <v>32179</v>
      </c>
      <c r="DR104" s="676">
        <v>69843</v>
      </c>
      <c r="DS104" s="676">
        <v>69843</v>
      </c>
      <c r="DT104" s="677">
        <v>-20437</v>
      </c>
      <c r="DU104" s="675">
        <v>49406</v>
      </c>
      <c r="DV104" s="678">
        <v>49406</v>
      </c>
      <c r="DW104" s="680" t="s">
        <v>305</v>
      </c>
    </row>
    <row r="105" spans="1:127" ht="15.75" customHeight="1">
      <c r="A105" s="604" t="s">
        <v>306</v>
      </c>
      <c r="B105" s="611" t="s">
        <v>395</v>
      </c>
      <c r="C105" s="183"/>
      <c r="D105" s="673">
        <v>0</v>
      </c>
      <c r="E105" s="674">
        <v>0</v>
      </c>
      <c r="F105" s="674">
        <v>0</v>
      </c>
      <c r="G105" s="674">
        <v>0</v>
      </c>
      <c r="H105" s="674">
        <v>0</v>
      </c>
      <c r="I105" s="674">
        <v>0</v>
      </c>
      <c r="J105" s="674">
        <v>0</v>
      </c>
      <c r="K105" s="674">
        <v>0</v>
      </c>
      <c r="L105" s="674">
        <v>0</v>
      </c>
      <c r="M105" s="674">
        <v>0</v>
      </c>
      <c r="N105" s="674">
        <v>0</v>
      </c>
      <c r="O105" s="674">
        <v>0</v>
      </c>
      <c r="P105" s="674">
        <v>0</v>
      </c>
      <c r="Q105" s="674">
        <v>0</v>
      </c>
      <c r="R105" s="674">
        <v>0</v>
      </c>
      <c r="S105" s="674">
        <v>0</v>
      </c>
      <c r="T105" s="674">
        <v>0</v>
      </c>
      <c r="U105" s="674">
        <v>0</v>
      </c>
      <c r="V105" s="674">
        <v>0</v>
      </c>
      <c r="W105" s="674">
        <v>0</v>
      </c>
      <c r="X105" s="674">
        <v>0</v>
      </c>
      <c r="Y105" s="674">
        <v>0</v>
      </c>
      <c r="Z105" s="674">
        <v>0</v>
      </c>
      <c r="AA105" s="674">
        <v>0</v>
      </c>
      <c r="AB105" s="674">
        <v>0</v>
      </c>
      <c r="AC105" s="674">
        <v>0</v>
      </c>
      <c r="AD105" s="674">
        <v>0</v>
      </c>
      <c r="AE105" s="674">
        <v>0</v>
      </c>
      <c r="AF105" s="674">
        <v>0</v>
      </c>
      <c r="AG105" s="674">
        <v>0</v>
      </c>
      <c r="AH105" s="674">
        <v>0</v>
      </c>
      <c r="AI105" s="674">
        <v>0</v>
      </c>
      <c r="AJ105" s="674">
        <v>0</v>
      </c>
      <c r="AK105" s="674">
        <v>0</v>
      </c>
      <c r="AL105" s="674">
        <v>0</v>
      </c>
      <c r="AM105" s="674">
        <v>0</v>
      </c>
      <c r="AN105" s="674">
        <v>0</v>
      </c>
      <c r="AO105" s="674">
        <v>0</v>
      </c>
      <c r="AP105" s="674">
        <v>0</v>
      </c>
      <c r="AQ105" s="674">
        <v>0</v>
      </c>
      <c r="AR105" s="674">
        <v>0</v>
      </c>
      <c r="AS105" s="674">
        <v>0</v>
      </c>
      <c r="AT105" s="674">
        <v>0</v>
      </c>
      <c r="AU105" s="674">
        <v>0</v>
      </c>
      <c r="AV105" s="674">
        <v>0</v>
      </c>
      <c r="AW105" s="674">
        <v>0</v>
      </c>
      <c r="AX105" s="674">
        <v>0</v>
      </c>
      <c r="AY105" s="674">
        <v>0</v>
      </c>
      <c r="AZ105" s="674">
        <v>0</v>
      </c>
      <c r="BA105" s="674">
        <v>0</v>
      </c>
      <c r="BB105" s="674">
        <v>0</v>
      </c>
      <c r="BC105" s="674">
        <v>0</v>
      </c>
      <c r="BD105" s="674">
        <v>0</v>
      </c>
      <c r="BE105" s="674">
        <v>0</v>
      </c>
      <c r="BF105" s="674">
        <v>0</v>
      </c>
      <c r="BG105" s="674">
        <v>0</v>
      </c>
      <c r="BH105" s="674">
        <v>0</v>
      </c>
      <c r="BI105" s="674">
        <v>0</v>
      </c>
      <c r="BJ105" s="674">
        <v>0</v>
      </c>
      <c r="BK105" s="674">
        <v>0</v>
      </c>
      <c r="BL105" s="674">
        <v>0</v>
      </c>
      <c r="BM105" s="674">
        <v>0</v>
      </c>
      <c r="BN105" s="674">
        <v>0</v>
      </c>
      <c r="BO105" s="674">
        <v>0</v>
      </c>
      <c r="BP105" s="674">
        <v>0</v>
      </c>
      <c r="BQ105" s="674">
        <v>0</v>
      </c>
      <c r="BR105" s="674">
        <v>0</v>
      </c>
      <c r="BS105" s="674">
        <v>0</v>
      </c>
      <c r="BT105" s="674">
        <v>0</v>
      </c>
      <c r="BU105" s="674">
        <v>0</v>
      </c>
      <c r="BV105" s="674">
        <v>0</v>
      </c>
      <c r="BW105" s="674">
        <v>0</v>
      </c>
      <c r="BX105" s="674">
        <v>0</v>
      </c>
      <c r="BY105" s="674">
        <v>0</v>
      </c>
      <c r="BZ105" s="674">
        <v>0</v>
      </c>
      <c r="CA105" s="674">
        <v>0</v>
      </c>
      <c r="CB105" s="674">
        <v>0</v>
      </c>
      <c r="CC105" s="674">
        <v>0</v>
      </c>
      <c r="CD105" s="674">
        <v>0</v>
      </c>
      <c r="CE105" s="674">
        <v>0</v>
      </c>
      <c r="CF105" s="674">
        <v>0</v>
      </c>
      <c r="CG105" s="674">
        <v>0</v>
      </c>
      <c r="CH105" s="674">
        <v>0</v>
      </c>
      <c r="CI105" s="674">
        <v>0</v>
      </c>
      <c r="CJ105" s="674">
        <v>0</v>
      </c>
      <c r="CK105" s="674">
        <v>0</v>
      </c>
      <c r="CL105" s="674">
        <v>0</v>
      </c>
      <c r="CM105" s="674">
        <v>0</v>
      </c>
      <c r="CN105" s="674">
        <v>0</v>
      </c>
      <c r="CO105" s="674">
        <v>785</v>
      </c>
      <c r="CP105" s="674">
        <v>0</v>
      </c>
      <c r="CQ105" s="674">
        <v>706</v>
      </c>
      <c r="CR105" s="674">
        <v>0</v>
      </c>
      <c r="CS105" s="674">
        <v>163</v>
      </c>
      <c r="CT105" s="674">
        <v>650</v>
      </c>
      <c r="CU105" s="674">
        <v>0</v>
      </c>
      <c r="CV105" s="674">
        <v>0</v>
      </c>
      <c r="CW105" s="674">
        <v>0</v>
      </c>
      <c r="CX105" s="674">
        <v>0</v>
      </c>
      <c r="CY105" s="674">
        <v>0</v>
      </c>
      <c r="CZ105" s="674">
        <v>809</v>
      </c>
      <c r="DA105" s="674">
        <v>1505</v>
      </c>
      <c r="DB105" s="674">
        <v>0</v>
      </c>
      <c r="DC105" s="674">
        <v>0</v>
      </c>
      <c r="DD105" s="674">
        <v>0</v>
      </c>
      <c r="DE105" s="674">
        <v>0</v>
      </c>
      <c r="DF105" s="674">
        <v>0</v>
      </c>
      <c r="DG105" s="675">
        <v>4618</v>
      </c>
      <c r="DH105" s="674">
        <v>71145</v>
      </c>
      <c r="DI105" s="674">
        <v>158524</v>
      </c>
      <c r="DJ105" s="674">
        <v>0</v>
      </c>
      <c r="DK105" s="674">
        <v>0</v>
      </c>
      <c r="DL105" s="674">
        <v>0</v>
      </c>
      <c r="DM105" s="674">
        <v>0</v>
      </c>
      <c r="DN105" s="674">
        <v>0</v>
      </c>
      <c r="DO105" s="676">
        <v>229669</v>
      </c>
      <c r="DP105" s="676">
        <v>234287</v>
      </c>
      <c r="DQ105" s="674">
        <v>20628</v>
      </c>
      <c r="DR105" s="676">
        <v>250297</v>
      </c>
      <c r="DS105" s="676">
        <v>254915</v>
      </c>
      <c r="DT105" s="677">
        <v>-43022</v>
      </c>
      <c r="DU105" s="675">
        <v>207275</v>
      </c>
      <c r="DV105" s="678">
        <v>211893</v>
      </c>
      <c r="DW105" s="680" t="s">
        <v>306</v>
      </c>
    </row>
    <row r="106" spans="1:127" ht="15.75" customHeight="1">
      <c r="A106" s="604" t="s">
        <v>307</v>
      </c>
      <c r="B106" s="611" t="s">
        <v>396</v>
      </c>
      <c r="C106" s="183"/>
      <c r="D106" s="673">
        <v>0</v>
      </c>
      <c r="E106" s="674">
        <v>0</v>
      </c>
      <c r="F106" s="674">
        <v>2</v>
      </c>
      <c r="G106" s="674">
        <v>0</v>
      </c>
      <c r="H106" s="674">
        <v>1</v>
      </c>
      <c r="I106" s="674">
        <v>0</v>
      </c>
      <c r="J106" s="674">
        <v>0</v>
      </c>
      <c r="K106" s="674">
        <v>16</v>
      </c>
      <c r="L106" s="674">
        <v>6</v>
      </c>
      <c r="M106" s="674">
        <v>0</v>
      </c>
      <c r="N106" s="674">
        <v>0</v>
      </c>
      <c r="O106" s="674">
        <v>0</v>
      </c>
      <c r="P106" s="674">
        <v>2</v>
      </c>
      <c r="Q106" s="674">
        <v>1</v>
      </c>
      <c r="R106" s="674">
        <v>1</v>
      </c>
      <c r="S106" s="674">
        <v>3</v>
      </c>
      <c r="T106" s="674">
        <v>5</v>
      </c>
      <c r="U106" s="674">
        <v>1</v>
      </c>
      <c r="V106" s="674">
        <v>0</v>
      </c>
      <c r="W106" s="674">
        <v>2</v>
      </c>
      <c r="X106" s="674">
        <v>0</v>
      </c>
      <c r="Y106" s="674">
        <v>1</v>
      </c>
      <c r="Z106" s="674">
        <v>0</v>
      </c>
      <c r="AA106" s="674">
        <v>1</v>
      </c>
      <c r="AB106" s="674">
        <v>59</v>
      </c>
      <c r="AC106" s="674">
        <v>0</v>
      </c>
      <c r="AD106" s="674">
        <v>0</v>
      </c>
      <c r="AE106" s="674">
        <v>0</v>
      </c>
      <c r="AF106" s="674">
        <v>7</v>
      </c>
      <c r="AG106" s="674">
        <v>1</v>
      </c>
      <c r="AH106" s="674">
        <v>0</v>
      </c>
      <c r="AI106" s="674">
        <v>0</v>
      </c>
      <c r="AJ106" s="674">
        <v>0</v>
      </c>
      <c r="AK106" s="674">
        <v>0</v>
      </c>
      <c r="AL106" s="674">
        <v>0</v>
      </c>
      <c r="AM106" s="674">
        <v>1</v>
      </c>
      <c r="AN106" s="674">
        <v>1</v>
      </c>
      <c r="AO106" s="674">
        <v>1</v>
      </c>
      <c r="AP106" s="674">
        <v>1</v>
      </c>
      <c r="AQ106" s="674">
        <v>7</v>
      </c>
      <c r="AR106" s="674">
        <v>1</v>
      </c>
      <c r="AS106" s="674">
        <v>4</v>
      </c>
      <c r="AT106" s="674">
        <v>2</v>
      </c>
      <c r="AU106" s="674">
        <v>7</v>
      </c>
      <c r="AV106" s="674">
        <v>2</v>
      </c>
      <c r="AW106" s="674">
        <v>1</v>
      </c>
      <c r="AX106" s="674">
        <v>22</v>
      </c>
      <c r="AY106" s="674">
        <v>16</v>
      </c>
      <c r="AZ106" s="674">
        <v>1</v>
      </c>
      <c r="BA106" s="674">
        <v>0</v>
      </c>
      <c r="BB106" s="674">
        <v>0</v>
      </c>
      <c r="BC106" s="674">
        <v>0</v>
      </c>
      <c r="BD106" s="674">
        <v>0</v>
      </c>
      <c r="BE106" s="674">
        <v>0</v>
      </c>
      <c r="BF106" s="674">
        <v>0</v>
      </c>
      <c r="BG106" s="674">
        <v>0</v>
      </c>
      <c r="BH106" s="674">
        <v>4</v>
      </c>
      <c r="BI106" s="674">
        <v>0</v>
      </c>
      <c r="BJ106" s="674">
        <v>0</v>
      </c>
      <c r="BK106" s="674">
        <v>3</v>
      </c>
      <c r="BL106" s="674">
        <v>0</v>
      </c>
      <c r="BM106" s="674">
        <v>3</v>
      </c>
      <c r="BN106" s="674">
        <v>2</v>
      </c>
      <c r="BO106" s="674">
        <v>9</v>
      </c>
      <c r="BP106" s="674">
        <v>4</v>
      </c>
      <c r="BQ106" s="674">
        <v>12</v>
      </c>
      <c r="BR106" s="674">
        <v>0</v>
      </c>
      <c r="BS106" s="674">
        <v>2</v>
      </c>
      <c r="BT106" s="674">
        <v>3</v>
      </c>
      <c r="BU106" s="674">
        <v>43</v>
      </c>
      <c r="BV106" s="674">
        <v>18</v>
      </c>
      <c r="BW106" s="674">
        <v>3</v>
      </c>
      <c r="BX106" s="674">
        <v>1</v>
      </c>
      <c r="BY106" s="674">
        <v>0</v>
      </c>
      <c r="BZ106" s="674">
        <v>35</v>
      </c>
      <c r="CA106" s="674">
        <v>11</v>
      </c>
      <c r="CB106" s="674">
        <v>1</v>
      </c>
      <c r="CC106" s="674">
        <v>0</v>
      </c>
      <c r="CD106" s="674">
        <v>1</v>
      </c>
      <c r="CE106" s="674">
        <v>0</v>
      </c>
      <c r="CF106" s="674">
        <v>0</v>
      </c>
      <c r="CG106" s="674">
        <v>2</v>
      </c>
      <c r="CH106" s="674">
        <v>3</v>
      </c>
      <c r="CI106" s="674">
        <v>45</v>
      </c>
      <c r="CJ106" s="674">
        <v>27</v>
      </c>
      <c r="CK106" s="674">
        <v>5</v>
      </c>
      <c r="CL106" s="674">
        <v>1</v>
      </c>
      <c r="CM106" s="674">
        <v>6</v>
      </c>
      <c r="CN106" s="674">
        <v>28</v>
      </c>
      <c r="CO106" s="674">
        <v>24</v>
      </c>
      <c r="CP106" s="674">
        <v>8</v>
      </c>
      <c r="CQ106" s="674">
        <v>4141</v>
      </c>
      <c r="CR106" s="674">
        <v>110</v>
      </c>
      <c r="CS106" s="674">
        <v>1124</v>
      </c>
      <c r="CT106" s="674">
        <v>1026</v>
      </c>
      <c r="CU106" s="674">
        <v>4</v>
      </c>
      <c r="CV106" s="674">
        <v>2</v>
      </c>
      <c r="CW106" s="674">
        <v>22</v>
      </c>
      <c r="CX106" s="674">
        <v>2</v>
      </c>
      <c r="CY106" s="674">
        <v>13</v>
      </c>
      <c r="CZ106" s="674">
        <v>600</v>
      </c>
      <c r="DA106" s="674">
        <v>599</v>
      </c>
      <c r="DB106" s="674">
        <v>770</v>
      </c>
      <c r="DC106" s="674">
        <v>7</v>
      </c>
      <c r="DD106" s="674">
        <v>24</v>
      </c>
      <c r="DE106" s="674">
        <v>0</v>
      </c>
      <c r="DF106" s="674">
        <v>35</v>
      </c>
      <c r="DG106" s="675">
        <v>8959</v>
      </c>
      <c r="DH106" s="674">
        <v>214</v>
      </c>
      <c r="DI106" s="674">
        <v>41277</v>
      </c>
      <c r="DJ106" s="674">
        <v>0</v>
      </c>
      <c r="DK106" s="674">
        <v>0</v>
      </c>
      <c r="DL106" s="674">
        <v>0</v>
      </c>
      <c r="DM106" s="674">
        <v>0</v>
      </c>
      <c r="DN106" s="674">
        <v>0</v>
      </c>
      <c r="DO106" s="676">
        <v>41491</v>
      </c>
      <c r="DP106" s="676">
        <v>50450</v>
      </c>
      <c r="DQ106" s="674">
        <v>2842</v>
      </c>
      <c r="DR106" s="676">
        <v>44333</v>
      </c>
      <c r="DS106" s="676">
        <v>53292</v>
      </c>
      <c r="DT106" s="677">
        <v>-944</v>
      </c>
      <c r="DU106" s="675">
        <v>43389</v>
      </c>
      <c r="DV106" s="678">
        <v>52348</v>
      </c>
      <c r="DW106" s="680" t="s">
        <v>307</v>
      </c>
    </row>
    <row r="107" spans="1:127" ht="15.75" customHeight="1">
      <c r="A107" s="604" t="s">
        <v>308</v>
      </c>
      <c r="B107" s="611" t="s">
        <v>397</v>
      </c>
      <c r="C107" s="183"/>
      <c r="D107" s="673">
        <v>0</v>
      </c>
      <c r="E107" s="674">
        <v>0</v>
      </c>
      <c r="F107" s="674">
        <v>0</v>
      </c>
      <c r="G107" s="674">
        <v>0</v>
      </c>
      <c r="H107" s="674">
        <v>0</v>
      </c>
      <c r="I107" s="674">
        <v>0</v>
      </c>
      <c r="J107" s="674">
        <v>0</v>
      </c>
      <c r="K107" s="674">
        <v>0</v>
      </c>
      <c r="L107" s="674">
        <v>0</v>
      </c>
      <c r="M107" s="674">
        <v>0</v>
      </c>
      <c r="N107" s="674">
        <v>0</v>
      </c>
      <c r="O107" s="674">
        <v>0</v>
      </c>
      <c r="P107" s="674">
        <v>0</v>
      </c>
      <c r="Q107" s="674">
        <v>0</v>
      </c>
      <c r="R107" s="674">
        <v>0</v>
      </c>
      <c r="S107" s="674">
        <v>0</v>
      </c>
      <c r="T107" s="674">
        <v>0</v>
      </c>
      <c r="U107" s="674">
        <v>0</v>
      </c>
      <c r="V107" s="674">
        <v>0</v>
      </c>
      <c r="W107" s="674">
        <v>0</v>
      </c>
      <c r="X107" s="674">
        <v>0</v>
      </c>
      <c r="Y107" s="674">
        <v>0</v>
      </c>
      <c r="Z107" s="674">
        <v>0</v>
      </c>
      <c r="AA107" s="674">
        <v>0</v>
      </c>
      <c r="AB107" s="674">
        <v>0</v>
      </c>
      <c r="AC107" s="674">
        <v>0</v>
      </c>
      <c r="AD107" s="674">
        <v>0</v>
      </c>
      <c r="AE107" s="674">
        <v>0</v>
      </c>
      <c r="AF107" s="674">
        <v>0</v>
      </c>
      <c r="AG107" s="674">
        <v>0</v>
      </c>
      <c r="AH107" s="674">
        <v>0</v>
      </c>
      <c r="AI107" s="674">
        <v>0</v>
      </c>
      <c r="AJ107" s="674">
        <v>0</v>
      </c>
      <c r="AK107" s="674">
        <v>0</v>
      </c>
      <c r="AL107" s="674">
        <v>0</v>
      </c>
      <c r="AM107" s="674">
        <v>0</v>
      </c>
      <c r="AN107" s="674">
        <v>0</v>
      </c>
      <c r="AO107" s="674">
        <v>0</v>
      </c>
      <c r="AP107" s="674">
        <v>0</v>
      </c>
      <c r="AQ107" s="674">
        <v>0</v>
      </c>
      <c r="AR107" s="674">
        <v>0</v>
      </c>
      <c r="AS107" s="674">
        <v>0</v>
      </c>
      <c r="AT107" s="674">
        <v>0</v>
      </c>
      <c r="AU107" s="674">
        <v>0</v>
      </c>
      <c r="AV107" s="674">
        <v>0</v>
      </c>
      <c r="AW107" s="674">
        <v>0</v>
      </c>
      <c r="AX107" s="674">
        <v>0</v>
      </c>
      <c r="AY107" s="674">
        <v>0</v>
      </c>
      <c r="AZ107" s="674">
        <v>0</v>
      </c>
      <c r="BA107" s="674">
        <v>0</v>
      </c>
      <c r="BB107" s="674">
        <v>0</v>
      </c>
      <c r="BC107" s="674">
        <v>0</v>
      </c>
      <c r="BD107" s="674">
        <v>0</v>
      </c>
      <c r="BE107" s="674">
        <v>0</v>
      </c>
      <c r="BF107" s="674">
        <v>0</v>
      </c>
      <c r="BG107" s="674">
        <v>0</v>
      </c>
      <c r="BH107" s="674">
        <v>0</v>
      </c>
      <c r="BI107" s="674">
        <v>0</v>
      </c>
      <c r="BJ107" s="674">
        <v>0</v>
      </c>
      <c r="BK107" s="674">
        <v>0</v>
      </c>
      <c r="BL107" s="674">
        <v>0</v>
      </c>
      <c r="BM107" s="674">
        <v>0</v>
      </c>
      <c r="BN107" s="674">
        <v>0</v>
      </c>
      <c r="BO107" s="674">
        <v>0</v>
      </c>
      <c r="BP107" s="674">
        <v>0</v>
      </c>
      <c r="BQ107" s="674">
        <v>0</v>
      </c>
      <c r="BR107" s="674">
        <v>0</v>
      </c>
      <c r="BS107" s="674">
        <v>0</v>
      </c>
      <c r="BT107" s="674">
        <v>0</v>
      </c>
      <c r="BU107" s="674">
        <v>13</v>
      </c>
      <c r="BV107" s="674">
        <v>0</v>
      </c>
      <c r="BW107" s="674">
        <v>0</v>
      </c>
      <c r="BX107" s="674">
        <v>0</v>
      </c>
      <c r="BY107" s="674">
        <v>0</v>
      </c>
      <c r="BZ107" s="674">
        <v>0</v>
      </c>
      <c r="CA107" s="674">
        <v>0</v>
      </c>
      <c r="CB107" s="674">
        <v>0</v>
      </c>
      <c r="CC107" s="674">
        <v>0</v>
      </c>
      <c r="CD107" s="674">
        <v>0</v>
      </c>
      <c r="CE107" s="674">
        <v>0</v>
      </c>
      <c r="CF107" s="674">
        <v>0</v>
      </c>
      <c r="CG107" s="674">
        <v>0</v>
      </c>
      <c r="CH107" s="674">
        <v>0</v>
      </c>
      <c r="CI107" s="674">
        <v>13</v>
      </c>
      <c r="CJ107" s="674">
        <v>1351</v>
      </c>
      <c r="CK107" s="674">
        <v>0</v>
      </c>
      <c r="CL107" s="674">
        <v>0</v>
      </c>
      <c r="CM107" s="674">
        <v>763</v>
      </c>
      <c r="CN107" s="674">
        <v>0</v>
      </c>
      <c r="CO107" s="674">
        <v>24</v>
      </c>
      <c r="CP107" s="674">
        <v>1</v>
      </c>
      <c r="CQ107" s="674">
        <v>0</v>
      </c>
      <c r="CR107" s="674">
        <v>0</v>
      </c>
      <c r="CS107" s="674">
        <v>0</v>
      </c>
      <c r="CT107" s="674">
        <v>0</v>
      </c>
      <c r="CU107" s="674">
        <v>0</v>
      </c>
      <c r="CV107" s="674">
        <v>0</v>
      </c>
      <c r="CW107" s="674">
        <v>73</v>
      </c>
      <c r="CX107" s="674">
        <v>0</v>
      </c>
      <c r="CY107" s="674">
        <v>0</v>
      </c>
      <c r="CZ107" s="674">
        <v>143</v>
      </c>
      <c r="DA107" s="674">
        <v>49</v>
      </c>
      <c r="DB107" s="674">
        <v>0</v>
      </c>
      <c r="DC107" s="674">
        <v>187</v>
      </c>
      <c r="DD107" s="674">
        <v>98</v>
      </c>
      <c r="DE107" s="674">
        <v>0</v>
      </c>
      <c r="DF107" s="674">
        <v>20</v>
      </c>
      <c r="DG107" s="675">
        <v>2735</v>
      </c>
      <c r="DH107" s="674">
        <v>7387</v>
      </c>
      <c r="DI107" s="674">
        <v>55833</v>
      </c>
      <c r="DJ107" s="674">
        <v>0</v>
      </c>
      <c r="DK107" s="674">
        <v>0</v>
      </c>
      <c r="DL107" s="674">
        <v>0</v>
      </c>
      <c r="DM107" s="674">
        <v>0</v>
      </c>
      <c r="DN107" s="674">
        <v>0</v>
      </c>
      <c r="DO107" s="676">
        <v>63220</v>
      </c>
      <c r="DP107" s="676">
        <v>65955</v>
      </c>
      <c r="DQ107" s="674">
        <v>253</v>
      </c>
      <c r="DR107" s="676">
        <v>63473</v>
      </c>
      <c r="DS107" s="676">
        <v>66208</v>
      </c>
      <c r="DT107" s="677">
        <v>-2327</v>
      </c>
      <c r="DU107" s="675">
        <v>61146</v>
      </c>
      <c r="DV107" s="678">
        <v>63881</v>
      </c>
      <c r="DW107" s="680" t="s">
        <v>308</v>
      </c>
    </row>
    <row r="108" spans="1:127" ht="15.75" customHeight="1">
      <c r="A108" s="604" t="s">
        <v>309</v>
      </c>
      <c r="B108" s="611" t="s">
        <v>398</v>
      </c>
      <c r="C108" s="183"/>
      <c r="D108" s="673">
        <v>0</v>
      </c>
      <c r="E108" s="674">
        <v>0</v>
      </c>
      <c r="F108" s="674">
        <v>10</v>
      </c>
      <c r="G108" s="674">
        <v>0</v>
      </c>
      <c r="H108" s="674">
        <v>17</v>
      </c>
      <c r="I108" s="674">
        <v>0</v>
      </c>
      <c r="J108" s="674">
        <v>2</v>
      </c>
      <c r="K108" s="674">
        <v>18</v>
      </c>
      <c r="L108" s="674">
        <v>5</v>
      </c>
      <c r="M108" s="674">
        <v>0</v>
      </c>
      <c r="N108" s="674">
        <v>0</v>
      </c>
      <c r="O108" s="674">
        <v>0</v>
      </c>
      <c r="P108" s="674">
        <v>5</v>
      </c>
      <c r="Q108" s="674">
        <v>1</v>
      </c>
      <c r="R108" s="674">
        <v>2</v>
      </c>
      <c r="S108" s="674">
        <v>3</v>
      </c>
      <c r="T108" s="674">
        <v>5</v>
      </c>
      <c r="U108" s="674">
        <v>2</v>
      </c>
      <c r="V108" s="674">
        <v>1</v>
      </c>
      <c r="W108" s="674">
        <v>1</v>
      </c>
      <c r="X108" s="674">
        <v>0</v>
      </c>
      <c r="Y108" s="674">
        <v>3</v>
      </c>
      <c r="Z108" s="674">
        <v>1</v>
      </c>
      <c r="AA108" s="674">
        <v>3</v>
      </c>
      <c r="AB108" s="674">
        <v>75</v>
      </c>
      <c r="AC108" s="674">
        <v>3</v>
      </c>
      <c r="AD108" s="674">
        <v>0</v>
      </c>
      <c r="AE108" s="674">
        <v>0</v>
      </c>
      <c r="AF108" s="674">
        <v>8</v>
      </c>
      <c r="AG108" s="674">
        <v>1</v>
      </c>
      <c r="AH108" s="674">
        <v>0</v>
      </c>
      <c r="AI108" s="674">
        <v>1</v>
      </c>
      <c r="AJ108" s="674">
        <v>1</v>
      </c>
      <c r="AK108" s="674">
        <v>0</v>
      </c>
      <c r="AL108" s="674">
        <v>2</v>
      </c>
      <c r="AM108" s="674">
        <v>3</v>
      </c>
      <c r="AN108" s="674">
        <v>1</v>
      </c>
      <c r="AO108" s="674">
        <v>3</v>
      </c>
      <c r="AP108" s="674">
        <v>1</v>
      </c>
      <c r="AQ108" s="674">
        <v>13</v>
      </c>
      <c r="AR108" s="674">
        <v>16</v>
      </c>
      <c r="AS108" s="674">
        <v>12</v>
      </c>
      <c r="AT108" s="674">
        <v>3</v>
      </c>
      <c r="AU108" s="674">
        <v>11</v>
      </c>
      <c r="AV108" s="674">
        <v>30</v>
      </c>
      <c r="AW108" s="674">
        <v>2</v>
      </c>
      <c r="AX108" s="674">
        <v>18</v>
      </c>
      <c r="AY108" s="674">
        <v>14</v>
      </c>
      <c r="AZ108" s="674">
        <v>3</v>
      </c>
      <c r="BA108" s="674">
        <v>0</v>
      </c>
      <c r="BB108" s="674">
        <v>0</v>
      </c>
      <c r="BC108" s="674">
        <v>0</v>
      </c>
      <c r="BD108" s="674">
        <v>0</v>
      </c>
      <c r="BE108" s="674">
        <v>0</v>
      </c>
      <c r="BF108" s="674">
        <v>0</v>
      </c>
      <c r="BG108" s="674">
        <v>2</v>
      </c>
      <c r="BH108" s="674">
        <v>6</v>
      </c>
      <c r="BI108" s="674">
        <v>1</v>
      </c>
      <c r="BJ108" s="674">
        <v>0</v>
      </c>
      <c r="BK108" s="674">
        <v>3</v>
      </c>
      <c r="BL108" s="674">
        <v>0</v>
      </c>
      <c r="BM108" s="674">
        <v>50</v>
      </c>
      <c r="BN108" s="674">
        <v>12</v>
      </c>
      <c r="BO108" s="674">
        <v>36</v>
      </c>
      <c r="BP108" s="674">
        <v>43</v>
      </c>
      <c r="BQ108" s="674">
        <v>23</v>
      </c>
      <c r="BR108" s="674">
        <v>1</v>
      </c>
      <c r="BS108" s="674">
        <v>12</v>
      </c>
      <c r="BT108" s="674">
        <v>0</v>
      </c>
      <c r="BU108" s="674">
        <v>514</v>
      </c>
      <c r="BV108" s="674">
        <v>40</v>
      </c>
      <c r="BW108" s="674">
        <v>88</v>
      </c>
      <c r="BX108" s="674">
        <v>22</v>
      </c>
      <c r="BY108" s="674">
        <v>147</v>
      </c>
      <c r="BZ108" s="674">
        <v>2</v>
      </c>
      <c r="CA108" s="674">
        <v>46</v>
      </c>
      <c r="CB108" s="674">
        <v>0</v>
      </c>
      <c r="CC108" s="674">
        <v>1</v>
      </c>
      <c r="CD108" s="674">
        <v>1</v>
      </c>
      <c r="CE108" s="674">
        <v>0</v>
      </c>
      <c r="CF108" s="674">
        <v>4</v>
      </c>
      <c r="CG108" s="674">
        <v>10</v>
      </c>
      <c r="CH108" s="674">
        <v>2</v>
      </c>
      <c r="CI108" s="674">
        <v>30</v>
      </c>
      <c r="CJ108" s="674">
        <v>41</v>
      </c>
      <c r="CK108" s="674">
        <v>209</v>
      </c>
      <c r="CL108" s="674">
        <v>0</v>
      </c>
      <c r="CM108" s="674">
        <v>100</v>
      </c>
      <c r="CN108" s="674">
        <v>92</v>
      </c>
      <c r="CO108" s="674">
        <v>63</v>
      </c>
      <c r="CP108" s="674">
        <v>126</v>
      </c>
      <c r="CQ108" s="674">
        <v>137</v>
      </c>
      <c r="CR108" s="674">
        <v>5</v>
      </c>
      <c r="CS108" s="674">
        <v>18</v>
      </c>
      <c r="CT108" s="674">
        <v>30</v>
      </c>
      <c r="CU108" s="674">
        <v>143</v>
      </c>
      <c r="CV108" s="674">
        <v>46</v>
      </c>
      <c r="CW108" s="674">
        <v>72</v>
      </c>
      <c r="CX108" s="674">
        <v>40</v>
      </c>
      <c r="CY108" s="674">
        <v>213</v>
      </c>
      <c r="CZ108" s="674">
        <v>141</v>
      </c>
      <c r="DA108" s="674">
        <v>82</v>
      </c>
      <c r="DB108" s="674">
        <v>92</v>
      </c>
      <c r="DC108" s="674">
        <v>208</v>
      </c>
      <c r="DD108" s="674">
        <v>556</v>
      </c>
      <c r="DE108" s="674">
        <v>0</v>
      </c>
      <c r="DF108" s="674">
        <v>19</v>
      </c>
      <c r="DG108" s="675">
        <v>3829</v>
      </c>
      <c r="DH108" s="674">
        <v>703</v>
      </c>
      <c r="DI108" s="674">
        <v>67019</v>
      </c>
      <c r="DJ108" s="674">
        <v>0</v>
      </c>
      <c r="DK108" s="674">
        <v>0</v>
      </c>
      <c r="DL108" s="674">
        <v>0</v>
      </c>
      <c r="DM108" s="674">
        <v>0</v>
      </c>
      <c r="DN108" s="674">
        <v>0</v>
      </c>
      <c r="DO108" s="676">
        <v>67722</v>
      </c>
      <c r="DP108" s="676">
        <v>71551</v>
      </c>
      <c r="DQ108" s="674">
        <v>2160</v>
      </c>
      <c r="DR108" s="676">
        <v>69882</v>
      </c>
      <c r="DS108" s="676">
        <v>73711</v>
      </c>
      <c r="DT108" s="677">
        <v>-9355</v>
      </c>
      <c r="DU108" s="675">
        <v>60527</v>
      </c>
      <c r="DV108" s="678">
        <v>64356</v>
      </c>
      <c r="DW108" s="680" t="s">
        <v>309</v>
      </c>
    </row>
    <row r="109" spans="1:127" ht="15.75" customHeight="1">
      <c r="A109" s="604" t="s">
        <v>310</v>
      </c>
      <c r="B109" s="611" t="s">
        <v>544</v>
      </c>
      <c r="C109" s="183"/>
      <c r="D109" s="673">
        <v>7</v>
      </c>
      <c r="E109" s="674">
        <v>12</v>
      </c>
      <c r="F109" s="674">
        <v>24</v>
      </c>
      <c r="G109" s="674">
        <v>8</v>
      </c>
      <c r="H109" s="674">
        <v>21</v>
      </c>
      <c r="I109" s="674">
        <v>0</v>
      </c>
      <c r="J109" s="674">
        <v>7</v>
      </c>
      <c r="K109" s="674">
        <v>151</v>
      </c>
      <c r="L109" s="674">
        <v>17</v>
      </c>
      <c r="M109" s="674">
        <v>0</v>
      </c>
      <c r="N109" s="674">
        <v>0</v>
      </c>
      <c r="O109" s="674">
        <v>14</v>
      </c>
      <c r="P109" s="674">
        <v>38</v>
      </c>
      <c r="Q109" s="674">
        <v>38</v>
      </c>
      <c r="R109" s="674">
        <v>47</v>
      </c>
      <c r="S109" s="674">
        <v>49</v>
      </c>
      <c r="T109" s="674">
        <v>93</v>
      </c>
      <c r="U109" s="674">
        <v>27</v>
      </c>
      <c r="V109" s="674">
        <v>11</v>
      </c>
      <c r="W109" s="674">
        <v>24</v>
      </c>
      <c r="X109" s="674">
        <v>0</v>
      </c>
      <c r="Y109" s="674">
        <v>12</v>
      </c>
      <c r="Z109" s="674">
        <v>12</v>
      </c>
      <c r="AA109" s="674">
        <v>12</v>
      </c>
      <c r="AB109" s="674">
        <v>399</v>
      </c>
      <c r="AC109" s="674">
        <v>42</v>
      </c>
      <c r="AD109" s="674">
        <v>0</v>
      </c>
      <c r="AE109" s="674">
        <v>2</v>
      </c>
      <c r="AF109" s="674">
        <v>23</v>
      </c>
      <c r="AG109" s="674">
        <v>5</v>
      </c>
      <c r="AH109" s="674">
        <v>2</v>
      </c>
      <c r="AI109" s="674">
        <v>20</v>
      </c>
      <c r="AJ109" s="674">
        <v>15</v>
      </c>
      <c r="AK109" s="674">
        <v>3</v>
      </c>
      <c r="AL109" s="674">
        <v>44</v>
      </c>
      <c r="AM109" s="674">
        <v>5</v>
      </c>
      <c r="AN109" s="674">
        <v>3</v>
      </c>
      <c r="AO109" s="674">
        <v>16</v>
      </c>
      <c r="AP109" s="674">
        <v>15</v>
      </c>
      <c r="AQ109" s="674">
        <v>38</v>
      </c>
      <c r="AR109" s="674">
        <v>60</v>
      </c>
      <c r="AS109" s="674">
        <v>74</v>
      </c>
      <c r="AT109" s="674">
        <v>30</v>
      </c>
      <c r="AU109" s="674">
        <v>116</v>
      </c>
      <c r="AV109" s="674">
        <v>418</v>
      </c>
      <c r="AW109" s="674">
        <v>31</v>
      </c>
      <c r="AX109" s="674">
        <v>194</v>
      </c>
      <c r="AY109" s="674">
        <v>165</v>
      </c>
      <c r="AZ109" s="674">
        <v>28</v>
      </c>
      <c r="BA109" s="674">
        <v>2</v>
      </c>
      <c r="BB109" s="674">
        <v>2</v>
      </c>
      <c r="BC109" s="674">
        <v>1</v>
      </c>
      <c r="BD109" s="674">
        <v>8</v>
      </c>
      <c r="BE109" s="674">
        <v>0</v>
      </c>
      <c r="BF109" s="674">
        <v>0</v>
      </c>
      <c r="BG109" s="674">
        <v>3</v>
      </c>
      <c r="BH109" s="674">
        <v>42</v>
      </c>
      <c r="BI109" s="674">
        <v>10</v>
      </c>
      <c r="BJ109" s="674">
        <v>5</v>
      </c>
      <c r="BK109" s="674">
        <v>56</v>
      </c>
      <c r="BL109" s="674">
        <v>1</v>
      </c>
      <c r="BM109" s="674">
        <v>190</v>
      </c>
      <c r="BN109" s="674">
        <v>3</v>
      </c>
      <c r="BO109" s="674">
        <v>270</v>
      </c>
      <c r="BP109" s="674">
        <v>32</v>
      </c>
      <c r="BQ109" s="674">
        <v>27</v>
      </c>
      <c r="BR109" s="674">
        <v>2</v>
      </c>
      <c r="BS109" s="674">
        <v>49</v>
      </c>
      <c r="BT109" s="674">
        <v>226</v>
      </c>
      <c r="BU109" s="674">
        <v>1465</v>
      </c>
      <c r="BV109" s="674">
        <v>1030</v>
      </c>
      <c r="BW109" s="674">
        <v>96</v>
      </c>
      <c r="BX109" s="674">
        <v>21</v>
      </c>
      <c r="BY109" s="674">
        <v>0</v>
      </c>
      <c r="BZ109" s="674">
        <v>22</v>
      </c>
      <c r="CA109" s="674">
        <v>253</v>
      </c>
      <c r="CB109" s="674">
        <v>86</v>
      </c>
      <c r="CC109" s="674">
        <v>14</v>
      </c>
      <c r="CD109" s="674">
        <v>7</v>
      </c>
      <c r="CE109" s="674">
        <v>8</v>
      </c>
      <c r="CF109" s="674">
        <v>35</v>
      </c>
      <c r="CG109" s="674">
        <v>94</v>
      </c>
      <c r="CH109" s="674">
        <v>32</v>
      </c>
      <c r="CI109" s="674">
        <v>270</v>
      </c>
      <c r="CJ109" s="674">
        <v>93</v>
      </c>
      <c r="CK109" s="674">
        <v>85</v>
      </c>
      <c r="CL109" s="674">
        <v>2</v>
      </c>
      <c r="CM109" s="674">
        <v>59</v>
      </c>
      <c r="CN109" s="674">
        <v>928</v>
      </c>
      <c r="CO109" s="674">
        <v>362</v>
      </c>
      <c r="CP109" s="674">
        <v>472</v>
      </c>
      <c r="CQ109" s="674">
        <v>512</v>
      </c>
      <c r="CR109" s="674">
        <v>53</v>
      </c>
      <c r="CS109" s="674">
        <v>399</v>
      </c>
      <c r="CT109" s="674">
        <v>547</v>
      </c>
      <c r="CU109" s="674">
        <v>289</v>
      </c>
      <c r="CV109" s="674">
        <v>44</v>
      </c>
      <c r="CW109" s="674">
        <v>29</v>
      </c>
      <c r="CX109" s="674">
        <v>130</v>
      </c>
      <c r="CY109" s="674">
        <v>415</v>
      </c>
      <c r="CZ109" s="674">
        <v>122</v>
      </c>
      <c r="DA109" s="674">
        <v>185</v>
      </c>
      <c r="DB109" s="674">
        <v>183</v>
      </c>
      <c r="DC109" s="674">
        <v>150</v>
      </c>
      <c r="DD109" s="674">
        <v>159</v>
      </c>
      <c r="DE109" s="674">
        <v>0</v>
      </c>
      <c r="DF109" s="674">
        <v>9</v>
      </c>
      <c r="DG109" s="675">
        <v>11961</v>
      </c>
      <c r="DH109" s="674">
        <v>0</v>
      </c>
      <c r="DI109" s="674">
        <v>0</v>
      </c>
      <c r="DJ109" s="674">
        <v>0</v>
      </c>
      <c r="DK109" s="674">
        <v>0</v>
      </c>
      <c r="DL109" s="674">
        <v>0</v>
      </c>
      <c r="DM109" s="674">
        <v>0</v>
      </c>
      <c r="DN109" s="674">
        <v>0</v>
      </c>
      <c r="DO109" s="676">
        <v>0</v>
      </c>
      <c r="DP109" s="676">
        <v>11961</v>
      </c>
      <c r="DQ109" s="674">
        <v>0</v>
      </c>
      <c r="DR109" s="676">
        <v>0</v>
      </c>
      <c r="DS109" s="676">
        <v>11961</v>
      </c>
      <c r="DT109" s="677">
        <v>0</v>
      </c>
      <c r="DU109" s="675">
        <v>0</v>
      </c>
      <c r="DV109" s="678">
        <v>11961</v>
      </c>
      <c r="DW109" s="680" t="s">
        <v>310</v>
      </c>
    </row>
    <row r="110" spans="1:127" ht="15.75" customHeight="1">
      <c r="A110" s="651" t="s">
        <v>311</v>
      </c>
      <c r="B110" s="652" t="s">
        <v>0</v>
      </c>
      <c r="C110" s="183"/>
      <c r="D110" s="673">
        <v>451</v>
      </c>
      <c r="E110" s="674">
        <v>1</v>
      </c>
      <c r="F110" s="674">
        <v>4</v>
      </c>
      <c r="G110" s="674">
        <v>14</v>
      </c>
      <c r="H110" s="674">
        <v>166</v>
      </c>
      <c r="I110" s="674">
        <v>0</v>
      </c>
      <c r="J110" s="674">
        <v>133</v>
      </c>
      <c r="K110" s="674">
        <v>964</v>
      </c>
      <c r="L110" s="674">
        <v>63</v>
      </c>
      <c r="M110" s="674">
        <v>36</v>
      </c>
      <c r="N110" s="674">
        <v>0</v>
      </c>
      <c r="O110" s="674">
        <v>39</v>
      </c>
      <c r="P110" s="674">
        <v>63</v>
      </c>
      <c r="Q110" s="674">
        <v>137</v>
      </c>
      <c r="R110" s="674">
        <v>78</v>
      </c>
      <c r="S110" s="674">
        <v>138</v>
      </c>
      <c r="T110" s="674">
        <v>309</v>
      </c>
      <c r="U110" s="674">
        <v>57</v>
      </c>
      <c r="V110" s="674">
        <v>3</v>
      </c>
      <c r="W110" s="674">
        <v>39</v>
      </c>
      <c r="X110" s="674">
        <v>0</v>
      </c>
      <c r="Y110" s="674">
        <v>14</v>
      </c>
      <c r="Z110" s="674">
        <v>34</v>
      </c>
      <c r="AA110" s="674">
        <v>156</v>
      </c>
      <c r="AB110" s="674">
        <v>1640</v>
      </c>
      <c r="AC110" s="674">
        <v>307</v>
      </c>
      <c r="AD110" s="674">
        <v>0</v>
      </c>
      <c r="AE110" s="674">
        <v>33</v>
      </c>
      <c r="AF110" s="674">
        <v>265</v>
      </c>
      <c r="AG110" s="674">
        <v>76</v>
      </c>
      <c r="AH110" s="674">
        <v>6</v>
      </c>
      <c r="AI110" s="674">
        <v>96</v>
      </c>
      <c r="AJ110" s="674">
        <v>245</v>
      </c>
      <c r="AK110" s="674">
        <v>3</v>
      </c>
      <c r="AL110" s="674">
        <v>386</v>
      </c>
      <c r="AM110" s="674">
        <v>317</v>
      </c>
      <c r="AN110" s="674">
        <v>57</v>
      </c>
      <c r="AO110" s="674">
        <v>695</v>
      </c>
      <c r="AP110" s="674">
        <v>205</v>
      </c>
      <c r="AQ110" s="674">
        <v>522</v>
      </c>
      <c r="AR110" s="674">
        <v>464</v>
      </c>
      <c r="AS110" s="674">
        <v>605</v>
      </c>
      <c r="AT110" s="674">
        <v>218</v>
      </c>
      <c r="AU110" s="674">
        <v>1086</v>
      </c>
      <c r="AV110" s="674">
        <v>1908</v>
      </c>
      <c r="AW110" s="674">
        <v>87</v>
      </c>
      <c r="AX110" s="674">
        <v>192</v>
      </c>
      <c r="AY110" s="674">
        <v>101</v>
      </c>
      <c r="AZ110" s="674">
        <v>41</v>
      </c>
      <c r="BA110" s="674">
        <v>2</v>
      </c>
      <c r="BB110" s="674">
        <v>3</v>
      </c>
      <c r="BC110" s="674">
        <v>5</v>
      </c>
      <c r="BD110" s="674">
        <v>14</v>
      </c>
      <c r="BE110" s="674">
        <v>0</v>
      </c>
      <c r="BF110" s="674">
        <v>0</v>
      </c>
      <c r="BG110" s="674">
        <v>21</v>
      </c>
      <c r="BH110" s="674">
        <v>61</v>
      </c>
      <c r="BI110" s="674">
        <v>55</v>
      </c>
      <c r="BJ110" s="674">
        <v>39</v>
      </c>
      <c r="BK110" s="674">
        <v>112</v>
      </c>
      <c r="BL110" s="674">
        <v>12</v>
      </c>
      <c r="BM110" s="674">
        <v>5001</v>
      </c>
      <c r="BN110" s="674">
        <v>2045</v>
      </c>
      <c r="BO110" s="674">
        <v>578</v>
      </c>
      <c r="BP110" s="674">
        <v>1056</v>
      </c>
      <c r="BQ110" s="674">
        <v>859</v>
      </c>
      <c r="BR110" s="674">
        <v>33</v>
      </c>
      <c r="BS110" s="674">
        <v>438</v>
      </c>
      <c r="BT110" s="674">
        <v>1727</v>
      </c>
      <c r="BU110" s="674">
        <v>5163</v>
      </c>
      <c r="BV110" s="674">
        <v>1492</v>
      </c>
      <c r="BW110" s="674">
        <v>457</v>
      </c>
      <c r="BX110" s="674">
        <v>41</v>
      </c>
      <c r="BY110" s="674">
        <v>42</v>
      </c>
      <c r="BZ110" s="674">
        <v>120</v>
      </c>
      <c r="CA110" s="674">
        <v>2162</v>
      </c>
      <c r="CB110" s="674">
        <v>0</v>
      </c>
      <c r="CC110" s="674">
        <v>135</v>
      </c>
      <c r="CD110" s="674">
        <v>33</v>
      </c>
      <c r="CE110" s="674">
        <v>1</v>
      </c>
      <c r="CF110" s="674">
        <v>60</v>
      </c>
      <c r="CG110" s="674">
        <v>378</v>
      </c>
      <c r="CH110" s="674">
        <v>11</v>
      </c>
      <c r="CI110" s="674">
        <v>292</v>
      </c>
      <c r="CJ110" s="674">
        <v>374</v>
      </c>
      <c r="CK110" s="674">
        <v>112</v>
      </c>
      <c r="CL110" s="674">
        <v>2</v>
      </c>
      <c r="CM110" s="674">
        <v>50</v>
      </c>
      <c r="CN110" s="674">
        <v>258</v>
      </c>
      <c r="CO110" s="674">
        <v>2569</v>
      </c>
      <c r="CP110" s="674">
        <v>523</v>
      </c>
      <c r="CQ110" s="674">
        <v>753</v>
      </c>
      <c r="CR110" s="674">
        <v>333</v>
      </c>
      <c r="CS110" s="674">
        <v>1282</v>
      </c>
      <c r="CT110" s="674">
        <v>417</v>
      </c>
      <c r="CU110" s="674">
        <v>288</v>
      </c>
      <c r="CV110" s="674">
        <v>349</v>
      </c>
      <c r="CW110" s="674">
        <v>7</v>
      </c>
      <c r="CX110" s="674">
        <v>216</v>
      </c>
      <c r="CY110" s="674">
        <v>914</v>
      </c>
      <c r="CZ110" s="674">
        <v>105</v>
      </c>
      <c r="DA110" s="674">
        <v>355</v>
      </c>
      <c r="DB110" s="674">
        <v>344</v>
      </c>
      <c r="DC110" s="674">
        <v>89</v>
      </c>
      <c r="DD110" s="674">
        <v>420</v>
      </c>
      <c r="DE110" s="674">
        <v>6</v>
      </c>
      <c r="DF110" s="674">
        <v>0</v>
      </c>
      <c r="DG110" s="675">
        <v>44668</v>
      </c>
      <c r="DH110" s="674">
        <v>0</v>
      </c>
      <c r="DI110" s="674">
        <v>0</v>
      </c>
      <c r="DJ110" s="674">
        <v>0</v>
      </c>
      <c r="DK110" s="674">
        <v>0</v>
      </c>
      <c r="DL110" s="674">
        <v>0</v>
      </c>
      <c r="DM110" s="674">
        <v>0</v>
      </c>
      <c r="DN110" s="674">
        <v>0</v>
      </c>
      <c r="DO110" s="676">
        <v>0</v>
      </c>
      <c r="DP110" s="676">
        <v>44668</v>
      </c>
      <c r="DQ110" s="674">
        <v>17</v>
      </c>
      <c r="DR110" s="676">
        <v>17</v>
      </c>
      <c r="DS110" s="676">
        <v>44685</v>
      </c>
      <c r="DT110" s="677">
        <v>-239</v>
      </c>
      <c r="DU110" s="675">
        <v>-222</v>
      </c>
      <c r="DV110" s="678">
        <v>44446</v>
      </c>
      <c r="DW110" s="680" t="s">
        <v>311</v>
      </c>
    </row>
    <row r="111" spans="1:127" ht="15.75" customHeight="1" thickBot="1">
      <c r="A111" s="607">
        <v>700</v>
      </c>
      <c r="B111" s="617" t="s">
        <v>1</v>
      </c>
      <c r="C111" s="185"/>
      <c r="D111" s="681">
        <v>27676</v>
      </c>
      <c r="E111" s="682">
        <v>7970</v>
      </c>
      <c r="F111" s="682">
        <v>4086</v>
      </c>
      <c r="G111" s="682">
        <v>1358</v>
      </c>
      <c r="H111" s="682">
        <v>5953</v>
      </c>
      <c r="I111" s="682">
        <v>0</v>
      </c>
      <c r="J111" s="682">
        <v>6675</v>
      </c>
      <c r="K111" s="682">
        <v>119484</v>
      </c>
      <c r="L111" s="682">
        <v>40251</v>
      </c>
      <c r="M111" s="682">
        <v>537</v>
      </c>
      <c r="N111" s="682">
        <v>0</v>
      </c>
      <c r="O111" s="682">
        <v>12012</v>
      </c>
      <c r="P111" s="682">
        <v>17928</v>
      </c>
      <c r="Q111" s="682">
        <v>17822</v>
      </c>
      <c r="R111" s="682">
        <v>19161</v>
      </c>
      <c r="S111" s="682">
        <v>54092</v>
      </c>
      <c r="T111" s="682">
        <v>42038</v>
      </c>
      <c r="U111" s="682">
        <v>12455</v>
      </c>
      <c r="V111" s="682">
        <v>8921</v>
      </c>
      <c r="W111" s="682">
        <v>15371</v>
      </c>
      <c r="X111" s="682">
        <v>0</v>
      </c>
      <c r="Y111" s="682">
        <v>30480</v>
      </c>
      <c r="Z111" s="682">
        <v>22004</v>
      </c>
      <c r="AA111" s="682">
        <v>21023</v>
      </c>
      <c r="AB111" s="682">
        <v>322482</v>
      </c>
      <c r="AC111" s="682">
        <v>33275</v>
      </c>
      <c r="AD111" s="682">
        <v>277</v>
      </c>
      <c r="AE111" s="682">
        <v>4548</v>
      </c>
      <c r="AF111" s="682">
        <v>123695</v>
      </c>
      <c r="AG111" s="682">
        <v>9664</v>
      </c>
      <c r="AH111" s="682">
        <v>832</v>
      </c>
      <c r="AI111" s="682">
        <v>7332</v>
      </c>
      <c r="AJ111" s="682">
        <v>13122</v>
      </c>
      <c r="AK111" s="682">
        <v>1242</v>
      </c>
      <c r="AL111" s="682">
        <v>19547</v>
      </c>
      <c r="AM111" s="682">
        <v>33251</v>
      </c>
      <c r="AN111" s="682">
        <v>35627</v>
      </c>
      <c r="AO111" s="682">
        <v>29801</v>
      </c>
      <c r="AP111" s="682">
        <v>16762</v>
      </c>
      <c r="AQ111" s="682">
        <v>95860</v>
      </c>
      <c r="AR111" s="682">
        <v>161106</v>
      </c>
      <c r="AS111" s="682">
        <v>134729</v>
      </c>
      <c r="AT111" s="682">
        <v>27072</v>
      </c>
      <c r="AU111" s="682">
        <v>82597</v>
      </c>
      <c r="AV111" s="682">
        <v>210241</v>
      </c>
      <c r="AW111" s="682">
        <v>23177</v>
      </c>
      <c r="AX111" s="682">
        <v>89992</v>
      </c>
      <c r="AY111" s="682">
        <v>90335</v>
      </c>
      <c r="AZ111" s="682">
        <v>16140</v>
      </c>
      <c r="BA111" s="682">
        <v>1001</v>
      </c>
      <c r="BB111" s="682">
        <v>2239</v>
      </c>
      <c r="BC111" s="682">
        <v>1599</v>
      </c>
      <c r="BD111" s="682">
        <v>2316</v>
      </c>
      <c r="BE111" s="682">
        <v>48</v>
      </c>
      <c r="BF111" s="682">
        <v>288</v>
      </c>
      <c r="BG111" s="682">
        <v>19634</v>
      </c>
      <c r="BH111" s="682">
        <v>61588</v>
      </c>
      <c r="BI111" s="682">
        <v>5548</v>
      </c>
      <c r="BJ111" s="682">
        <v>2123</v>
      </c>
      <c r="BK111" s="682">
        <v>41557</v>
      </c>
      <c r="BL111" s="682">
        <v>3856</v>
      </c>
      <c r="BM111" s="682">
        <v>144734</v>
      </c>
      <c r="BN111" s="682">
        <v>56122</v>
      </c>
      <c r="BO111" s="682">
        <v>59004</v>
      </c>
      <c r="BP111" s="682">
        <v>54723</v>
      </c>
      <c r="BQ111" s="682">
        <v>185850</v>
      </c>
      <c r="BR111" s="682">
        <v>12584</v>
      </c>
      <c r="BS111" s="682">
        <v>22522</v>
      </c>
      <c r="BT111" s="682">
        <v>22777</v>
      </c>
      <c r="BU111" s="682">
        <v>204335</v>
      </c>
      <c r="BV111" s="682">
        <v>88359</v>
      </c>
      <c r="BW111" s="682">
        <v>19582</v>
      </c>
      <c r="BX111" s="682">
        <v>9775</v>
      </c>
      <c r="BY111" s="682">
        <v>47702</v>
      </c>
      <c r="BZ111" s="682">
        <v>4633</v>
      </c>
      <c r="CA111" s="682">
        <v>34550</v>
      </c>
      <c r="CB111" s="682">
        <v>105607</v>
      </c>
      <c r="CC111" s="682">
        <v>6651</v>
      </c>
      <c r="CD111" s="682">
        <v>3481</v>
      </c>
      <c r="CE111" s="682">
        <v>338</v>
      </c>
      <c r="CF111" s="682">
        <v>6136</v>
      </c>
      <c r="CG111" s="682">
        <v>12594</v>
      </c>
      <c r="CH111" s="682">
        <v>1700</v>
      </c>
      <c r="CI111" s="682">
        <v>43977</v>
      </c>
      <c r="CJ111" s="682">
        <v>21021</v>
      </c>
      <c r="CK111" s="682">
        <v>45270</v>
      </c>
      <c r="CL111" s="682">
        <v>792</v>
      </c>
      <c r="CM111" s="682">
        <v>12772</v>
      </c>
      <c r="CN111" s="682">
        <v>89413</v>
      </c>
      <c r="CO111" s="682">
        <v>41188</v>
      </c>
      <c r="CP111" s="682">
        <v>25659</v>
      </c>
      <c r="CQ111" s="682">
        <v>163670</v>
      </c>
      <c r="CR111" s="682">
        <v>8089</v>
      </c>
      <c r="CS111" s="682">
        <v>29289</v>
      </c>
      <c r="CT111" s="682">
        <v>23815</v>
      </c>
      <c r="CU111" s="682">
        <v>22353</v>
      </c>
      <c r="CV111" s="682">
        <v>13054</v>
      </c>
      <c r="CW111" s="682">
        <v>18028</v>
      </c>
      <c r="CX111" s="682">
        <v>59455</v>
      </c>
      <c r="CY111" s="682">
        <v>52472</v>
      </c>
      <c r="CZ111" s="682">
        <v>29534</v>
      </c>
      <c r="DA111" s="682">
        <v>126321</v>
      </c>
      <c r="DB111" s="682">
        <v>14535</v>
      </c>
      <c r="DC111" s="682">
        <v>19373</v>
      </c>
      <c r="DD111" s="682">
        <v>17162</v>
      </c>
      <c r="DE111" s="682">
        <v>11961</v>
      </c>
      <c r="DF111" s="682">
        <v>24762</v>
      </c>
      <c r="DG111" s="683">
        <v>4229524</v>
      </c>
      <c r="DH111" s="684">
        <v>143239</v>
      </c>
      <c r="DI111" s="684">
        <v>2512358</v>
      </c>
      <c r="DJ111" s="684">
        <v>774318</v>
      </c>
      <c r="DK111" s="684">
        <v>118855</v>
      </c>
      <c r="DL111" s="684">
        <v>272718</v>
      </c>
      <c r="DM111" s="684">
        <v>845085</v>
      </c>
      <c r="DN111" s="684">
        <v>-6650</v>
      </c>
      <c r="DO111" s="685">
        <v>4659923</v>
      </c>
      <c r="DP111" s="685">
        <v>8889447</v>
      </c>
      <c r="DQ111" s="684">
        <v>3671690</v>
      </c>
      <c r="DR111" s="685">
        <v>8331613</v>
      </c>
      <c r="DS111" s="685">
        <v>12561137</v>
      </c>
      <c r="DT111" s="686">
        <v>-3293986</v>
      </c>
      <c r="DU111" s="687">
        <v>5037627</v>
      </c>
      <c r="DV111" s="688">
        <v>9267151</v>
      </c>
      <c r="DW111" s="689">
        <v>700</v>
      </c>
    </row>
    <row r="112" spans="1:127" ht="15.75" customHeight="1">
      <c r="A112" s="608" t="s">
        <v>403</v>
      </c>
      <c r="B112" s="618" t="s">
        <v>203</v>
      </c>
      <c r="C112" s="458"/>
      <c r="D112" s="690">
        <v>106</v>
      </c>
      <c r="E112" s="691">
        <v>14</v>
      </c>
      <c r="F112" s="691">
        <v>97</v>
      </c>
      <c r="G112" s="691">
        <v>37</v>
      </c>
      <c r="H112" s="691">
        <v>634</v>
      </c>
      <c r="I112" s="691">
        <v>0</v>
      </c>
      <c r="J112" s="691">
        <v>441</v>
      </c>
      <c r="K112" s="691">
        <v>2009</v>
      </c>
      <c r="L112" s="691">
        <v>705</v>
      </c>
      <c r="M112" s="691">
        <v>8</v>
      </c>
      <c r="N112" s="691">
        <v>0</v>
      </c>
      <c r="O112" s="691">
        <v>208</v>
      </c>
      <c r="P112" s="691">
        <v>365</v>
      </c>
      <c r="Q112" s="691">
        <v>355</v>
      </c>
      <c r="R112" s="691">
        <v>521</v>
      </c>
      <c r="S112" s="691">
        <v>1310</v>
      </c>
      <c r="T112" s="691">
        <v>2206</v>
      </c>
      <c r="U112" s="691">
        <v>550</v>
      </c>
      <c r="V112" s="691">
        <v>537</v>
      </c>
      <c r="W112" s="691">
        <v>302</v>
      </c>
      <c r="X112" s="691">
        <v>0</v>
      </c>
      <c r="Y112" s="691">
        <v>734</v>
      </c>
      <c r="Z112" s="691">
        <v>125</v>
      </c>
      <c r="AA112" s="691">
        <v>438</v>
      </c>
      <c r="AB112" s="691">
        <v>11901</v>
      </c>
      <c r="AC112" s="691">
        <v>812</v>
      </c>
      <c r="AD112" s="691">
        <v>2</v>
      </c>
      <c r="AE112" s="691">
        <v>63</v>
      </c>
      <c r="AF112" s="691">
        <v>3332</v>
      </c>
      <c r="AG112" s="691">
        <v>267</v>
      </c>
      <c r="AH112" s="691">
        <v>21</v>
      </c>
      <c r="AI112" s="691">
        <v>204</v>
      </c>
      <c r="AJ112" s="691">
        <v>312</v>
      </c>
      <c r="AK112" s="691">
        <v>32</v>
      </c>
      <c r="AL112" s="691">
        <v>703</v>
      </c>
      <c r="AM112" s="691">
        <v>1826</v>
      </c>
      <c r="AN112" s="691">
        <v>133</v>
      </c>
      <c r="AO112" s="691">
        <v>293</v>
      </c>
      <c r="AP112" s="691">
        <v>55</v>
      </c>
      <c r="AQ112" s="691">
        <v>809</v>
      </c>
      <c r="AR112" s="691">
        <v>2185</v>
      </c>
      <c r="AS112" s="691">
        <v>2165</v>
      </c>
      <c r="AT112" s="691">
        <v>814</v>
      </c>
      <c r="AU112" s="691">
        <v>2661</v>
      </c>
      <c r="AV112" s="691">
        <v>7270</v>
      </c>
      <c r="AW112" s="691">
        <v>513</v>
      </c>
      <c r="AX112" s="691">
        <v>3588</v>
      </c>
      <c r="AY112" s="691">
        <v>2963</v>
      </c>
      <c r="AZ112" s="691">
        <v>423</v>
      </c>
      <c r="BA112" s="691">
        <v>15</v>
      </c>
      <c r="BB112" s="691">
        <v>99</v>
      </c>
      <c r="BC112" s="691">
        <v>67</v>
      </c>
      <c r="BD112" s="691">
        <v>104</v>
      </c>
      <c r="BE112" s="691">
        <v>8</v>
      </c>
      <c r="BF112" s="691">
        <v>3</v>
      </c>
      <c r="BG112" s="691">
        <v>203</v>
      </c>
      <c r="BH112" s="691">
        <v>835</v>
      </c>
      <c r="BI112" s="691">
        <v>141</v>
      </c>
      <c r="BJ112" s="691">
        <v>34</v>
      </c>
      <c r="BK112" s="691">
        <v>1157</v>
      </c>
      <c r="BL112" s="691">
        <v>51</v>
      </c>
      <c r="BM112" s="691">
        <v>6638</v>
      </c>
      <c r="BN112" s="691">
        <v>1498</v>
      </c>
      <c r="BO112" s="691">
        <v>2290</v>
      </c>
      <c r="BP112" s="691">
        <v>1366</v>
      </c>
      <c r="BQ112" s="691">
        <v>6064</v>
      </c>
      <c r="BR112" s="691">
        <v>217</v>
      </c>
      <c r="BS112" s="691">
        <v>448</v>
      </c>
      <c r="BT112" s="691">
        <v>1663</v>
      </c>
      <c r="BU112" s="691">
        <v>15894</v>
      </c>
      <c r="BV112" s="691">
        <v>8597</v>
      </c>
      <c r="BW112" s="691">
        <v>871</v>
      </c>
      <c r="BX112" s="691">
        <v>428</v>
      </c>
      <c r="BY112" s="691">
        <v>0</v>
      </c>
      <c r="BZ112" s="691">
        <v>226</v>
      </c>
      <c r="CA112" s="691">
        <v>2385</v>
      </c>
      <c r="CB112" s="691">
        <v>0</v>
      </c>
      <c r="CC112" s="691">
        <v>288</v>
      </c>
      <c r="CD112" s="691">
        <v>47</v>
      </c>
      <c r="CE112" s="691">
        <v>45</v>
      </c>
      <c r="CF112" s="691">
        <v>294</v>
      </c>
      <c r="CG112" s="691">
        <v>1079</v>
      </c>
      <c r="CH112" s="691">
        <v>259</v>
      </c>
      <c r="CI112" s="691">
        <v>810</v>
      </c>
      <c r="CJ112" s="691">
        <v>621</v>
      </c>
      <c r="CK112" s="691">
        <v>2757</v>
      </c>
      <c r="CL112" s="691">
        <v>2</v>
      </c>
      <c r="CM112" s="691">
        <v>1102</v>
      </c>
      <c r="CN112" s="691">
        <v>2692</v>
      </c>
      <c r="CO112" s="691">
        <v>1046</v>
      </c>
      <c r="CP112" s="691">
        <v>1109</v>
      </c>
      <c r="CQ112" s="691">
        <v>2970</v>
      </c>
      <c r="CR112" s="691">
        <v>409</v>
      </c>
      <c r="CS112" s="691">
        <v>1951</v>
      </c>
      <c r="CT112" s="691">
        <v>1714</v>
      </c>
      <c r="CU112" s="691">
        <v>2113</v>
      </c>
      <c r="CV112" s="691">
        <v>274</v>
      </c>
      <c r="CW112" s="691">
        <v>613</v>
      </c>
      <c r="CX112" s="691">
        <v>1183</v>
      </c>
      <c r="CY112" s="691">
        <v>3917</v>
      </c>
      <c r="CZ112" s="691">
        <v>1243</v>
      </c>
      <c r="DA112" s="691">
        <v>3316</v>
      </c>
      <c r="DB112" s="691">
        <v>1995</v>
      </c>
      <c r="DC112" s="691">
        <v>1472</v>
      </c>
      <c r="DD112" s="691">
        <v>1381</v>
      </c>
      <c r="DE112" s="691">
        <v>0</v>
      </c>
      <c r="DF112" s="691">
        <v>186</v>
      </c>
      <c r="DG112" s="692">
        <v>143239</v>
      </c>
      <c r="DH112" s="693"/>
      <c r="DI112" s="693"/>
      <c r="DJ112" s="693"/>
      <c r="DK112" s="693"/>
      <c r="DL112" s="693"/>
      <c r="DM112" s="693"/>
      <c r="DN112" s="693"/>
      <c r="DO112" s="693"/>
      <c r="DP112" s="693"/>
      <c r="DQ112" s="693"/>
      <c r="DR112" s="693"/>
      <c r="DS112" s="693"/>
      <c r="DT112" s="693"/>
      <c r="DU112" s="693"/>
      <c r="DV112" s="693"/>
      <c r="DW112" s="694"/>
    </row>
    <row r="113" spans="1:127" ht="15.75" customHeight="1">
      <c r="A113" s="602" t="s">
        <v>404</v>
      </c>
      <c r="B113" s="616" t="s">
        <v>6</v>
      </c>
      <c r="C113" s="183"/>
      <c r="D113" s="673">
        <v>3992</v>
      </c>
      <c r="E113" s="674">
        <v>848</v>
      </c>
      <c r="F113" s="674">
        <v>3663</v>
      </c>
      <c r="G113" s="674">
        <v>1138</v>
      </c>
      <c r="H113" s="674">
        <v>3337</v>
      </c>
      <c r="I113" s="674">
        <v>0</v>
      </c>
      <c r="J113" s="674">
        <v>2461</v>
      </c>
      <c r="K113" s="674">
        <v>35353</v>
      </c>
      <c r="L113" s="674">
        <v>5782</v>
      </c>
      <c r="M113" s="674">
        <v>673</v>
      </c>
      <c r="N113" s="674">
        <v>0</v>
      </c>
      <c r="O113" s="674">
        <v>6089</v>
      </c>
      <c r="P113" s="674">
        <v>10075</v>
      </c>
      <c r="Q113" s="674">
        <v>6541</v>
      </c>
      <c r="R113" s="674">
        <v>6974</v>
      </c>
      <c r="S113" s="674">
        <v>5683</v>
      </c>
      <c r="T113" s="674">
        <v>18997</v>
      </c>
      <c r="U113" s="674">
        <v>8433</v>
      </c>
      <c r="V113" s="674">
        <v>1044</v>
      </c>
      <c r="W113" s="674">
        <v>4751</v>
      </c>
      <c r="X113" s="674">
        <v>0</v>
      </c>
      <c r="Y113" s="674">
        <v>5330</v>
      </c>
      <c r="Z113" s="674">
        <v>2725</v>
      </c>
      <c r="AA113" s="674">
        <v>1203</v>
      </c>
      <c r="AB113" s="674">
        <v>114996</v>
      </c>
      <c r="AC113" s="674">
        <v>8509</v>
      </c>
      <c r="AD113" s="674">
        <v>86</v>
      </c>
      <c r="AE113" s="674">
        <v>586</v>
      </c>
      <c r="AF113" s="674">
        <v>44690</v>
      </c>
      <c r="AG113" s="674">
        <v>5469</v>
      </c>
      <c r="AH113" s="674">
        <v>325</v>
      </c>
      <c r="AI113" s="674">
        <v>3995</v>
      </c>
      <c r="AJ113" s="674">
        <v>5107</v>
      </c>
      <c r="AK113" s="674">
        <v>520</v>
      </c>
      <c r="AL113" s="674">
        <v>6934</v>
      </c>
      <c r="AM113" s="674">
        <v>3144</v>
      </c>
      <c r="AN113" s="674">
        <v>6536</v>
      </c>
      <c r="AO113" s="674">
        <v>10430</v>
      </c>
      <c r="AP113" s="674">
        <v>2059</v>
      </c>
      <c r="AQ113" s="674">
        <v>9350</v>
      </c>
      <c r="AR113" s="674">
        <v>31397</v>
      </c>
      <c r="AS113" s="674">
        <v>63192</v>
      </c>
      <c r="AT113" s="674">
        <v>22369</v>
      </c>
      <c r="AU113" s="674">
        <v>33704</v>
      </c>
      <c r="AV113" s="674">
        <v>89126</v>
      </c>
      <c r="AW113" s="674">
        <v>4564</v>
      </c>
      <c r="AX113" s="674">
        <v>22635</v>
      </c>
      <c r="AY113" s="674">
        <v>56913</v>
      </c>
      <c r="AZ113" s="674">
        <v>9495</v>
      </c>
      <c r="BA113" s="674">
        <v>517</v>
      </c>
      <c r="BB113" s="674">
        <v>1060</v>
      </c>
      <c r="BC113" s="674">
        <v>282</v>
      </c>
      <c r="BD113" s="674">
        <v>1934</v>
      </c>
      <c r="BE113" s="674">
        <v>128</v>
      </c>
      <c r="BF113" s="674">
        <v>23</v>
      </c>
      <c r="BG113" s="674">
        <v>4619</v>
      </c>
      <c r="BH113" s="674">
        <v>25961</v>
      </c>
      <c r="BI113" s="674">
        <v>1187</v>
      </c>
      <c r="BJ113" s="674">
        <v>1126</v>
      </c>
      <c r="BK113" s="674">
        <v>19310</v>
      </c>
      <c r="BL113" s="674">
        <v>1361</v>
      </c>
      <c r="BM113" s="674">
        <v>91076</v>
      </c>
      <c r="BN113" s="674">
        <v>33635</v>
      </c>
      <c r="BO113" s="674">
        <v>39236</v>
      </c>
      <c r="BP113" s="674">
        <v>46973</v>
      </c>
      <c r="BQ113" s="674">
        <v>37753</v>
      </c>
      <c r="BR113" s="674">
        <v>1630</v>
      </c>
      <c r="BS113" s="674">
        <v>5328</v>
      </c>
      <c r="BT113" s="674">
        <v>33057</v>
      </c>
      <c r="BU113" s="674">
        <v>276588</v>
      </c>
      <c r="BV113" s="674">
        <v>91207</v>
      </c>
      <c r="BW113" s="674">
        <v>11168</v>
      </c>
      <c r="BX113" s="674">
        <v>6559</v>
      </c>
      <c r="BY113" s="674">
        <v>0</v>
      </c>
      <c r="BZ113" s="674">
        <v>3374</v>
      </c>
      <c r="CA113" s="674">
        <v>83019</v>
      </c>
      <c r="CB113" s="674">
        <v>0</v>
      </c>
      <c r="CC113" s="674">
        <v>1460</v>
      </c>
      <c r="CD113" s="674">
        <v>486</v>
      </c>
      <c r="CE113" s="674">
        <v>437</v>
      </c>
      <c r="CF113" s="674">
        <v>4206</v>
      </c>
      <c r="CG113" s="674">
        <v>10361</v>
      </c>
      <c r="CH113" s="674">
        <v>5595</v>
      </c>
      <c r="CI113" s="674">
        <v>5989</v>
      </c>
      <c r="CJ113" s="674">
        <v>5245</v>
      </c>
      <c r="CK113" s="674">
        <v>44378</v>
      </c>
      <c r="CL113" s="674">
        <v>211</v>
      </c>
      <c r="CM113" s="674">
        <v>5866</v>
      </c>
      <c r="CN113" s="674">
        <v>116503</v>
      </c>
      <c r="CO113" s="674">
        <v>119423</v>
      </c>
      <c r="CP113" s="674">
        <v>26121</v>
      </c>
      <c r="CQ113" s="674">
        <v>181760</v>
      </c>
      <c r="CR113" s="674">
        <v>12355</v>
      </c>
      <c r="CS113" s="674">
        <v>66630</v>
      </c>
      <c r="CT113" s="674">
        <v>68030</v>
      </c>
      <c r="CU113" s="674">
        <v>28163</v>
      </c>
      <c r="CV113" s="674">
        <v>5527</v>
      </c>
      <c r="CW113" s="674">
        <v>3789</v>
      </c>
      <c r="CX113" s="674">
        <v>29068</v>
      </c>
      <c r="CY113" s="674">
        <v>125409</v>
      </c>
      <c r="CZ113" s="674">
        <v>11750</v>
      </c>
      <c r="DA113" s="674">
        <v>58663</v>
      </c>
      <c r="DB113" s="674">
        <v>17307</v>
      </c>
      <c r="DC113" s="674">
        <v>17905</v>
      </c>
      <c r="DD113" s="674">
        <v>24276</v>
      </c>
      <c r="DE113" s="674">
        <v>0</v>
      </c>
      <c r="DF113" s="674">
        <v>828</v>
      </c>
      <c r="DG113" s="695">
        <v>2507075</v>
      </c>
      <c r="DH113" s="693"/>
      <c r="DI113" s="693"/>
      <c r="DJ113" s="693"/>
      <c r="DK113" s="693"/>
      <c r="DL113" s="693"/>
      <c r="DM113" s="693"/>
      <c r="DN113" s="693"/>
      <c r="DO113" s="693"/>
      <c r="DP113" s="693"/>
      <c r="DQ113" s="693"/>
      <c r="DR113" s="693"/>
      <c r="DS113" s="693"/>
      <c r="DT113" s="693"/>
      <c r="DU113" s="693"/>
      <c r="DV113" s="693"/>
      <c r="DW113" s="694"/>
    </row>
    <row r="114" spans="1:127" ht="15.75" customHeight="1">
      <c r="A114" s="602" t="s">
        <v>405</v>
      </c>
      <c r="B114" s="616" t="s">
        <v>7</v>
      </c>
      <c r="C114" s="183"/>
      <c r="D114" s="673">
        <v>18271</v>
      </c>
      <c r="E114" s="674">
        <v>688</v>
      </c>
      <c r="F114" s="674">
        <v>1446</v>
      </c>
      <c r="G114" s="674">
        <v>1549</v>
      </c>
      <c r="H114" s="674">
        <v>2904</v>
      </c>
      <c r="I114" s="674">
        <v>0</v>
      </c>
      <c r="J114" s="674">
        <v>267</v>
      </c>
      <c r="K114" s="674">
        <v>14588</v>
      </c>
      <c r="L114" s="674">
        <v>8364</v>
      </c>
      <c r="M114" s="674">
        <v>169</v>
      </c>
      <c r="N114" s="674">
        <v>0</v>
      </c>
      <c r="O114" s="674">
        <v>-1682</v>
      </c>
      <c r="P114" s="674">
        <v>-325</v>
      </c>
      <c r="Q114" s="674">
        <v>5436</v>
      </c>
      <c r="R114" s="674">
        <v>2235</v>
      </c>
      <c r="S114" s="674">
        <v>1545</v>
      </c>
      <c r="T114" s="674">
        <v>10193</v>
      </c>
      <c r="U114" s="674">
        <v>2713</v>
      </c>
      <c r="V114" s="674">
        <v>1060</v>
      </c>
      <c r="W114" s="674">
        <v>4294</v>
      </c>
      <c r="X114" s="674">
        <v>0</v>
      </c>
      <c r="Y114" s="674">
        <v>765</v>
      </c>
      <c r="Z114" s="674">
        <v>-160</v>
      </c>
      <c r="AA114" s="674">
        <v>1226</v>
      </c>
      <c r="AB114" s="674">
        <v>103216</v>
      </c>
      <c r="AC114" s="674">
        <v>4118</v>
      </c>
      <c r="AD114" s="674">
        <v>33</v>
      </c>
      <c r="AE114" s="674">
        <v>680</v>
      </c>
      <c r="AF114" s="674">
        <v>-1760</v>
      </c>
      <c r="AG114" s="674">
        <v>-2752</v>
      </c>
      <c r="AH114" s="674">
        <v>123</v>
      </c>
      <c r="AI114" s="674">
        <v>1477</v>
      </c>
      <c r="AJ114" s="674">
        <v>1799</v>
      </c>
      <c r="AK114" s="674">
        <v>53</v>
      </c>
      <c r="AL114" s="674">
        <v>4371</v>
      </c>
      <c r="AM114" s="674">
        <v>6955</v>
      </c>
      <c r="AN114" s="674">
        <v>5454</v>
      </c>
      <c r="AO114" s="674">
        <v>9321</v>
      </c>
      <c r="AP114" s="674">
        <v>2381</v>
      </c>
      <c r="AQ114" s="674">
        <v>14201</v>
      </c>
      <c r="AR114" s="674">
        <v>-8056</v>
      </c>
      <c r="AS114" s="674">
        <v>11701</v>
      </c>
      <c r="AT114" s="674">
        <v>980</v>
      </c>
      <c r="AU114" s="674">
        <v>13689</v>
      </c>
      <c r="AV114" s="674">
        <v>37958</v>
      </c>
      <c r="AW114" s="674">
        <v>253</v>
      </c>
      <c r="AX114" s="674">
        <v>-1656</v>
      </c>
      <c r="AY114" s="674">
        <v>-17692</v>
      </c>
      <c r="AZ114" s="674">
        <v>-923</v>
      </c>
      <c r="BA114" s="674">
        <v>35</v>
      </c>
      <c r="BB114" s="674">
        <v>-93</v>
      </c>
      <c r="BC114" s="674">
        <v>95</v>
      </c>
      <c r="BD114" s="674">
        <v>49</v>
      </c>
      <c r="BE114" s="674">
        <v>-15</v>
      </c>
      <c r="BF114" s="674">
        <v>13</v>
      </c>
      <c r="BG114" s="674">
        <v>90</v>
      </c>
      <c r="BH114" s="674">
        <v>1603</v>
      </c>
      <c r="BI114" s="674">
        <v>617</v>
      </c>
      <c r="BJ114" s="674">
        <v>105</v>
      </c>
      <c r="BK114" s="674">
        <v>764</v>
      </c>
      <c r="BL114" s="674">
        <v>-5</v>
      </c>
      <c r="BM114" s="674">
        <v>9375</v>
      </c>
      <c r="BN114" s="674">
        <v>3384</v>
      </c>
      <c r="BO114" s="674">
        <v>1177</v>
      </c>
      <c r="BP114" s="674">
        <v>1136</v>
      </c>
      <c r="BQ114" s="674">
        <v>48324</v>
      </c>
      <c r="BR114" s="674">
        <v>845</v>
      </c>
      <c r="BS114" s="674">
        <v>4551</v>
      </c>
      <c r="BT114" s="674">
        <v>4590</v>
      </c>
      <c r="BU114" s="674">
        <v>108807</v>
      </c>
      <c r="BV114" s="674">
        <v>73686</v>
      </c>
      <c r="BW114" s="674">
        <v>15527</v>
      </c>
      <c r="BX114" s="674">
        <v>12076</v>
      </c>
      <c r="BY114" s="674">
        <v>237356</v>
      </c>
      <c r="BZ114" s="674">
        <v>347</v>
      </c>
      <c r="CA114" s="674">
        <v>12050</v>
      </c>
      <c r="CB114" s="674">
        <v>0</v>
      </c>
      <c r="CC114" s="674">
        <v>544</v>
      </c>
      <c r="CD114" s="674">
        <v>24</v>
      </c>
      <c r="CE114" s="674">
        <v>173</v>
      </c>
      <c r="CF114" s="674">
        <v>1535</v>
      </c>
      <c r="CG114" s="674">
        <v>8187</v>
      </c>
      <c r="CH114" s="674">
        <v>178</v>
      </c>
      <c r="CI114" s="674">
        <v>26616</v>
      </c>
      <c r="CJ114" s="674">
        <v>7472</v>
      </c>
      <c r="CK114" s="674">
        <v>16264</v>
      </c>
      <c r="CL114" s="674">
        <v>204</v>
      </c>
      <c r="CM114" s="674">
        <v>2557</v>
      </c>
      <c r="CN114" s="674">
        <v>0</v>
      </c>
      <c r="CO114" s="674">
        <v>607</v>
      </c>
      <c r="CP114" s="674">
        <v>2939</v>
      </c>
      <c r="CQ114" s="674">
        <v>18128</v>
      </c>
      <c r="CR114" s="674">
        <v>804</v>
      </c>
      <c r="CS114" s="674">
        <v>1549</v>
      </c>
      <c r="CT114" s="674">
        <v>3997</v>
      </c>
      <c r="CU114" s="674">
        <v>134</v>
      </c>
      <c r="CV114" s="674">
        <v>5241</v>
      </c>
      <c r="CW114" s="674">
        <v>1861</v>
      </c>
      <c r="CX114" s="674">
        <v>3354</v>
      </c>
      <c r="CY114" s="674">
        <v>29070</v>
      </c>
      <c r="CZ114" s="674">
        <v>1719</v>
      </c>
      <c r="DA114" s="674">
        <v>5757</v>
      </c>
      <c r="DB114" s="674">
        <v>8891</v>
      </c>
      <c r="DC114" s="674">
        <v>16193</v>
      </c>
      <c r="DD114" s="674">
        <v>8342</v>
      </c>
      <c r="DE114" s="674">
        <v>0</v>
      </c>
      <c r="DF114" s="674">
        <v>15937</v>
      </c>
      <c r="DG114" s="695">
        <v>986236</v>
      </c>
      <c r="DH114" s="693"/>
      <c r="DI114" s="693"/>
      <c r="DJ114" s="693"/>
      <c r="DK114" s="693"/>
      <c r="DL114" s="693"/>
      <c r="DM114" s="693"/>
      <c r="DN114" s="693"/>
      <c r="DO114" s="693"/>
      <c r="DP114" s="693"/>
      <c r="DQ114" s="693"/>
      <c r="DR114" s="693"/>
      <c r="DS114" s="693"/>
      <c r="DT114" s="693"/>
      <c r="DU114" s="693"/>
      <c r="DV114" s="693"/>
      <c r="DW114" s="694"/>
    </row>
    <row r="115" spans="1:127" ht="15.75" customHeight="1">
      <c r="A115" s="602" t="s">
        <v>406</v>
      </c>
      <c r="B115" s="616" t="s">
        <v>8</v>
      </c>
      <c r="C115" s="183"/>
      <c r="D115" s="673">
        <v>12201</v>
      </c>
      <c r="E115" s="674">
        <v>646</v>
      </c>
      <c r="F115" s="674">
        <v>341</v>
      </c>
      <c r="G115" s="674">
        <v>1076</v>
      </c>
      <c r="H115" s="674">
        <v>901</v>
      </c>
      <c r="I115" s="674">
        <v>0</v>
      </c>
      <c r="J115" s="674">
        <v>1256</v>
      </c>
      <c r="K115" s="674">
        <v>9484</v>
      </c>
      <c r="L115" s="674">
        <v>3090</v>
      </c>
      <c r="M115" s="674">
        <v>60</v>
      </c>
      <c r="N115" s="674">
        <v>0</v>
      </c>
      <c r="O115" s="674">
        <v>5727</v>
      </c>
      <c r="P115" s="674">
        <v>787</v>
      </c>
      <c r="Q115" s="674">
        <v>1075</v>
      </c>
      <c r="R115" s="674">
        <v>378</v>
      </c>
      <c r="S115" s="674">
        <v>11718</v>
      </c>
      <c r="T115" s="674">
        <v>1172</v>
      </c>
      <c r="U115" s="674">
        <v>5965</v>
      </c>
      <c r="V115" s="674">
        <v>2687</v>
      </c>
      <c r="W115" s="674">
        <v>1858</v>
      </c>
      <c r="X115" s="674">
        <v>0</v>
      </c>
      <c r="Y115" s="674">
        <v>2959</v>
      </c>
      <c r="Z115" s="674">
        <v>2220</v>
      </c>
      <c r="AA115" s="674">
        <v>449</v>
      </c>
      <c r="AB115" s="674">
        <v>104772</v>
      </c>
      <c r="AC115" s="674">
        <v>10847</v>
      </c>
      <c r="AD115" s="674">
        <v>1</v>
      </c>
      <c r="AE115" s="674">
        <v>176</v>
      </c>
      <c r="AF115" s="674">
        <v>20023</v>
      </c>
      <c r="AG115" s="674">
        <v>201</v>
      </c>
      <c r="AH115" s="674">
        <v>75</v>
      </c>
      <c r="AI115" s="674">
        <v>1754</v>
      </c>
      <c r="AJ115" s="674">
        <v>2982</v>
      </c>
      <c r="AK115" s="674">
        <v>81</v>
      </c>
      <c r="AL115" s="674">
        <v>3677</v>
      </c>
      <c r="AM115" s="674">
        <v>3462</v>
      </c>
      <c r="AN115" s="674">
        <v>515</v>
      </c>
      <c r="AO115" s="674">
        <v>3580</v>
      </c>
      <c r="AP115" s="674">
        <v>340</v>
      </c>
      <c r="AQ115" s="674">
        <v>4127</v>
      </c>
      <c r="AR115" s="674">
        <v>13791</v>
      </c>
      <c r="AS115" s="674">
        <v>20381</v>
      </c>
      <c r="AT115" s="674">
        <v>5099</v>
      </c>
      <c r="AU115" s="674">
        <v>14709</v>
      </c>
      <c r="AV115" s="674">
        <v>40883</v>
      </c>
      <c r="AW115" s="674">
        <v>4704</v>
      </c>
      <c r="AX115" s="674">
        <v>21883</v>
      </c>
      <c r="AY115" s="674">
        <v>39379</v>
      </c>
      <c r="AZ115" s="674">
        <v>5390</v>
      </c>
      <c r="BA115" s="674">
        <v>58</v>
      </c>
      <c r="BB115" s="674">
        <v>776</v>
      </c>
      <c r="BC115" s="674">
        <v>181</v>
      </c>
      <c r="BD115" s="674">
        <v>1105</v>
      </c>
      <c r="BE115" s="674">
        <v>48</v>
      </c>
      <c r="BF115" s="674">
        <v>52</v>
      </c>
      <c r="BG115" s="674">
        <v>3834</v>
      </c>
      <c r="BH115" s="674">
        <v>8841</v>
      </c>
      <c r="BI115" s="674">
        <v>196</v>
      </c>
      <c r="BJ115" s="674">
        <v>173</v>
      </c>
      <c r="BK115" s="674">
        <v>24588</v>
      </c>
      <c r="BL115" s="674">
        <v>4665</v>
      </c>
      <c r="BM115" s="674">
        <v>6780</v>
      </c>
      <c r="BN115" s="674">
        <v>2186</v>
      </c>
      <c r="BO115" s="674">
        <v>7891</v>
      </c>
      <c r="BP115" s="674">
        <v>5820</v>
      </c>
      <c r="BQ115" s="674">
        <v>42548</v>
      </c>
      <c r="BR115" s="674">
        <v>1866</v>
      </c>
      <c r="BS115" s="674">
        <v>7787</v>
      </c>
      <c r="BT115" s="674">
        <v>5088</v>
      </c>
      <c r="BU115" s="674">
        <v>63969</v>
      </c>
      <c r="BV115" s="674">
        <v>15294</v>
      </c>
      <c r="BW115" s="674">
        <v>21468</v>
      </c>
      <c r="BX115" s="674">
        <v>10479</v>
      </c>
      <c r="BY115" s="674">
        <v>166013</v>
      </c>
      <c r="BZ115" s="674">
        <v>5621</v>
      </c>
      <c r="CA115" s="674">
        <v>23712</v>
      </c>
      <c r="CB115" s="674">
        <v>0</v>
      </c>
      <c r="CC115" s="674">
        <v>2053</v>
      </c>
      <c r="CD115" s="674">
        <v>1312</v>
      </c>
      <c r="CE115" s="674">
        <v>127</v>
      </c>
      <c r="CF115" s="674">
        <v>4960</v>
      </c>
      <c r="CG115" s="674">
        <v>3327</v>
      </c>
      <c r="CH115" s="674">
        <v>715</v>
      </c>
      <c r="CI115" s="674">
        <v>15328</v>
      </c>
      <c r="CJ115" s="674">
        <v>1242</v>
      </c>
      <c r="CK115" s="674">
        <v>13405</v>
      </c>
      <c r="CL115" s="674">
        <v>60</v>
      </c>
      <c r="CM115" s="674">
        <v>1284</v>
      </c>
      <c r="CN115" s="674">
        <v>0</v>
      </c>
      <c r="CO115" s="674">
        <v>7707</v>
      </c>
      <c r="CP115" s="674">
        <v>30965</v>
      </c>
      <c r="CQ115" s="674">
        <v>26445</v>
      </c>
      <c r="CR115" s="674">
        <v>1165</v>
      </c>
      <c r="CS115" s="674">
        <v>1166</v>
      </c>
      <c r="CT115" s="674">
        <v>6766</v>
      </c>
      <c r="CU115" s="674">
        <v>3539</v>
      </c>
      <c r="CV115" s="674">
        <v>8719</v>
      </c>
      <c r="CW115" s="674">
        <v>2567</v>
      </c>
      <c r="CX115" s="674">
        <v>8048</v>
      </c>
      <c r="CY115" s="674">
        <v>32606</v>
      </c>
      <c r="CZ115" s="674">
        <v>4063</v>
      </c>
      <c r="DA115" s="674">
        <v>12245</v>
      </c>
      <c r="DB115" s="674">
        <v>8426</v>
      </c>
      <c r="DC115" s="674">
        <v>6846</v>
      </c>
      <c r="DD115" s="674">
        <v>10149</v>
      </c>
      <c r="DE115" s="674">
        <v>0</v>
      </c>
      <c r="DF115" s="674">
        <v>2180</v>
      </c>
      <c r="DG115" s="695">
        <v>1037336</v>
      </c>
      <c r="DH115" s="693"/>
      <c r="DI115" s="693"/>
      <c r="DJ115" s="693"/>
      <c r="DK115" s="693"/>
      <c r="DL115" s="693"/>
      <c r="DM115" s="693"/>
      <c r="DN115" s="693"/>
      <c r="DO115" s="693"/>
      <c r="DP115" s="693"/>
      <c r="DQ115" s="693"/>
      <c r="DR115" s="693"/>
      <c r="DS115" s="693"/>
      <c r="DT115" s="693"/>
      <c r="DU115" s="693"/>
      <c r="DV115" s="693"/>
      <c r="DW115" s="694"/>
    </row>
    <row r="116" spans="1:127" ht="15.75" customHeight="1">
      <c r="A116" s="602" t="s">
        <v>407</v>
      </c>
      <c r="B116" s="619" t="s">
        <v>408</v>
      </c>
      <c r="C116" s="183"/>
      <c r="D116" s="673">
        <v>0</v>
      </c>
      <c r="E116" s="674">
        <v>0</v>
      </c>
      <c r="F116" s="674">
        <v>0</v>
      </c>
      <c r="G116" s="674">
        <v>0</v>
      </c>
      <c r="H116" s="674">
        <v>0</v>
      </c>
      <c r="I116" s="674">
        <v>0</v>
      </c>
      <c r="J116" s="674">
        <v>0</v>
      </c>
      <c r="K116" s="674">
        <v>0</v>
      </c>
      <c r="L116" s="674">
        <v>0</v>
      </c>
      <c r="M116" s="674">
        <v>0</v>
      </c>
      <c r="N116" s="674">
        <v>0</v>
      </c>
      <c r="O116" s="674">
        <v>0</v>
      </c>
      <c r="P116" s="674">
        <v>0</v>
      </c>
      <c r="Q116" s="674">
        <v>0</v>
      </c>
      <c r="R116" s="674">
        <v>0</v>
      </c>
      <c r="S116" s="674">
        <v>0</v>
      </c>
      <c r="T116" s="674">
        <v>0</v>
      </c>
      <c r="U116" s="674">
        <v>0</v>
      </c>
      <c r="V116" s="674">
        <v>0</v>
      </c>
      <c r="W116" s="674">
        <v>0</v>
      </c>
      <c r="X116" s="674">
        <v>0</v>
      </c>
      <c r="Y116" s="674">
        <v>0</v>
      </c>
      <c r="Z116" s="674">
        <v>0</v>
      </c>
      <c r="AA116" s="674">
        <v>0</v>
      </c>
      <c r="AB116" s="674">
        <v>0</v>
      </c>
      <c r="AC116" s="674">
        <v>0</v>
      </c>
      <c r="AD116" s="674">
        <v>0</v>
      </c>
      <c r="AE116" s="674">
        <v>0</v>
      </c>
      <c r="AF116" s="674">
        <v>0</v>
      </c>
      <c r="AG116" s="674">
        <v>0</v>
      </c>
      <c r="AH116" s="674">
        <v>0</v>
      </c>
      <c r="AI116" s="674">
        <v>0</v>
      </c>
      <c r="AJ116" s="674">
        <v>0</v>
      </c>
      <c r="AK116" s="674">
        <v>0</v>
      </c>
      <c r="AL116" s="674">
        <v>0</v>
      </c>
      <c r="AM116" s="674">
        <v>0</v>
      </c>
      <c r="AN116" s="674">
        <v>0</v>
      </c>
      <c r="AO116" s="674">
        <v>0</v>
      </c>
      <c r="AP116" s="674">
        <v>0</v>
      </c>
      <c r="AQ116" s="674">
        <v>0</v>
      </c>
      <c r="AR116" s="674">
        <v>0</v>
      </c>
      <c r="AS116" s="674">
        <v>0</v>
      </c>
      <c r="AT116" s="674">
        <v>0</v>
      </c>
      <c r="AU116" s="674">
        <v>0</v>
      </c>
      <c r="AV116" s="674">
        <v>0</v>
      </c>
      <c r="AW116" s="674">
        <v>0</v>
      </c>
      <c r="AX116" s="674">
        <v>0</v>
      </c>
      <c r="AY116" s="674">
        <v>0</v>
      </c>
      <c r="AZ116" s="674">
        <v>0</v>
      </c>
      <c r="BA116" s="674">
        <v>0</v>
      </c>
      <c r="BB116" s="674">
        <v>0</v>
      </c>
      <c r="BC116" s="674">
        <v>0</v>
      </c>
      <c r="BD116" s="674">
        <v>0</v>
      </c>
      <c r="BE116" s="674">
        <v>0</v>
      </c>
      <c r="BF116" s="674">
        <v>0</v>
      </c>
      <c r="BG116" s="674">
        <v>0</v>
      </c>
      <c r="BH116" s="674">
        <v>0</v>
      </c>
      <c r="BI116" s="674">
        <v>0</v>
      </c>
      <c r="BJ116" s="674">
        <v>0</v>
      </c>
      <c r="BK116" s="674">
        <v>0</v>
      </c>
      <c r="BL116" s="674">
        <v>0</v>
      </c>
      <c r="BM116" s="674">
        <v>0</v>
      </c>
      <c r="BN116" s="674">
        <v>0</v>
      </c>
      <c r="BO116" s="674">
        <v>0</v>
      </c>
      <c r="BP116" s="674">
        <v>0</v>
      </c>
      <c r="BQ116" s="674">
        <v>0</v>
      </c>
      <c r="BR116" s="674">
        <v>0</v>
      </c>
      <c r="BS116" s="674">
        <v>804</v>
      </c>
      <c r="BT116" s="674">
        <v>946</v>
      </c>
      <c r="BU116" s="674">
        <v>0</v>
      </c>
      <c r="BV116" s="674">
        <v>0</v>
      </c>
      <c r="BW116" s="674">
        <v>0</v>
      </c>
      <c r="BX116" s="674">
        <v>0</v>
      </c>
      <c r="BY116" s="674">
        <v>0</v>
      </c>
      <c r="BZ116" s="674">
        <v>0</v>
      </c>
      <c r="CA116" s="674">
        <v>0</v>
      </c>
      <c r="CB116" s="674">
        <v>0</v>
      </c>
      <c r="CC116" s="674">
        <v>0</v>
      </c>
      <c r="CD116" s="674">
        <v>0</v>
      </c>
      <c r="CE116" s="674">
        <v>0</v>
      </c>
      <c r="CF116" s="674">
        <v>0</v>
      </c>
      <c r="CG116" s="674">
        <v>108</v>
      </c>
      <c r="CH116" s="674">
        <v>0</v>
      </c>
      <c r="CI116" s="674">
        <v>0</v>
      </c>
      <c r="CJ116" s="674">
        <v>0</v>
      </c>
      <c r="CK116" s="674">
        <v>0</v>
      </c>
      <c r="CL116" s="674">
        <v>0</v>
      </c>
      <c r="CM116" s="674">
        <v>0</v>
      </c>
      <c r="CN116" s="674">
        <v>80001</v>
      </c>
      <c r="CO116" s="674">
        <v>32414</v>
      </c>
      <c r="CP116" s="674">
        <v>4121</v>
      </c>
      <c r="CQ116" s="674">
        <v>0</v>
      </c>
      <c r="CR116" s="674">
        <v>62</v>
      </c>
      <c r="CS116" s="674">
        <v>399</v>
      </c>
      <c r="CT116" s="674">
        <v>0</v>
      </c>
      <c r="CU116" s="674">
        <v>0</v>
      </c>
      <c r="CV116" s="674">
        <v>0</v>
      </c>
      <c r="CW116" s="674">
        <v>0</v>
      </c>
      <c r="CX116" s="674">
        <v>0</v>
      </c>
      <c r="CY116" s="674">
        <v>0</v>
      </c>
      <c r="CZ116" s="674">
        <v>0</v>
      </c>
      <c r="DA116" s="674">
        <v>0</v>
      </c>
      <c r="DB116" s="674">
        <v>0</v>
      </c>
      <c r="DC116" s="674">
        <v>0</v>
      </c>
      <c r="DD116" s="674">
        <v>0</v>
      </c>
      <c r="DE116" s="674">
        <v>0</v>
      </c>
      <c r="DF116" s="674">
        <v>0</v>
      </c>
      <c r="DG116" s="695">
        <v>118855</v>
      </c>
      <c r="DH116" s="693"/>
      <c r="DI116" s="693"/>
      <c r="DJ116" s="693"/>
      <c r="DK116" s="693"/>
      <c r="DL116" s="693"/>
      <c r="DM116" s="693"/>
      <c r="DN116" s="693"/>
      <c r="DO116" s="693"/>
      <c r="DP116" s="693"/>
      <c r="DQ116" s="693"/>
      <c r="DR116" s="693"/>
      <c r="DS116" s="693"/>
      <c r="DT116" s="693"/>
      <c r="DU116" s="693"/>
      <c r="DV116" s="693"/>
      <c r="DW116" s="694"/>
    </row>
    <row r="117" spans="1:127" ht="15.75" customHeight="1">
      <c r="A117" s="602" t="s">
        <v>409</v>
      </c>
      <c r="B117" s="620" t="s">
        <v>204</v>
      </c>
      <c r="C117" s="183"/>
      <c r="D117" s="673">
        <v>2017</v>
      </c>
      <c r="E117" s="674">
        <v>111</v>
      </c>
      <c r="F117" s="674">
        <v>182</v>
      </c>
      <c r="G117" s="674">
        <v>123</v>
      </c>
      <c r="H117" s="674">
        <v>530</v>
      </c>
      <c r="I117" s="674">
        <v>0</v>
      </c>
      <c r="J117" s="674">
        <v>322</v>
      </c>
      <c r="K117" s="674">
        <v>2691</v>
      </c>
      <c r="L117" s="674">
        <v>2470</v>
      </c>
      <c r="M117" s="674">
        <v>20</v>
      </c>
      <c r="N117" s="674">
        <v>0</v>
      </c>
      <c r="O117" s="674">
        <v>797</v>
      </c>
      <c r="P117" s="674">
        <v>800</v>
      </c>
      <c r="Q117" s="674">
        <v>717</v>
      </c>
      <c r="R117" s="674">
        <v>574</v>
      </c>
      <c r="S117" s="674">
        <v>782</v>
      </c>
      <c r="T117" s="674">
        <v>1648</v>
      </c>
      <c r="U117" s="674">
        <v>946</v>
      </c>
      <c r="V117" s="674">
        <v>352</v>
      </c>
      <c r="W117" s="674">
        <v>333</v>
      </c>
      <c r="X117" s="674">
        <v>0</v>
      </c>
      <c r="Y117" s="674">
        <v>885</v>
      </c>
      <c r="Z117" s="674">
        <v>308</v>
      </c>
      <c r="AA117" s="674">
        <v>590</v>
      </c>
      <c r="AB117" s="674">
        <v>16468</v>
      </c>
      <c r="AC117" s="674">
        <v>1122</v>
      </c>
      <c r="AD117" s="674">
        <v>2</v>
      </c>
      <c r="AE117" s="674">
        <v>1</v>
      </c>
      <c r="AF117" s="674">
        <v>116</v>
      </c>
      <c r="AG117" s="674">
        <v>7</v>
      </c>
      <c r="AH117" s="674">
        <v>400</v>
      </c>
      <c r="AI117" s="674">
        <v>329</v>
      </c>
      <c r="AJ117" s="674">
        <v>895</v>
      </c>
      <c r="AK117" s="674">
        <v>37</v>
      </c>
      <c r="AL117" s="674">
        <v>622</v>
      </c>
      <c r="AM117" s="674">
        <v>3271</v>
      </c>
      <c r="AN117" s="674">
        <v>169</v>
      </c>
      <c r="AO117" s="674">
        <v>3050</v>
      </c>
      <c r="AP117" s="674">
        <v>614</v>
      </c>
      <c r="AQ117" s="674">
        <v>1685</v>
      </c>
      <c r="AR117" s="674">
        <v>1787</v>
      </c>
      <c r="AS117" s="674">
        <v>7047</v>
      </c>
      <c r="AT117" s="674">
        <v>1901</v>
      </c>
      <c r="AU117" s="674">
        <v>2251</v>
      </c>
      <c r="AV117" s="674">
        <v>8794</v>
      </c>
      <c r="AW117" s="674">
        <v>1255</v>
      </c>
      <c r="AX117" s="674">
        <v>4015</v>
      </c>
      <c r="AY117" s="674">
        <v>5512</v>
      </c>
      <c r="AZ117" s="674">
        <v>824</v>
      </c>
      <c r="BA117" s="674">
        <v>46</v>
      </c>
      <c r="BB117" s="674">
        <v>118</v>
      </c>
      <c r="BC117" s="674">
        <v>151</v>
      </c>
      <c r="BD117" s="674">
        <v>307</v>
      </c>
      <c r="BE117" s="674">
        <v>38</v>
      </c>
      <c r="BF117" s="674">
        <v>16</v>
      </c>
      <c r="BG117" s="674">
        <v>1092</v>
      </c>
      <c r="BH117" s="674">
        <v>2645</v>
      </c>
      <c r="BI117" s="674">
        <v>315</v>
      </c>
      <c r="BJ117" s="674">
        <v>134</v>
      </c>
      <c r="BK117" s="674">
        <v>7104</v>
      </c>
      <c r="BL117" s="674">
        <v>12154</v>
      </c>
      <c r="BM117" s="674">
        <v>8478</v>
      </c>
      <c r="BN117" s="674">
        <v>2892</v>
      </c>
      <c r="BO117" s="674">
        <v>3874</v>
      </c>
      <c r="BP117" s="674">
        <v>2794</v>
      </c>
      <c r="BQ117" s="674">
        <v>17198</v>
      </c>
      <c r="BR117" s="674">
        <v>225</v>
      </c>
      <c r="BS117" s="674">
        <v>1014</v>
      </c>
      <c r="BT117" s="674">
        <v>882</v>
      </c>
      <c r="BU117" s="674">
        <v>50406</v>
      </c>
      <c r="BV117" s="674">
        <v>3842</v>
      </c>
      <c r="BW117" s="674">
        <v>6381</v>
      </c>
      <c r="BX117" s="674">
        <v>1658</v>
      </c>
      <c r="BY117" s="674">
        <v>21352</v>
      </c>
      <c r="BZ117" s="674">
        <v>426</v>
      </c>
      <c r="CA117" s="674">
        <v>8760</v>
      </c>
      <c r="CB117" s="674">
        <v>0</v>
      </c>
      <c r="CC117" s="674">
        <v>78</v>
      </c>
      <c r="CD117" s="674">
        <v>-270</v>
      </c>
      <c r="CE117" s="674">
        <v>74</v>
      </c>
      <c r="CF117" s="674">
        <v>1357</v>
      </c>
      <c r="CG117" s="674">
        <v>1489</v>
      </c>
      <c r="CH117" s="674">
        <v>115</v>
      </c>
      <c r="CI117" s="674">
        <v>3017</v>
      </c>
      <c r="CJ117" s="674">
        <v>1176</v>
      </c>
      <c r="CK117" s="674">
        <v>3399</v>
      </c>
      <c r="CL117" s="674">
        <v>35</v>
      </c>
      <c r="CM117" s="674">
        <v>408</v>
      </c>
      <c r="CN117" s="674">
        <v>182</v>
      </c>
      <c r="CO117" s="674">
        <v>316</v>
      </c>
      <c r="CP117" s="674">
        <v>413</v>
      </c>
      <c r="CQ117" s="674">
        <v>2603</v>
      </c>
      <c r="CR117" s="674">
        <v>214</v>
      </c>
      <c r="CS117" s="674">
        <v>217</v>
      </c>
      <c r="CT117" s="674">
        <v>772</v>
      </c>
      <c r="CU117" s="674">
        <v>2622</v>
      </c>
      <c r="CV117" s="674">
        <v>280</v>
      </c>
      <c r="CW117" s="674">
        <v>315</v>
      </c>
      <c r="CX117" s="674">
        <v>1145</v>
      </c>
      <c r="CY117" s="674">
        <v>7723</v>
      </c>
      <c r="CZ117" s="674">
        <v>1097</v>
      </c>
      <c r="DA117" s="674">
        <v>5591</v>
      </c>
      <c r="DB117" s="674">
        <v>1195</v>
      </c>
      <c r="DC117" s="674">
        <v>2092</v>
      </c>
      <c r="DD117" s="674">
        <v>3047</v>
      </c>
      <c r="DE117" s="674">
        <v>0</v>
      </c>
      <c r="DF117" s="674">
        <v>778</v>
      </c>
      <c r="DG117" s="695">
        <v>275154</v>
      </c>
      <c r="DH117" s="693"/>
      <c r="DI117" s="693"/>
      <c r="DJ117" s="693"/>
      <c r="DK117" s="693"/>
      <c r="DL117" s="693"/>
      <c r="DM117" s="693"/>
      <c r="DN117" s="693"/>
      <c r="DO117" s="693"/>
      <c r="DP117" s="693"/>
      <c r="DQ117" s="693"/>
      <c r="DR117" s="693"/>
      <c r="DS117" s="693"/>
      <c r="DT117" s="693"/>
      <c r="DU117" s="693"/>
      <c r="DV117" s="693"/>
      <c r="DW117" s="694"/>
    </row>
    <row r="118" spans="1:127" ht="15.75" customHeight="1">
      <c r="A118" s="602" t="s">
        <v>410</v>
      </c>
      <c r="B118" s="616" t="s">
        <v>9</v>
      </c>
      <c r="C118" s="183"/>
      <c r="D118" s="673">
        <v>-10720</v>
      </c>
      <c r="E118" s="674">
        <v>-135</v>
      </c>
      <c r="F118" s="674">
        <v>-1</v>
      </c>
      <c r="G118" s="674">
        <v>0</v>
      </c>
      <c r="H118" s="674">
        <v>-37</v>
      </c>
      <c r="I118" s="674">
        <v>0</v>
      </c>
      <c r="J118" s="674">
        <v>0</v>
      </c>
      <c r="K118" s="674">
        <v>-581</v>
      </c>
      <c r="L118" s="674">
        <v>-2</v>
      </c>
      <c r="M118" s="674">
        <v>-2</v>
      </c>
      <c r="N118" s="674">
        <v>0</v>
      </c>
      <c r="O118" s="674">
        <v>0</v>
      </c>
      <c r="P118" s="674">
        <v>0</v>
      </c>
      <c r="Q118" s="674">
        <v>0</v>
      </c>
      <c r="R118" s="674">
        <v>0</v>
      </c>
      <c r="S118" s="674">
        <v>0</v>
      </c>
      <c r="T118" s="674">
        <v>0</v>
      </c>
      <c r="U118" s="674">
        <v>0</v>
      </c>
      <c r="V118" s="674">
        <v>0</v>
      </c>
      <c r="W118" s="674">
        <v>0</v>
      </c>
      <c r="X118" s="674">
        <v>0</v>
      </c>
      <c r="Y118" s="674">
        <v>0</v>
      </c>
      <c r="Z118" s="674">
        <v>0</v>
      </c>
      <c r="AA118" s="674">
        <v>0</v>
      </c>
      <c r="AB118" s="674">
        <v>0</v>
      </c>
      <c r="AC118" s="674">
        <v>0</v>
      </c>
      <c r="AD118" s="674">
        <v>-2</v>
      </c>
      <c r="AE118" s="674">
        <v>0</v>
      </c>
      <c r="AF118" s="674">
        <v>-1</v>
      </c>
      <c r="AG118" s="674">
        <v>0</v>
      </c>
      <c r="AH118" s="674">
        <v>0</v>
      </c>
      <c r="AI118" s="674">
        <v>0</v>
      </c>
      <c r="AJ118" s="674">
        <v>0</v>
      </c>
      <c r="AK118" s="674">
        <v>0</v>
      </c>
      <c r="AL118" s="674">
        <v>0</v>
      </c>
      <c r="AM118" s="674">
        <v>0</v>
      </c>
      <c r="AN118" s="674">
        <v>0</v>
      </c>
      <c r="AO118" s="674">
        <v>0</v>
      </c>
      <c r="AP118" s="674">
        <v>0</v>
      </c>
      <c r="AQ118" s="674">
        <v>0</v>
      </c>
      <c r="AR118" s="674">
        <v>0</v>
      </c>
      <c r="AS118" s="674">
        <v>0</v>
      </c>
      <c r="AT118" s="674">
        <v>0</v>
      </c>
      <c r="AU118" s="674">
        <v>0</v>
      </c>
      <c r="AV118" s="674">
        <v>0</v>
      </c>
      <c r="AW118" s="674">
        <v>0</v>
      </c>
      <c r="AX118" s="674">
        <v>0</v>
      </c>
      <c r="AY118" s="674">
        <v>0</v>
      </c>
      <c r="AZ118" s="674">
        <v>0</v>
      </c>
      <c r="BA118" s="674">
        <v>0</v>
      </c>
      <c r="BB118" s="674">
        <v>0</v>
      </c>
      <c r="BC118" s="674">
        <v>0</v>
      </c>
      <c r="BD118" s="674">
        <v>0</v>
      </c>
      <c r="BE118" s="674">
        <v>0</v>
      </c>
      <c r="BF118" s="674">
        <v>0</v>
      </c>
      <c r="BG118" s="674">
        <v>0</v>
      </c>
      <c r="BH118" s="674">
        <v>0</v>
      </c>
      <c r="BI118" s="674">
        <v>0</v>
      </c>
      <c r="BJ118" s="674">
        <v>0</v>
      </c>
      <c r="BK118" s="674">
        <v>-3</v>
      </c>
      <c r="BL118" s="674">
        <v>0</v>
      </c>
      <c r="BM118" s="674">
        <v>-3</v>
      </c>
      <c r="BN118" s="674">
        <v>-3</v>
      </c>
      <c r="BO118" s="674">
        <v>-240</v>
      </c>
      <c r="BP118" s="674">
        <v>-2532</v>
      </c>
      <c r="BQ118" s="674">
        <v>-59</v>
      </c>
      <c r="BR118" s="674">
        <v>-32</v>
      </c>
      <c r="BS118" s="674">
        <v>-1748</v>
      </c>
      <c r="BT118" s="674">
        <v>0</v>
      </c>
      <c r="BU118" s="674">
        <v>-276</v>
      </c>
      <c r="BV118" s="674">
        <v>-2997</v>
      </c>
      <c r="BW118" s="674">
        <v>-1</v>
      </c>
      <c r="BX118" s="674">
        <v>-85</v>
      </c>
      <c r="BY118" s="674">
        <v>0</v>
      </c>
      <c r="BZ118" s="674">
        <v>-316</v>
      </c>
      <c r="CA118" s="674">
        <v>-918</v>
      </c>
      <c r="CB118" s="674">
        <v>0</v>
      </c>
      <c r="CC118" s="674">
        <v>-41</v>
      </c>
      <c r="CD118" s="674">
        <v>0</v>
      </c>
      <c r="CE118" s="674">
        <v>0</v>
      </c>
      <c r="CF118" s="674">
        <v>-1</v>
      </c>
      <c r="CG118" s="674">
        <v>-418</v>
      </c>
      <c r="CH118" s="674">
        <v>0</v>
      </c>
      <c r="CI118" s="674">
        <v>0</v>
      </c>
      <c r="CJ118" s="674">
        <v>0</v>
      </c>
      <c r="CK118" s="674">
        <v>0</v>
      </c>
      <c r="CL118" s="674">
        <v>0</v>
      </c>
      <c r="CM118" s="674">
        <v>0</v>
      </c>
      <c r="CN118" s="674">
        <v>0</v>
      </c>
      <c r="CO118" s="674">
        <v>0</v>
      </c>
      <c r="CP118" s="674">
        <v>0</v>
      </c>
      <c r="CQ118" s="674">
        <v>-6922</v>
      </c>
      <c r="CR118" s="674">
        <v>0</v>
      </c>
      <c r="CS118" s="674">
        <v>0</v>
      </c>
      <c r="CT118" s="674">
        <v>-450</v>
      </c>
      <c r="CU118" s="674">
        <v>-1494</v>
      </c>
      <c r="CV118" s="674">
        <v>0</v>
      </c>
      <c r="CW118" s="674">
        <v>0</v>
      </c>
      <c r="CX118" s="674">
        <v>-1</v>
      </c>
      <c r="CY118" s="674">
        <v>-20</v>
      </c>
      <c r="CZ118" s="674">
        <v>0</v>
      </c>
      <c r="DA118" s="674">
        <v>0</v>
      </c>
      <c r="DB118" s="674">
        <v>-1</v>
      </c>
      <c r="DC118" s="674">
        <v>0</v>
      </c>
      <c r="DD118" s="674">
        <v>-1</v>
      </c>
      <c r="DE118" s="674">
        <v>0</v>
      </c>
      <c r="DF118" s="674">
        <v>-225</v>
      </c>
      <c r="DG118" s="695">
        <v>-30268</v>
      </c>
      <c r="DH118" s="693"/>
      <c r="DI118" s="693"/>
      <c r="DJ118" s="693"/>
      <c r="DK118" s="693"/>
      <c r="DL118" s="693"/>
      <c r="DM118" s="693"/>
      <c r="DN118" s="693"/>
      <c r="DO118" s="693"/>
      <c r="DP118" s="693"/>
      <c r="DQ118" s="693"/>
      <c r="DR118" s="693"/>
      <c r="DS118" s="693"/>
      <c r="DT118" s="693"/>
      <c r="DU118" s="693"/>
      <c r="DV118" s="693"/>
      <c r="DW118" s="694"/>
    </row>
    <row r="119" spans="1:127" ht="15.75" customHeight="1">
      <c r="A119" s="609">
        <v>960</v>
      </c>
      <c r="B119" s="621" t="s">
        <v>10</v>
      </c>
      <c r="C119" s="489"/>
      <c r="D119" s="696">
        <v>25867</v>
      </c>
      <c r="E119" s="697">
        <v>2172</v>
      </c>
      <c r="F119" s="697">
        <v>5728</v>
      </c>
      <c r="G119" s="697">
        <v>3923</v>
      </c>
      <c r="H119" s="697">
        <v>8269</v>
      </c>
      <c r="I119" s="697">
        <v>0</v>
      </c>
      <c r="J119" s="697">
        <v>4747</v>
      </c>
      <c r="K119" s="697">
        <v>63544</v>
      </c>
      <c r="L119" s="697">
        <v>20409</v>
      </c>
      <c r="M119" s="697">
        <v>928</v>
      </c>
      <c r="N119" s="697">
        <v>0</v>
      </c>
      <c r="O119" s="682">
        <v>11139</v>
      </c>
      <c r="P119" s="682">
        <v>11702</v>
      </c>
      <c r="Q119" s="682">
        <v>14124</v>
      </c>
      <c r="R119" s="682">
        <v>10682</v>
      </c>
      <c r="S119" s="682">
        <v>21038</v>
      </c>
      <c r="T119" s="682">
        <v>34216</v>
      </c>
      <c r="U119" s="682">
        <v>18607</v>
      </c>
      <c r="V119" s="682">
        <v>5680</v>
      </c>
      <c r="W119" s="682">
        <v>11538</v>
      </c>
      <c r="X119" s="682">
        <v>0</v>
      </c>
      <c r="Y119" s="682">
        <v>10673</v>
      </c>
      <c r="Z119" s="682">
        <v>5218</v>
      </c>
      <c r="AA119" s="682">
        <v>3906</v>
      </c>
      <c r="AB119" s="697">
        <v>351353</v>
      </c>
      <c r="AC119" s="697">
        <v>25408</v>
      </c>
      <c r="AD119" s="697">
        <v>122</v>
      </c>
      <c r="AE119" s="697">
        <v>1506</v>
      </c>
      <c r="AF119" s="697">
        <v>66400</v>
      </c>
      <c r="AG119" s="697">
        <v>3192</v>
      </c>
      <c r="AH119" s="697">
        <v>944</v>
      </c>
      <c r="AI119" s="697">
        <v>7759</v>
      </c>
      <c r="AJ119" s="697">
        <v>11095</v>
      </c>
      <c r="AK119" s="697">
        <v>723</v>
      </c>
      <c r="AL119" s="697">
        <v>16307</v>
      </c>
      <c r="AM119" s="697">
        <v>18658</v>
      </c>
      <c r="AN119" s="697">
        <v>12807</v>
      </c>
      <c r="AO119" s="697">
        <v>26674</v>
      </c>
      <c r="AP119" s="697">
        <v>5449</v>
      </c>
      <c r="AQ119" s="697">
        <v>30172</v>
      </c>
      <c r="AR119" s="697">
        <v>41104</v>
      </c>
      <c r="AS119" s="697">
        <v>104486</v>
      </c>
      <c r="AT119" s="697">
        <v>31163</v>
      </c>
      <c r="AU119" s="697">
        <v>67014</v>
      </c>
      <c r="AV119" s="697">
        <v>184031</v>
      </c>
      <c r="AW119" s="697">
        <v>11289</v>
      </c>
      <c r="AX119" s="697">
        <v>50465</v>
      </c>
      <c r="AY119" s="697">
        <v>87075</v>
      </c>
      <c r="AZ119" s="697">
        <v>15209</v>
      </c>
      <c r="BA119" s="697">
        <v>671</v>
      </c>
      <c r="BB119" s="697">
        <v>1960</v>
      </c>
      <c r="BC119" s="697">
        <v>776</v>
      </c>
      <c r="BD119" s="697">
        <v>3499</v>
      </c>
      <c r="BE119" s="697">
        <v>207</v>
      </c>
      <c r="BF119" s="697">
        <v>107</v>
      </c>
      <c r="BG119" s="697">
        <v>9838</v>
      </c>
      <c r="BH119" s="697">
        <v>39885</v>
      </c>
      <c r="BI119" s="697">
        <v>2456</v>
      </c>
      <c r="BJ119" s="697">
        <v>1572</v>
      </c>
      <c r="BK119" s="697">
        <v>52920</v>
      </c>
      <c r="BL119" s="697">
        <v>18226</v>
      </c>
      <c r="BM119" s="697">
        <v>122344</v>
      </c>
      <c r="BN119" s="697">
        <v>43592</v>
      </c>
      <c r="BO119" s="697">
        <v>54228</v>
      </c>
      <c r="BP119" s="697">
        <v>55557</v>
      </c>
      <c r="BQ119" s="697">
        <v>151828</v>
      </c>
      <c r="BR119" s="697">
        <v>4751</v>
      </c>
      <c r="BS119" s="697">
        <v>18184</v>
      </c>
      <c r="BT119" s="697">
        <v>46226</v>
      </c>
      <c r="BU119" s="697">
        <v>515388</v>
      </c>
      <c r="BV119" s="697">
        <v>189629</v>
      </c>
      <c r="BW119" s="697">
        <v>55414</v>
      </c>
      <c r="BX119" s="697">
        <v>31115</v>
      </c>
      <c r="BY119" s="697">
        <v>424721</v>
      </c>
      <c r="BZ119" s="697">
        <v>9678</v>
      </c>
      <c r="CA119" s="697">
        <v>129008</v>
      </c>
      <c r="CB119" s="697">
        <v>0</v>
      </c>
      <c r="CC119" s="697">
        <v>4382</v>
      </c>
      <c r="CD119" s="697">
        <v>1599</v>
      </c>
      <c r="CE119" s="697">
        <v>856</v>
      </c>
      <c r="CF119" s="697">
        <v>12351</v>
      </c>
      <c r="CG119" s="697">
        <v>24133</v>
      </c>
      <c r="CH119" s="697">
        <v>6862</v>
      </c>
      <c r="CI119" s="697">
        <v>51760</v>
      </c>
      <c r="CJ119" s="697">
        <v>15756</v>
      </c>
      <c r="CK119" s="697">
        <v>80203</v>
      </c>
      <c r="CL119" s="697">
        <v>512</v>
      </c>
      <c r="CM119" s="697">
        <v>11217</v>
      </c>
      <c r="CN119" s="697">
        <v>199378</v>
      </c>
      <c r="CO119" s="697">
        <v>161513</v>
      </c>
      <c r="CP119" s="697">
        <v>65668</v>
      </c>
      <c r="CQ119" s="697">
        <v>224984</v>
      </c>
      <c r="CR119" s="697">
        <v>15009</v>
      </c>
      <c r="CS119" s="697">
        <v>71912</v>
      </c>
      <c r="CT119" s="697">
        <v>80829</v>
      </c>
      <c r="CU119" s="697">
        <v>35077</v>
      </c>
      <c r="CV119" s="697">
        <v>20041</v>
      </c>
      <c r="CW119" s="697">
        <v>9145</v>
      </c>
      <c r="CX119" s="697">
        <v>42797</v>
      </c>
      <c r="CY119" s="697">
        <v>198705</v>
      </c>
      <c r="CZ119" s="697">
        <v>19872</v>
      </c>
      <c r="DA119" s="697">
        <v>85572</v>
      </c>
      <c r="DB119" s="697">
        <v>37813</v>
      </c>
      <c r="DC119" s="697">
        <v>44508</v>
      </c>
      <c r="DD119" s="697">
        <v>47194</v>
      </c>
      <c r="DE119" s="697">
        <v>0</v>
      </c>
      <c r="DF119" s="697">
        <v>19684</v>
      </c>
      <c r="DG119" s="698">
        <v>5037627</v>
      </c>
      <c r="DH119" s="693"/>
      <c r="DI119" s="693"/>
      <c r="DJ119" s="693"/>
      <c r="DK119" s="693"/>
      <c r="DL119" s="693"/>
      <c r="DM119" s="693"/>
      <c r="DN119" s="693"/>
      <c r="DO119" s="693"/>
      <c r="DP119" s="693"/>
      <c r="DQ119" s="693"/>
      <c r="DR119" s="693"/>
      <c r="DS119" s="693"/>
      <c r="DT119" s="693"/>
      <c r="DU119" s="693"/>
      <c r="DV119" s="693"/>
      <c r="DW119" s="694"/>
    </row>
    <row r="120" spans="1:127" ht="15.75" customHeight="1" thickBot="1">
      <c r="A120" s="610">
        <v>970</v>
      </c>
      <c r="B120" s="622" t="s">
        <v>411</v>
      </c>
      <c r="C120" s="490"/>
      <c r="D120" s="699">
        <v>53543</v>
      </c>
      <c r="E120" s="700">
        <v>10142</v>
      </c>
      <c r="F120" s="700">
        <v>9814</v>
      </c>
      <c r="G120" s="700">
        <v>5281</v>
      </c>
      <c r="H120" s="700">
        <v>14222</v>
      </c>
      <c r="I120" s="700">
        <v>0</v>
      </c>
      <c r="J120" s="700">
        <v>11422</v>
      </c>
      <c r="K120" s="700">
        <v>183028</v>
      </c>
      <c r="L120" s="700">
        <v>60660</v>
      </c>
      <c r="M120" s="700">
        <v>1465</v>
      </c>
      <c r="N120" s="700">
        <v>0</v>
      </c>
      <c r="O120" s="700">
        <v>23151</v>
      </c>
      <c r="P120" s="700">
        <v>29630</v>
      </c>
      <c r="Q120" s="700">
        <v>31946</v>
      </c>
      <c r="R120" s="700">
        <v>29843</v>
      </c>
      <c r="S120" s="700">
        <v>75130</v>
      </c>
      <c r="T120" s="700">
        <v>76254</v>
      </c>
      <c r="U120" s="700">
        <v>31062</v>
      </c>
      <c r="V120" s="700">
        <v>14601</v>
      </c>
      <c r="W120" s="700">
        <v>26909</v>
      </c>
      <c r="X120" s="700">
        <v>0</v>
      </c>
      <c r="Y120" s="700">
        <v>41153</v>
      </c>
      <c r="Z120" s="700">
        <v>27222</v>
      </c>
      <c r="AA120" s="700">
        <v>24929</v>
      </c>
      <c r="AB120" s="700">
        <v>673835</v>
      </c>
      <c r="AC120" s="700">
        <v>58683</v>
      </c>
      <c r="AD120" s="700">
        <v>399</v>
      </c>
      <c r="AE120" s="700">
        <v>6054</v>
      </c>
      <c r="AF120" s="700">
        <v>190095</v>
      </c>
      <c r="AG120" s="700">
        <v>12856</v>
      </c>
      <c r="AH120" s="700">
        <v>1776</v>
      </c>
      <c r="AI120" s="700">
        <v>15091</v>
      </c>
      <c r="AJ120" s="700">
        <v>24217</v>
      </c>
      <c r="AK120" s="700">
        <v>1965</v>
      </c>
      <c r="AL120" s="700">
        <v>35854</v>
      </c>
      <c r="AM120" s="700">
        <v>51909</v>
      </c>
      <c r="AN120" s="700">
        <v>48434</v>
      </c>
      <c r="AO120" s="700">
        <v>56475</v>
      </c>
      <c r="AP120" s="700">
        <v>22211</v>
      </c>
      <c r="AQ120" s="700">
        <v>126032</v>
      </c>
      <c r="AR120" s="700">
        <v>202210</v>
      </c>
      <c r="AS120" s="700">
        <v>239215</v>
      </c>
      <c r="AT120" s="700">
        <v>58235</v>
      </c>
      <c r="AU120" s="700">
        <v>149611</v>
      </c>
      <c r="AV120" s="700">
        <v>394272</v>
      </c>
      <c r="AW120" s="700">
        <v>34466</v>
      </c>
      <c r="AX120" s="700">
        <v>140457</v>
      </c>
      <c r="AY120" s="700">
        <v>177410</v>
      </c>
      <c r="AZ120" s="700">
        <v>31349</v>
      </c>
      <c r="BA120" s="700">
        <v>1672</v>
      </c>
      <c r="BB120" s="700">
        <v>4199</v>
      </c>
      <c r="BC120" s="700">
        <v>2375</v>
      </c>
      <c r="BD120" s="700">
        <v>5815</v>
      </c>
      <c r="BE120" s="700">
        <v>255</v>
      </c>
      <c r="BF120" s="700">
        <v>395</v>
      </c>
      <c r="BG120" s="700">
        <v>29472</v>
      </c>
      <c r="BH120" s="700">
        <v>101473</v>
      </c>
      <c r="BI120" s="700">
        <v>8004</v>
      </c>
      <c r="BJ120" s="700">
        <v>3695</v>
      </c>
      <c r="BK120" s="700">
        <v>94477</v>
      </c>
      <c r="BL120" s="700">
        <v>22082</v>
      </c>
      <c r="BM120" s="700">
        <v>267078</v>
      </c>
      <c r="BN120" s="700">
        <v>99714</v>
      </c>
      <c r="BO120" s="700">
        <v>113232</v>
      </c>
      <c r="BP120" s="700">
        <v>110280</v>
      </c>
      <c r="BQ120" s="700">
        <v>337678</v>
      </c>
      <c r="BR120" s="700">
        <v>17335</v>
      </c>
      <c r="BS120" s="700">
        <v>40706</v>
      </c>
      <c r="BT120" s="700">
        <v>69003</v>
      </c>
      <c r="BU120" s="700">
        <v>719723</v>
      </c>
      <c r="BV120" s="700">
        <v>277988</v>
      </c>
      <c r="BW120" s="700">
        <v>74996</v>
      </c>
      <c r="BX120" s="700">
        <v>40890</v>
      </c>
      <c r="BY120" s="700">
        <v>472423</v>
      </c>
      <c r="BZ120" s="700">
        <v>14311</v>
      </c>
      <c r="CA120" s="700">
        <v>163558</v>
      </c>
      <c r="CB120" s="700">
        <v>105607</v>
      </c>
      <c r="CC120" s="700">
        <v>11033</v>
      </c>
      <c r="CD120" s="700">
        <v>5080</v>
      </c>
      <c r="CE120" s="700">
        <v>1194</v>
      </c>
      <c r="CF120" s="700">
        <v>18487</v>
      </c>
      <c r="CG120" s="700">
        <v>36727</v>
      </c>
      <c r="CH120" s="700">
        <v>8562</v>
      </c>
      <c r="CI120" s="700">
        <v>95737</v>
      </c>
      <c r="CJ120" s="700">
        <v>36777</v>
      </c>
      <c r="CK120" s="700">
        <v>125473</v>
      </c>
      <c r="CL120" s="700">
        <v>1304</v>
      </c>
      <c r="CM120" s="700">
        <v>23989</v>
      </c>
      <c r="CN120" s="700">
        <v>288791</v>
      </c>
      <c r="CO120" s="700">
        <v>202701</v>
      </c>
      <c r="CP120" s="700">
        <v>91327</v>
      </c>
      <c r="CQ120" s="700">
        <v>388654</v>
      </c>
      <c r="CR120" s="700">
        <v>23098</v>
      </c>
      <c r="CS120" s="700">
        <v>101201</v>
      </c>
      <c r="CT120" s="700">
        <v>104644</v>
      </c>
      <c r="CU120" s="700">
        <v>57430</v>
      </c>
      <c r="CV120" s="700">
        <v>33095</v>
      </c>
      <c r="CW120" s="700">
        <v>27173</v>
      </c>
      <c r="CX120" s="700">
        <v>102252</v>
      </c>
      <c r="CY120" s="700">
        <v>251177</v>
      </c>
      <c r="CZ120" s="700">
        <v>49406</v>
      </c>
      <c r="DA120" s="700">
        <v>211893</v>
      </c>
      <c r="DB120" s="700">
        <v>52348</v>
      </c>
      <c r="DC120" s="700">
        <v>63881</v>
      </c>
      <c r="DD120" s="700">
        <v>64356</v>
      </c>
      <c r="DE120" s="700">
        <v>11961</v>
      </c>
      <c r="DF120" s="700">
        <v>44446</v>
      </c>
      <c r="DG120" s="701">
        <v>9267151</v>
      </c>
      <c r="DH120" s="693"/>
      <c r="DI120" s="693"/>
      <c r="DJ120" s="693"/>
      <c r="DK120" s="693"/>
      <c r="DL120" s="693"/>
      <c r="DM120" s="693"/>
      <c r="DN120" s="693"/>
      <c r="DO120" s="693"/>
      <c r="DP120" s="693"/>
      <c r="DQ120" s="693"/>
      <c r="DR120" s="693"/>
      <c r="DS120" s="693"/>
      <c r="DT120" s="693"/>
      <c r="DU120" s="693"/>
      <c r="DV120" s="693"/>
      <c r="DW120" s="694"/>
    </row>
  </sheetData>
  <phoneticPr fontId="2"/>
  <pageMargins left="0.78740157480314965" right="0.78740157480314965" top="0.78740157480314965" bottom="0.78740157480314965" header="0.51181102362204722" footer="0.51181102362204722"/>
  <pageSetup paperSize="8" scale="38" fitToWidth="3" orientation="landscape" r:id="rId1"/>
  <headerFooter alignWithMargins="0">
    <oddFooter>&amp;C&amp;P / &amp;N&amp;R&amp;F  &amp;A</oddFooter>
  </headerFooter>
  <ignoredErrors>
    <ignoredError sqref="A110:A120 DG2:DN2 DO2:DV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I121"/>
  <sheetViews>
    <sheetView showGridLines="0" zoomScaleNormal="100" workbookViewId="0">
      <pane xSplit="3" ySplit="3" topLeftCell="D4" activePane="bottomRight" state="frozen"/>
      <selection activeCell="P13" sqref="P13"/>
      <selection pane="topRight" activeCell="P13" sqref="P13"/>
      <selection pane="bottomLeft" activeCell="P13" sqref="P13"/>
      <selection pane="bottomRight"/>
    </sheetView>
  </sheetViews>
  <sheetFormatPr defaultColWidth="10.875" defaultRowHeight="15.75" customHeight="1"/>
  <cols>
    <col min="1" max="1" width="3.625" style="525" customWidth="1"/>
    <col min="2" max="2" width="25" style="492" customWidth="1"/>
    <col min="3" max="3" width="0.5" style="492" customWidth="1"/>
    <col min="4" max="111" width="9.625" style="119" customWidth="1"/>
    <col min="112" max="112" width="3.625" style="492" customWidth="1"/>
    <col min="113" max="113" width="7.75" style="119" customWidth="1"/>
    <col min="114" max="16384" width="10.875" style="119"/>
  </cols>
  <sheetData>
    <row r="1" spans="1:113" ht="15.75" customHeight="1" thickBot="1">
      <c r="A1" s="495" t="s">
        <v>12</v>
      </c>
      <c r="B1" s="470"/>
      <c r="C1" s="470"/>
      <c r="D1" s="470"/>
      <c r="E1" s="470"/>
      <c r="DH1" s="496"/>
      <c r="DI1" s="496"/>
    </row>
    <row r="2" spans="1:113" s="503" customFormat="1" ht="12">
      <c r="A2" s="497"/>
      <c r="B2" s="474"/>
      <c r="C2" s="498"/>
      <c r="D2" s="474" t="s">
        <v>205</v>
      </c>
      <c r="E2" s="474" t="s">
        <v>206</v>
      </c>
      <c r="F2" s="474" t="s">
        <v>207</v>
      </c>
      <c r="G2" s="474" t="s">
        <v>208</v>
      </c>
      <c r="H2" s="474" t="s">
        <v>209</v>
      </c>
      <c r="I2" s="474" t="s">
        <v>210</v>
      </c>
      <c r="J2" s="474" t="s">
        <v>211</v>
      </c>
      <c r="K2" s="474" t="s">
        <v>212</v>
      </c>
      <c r="L2" s="474" t="s">
        <v>213</v>
      </c>
      <c r="M2" s="474" t="s">
        <v>214</v>
      </c>
      <c r="N2" s="474" t="s">
        <v>215</v>
      </c>
      <c r="O2" s="474" t="s">
        <v>216</v>
      </c>
      <c r="P2" s="474" t="s">
        <v>217</v>
      </c>
      <c r="Q2" s="474" t="s">
        <v>218</v>
      </c>
      <c r="R2" s="474" t="s">
        <v>219</v>
      </c>
      <c r="S2" s="474" t="s">
        <v>220</v>
      </c>
      <c r="T2" s="474" t="s">
        <v>221</v>
      </c>
      <c r="U2" s="474" t="s">
        <v>222</v>
      </c>
      <c r="V2" s="474" t="s">
        <v>223</v>
      </c>
      <c r="W2" s="474" t="s">
        <v>224</v>
      </c>
      <c r="X2" s="474" t="s">
        <v>225</v>
      </c>
      <c r="Y2" s="474" t="s">
        <v>226</v>
      </c>
      <c r="Z2" s="499" t="s">
        <v>227</v>
      </c>
      <c r="AA2" s="499" t="s">
        <v>228</v>
      </c>
      <c r="AB2" s="499" t="s">
        <v>229</v>
      </c>
      <c r="AC2" s="499" t="s">
        <v>230</v>
      </c>
      <c r="AD2" s="499" t="s">
        <v>231</v>
      </c>
      <c r="AE2" s="499" t="s">
        <v>232</v>
      </c>
      <c r="AF2" s="499" t="s">
        <v>233</v>
      </c>
      <c r="AG2" s="499" t="s">
        <v>234</v>
      </c>
      <c r="AH2" s="499" t="s">
        <v>235</v>
      </c>
      <c r="AI2" s="499" t="s">
        <v>236</v>
      </c>
      <c r="AJ2" s="499" t="s">
        <v>237</v>
      </c>
      <c r="AK2" s="499" t="s">
        <v>238</v>
      </c>
      <c r="AL2" s="499" t="s">
        <v>239</v>
      </c>
      <c r="AM2" s="499" t="s">
        <v>240</v>
      </c>
      <c r="AN2" s="499" t="s">
        <v>241</v>
      </c>
      <c r="AO2" s="499" t="s">
        <v>242</v>
      </c>
      <c r="AP2" s="499" t="s">
        <v>243</v>
      </c>
      <c r="AQ2" s="499" t="s">
        <v>244</v>
      </c>
      <c r="AR2" s="499" t="s">
        <v>245</v>
      </c>
      <c r="AS2" s="499" t="s">
        <v>246</v>
      </c>
      <c r="AT2" s="499" t="s">
        <v>247</v>
      </c>
      <c r="AU2" s="499" t="s">
        <v>248</v>
      </c>
      <c r="AV2" s="499" t="s">
        <v>249</v>
      </c>
      <c r="AW2" s="499" t="s">
        <v>250</v>
      </c>
      <c r="AX2" s="499" t="s">
        <v>251</v>
      </c>
      <c r="AY2" s="499" t="s">
        <v>252</v>
      </c>
      <c r="AZ2" s="499" t="s">
        <v>253</v>
      </c>
      <c r="BA2" s="499" t="s">
        <v>254</v>
      </c>
      <c r="BB2" s="499" t="s">
        <v>255</v>
      </c>
      <c r="BC2" s="499" t="s">
        <v>256</v>
      </c>
      <c r="BD2" s="499" t="s">
        <v>257</v>
      </c>
      <c r="BE2" s="499" t="s">
        <v>258</v>
      </c>
      <c r="BF2" s="499" t="s">
        <v>259</v>
      </c>
      <c r="BG2" s="499" t="s">
        <v>260</v>
      </c>
      <c r="BH2" s="499" t="s">
        <v>261</v>
      </c>
      <c r="BI2" s="499" t="s">
        <v>262</v>
      </c>
      <c r="BJ2" s="499" t="s">
        <v>263</v>
      </c>
      <c r="BK2" s="499" t="s">
        <v>264</v>
      </c>
      <c r="BL2" s="499" t="s">
        <v>265</v>
      </c>
      <c r="BM2" s="499" t="s">
        <v>266</v>
      </c>
      <c r="BN2" s="499" t="s">
        <v>267</v>
      </c>
      <c r="BO2" s="499" t="s">
        <v>268</v>
      </c>
      <c r="BP2" s="499" t="s">
        <v>269</v>
      </c>
      <c r="BQ2" s="499" t="s">
        <v>270</v>
      </c>
      <c r="BR2" s="499" t="s">
        <v>271</v>
      </c>
      <c r="BS2" s="499" t="s">
        <v>272</v>
      </c>
      <c r="BT2" s="499" t="s">
        <v>273</v>
      </c>
      <c r="BU2" s="499" t="s">
        <v>274</v>
      </c>
      <c r="BV2" s="499" t="s">
        <v>275</v>
      </c>
      <c r="BW2" s="499" t="s">
        <v>276</v>
      </c>
      <c r="BX2" s="499" t="s">
        <v>277</v>
      </c>
      <c r="BY2" s="499" t="s">
        <v>278</v>
      </c>
      <c r="BZ2" s="499" t="s">
        <v>279</v>
      </c>
      <c r="CA2" s="499" t="s">
        <v>280</v>
      </c>
      <c r="CB2" s="499" t="s">
        <v>281</v>
      </c>
      <c r="CC2" s="499" t="s">
        <v>282</v>
      </c>
      <c r="CD2" s="499" t="s">
        <v>283</v>
      </c>
      <c r="CE2" s="499" t="s">
        <v>284</v>
      </c>
      <c r="CF2" s="499" t="s">
        <v>285</v>
      </c>
      <c r="CG2" s="499" t="s">
        <v>286</v>
      </c>
      <c r="CH2" s="499" t="s">
        <v>287</v>
      </c>
      <c r="CI2" s="499" t="s">
        <v>288</v>
      </c>
      <c r="CJ2" s="499" t="s">
        <v>289</v>
      </c>
      <c r="CK2" s="499" t="s">
        <v>290</v>
      </c>
      <c r="CL2" s="499" t="s">
        <v>291</v>
      </c>
      <c r="CM2" s="499" t="s">
        <v>292</v>
      </c>
      <c r="CN2" s="499" t="s">
        <v>293</v>
      </c>
      <c r="CO2" s="499" t="s">
        <v>294</v>
      </c>
      <c r="CP2" s="499" t="s">
        <v>295</v>
      </c>
      <c r="CQ2" s="499" t="s">
        <v>296</v>
      </c>
      <c r="CR2" s="499" t="s">
        <v>297</v>
      </c>
      <c r="CS2" s="499" t="s">
        <v>298</v>
      </c>
      <c r="CT2" s="499" t="s">
        <v>299</v>
      </c>
      <c r="CU2" s="499" t="s">
        <v>300</v>
      </c>
      <c r="CV2" s="499" t="s">
        <v>301</v>
      </c>
      <c r="CW2" s="499" t="s">
        <v>302</v>
      </c>
      <c r="CX2" s="499" t="s">
        <v>303</v>
      </c>
      <c r="CY2" s="499" t="s">
        <v>304</v>
      </c>
      <c r="CZ2" s="499" t="s">
        <v>305</v>
      </c>
      <c r="DA2" s="499" t="s">
        <v>306</v>
      </c>
      <c r="DB2" s="499" t="s">
        <v>307</v>
      </c>
      <c r="DC2" s="499" t="s">
        <v>308</v>
      </c>
      <c r="DD2" s="499" t="s">
        <v>309</v>
      </c>
      <c r="DE2" s="499" t="s">
        <v>310</v>
      </c>
      <c r="DF2" s="499" t="s">
        <v>311</v>
      </c>
      <c r="DG2" s="500">
        <v>700</v>
      </c>
      <c r="DH2" s="501"/>
      <c r="DI2" s="502"/>
    </row>
    <row r="3" spans="1:113" s="509" customFormat="1" ht="47.25" customHeight="1">
      <c r="A3" s="504"/>
      <c r="B3" s="481"/>
      <c r="C3" s="505"/>
      <c r="D3" s="481" t="s">
        <v>312</v>
      </c>
      <c r="E3" s="481" t="s">
        <v>313</v>
      </c>
      <c r="F3" s="481" t="s">
        <v>314</v>
      </c>
      <c r="G3" s="481" t="s">
        <v>315</v>
      </c>
      <c r="H3" s="481" t="s">
        <v>316</v>
      </c>
      <c r="I3" s="481" t="s">
        <v>317</v>
      </c>
      <c r="J3" s="481" t="s">
        <v>535</v>
      </c>
      <c r="K3" s="481" t="s">
        <v>318</v>
      </c>
      <c r="L3" s="481" t="s">
        <v>319</v>
      </c>
      <c r="M3" s="481" t="s">
        <v>320</v>
      </c>
      <c r="N3" s="481" t="s">
        <v>321</v>
      </c>
      <c r="O3" s="481" t="s">
        <v>322</v>
      </c>
      <c r="P3" s="481" t="s">
        <v>323</v>
      </c>
      <c r="Q3" s="481" t="s">
        <v>324</v>
      </c>
      <c r="R3" s="481" t="s">
        <v>325</v>
      </c>
      <c r="S3" s="481" t="s">
        <v>326</v>
      </c>
      <c r="T3" s="481" t="s">
        <v>327</v>
      </c>
      <c r="U3" s="481" t="s">
        <v>328</v>
      </c>
      <c r="V3" s="481" t="s">
        <v>329</v>
      </c>
      <c r="W3" s="481" t="s">
        <v>330</v>
      </c>
      <c r="X3" s="481" t="s">
        <v>536</v>
      </c>
      <c r="Y3" s="481" t="s">
        <v>537</v>
      </c>
      <c r="Z3" s="481" t="s">
        <v>331</v>
      </c>
      <c r="AA3" s="481" t="s">
        <v>332</v>
      </c>
      <c r="AB3" s="481" t="s">
        <v>333</v>
      </c>
      <c r="AC3" s="481" t="s">
        <v>334</v>
      </c>
      <c r="AD3" s="481" t="s">
        <v>335</v>
      </c>
      <c r="AE3" s="481" t="s">
        <v>336</v>
      </c>
      <c r="AF3" s="481" t="s">
        <v>337</v>
      </c>
      <c r="AG3" s="481" t="s">
        <v>338</v>
      </c>
      <c r="AH3" s="481" t="s">
        <v>538</v>
      </c>
      <c r="AI3" s="481" t="s">
        <v>339</v>
      </c>
      <c r="AJ3" s="481" t="s">
        <v>340</v>
      </c>
      <c r="AK3" s="481" t="s">
        <v>341</v>
      </c>
      <c r="AL3" s="481" t="s">
        <v>342</v>
      </c>
      <c r="AM3" s="481" t="s">
        <v>343</v>
      </c>
      <c r="AN3" s="481" t="s">
        <v>344</v>
      </c>
      <c r="AO3" s="481" t="s">
        <v>539</v>
      </c>
      <c r="AP3" s="481" t="s">
        <v>345</v>
      </c>
      <c r="AQ3" s="481" t="s">
        <v>346</v>
      </c>
      <c r="AR3" s="481" t="s">
        <v>347</v>
      </c>
      <c r="AS3" s="481" t="s">
        <v>540</v>
      </c>
      <c r="AT3" s="481" t="s">
        <v>348</v>
      </c>
      <c r="AU3" s="481" t="s">
        <v>187</v>
      </c>
      <c r="AV3" s="481" t="s">
        <v>188</v>
      </c>
      <c r="AW3" s="481" t="s">
        <v>189</v>
      </c>
      <c r="AX3" s="481" t="s">
        <v>349</v>
      </c>
      <c r="AY3" s="481" t="s">
        <v>350</v>
      </c>
      <c r="AZ3" s="481" t="s">
        <v>351</v>
      </c>
      <c r="BA3" s="481" t="s">
        <v>352</v>
      </c>
      <c r="BB3" s="481" t="s">
        <v>353</v>
      </c>
      <c r="BC3" s="481" t="s">
        <v>354</v>
      </c>
      <c r="BD3" s="481" t="s">
        <v>541</v>
      </c>
      <c r="BE3" s="481" t="s">
        <v>355</v>
      </c>
      <c r="BF3" s="481" t="s">
        <v>356</v>
      </c>
      <c r="BG3" s="481" t="s">
        <v>357</v>
      </c>
      <c r="BH3" s="481" t="s">
        <v>358</v>
      </c>
      <c r="BI3" s="481" t="s">
        <v>359</v>
      </c>
      <c r="BJ3" s="481" t="s">
        <v>360</v>
      </c>
      <c r="BK3" s="481" t="s">
        <v>78</v>
      </c>
      <c r="BL3" s="481" t="s">
        <v>361</v>
      </c>
      <c r="BM3" s="481" t="s">
        <v>362</v>
      </c>
      <c r="BN3" s="481" t="s">
        <v>363</v>
      </c>
      <c r="BO3" s="481" t="s">
        <v>364</v>
      </c>
      <c r="BP3" s="481" t="s">
        <v>365</v>
      </c>
      <c r="BQ3" s="481" t="s">
        <v>366</v>
      </c>
      <c r="BR3" s="481" t="s">
        <v>367</v>
      </c>
      <c r="BS3" s="481" t="s">
        <v>190</v>
      </c>
      <c r="BT3" s="481" t="s">
        <v>191</v>
      </c>
      <c r="BU3" s="481" t="s">
        <v>192</v>
      </c>
      <c r="BV3" s="481" t="s">
        <v>193</v>
      </c>
      <c r="BW3" s="481" t="s">
        <v>368</v>
      </c>
      <c r="BX3" s="481" t="s">
        <v>369</v>
      </c>
      <c r="BY3" s="481" t="s">
        <v>370</v>
      </c>
      <c r="BZ3" s="481" t="s">
        <v>371</v>
      </c>
      <c r="CA3" s="481" t="s">
        <v>372</v>
      </c>
      <c r="CB3" s="481" t="s">
        <v>373</v>
      </c>
      <c r="CC3" s="481" t="s">
        <v>374</v>
      </c>
      <c r="CD3" s="481" t="s">
        <v>375</v>
      </c>
      <c r="CE3" s="481" t="s">
        <v>376</v>
      </c>
      <c r="CF3" s="481" t="s">
        <v>377</v>
      </c>
      <c r="CG3" s="481" t="s">
        <v>378</v>
      </c>
      <c r="CH3" s="481" t="s">
        <v>379</v>
      </c>
      <c r="CI3" s="481" t="s">
        <v>380</v>
      </c>
      <c r="CJ3" s="481" t="s">
        <v>381</v>
      </c>
      <c r="CK3" s="481" t="s">
        <v>382</v>
      </c>
      <c r="CL3" s="481" t="s">
        <v>383</v>
      </c>
      <c r="CM3" s="481" t="s">
        <v>384</v>
      </c>
      <c r="CN3" s="481" t="s">
        <v>194</v>
      </c>
      <c r="CO3" s="481" t="s">
        <v>385</v>
      </c>
      <c r="CP3" s="481" t="s">
        <v>542</v>
      </c>
      <c r="CQ3" s="481" t="s">
        <v>386</v>
      </c>
      <c r="CR3" s="481" t="s">
        <v>387</v>
      </c>
      <c r="CS3" s="481" t="s">
        <v>388</v>
      </c>
      <c r="CT3" s="481" t="s">
        <v>389</v>
      </c>
      <c r="CU3" s="481" t="s">
        <v>543</v>
      </c>
      <c r="CV3" s="481" t="s">
        <v>390</v>
      </c>
      <c r="CW3" s="481" t="s">
        <v>391</v>
      </c>
      <c r="CX3" s="481" t="s">
        <v>392</v>
      </c>
      <c r="CY3" s="481" t="s">
        <v>393</v>
      </c>
      <c r="CZ3" s="481" t="s">
        <v>394</v>
      </c>
      <c r="DA3" s="481" t="s">
        <v>395</v>
      </c>
      <c r="DB3" s="481" t="s">
        <v>396</v>
      </c>
      <c r="DC3" s="481" t="s">
        <v>397</v>
      </c>
      <c r="DD3" s="481" t="s">
        <v>398</v>
      </c>
      <c r="DE3" s="481" t="s">
        <v>544</v>
      </c>
      <c r="DF3" s="481" t="s">
        <v>545</v>
      </c>
      <c r="DG3" s="506" t="s">
        <v>1</v>
      </c>
      <c r="DH3" s="507"/>
      <c r="DI3" s="508"/>
    </row>
    <row r="4" spans="1:113" ht="17.25" customHeight="1">
      <c r="A4" s="653" t="s">
        <v>205</v>
      </c>
      <c r="B4" s="654" t="s">
        <v>312</v>
      </c>
      <c r="C4" s="488"/>
      <c r="D4" s="510">
        <v>2.7697364734885981E-2</v>
      </c>
      <c r="E4" s="510">
        <v>5.8173930191283772E-2</v>
      </c>
      <c r="F4" s="510">
        <v>9.0686773996331779E-3</v>
      </c>
      <c r="G4" s="510">
        <v>1.5148646089755728E-3</v>
      </c>
      <c r="H4" s="510">
        <v>0</v>
      </c>
      <c r="I4" s="510">
        <v>0</v>
      </c>
      <c r="J4" s="510">
        <v>0</v>
      </c>
      <c r="K4" s="510">
        <v>9.4581156981445466E-2</v>
      </c>
      <c r="L4" s="510">
        <v>1.4012528849324102E-2</v>
      </c>
      <c r="M4" s="510">
        <v>7.0989761092150175E-2</v>
      </c>
      <c r="N4" s="510">
        <v>0</v>
      </c>
      <c r="O4" s="510">
        <v>1.4815774696557385E-2</v>
      </c>
      <c r="P4" s="510">
        <v>1.3499831252109347E-4</v>
      </c>
      <c r="Q4" s="510">
        <v>6.2605647029362042E-5</v>
      </c>
      <c r="R4" s="510">
        <v>0</v>
      </c>
      <c r="S4" s="510">
        <v>1.7303340875815252E-4</v>
      </c>
      <c r="T4" s="510">
        <v>0</v>
      </c>
      <c r="U4" s="510">
        <v>0</v>
      </c>
      <c r="V4" s="510">
        <v>0</v>
      </c>
      <c r="W4" s="510">
        <v>0</v>
      </c>
      <c r="X4" s="510">
        <v>0</v>
      </c>
      <c r="Y4" s="510">
        <v>2.4299565037785823E-4</v>
      </c>
      <c r="Z4" s="510">
        <v>0</v>
      </c>
      <c r="AA4" s="510">
        <v>2.4068354125717038E-3</v>
      </c>
      <c r="AB4" s="510">
        <v>4.0885379952065419E-3</v>
      </c>
      <c r="AC4" s="510">
        <v>6.3050627950172967E-4</v>
      </c>
      <c r="AD4" s="510">
        <v>0</v>
      </c>
      <c r="AE4" s="510">
        <v>0</v>
      </c>
      <c r="AF4" s="510">
        <v>0</v>
      </c>
      <c r="AG4" s="510">
        <v>7.1561916614810202E-3</v>
      </c>
      <c r="AH4" s="510">
        <v>0</v>
      </c>
      <c r="AI4" s="510">
        <v>0</v>
      </c>
      <c r="AJ4" s="510">
        <v>0</v>
      </c>
      <c r="AK4" s="510">
        <v>0</v>
      </c>
      <c r="AL4" s="510">
        <v>7.8094494338149163E-4</v>
      </c>
      <c r="AM4" s="510">
        <v>0</v>
      </c>
      <c r="AN4" s="510">
        <v>0</v>
      </c>
      <c r="AO4" s="510">
        <v>0</v>
      </c>
      <c r="AP4" s="510">
        <v>0</v>
      </c>
      <c r="AQ4" s="510">
        <v>0</v>
      </c>
      <c r="AR4" s="510">
        <v>4.9453538400672565E-6</v>
      </c>
      <c r="AS4" s="510">
        <v>0</v>
      </c>
      <c r="AT4" s="510">
        <v>0</v>
      </c>
      <c r="AU4" s="510">
        <v>0</v>
      </c>
      <c r="AV4" s="510">
        <v>0</v>
      </c>
      <c r="AW4" s="510">
        <v>0</v>
      </c>
      <c r="AX4" s="510">
        <v>0</v>
      </c>
      <c r="AY4" s="510">
        <v>0</v>
      </c>
      <c r="AZ4" s="510">
        <v>0</v>
      </c>
      <c r="BA4" s="510">
        <v>0</v>
      </c>
      <c r="BB4" s="510">
        <v>0</v>
      </c>
      <c r="BC4" s="510">
        <v>0</v>
      </c>
      <c r="BD4" s="510">
        <v>0</v>
      </c>
      <c r="BE4" s="510">
        <v>0</v>
      </c>
      <c r="BF4" s="510">
        <v>0</v>
      </c>
      <c r="BG4" s="510">
        <v>0</v>
      </c>
      <c r="BH4" s="510">
        <v>0</v>
      </c>
      <c r="BI4" s="510">
        <v>0</v>
      </c>
      <c r="BJ4" s="510">
        <v>0</v>
      </c>
      <c r="BK4" s="510">
        <v>4.6572181589169849E-4</v>
      </c>
      <c r="BL4" s="510">
        <v>0</v>
      </c>
      <c r="BM4" s="510">
        <v>6.7021619152457339E-4</v>
      </c>
      <c r="BN4" s="510">
        <v>1.0028682030607537E-5</v>
      </c>
      <c r="BO4" s="510">
        <v>2.1990250105977109E-3</v>
      </c>
      <c r="BP4" s="510">
        <v>1.6503445774392455E-3</v>
      </c>
      <c r="BQ4" s="510">
        <v>0</v>
      </c>
      <c r="BR4" s="510">
        <v>0</v>
      </c>
      <c r="BS4" s="510">
        <v>0</v>
      </c>
      <c r="BT4" s="510">
        <v>0</v>
      </c>
      <c r="BU4" s="510">
        <v>1.3477407280300892E-4</v>
      </c>
      <c r="BV4" s="510">
        <v>0</v>
      </c>
      <c r="BW4" s="510">
        <v>0</v>
      </c>
      <c r="BX4" s="510">
        <v>0</v>
      </c>
      <c r="BY4" s="510">
        <v>4.2334941355522483E-6</v>
      </c>
      <c r="BZ4" s="510">
        <v>0</v>
      </c>
      <c r="CA4" s="510">
        <v>0</v>
      </c>
      <c r="CB4" s="510">
        <v>0</v>
      </c>
      <c r="CC4" s="510">
        <v>0</v>
      </c>
      <c r="CD4" s="510">
        <v>0</v>
      </c>
      <c r="CE4" s="510">
        <v>0</v>
      </c>
      <c r="CF4" s="510">
        <v>0</v>
      </c>
      <c r="CG4" s="510">
        <v>0</v>
      </c>
      <c r="CH4" s="510">
        <v>0</v>
      </c>
      <c r="CI4" s="510">
        <v>0</v>
      </c>
      <c r="CJ4" s="510">
        <v>0</v>
      </c>
      <c r="CK4" s="510">
        <v>0</v>
      </c>
      <c r="CL4" s="510">
        <v>0</v>
      </c>
      <c r="CM4" s="510">
        <v>0</v>
      </c>
      <c r="CN4" s="510">
        <v>1.3850847152438961E-5</v>
      </c>
      <c r="CO4" s="510">
        <v>2.6245553795985221E-3</v>
      </c>
      <c r="CP4" s="510">
        <v>0</v>
      </c>
      <c r="CQ4" s="510">
        <v>1.2144478121928501E-3</v>
      </c>
      <c r="CR4" s="510">
        <v>0</v>
      </c>
      <c r="CS4" s="510">
        <v>3.2114307170877758E-3</v>
      </c>
      <c r="CT4" s="510">
        <v>5.2272466648828411E-3</v>
      </c>
      <c r="CU4" s="510">
        <v>2.0198502524812817E-3</v>
      </c>
      <c r="CV4" s="510">
        <v>9.0648134159238559E-5</v>
      </c>
      <c r="CW4" s="510">
        <v>0</v>
      </c>
      <c r="CX4" s="510">
        <v>0</v>
      </c>
      <c r="CY4" s="510">
        <v>0</v>
      </c>
      <c r="CZ4" s="510">
        <v>1.2326438084443185E-2</v>
      </c>
      <c r="DA4" s="510">
        <v>2.3582657284572876E-2</v>
      </c>
      <c r="DB4" s="510">
        <v>5.7308779705050817E-5</v>
      </c>
      <c r="DC4" s="510">
        <v>6.2616427419733564E-4</v>
      </c>
      <c r="DD4" s="510">
        <v>5.2986512524084775E-3</v>
      </c>
      <c r="DE4" s="510">
        <v>0</v>
      </c>
      <c r="DF4" s="510">
        <v>0</v>
      </c>
      <c r="DG4" s="511">
        <v>3.509492831184039E-3</v>
      </c>
      <c r="DH4" s="512" t="s">
        <v>205</v>
      </c>
      <c r="DI4" s="183"/>
    </row>
    <row r="5" spans="1:113" ht="17.25" customHeight="1">
      <c r="A5" s="587" t="s">
        <v>206</v>
      </c>
      <c r="B5" s="417" t="s">
        <v>313</v>
      </c>
      <c r="C5" s="488"/>
      <c r="D5" s="510">
        <v>6.3313598416226214E-3</v>
      </c>
      <c r="E5" s="510">
        <v>4.8609741668309996E-2</v>
      </c>
      <c r="F5" s="510">
        <v>2.9345832484206236E-2</v>
      </c>
      <c r="G5" s="510">
        <v>0</v>
      </c>
      <c r="H5" s="510">
        <v>0</v>
      </c>
      <c r="I5" s="510">
        <v>0</v>
      </c>
      <c r="J5" s="510">
        <v>0</v>
      </c>
      <c r="K5" s="510">
        <v>8.4528050352951467E-2</v>
      </c>
      <c r="L5" s="510">
        <v>0</v>
      </c>
      <c r="M5" s="510">
        <v>2.7303754266211604E-3</v>
      </c>
      <c r="N5" s="510">
        <v>0</v>
      </c>
      <c r="O5" s="510">
        <v>9.9347760355924142E-4</v>
      </c>
      <c r="P5" s="510">
        <v>0</v>
      </c>
      <c r="Q5" s="510">
        <v>0</v>
      </c>
      <c r="R5" s="510">
        <v>0</v>
      </c>
      <c r="S5" s="510">
        <v>0</v>
      </c>
      <c r="T5" s="510">
        <v>0</v>
      </c>
      <c r="U5" s="510">
        <v>0</v>
      </c>
      <c r="V5" s="510">
        <v>5.4790767755633172E-4</v>
      </c>
      <c r="W5" s="510">
        <v>0</v>
      </c>
      <c r="X5" s="510">
        <v>0</v>
      </c>
      <c r="Y5" s="510">
        <v>0</v>
      </c>
      <c r="Z5" s="510">
        <v>0</v>
      </c>
      <c r="AA5" s="510">
        <v>0</v>
      </c>
      <c r="AB5" s="510">
        <v>1.6324471124236647E-5</v>
      </c>
      <c r="AC5" s="510">
        <v>0</v>
      </c>
      <c r="AD5" s="510">
        <v>0</v>
      </c>
      <c r="AE5" s="510">
        <v>0</v>
      </c>
      <c r="AF5" s="510">
        <v>0</v>
      </c>
      <c r="AG5" s="510">
        <v>0</v>
      </c>
      <c r="AH5" s="510">
        <v>2.1959459459459461E-2</v>
      </c>
      <c r="AI5" s="510">
        <v>0</v>
      </c>
      <c r="AJ5" s="510">
        <v>0</v>
      </c>
      <c r="AK5" s="510">
        <v>0</v>
      </c>
      <c r="AL5" s="510">
        <v>0</v>
      </c>
      <c r="AM5" s="510">
        <v>0</v>
      </c>
      <c r="AN5" s="510">
        <v>0</v>
      </c>
      <c r="AO5" s="510">
        <v>0</v>
      </c>
      <c r="AP5" s="510">
        <v>0</v>
      </c>
      <c r="AQ5" s="510">
        <v>0</v>
      </c>
      <c r="AR5" s="510">
        <v>0</v>
      </c>
      <c r="AS5" s="510">
        <v>0</v>
      </c>
      <c r="AT5" s="510">
        <v>0</v>
      </c>
      <c r="AU5" s="510">
        <v>0</v>
      </c>
      <c r="AV5" s="510">
        <v>0</v>
      </c>
      <c r="AW5" s="510">
        <v>0</v>
      </c>
      <c r="AX5" s="510">
        <v>0</v>
      </c>
      <c r="AY5" s="510">
        <v>0</v>
      </c>
      <c r="AZ5" s="510">
        <v>0</v>
      </c>
      <c r="BA5" s="510">
        <v>0</v>
      </c>
      <c r="BB5" s="510">
        <v>0</v>
      </c>
      <c r="BC5" s="510">
        <v>0</v>
      </c>
      <c r="BD5" s="510">
        <v>0</v>
      </c>
      <c r="BE5" s="510">
        <v>0</v>
      </c>
      <c r="BF5" s="510">
        <v>0</v>
      </c>
      <c r="BG5" s="510">
        <v>0</v>
      </c>
      <c r="BH5" s="510">
        <v>0</v>
      </c>
      <c r="BI5" s="510">
        <v>0</v>
      </c>
      <c r="BJ5" s="510">
        <v>0</v>
      </c>
      <c r="BK5" s="510">
        <v>9.3144363178339698E-4</v>
      </c>
      <c r="BL5" s="510">
        <v>0</v>
      </c>
      <c r="BM5" s="510">
        <v>0</v>
      </c>
      <c r="BN5" s="510">
        <v>0</v>
      </c>
      <c r="BO5" s="510">
        <v>0</v>
      </c>
      <c r="BP5" s="510">
        <v>0</v>
      </c>
      <c r="BQ5" s="510">
        <v>0</v>
      </c>
      <c r="BR5" s="510">
        <v>0</v>
      </c>
      <c r="BS5" s="510">
        <v>0</v>
      </c>
      <c r="BT5" s="510">
        <v>0</v>
      </c>
      <c r="BU5" s="510">
        <v>0</v>
      </c>
      <c r="BV5" s="510">
        <v>0</v>
      </c>
      <c r="BW5" s="510">
        <v>0</v>
      </c>
      <c r="BX5" s="510">
        <v>0</v>
      </c>
      <c r="BY5" s="510">
        <v>0</v>
      </c>
      <c r="BZ5" s="510">
        <v>0</v>
      </c>
      <c r="CA5" s="510">
        <v>0</v>
      </c>
      <c r="CB5" s="510">
        <v>0</v>
      </c>
      <c r="CC5" s="510">
        <v>0</v>
      </c>
      <c r="CD5" s="510">
        <v>0</v>
      </c>
      <c r="CE5" s="510">
        <v>0</v>
      </c>
      <c r="CF5" s="510">
        <v>0</v>
      </c>
      <c r="CG5" s="510">
        <v>0</v>
      </c>
      <c r="CH5" s="510">
        <v>0</v>
      </c>
      <c r="CI5" s="510">
        <v>0</v>
      </c>
      <c r="CJ5" s="510">
        <v>0</v>
      </c>
      <c r="CK5" s="510">
        <v>0</v>
      </c>
      <c r="CL5" s="510">
        <v>0</v>
      </c>
      <c r="CM5" s="510">
        <v>0</v>
      </c>
      <c r="CN5" s="510">
        <v>0</v>
      </c>
      <c r="CO5" s="510">
        <v>3.2066936028929307E-4</v>
      </c>
      <c r="CP5" s="510">
        <v>1.1278154324569952E-3</v>
      </c>
      <c r="CQ5" s="510">
        <v>1.6209790713591008E-4</v>
      </c>
      <c r="CR5" s="510">
        <v>0</v>
      </c>
      <c r="CS5" s="510">
        <v>4.8418493888400312E-4</v>
      </c>
      <c r="CT5" s="510">
        <v>9.3650854325140476E-4</v>
      </c>
      <c r="CU5" s="510">
        <v>0</v>
      </c>
      <c r="CV5" s="510">
        <v>0</v>
      </c>
      <c r="CW5" s="510">
        <v>0</v>
      </c>
      <c r="CX5" s="510">
        <v>0</v>
      </c>
      <c r="CY5" s="510">
        <v>0</v>
      </c>
      <c r="CZ5" s="510">
        <v>2.0240456624701455E-3</v>
      </c>
      <c r="DA5" s="510">
        <v>6.0502234618415897E-3</v>
      </c>
      <c r="DB5" s="510">
        <v>0</v>
      </c>
      <c r="DC5" s="510">
        <v>0</v>
      </c>
      <c r="DD5" s="510">
        <v>2.0200136739387158E-4</v>
      </c>
      <c r="DE5" s="510">
        <v>0</v>
      </c>
      <c r="DF5" s="510">
        <v>0</v>
      </c>
      <c r="DG5" s="511">
        <v>2.0002911358625751E-3</v>
      </c>
      <c r="DH5" s="513" t="s">
        <v>206</v>
      </c>
      <c r="DI5" s="183"/>
    </row>
    <row r="6" spans="1:113" ht="17.25" customHeight="1">
      <c r="A6" s="587" t="s">
        <v>207</v>
      </c>
      <c r="B6" s="417" t="s">
        <v>314</v>
      </c>
      <c r="C6" s="488"/>
      <c r="D6" s="510">
        <v>9.5530694955456366E-2</v>
      </c>
      <c r="E6" s="510">
        <v>3.4707158351409979E-2</v>
      </c>
      <c r="F6" s="510">
        <v>0</v>
      </c>
      <c r="G6" s="510">
        <v>0</v>
      </c>
      <c r="H6" s="510">
        <v>0</v>
      </c>
      <c r="I6" s="510">
        <v>0</v>
      </c>
      <c r="J6" s="510">
        <v>0</v>
      </c>
      <c r="K6" s="510">
        <v>0</v>
      </c>
      <c r="L6" s="510">
        <v>0</v>
      </c>
      <c r="M6" s="510">
        <v>0</v>
      </c>
      <c r="N6" s="510">
        <v>0</v>
      </c>
      <c r="O6" s="510">
        <v>0</v>
      </c>
      <c r="P6" s="510">
        <v>0</v>
      </c>
      <c r="Q6" s="510">
        <v>0</v>
      </c>
      <c r="R6" s="510">
        <v>0</v>
      </c>
      <c r="S6" s="510">
        <v>0</v>
      </c>
      <c r="T6" s="510">
        <v>0</v>
      </c>
      <c r="U6" s="510">
        <v>0</v>
      </c>
      <c r="V6" s="510">
        <v>0</v>
      </c>
      <c r="W6" s="510">
        <v>0</v>
      </c>
      <c r="X6" s="510">
        <v>0</v>
      </c>
      <c r="Y6" s="510">
        <v>0</v>
      </c>
      <c r="Z6" s="510">
        <v>0</v>
      </c>
      <c r="AA6" s="510">
        <v>0</v>
      </c>
      <c r="AB6" s="510">
        <v>0</v>
      </c>
      <c r="AC6" s="510">
        <v>0</v>
      </c>
      <c r="AD6" s="510">
        <v>0</v>
      </c>
      <c r="AE6" s="510">
        <v>0</v>
      </c>
      <c r="AF6" s="510">
        <v>0</v>
      </c>
      <c r="AG6" s="510">
        <v>0</v>
      </c>
      <c r="AH6" s="510">
        <v>0</v>
      </c>
      <c r="AI6" s="510">
        <v>0</v>
      </c>
      <c r="AJ6" s="510">
        <v>0</v>
      </c>
      <c r="AK6" s="510">
        <v>0</v>
      </c>
      <c r="AL6" s="510">
        <v>0</v>
      </c>
      <c r="AM6" s="510">
        <v>0</v>
      </c>
      <c r="AN6" s="510">
        <v>0</v>
      </c>
      <c r="AO6" s="510">
        <v>0</v>
      </c>
      <c r="AP6" s="510">
        <v>0</v>
      </c>
      <c r="AQ6" s="510">
        <v>0</v>
      </c>
      <c r="AR6" s="510">
        <v>0</v>
      </c>
      <c r="AS6" s="510">
        <v>0</v>
      </c>
      <c r="AT6" s="510">
        <v>0</v>
      </c>
      <c r="AU6" s="510">
        <v>0</v>
      </c>
      <c r="AV6" s="510">
        <v>0</v>
      </c>
      <c r="AW6" s="510">
        <v>0</v>
      </c>
      <c r="AX6" s="510">
        <v>0</v>
      </c>
      <c r="AY6" s="510">
        <v>0</v>
      </c>
      <c r="AZ6" s="510">
        <v>0</v>
      </c>
      <c r="BA6" s="510">
        <v>0</v>
      </c>
      <c r="BB6" s="510">
        <v>0</v>
      </c>
      <c r="BC6" s="510">
        <v>0</v>
      </c>
      <c r="BD6" s="510">
        <v>0</v>
      </c>
      <c r="BE6" s="510">
        <v>0</v>
      </c>
      <c r="BF6" s="510">
        <v>0</v>
      </c>
      <c r="BG6" s="510">
        <v>0</v>
      </c>
      <c r="BH6" s="510">
        <v>0</v>
      </c>
      <c r="BI6" s="510">
        <v>0</v>
      </c>
      <c r="BJ6" s="510">
        <v>0</v>
      </c>
      <c r="BK6" s="510">
        <v>0</v>
      </c>
      <c r="BL6" s="510">
        <v>0</v>
      </c>
      <c r="BM6" s="510">
        <v>0</v>
      </c>
      <c r="BN6" s="510">
        <v>0</v>
      </c>
      <c r="BO6" s="510">
        <v>0</v>
      </c>
      <c r="BP6" s="510">
        <v>0</v>
      </c>
      <c r="BQ6" s="510">
        <v>0</v>
      </c>
      <c r="BR6" s="510">
        <v>0</v>
      </c>
      <c r="BS6" s="510">
        <v>0</v>
      </c>
      <c r="BT6" s="510">
        <v>0</v>
      </c>
      <c r="BU6" s="510">
        <v>0</v>
      </c>
      <c r="BV6" s="510">
        <v>0</v>
      </c>
      <c r="BW6" s="510">
        <v>0</v>
      </c>
      <c r="BX6" s="510">
        <v>0</v>
      </c>
      <c r="BY6" s="510">
        <v>0</v>
      </c>
      <c r="BZ6" s="510">
        <v>0</v>
      </c>
      <c r="CA6" s="510">
        <v>0</v>
      </c>
      <c r="CB6" s="510">
        <v>0</v>
      </c>
      <c r="CC6" s="510">
        <v>0</v>
      </c>
      <c r="CD6" s="510">
        <v>0</v>
      </c>
      <c r="CE6" s="510">
        <v>0</v>
      </c>
      <c r="CF6" s="510">
        <v>0</v>
      </c>
      <c r="CG6" s="510">
        <v>0</v>
      </c>
      <c r="CH6" s="510">
        <v>0</v>
      </c>
      <c r="CI6" s="510">
        <v>0</v>
      </c>
      <c r="CJ6" s="510">
        <v>0</v>
      </c>
      <c r="CK6" s="510">
        <v>0</v>
      </c>
      <c r="CL6" s="510">
        <v>0</v>
      </c>
      <c r="CM6" s="510">
        <v>0</v>
      </c>
      <c r="CN6" s="510">
        <v>0</v>
      </c>
      <c r="CO6" s="510">
        <v>4.9333747736814322E-4</v>
      </c>
      <c r="CP6" s="510">
        <v>0</v>
      </c>
      <c r="CQ6" s="510">
        <v>0</v>
      </c>
      <c r="CR6" s="510">
        <v>0</v>
      </c>
      <c r="CS6" s="510">
        <v>0</v>
      </c>
      <c r="CT6" s="510">
        <v>0</v>
      </c>
      <c r="CU6" s="510">
        <v>0</v>
      </c>
      <c r="CV6" s="510">
        <v>0</v>
      </c>
      <c r="CW6" s="510">
        <v>0</v>
      </c>
      <c r="CX6" s="510">
        <v>0</v>
      </c>
      <c r="CY6" s="510">
        <v>0</v>
      </c>
      <c r="CZ6" s="510">
        <v>0</v>
      </c>
      <c r="DA6" s="510">
        <v>0</v>
      </c>
      <c r="DB6" s="510">
        <v>0</v>
      </c>
      <c r="DC6" s="510">
        <v>2.9742803024373446E-4</v>
      </c>
      <c r="DD6" s="510">
        <v>0</v>
      </c>
      <c r="DE6" s="510">
        <v>0</v>
      </c>
      <c r="DF6" s="510">
        <v>0</v>
      </c>
      <c r="DG6" s="511">
        <v>6.0277425068394803E-4</v>
      </c>
      <c r="DH6" s="513" t="s">
        <v>207</v>
      </c>
      <c r="DI6" s="183"/>
    </row>
    <row r="7" spans="1:113" ht="17.25" customHeight="1">
      <c r="A7" s="587" t="s">
        <v>208</v>
      </c>
      <c r="B7" s="417" t="s">
        <v>315</v>
      </c>
      <c r="C7" s="488"/>
      <c r="D7" s="510">
        <v>7.4706310815606149E-5</v>
      </c>
      <c r="E7" s="510">
        <v>0</v>
      </c>
      <c r="F7" s="510">
        <v>0</v>
      </c>
      <c r="G7" s="510">
        <v>9.7898125355046398E-2</v>
      </c>
      <c r="H7" s="510">
        <v>0</v>
      </c>
      <c r="I7" s="510">
        <v>0</v>
      </c>
      <c r="J7" s="510">
        <v>0</v>
      </c>
      <c r="K7" s="510">
        <v>6.993465480691479E-4</v>
      </c>
      <c r="L7" s="510">
        <v>0</v>
      </c>
      <c r="M7" s="510">
        <v>6.8259385665529011E-4</v>
      </c>
      <c r="N7" s="510">
        <v>0</v>
      </c>
      <c r="O7" s="510">
        <v>4.3194678415619194E-5</v>
      </c>
      <c r="P7" s="510">
        <v>0</v>
      </c>
      <c r="Q7" s="510">
        <v>0.13165967570274839</v>
      </c>
      <c r="R7" s="510">
        <v>3.3508695506483933E-5</v>
      </c>
      <c r="S7" s="510">
        <v>7.9861573272993475E-5</v>
      </c>
      <c r="T7" s="510">
        <v>0</v>
      </c>
      <c r="U7" s="510">
        <v>0</v>
      </c>
      <c r="V7" s="510">
        <v>0</v>
      </c>
      <c r="W7" s="510">
        <v>4.4594745252517746E-4</v>
      </c>
      <c r="X7" s="510">
        <v>0</v>
      </c>
      <c r="Y7" s="510">
        <v>0</v>
      </c>
      <c r="Z7" s="510">
        <v>0</v>
      </c>
      <c r="AA7" s="510">
        <v>0</v>
      </c>
      <c r="AB7" s="510">
        <v>0</v>
      </c>
      <c r="AC7" s="510">
        <v>2.5731472487773291E-3</v>
      </c>
      <c r="AD7" s="510">
        <v>0</v>
      </c>
      <c r="AE7" s="510">
        <v>0</v>
      </c>
      <c r="AF7" s="510">
        <v>0</v>
      </c>
      <c r="AG7" s="510">
        <v>0</v>
      </c>
      <c r="AH7" s="510">
        <v>5.0675675675675678E-3</v>
      </c>
      <c r="AI7" s="510">
        <v>0</v>
      </c>
      <c r="AJ7" s="510">
        <v>0</v>
      </c>
      <c r="AK7" s="510">
        <v>0</v>
      </c>
      <c r="AL7" s="510">
        <v>0</v>
      </c>
      <c r="AM7" s="510">
        <v>0</v>
      </c>
      <c r="AN7" s="510">
        <v>0</v>
      </c>
      <c r="AO7" s="510">
        <v>0</v>
      </c>
      <c r="AP7" s="510">
        <v>0</v>
      </c>
      <c r="AQ7" s="510">
        <v>0</v>
      </c>
      <c r="AR7" s="510">
        <v>0</v>
      </c>
      <c r="AS7" s="510">
        <v>0</v>
      </c>
      <c r="AT7" s="510">
        <v>0</v>
      </c>
      <c r="AU7" s="510">
        <v>0</v>
      </c>
      <c r="AV7" s="510">
        <v>0</v>
      </c>
      <c r="AW7" s="510">
        <v>0</v>
      </c>
      <c r="AX7" s="510">
        <v>0</v>
      </c>
      <c r="AY7" s="510">
        <v>0</v>
      </c>
      <c r="AZ7" s="510">
        <v>0</v>
      </c>
      <c r="BA7" s="510">
        <v>0</v>
      </c>
      <c r="BB7" s="510">
        <v>0</v>
      </c>
      <c r="BC7" s="510">
        <v>0</v>
      </c>
      <c r="BD7" s="510">
        <v>0</v>
      </c>
      <c r="BE7" s="510">
        <v>0</v>
      </c>
      <c r="BF7" s="510">
        <v>0</v>
      </c>
      <c r="BG7" s="510">
        <v>0</v>
      </c>
      <c r="BH7" s="510">
        <v>0</v>
      </c>
      <c r="BI7" s="510">
        <v>0</v>
      </c>
      <c r="BJ7" s="510">
        <v>0</v>
      </c>
      <c r="BK7" s="510">
        <v>2.3286090794584925E-4</v>
      </c>
      <c r="BL7" s="510">
        <v>0</v>
      </c>
      <c r="BM7" s="510">
        <v>1.1232673600970502E-5</v>
      </c>
      <c r="BN7" s="510">
        <v>4.011472812243015E-5</v>
      </c>
      <c r="BO7" s="510">
        <v>1.6779708916207434E-4</v>
      </c>
      <c r="BP7" s="510">
        <v>3.6271309394269135E-5</v>
      </c>
      <c r="BQ7" s="510">
        <v>0</v>
      </c>
      <c r="BR7" s="510">
        <v>0</v>
      </c>
      <c r="BS7" s="510">
        <v>0</v>
      </c>
      <c r="BT7" s="510">
        <v>0</v>
      </c>
      <c r="BU7" s="510">
        <v>0</v>
      </c>
      <c r="BV7" s="510">
        <v>0</v>
      </c>
      <c r="BW7" s="510">
        <v>0</v>
      </c>
      <c r="BX7" s="510">
        <v>0</v>
      </c>
      <c r="BY7" s="510">
        <v>0</v>
      </c>
      <c r="BZ7" s="510">
        <v>0</v>
      </c>
      <c r="CA7" s="510">
        <v>0</v>
      </c>
      <c r="CB7" s="510">
        <v>0</v>
      </c>
      <c r="CC7" s="510">
        <v>0</v>
      </c>
      <c r="CD7" s="510">
        <v>0</v>
      </c>
      <c r="CE7" s="510">
        <v>0</v>
      </c>
      <c r="CF7" s="510">
        <v>0</v>
      </c>
      <c r="CG7" s="510">
        <v>0</v>
      </c>
      <c r="CH7" s="510">
        <v>0</v>
      </c>
      <c r="CI7" s="510">
        <v>0</v>
      </c>
      <c r="CJ7" s="510">
        <v>0</v>
      </c>
      <c r="CK7" s="510">
        <v>0</v>
      </c>
      <c r="CL7" s="510">
        <v>0</v>
      </c>
      <c r="CM7" s="510">
        <v>0</v>
      </c>
      <c r="CN7" s="510">
        <v>3.4627117881097402E-6</v>
      </c>
      <c r="CO7" s="510">
        <v>1.1346761979467294E-4</v>
      </c>
      <c r="CP7" s="510">
        <v>0</v>
      </c>
      <c r="CQ7" s="510">
        <v>1.2864913264754769E-5</v>
      </c>
      <c r="CR7" s="510">
        <v>0</v>
      </c>
      <c r="CS7" s="510">
        <v>1.2845722868351105E-4</v>
      </c>
      <c r="CT7" s="510">
        <v>2.3890524062535835E-4</v>
      </c>
      <c r="CU7" s="510">
        <v>0</v>
      </c>
      <c r="CV7" s="510">
        <v>0</v>
      </c>
      <c r="CW7" s="510">
        <v>0</v>
      </c>
      <c r="CX7" s="510">
        <v>0</v>
      </c>
      <c r="CY7" s="510">
        <v>0</v>
      </c>
      <c r="CZ7" s="510">
        <v>1.1537060276079827E-3</v>
      </c>
      <c r="DA7" s="510">
        <v>1.8688677776047345E-3</v>
      </c>
      <c r="DB7" s="510">
        <v>0</v>
      </c>
      <c r="DC7" s="510">
        <v>0</v>
      </c>
      <c r="DD7" s="510">
        <v>1.0876996705823854E-4</v>
      </c>
      <c r="DE7" s="510">
        <v>0</v>
      </c>
      <c r="DF7" s="510">
        <v>0</v>
      </c>
      <c r="DG7" s="511">
        <v>6.0590358352852994E-4</v>
      </c>
      <c r="DH7" s="513" t="s">
        <v>208</v>
      </c>
      <c r="DI7" s="183"/>
    </row>
    <row r="8" spans="1:113" ht="17.25" customHeight="1">
      <c r="A8" s="587" t="s">
        <v>209</v>
      </c>
      <c r="B8" s="417" t="s">
        <v>316</v>
      </c>
      <c r="C8" s="488"/>
      <c r="D8" s="510">
        <v>0</v>
      </c>
      <c r="E8" s="510">
        <v>0</v>
      </c>
      <c r="F8" s="510">
        <v>0</v>
      </c>
      <c r="G8" s="510">
        <v>0</v>
      </c>
      <c r="H8" s="510">
        <v>7.3126142595978062E-3</v>
      </c>
      <c r="I8" s="510">
        <v>0</v>
      </c>
      <c r="J8" s="510">
        <v>0</v>
      </c>
      <c r="K8" s="510">
        <v>2.5935922372533164E-2</v>
      </c>
      <c r="L8" s="510">
        <v>0</v>
      </c>
      <c r="M8" s="510">
        <v>6.8259385665529011E-4</v>
      </c>
      <c r="N8" s="510">
        <v>0</v>
      </c>
      <c r="O8" s="510">
        <v>0</v>
      </c>
      <c r="P8" s="510">
        <v>0</v>
      </c>
      <c r="Q8" s="510">
        <v>0</v>
      </c>
      <c r="R8" s="510">
        <v>0</v>
      </c>
      <c r="S8" s="510">
        <v>0</v>
      </c>
      <c r="T8" s="510">
        <v>0</v>
      </c>
      <c r="U8" s="510">
        <v>0</v>
      </c>
      <c r="V8" s="510">
        <v>6.8488459694541465E-5</v>
      </c>
      <c r="W8" s="510">
        <v>0</v>
      </c>
      <c r="X8" s="510">
        <v>0</v>
      </c>
      <c r="Y8" s="510">
        <v>0</v>
      </c>
      <c r="Z8" s="510">
        <v>0</v>
      </c>
      <c r="AA8" s="510">
        <v>0</v>
      </c>
      <c r="AB8" s="510">
        <v>1.3950002597074951E-4</v>
      </c>
      <c r="AC8" s="510">
        <v>0</v>
      </c>
      <c r="AD8" s="510">
        <v>0</v>
      </c>
      <c r="AE8" s="510">
        <v>0</v>
      </c>
      <c r="AF8" s="510">
        <v>0</v>
      </c>
      <c r="AG8" s="510">
        <v>0</v>
      </c>
      <c r="AH8" s="510">
        <v>0</v>
      </c>
      <c r="AI8" s="510">
        <v>0</v>
      </c>
      <c r="AJ8" s="510">
        <v>0</v>
      </c>
      <c r="AK8" s="510">
        <v>0</v>
      </c>
      <c r="AL8" s="510">
        <v>0</v>
      </c>
      <c r="AM8" s="510">
        <v>0</v>
      </c>
      <c r="AN8" s="510">
        <v>0</v>
      </c>
      <c r="AO8" s="510">
        <v>0</v>
      </c>
      <c r="AP8" s="510">
        <v>0</v>
      </c>
      <c r="AQ8" s="510">
        <v>0</v>
      </c>
      <c r="AR8" s="510">
        <v>0</v>
      </c>
      <c r="AS8" s="510">
        <v>0</v>
      </c>
      <c r="AT8" s="510">
        <v>0</v>
      </c>
      <c r="AU8" s="510">
        <v>0</v>
      </c>
      <c r="AV8" s="510">
        <v>0</v>
      </c>
      <c r="AW8" s="510">
        <v>0</v>
      </c>
      <c r="AX8" s="510">
        <v>0</v>
      </c>
      <c r="AY8" s="510">
        <v>0</v>
      </c>
      <c r="AZ8" s="510">
        <v>0</v>
      </c>
      <c r="BA8" s="510">
        <v>0</v>
      </c>
      <c r="BB8" s="510">
        <v>0</v>
      </c>
      <c r="BC8" s="510">
        <v>0</v>
      </c>
      <c r="BD8" s="510">
        <v>0</v>
      </c>
      <c r="BE8" s="510">
        <v>0</v>
      </c>
      <c r="BF8" s="510">
        <v>0</v>
      </c>
      <c r="BG8" s="510">
        <v>0</v>
      </c>
      <c r="BH8" s="510">
        <v>0</v>
      </c>
      <c r="BI8" s="510">
        <v>0</v>
      </c>
      <c r="BJ8" s="510">
        <v>0</v>
      </c>
      <c r="BK8" s="510">
        <v>7.6092593964668651E-2</v>
      </c>
      <c r="BL8" s="510">
        <v>0</v>
      </c>
      <c r="BM8" s="510">
        <v>0</v>
      </c>
      <c r="BN8" s="510">
        <v>0</v>
      </c>
      <c r="BO8" s="510">
        <v>0</v>
      </c>
      <c r="BP8" s="510">
        <v>0</v>
      </c>
      <c r="BQ8" s="510">
        <v>0</v>
      </c>
      <c r="BR8" s="510">
        <v>0</v>
      </c>
      <c r="BS8" s="510">
        <v>0</v>
      </c>
      <c r="BT8" s="510">
        <v>0</v>
      </c>
      <c r="BU8" s="510">
        <v>0</v>
      </c>
      <c r="BV8" s="510">
        <v>0</v>
      </c>
      <c r="BW8" s="510">
        <v>0</v>
      </c>
      <c r="BX8" s="510">
        <v>0</v>
      </c>
      <c r="BY8" s="510">
        <v>0</v>
      </c>
      <c r="BZ8" s="510">
        <v>0</v>
      </c>
      <c r="CA8" s="510">
        <v>0</v>
      </c>
      <c r="CB8" s="510">
        <v>0</v>
      </c>
      <c r="CC8" s="510">
        <v>0</v>
      </c>
      <c r="CD8" s="510">
        <v>0</v>
      </c>
      <c r="CE8" s="510">
        <v>0</v>
      </c>
      <c r="CF8" s="510">
        <v>0</v>
      </c>
      <c r="CG8" s="510">
        <v>0</v>
      </c>
      <c r="CH8" s="510">
        <v>0</v>
      </c>
      <c r="CI8" s="510">
        <v>0</v>
      </c>
      <c r="CJ8" s="510">
        <v>0</v>
      </c>
      <c r="CK8" s="510">
        <v>0</v>
      </c>
      <c r="CL8" s="510">
        <v>0</v>
      </c>
      <c r="CM8" s="510">
        <v>0</v>
      </c>
      <c r="CN8" s="510">
        <v>3.4627117881097402E-6</v>
      </c>
      <c r="CO8" s="510">
        <v>1.2333436934203581E-4</v>
      </c>
      <c r="CP8" s="510">
        <v>0</v>
      </c>
      <c r="CQ8" s="510">
        <v>2.9074703978345778E-4</v>
      </c>
      <c r="CR8" s="510">
        <v>0</v>
      </c>
      <c r="CS8" s="510">
        <v>7.6086204681771914E-4</v>
      </c>
      <c r="CT8" s="510">
        <v>1.7010053132525515E-3</v>
      </c>
      <c r="CU8" s="510">
        <v>0</v>
      </c>
      <c r="CV8" s="510">
        <v>0</v>
      </c>
      <c r="CW8" s="510">
        <v>0</v>
      </c>
      <c r="CX8" s="510">
        <v>0</v>
      </c>
      <c r="CY8" s="510">
        <v>0</v>
      </c>
      <c r="CZ8" s="510">
        <v>4.3314577176861114E-3</v>
      </c>
      <c r="DA8" s="510">
        <v>6.6212663938874806E-3</v>
      </c>
      <c r="DB8" s="510">
        <v>0</v>
      </c>
      <c r="DC8" s="510">
        <v>1.5654106854933392E-5</v>
      </c>
      <c r="DD8" s="510">
        <v>4.0400273478774317E-4</v>
      </c>
      <c r="DE8" s="510">
        <v>0</v>
      </c>
      <c r="DF8" s="510">
        <v>0</v>
      </c>
      <c r="DG8" s="511">
        <v>1.5294884047966845E-3</v>
      </c>
      <c r="DH8" s="513" t="s">
        <v>209</v>
      </c>
      <c r="DI8" s="183"/>
    </row>
    <row r="9" spans="1:113" ht="17.25" customHeight="1">
      <c r="A9" s="587" t="s">
        <v>210</v>
      </c>
      <c r="B9" s="417" t="s">
        <v>317</v>
      </c>
      <c r="C9" s="488"/>
      <c r="D9" s="510">
        <v>0</v>
      </c>
      <c r="E9" s="510">
        <v>0</v>
      </c>
      <c r="F9" s="510">
        <v>0</v>
      </c>
      <c r="G9" s="510">
        <v>0</v>
      </c>
      <c r="H9" s="510">
        <v>0</v>
      </c>
      <c r="I9" s="510">
        <v>0</v>
      </c>
      <c r="J9" s="510">
        <v>0</v>
      </c>
      <c r="K9" s="510">
        <v>3.8791878838210548E-4</v>
      </c>
      <c r="L9" s="510">
        <v>2.1430926475436861E-4</v>
      </c>
      <c r="M9" s="510">
        <v>4.7781569965870303E-3</v>
      </c>
      <c r="N9" s="510">
        <v>0</v>
      </c>
      <c r="O9" s="510">
        <v>3.0236274890933437E-4</v>
      </c>
      <c r="P9" s="510">
        <v>6.7499156260546737E-5</v>
      </c>
      <c r="Q9" s="510">
        <v>0</v>
      </c>
      <c r="R9" s="510">
        <v>0</v>
      </c>
      <c r="S9" s="510">
        <v>6.5486490083854652E-3</v>
      </c>
      <c r="T9" s="510">
        <v>5.2456264589398589E-5</v>
      </c>
      <c r="U9" s="510">
        <v>0</v>
      </c>
      <c r="V9" s="510">
        <v>7.7871378672693656E-2</v>
      </c>
      <c r="W9" s="510">
        <v>5.5743431565647176E-4</v>
      </c>
      <c r="X9" s="510">
        <v>0</v>
      </c>
      <c r="Y9" s="510">
        <v>8.7721429786406825E-3</v>
      </c>
      <c r="Z9" s="510">
        <v>1.7265447064873998E-3</v>
      </c>
      <c r="AA9" s="510">
        <v>5.0142404428577163E-3</v>
      </c>
      <c r="AB9" s="510">
        <v>2.7157983779411873E-4</v>
      </c>
      <c r="AC9" s="510">
        <v>6.3050627950172967E-4</v>
      </c>
      <c r="AD9" s="510">
        <v>0.58897243107769426</v>
      </c>
      <c r="AE9" s="510">
        <v>1.6518004625041294E-4</v>
      </c>
      <c r="AF9" s="510">
        <v>2.1042110523685526E-5</v>
      </c>
      <c r="AG9" s="510">
        <v>2.3335407591785936E-4</v>
      </c>
      <c r="AH9" s="510">
        <v>0</v>
      </c>
      <c r="AI9" s="510">
        <v>1.8554105095752436E-3</v>
      </c>
      <c r="AJ9" s="510">
        <v>2.8905314448527894E-4</v>
      </c>
      <c r="AK9" s="510">
        <v>3.5623409669211198E-3</v>
      </c>
      <c r="AL9" s="510">
        <v>3.6537066993919784E-3</v>
      </c>
      <c r="AM9" s="510">
        <v>2.427324741374328E-3</v>
      </c>
      <c r="AN9" s="510">
        <v>5.36812982615518E-3</v>
      </c>
      <c r="AO9" s="510">
        <v>3.3643204957945995E-3</v>
      </c>
      <c r="AP9" s="510">
        <v>0</v>
      </c>
      <c r="AQ9" s="510">
        <v>1.4044052304176718E-3</v>
      </c>
      <c r="AR9" s="510">
        <v>4.5991790712625487E-4</v>
      </c>
      <c r="AS9" s="510">
        <v>2.0901699308153751E-5</v>
      </c>
      <c r="AT9" s="510">
        <v>4.1212329355198765E-4</v>
      </c>
      <c r="AU9" s="510">
        <v>7.3524005587824429E-5</v>
      </c>
      <c r="AV9" s="510">
        <v>0</v>
      </c>
      <c r="AW9" s="510">
        <v>0</v>
      </c>
      <c r="AX9" s="510">
        <v>1.2815310023708325E-4</v>
      </c>
      <c r="AY9" s="510">
        <v>4.4529620652725328E-4</v>
      </c>
      <c r="AZ9" s="510">
        <v>2.232926090146416E-4</v>
      </c>
      <c r="BA9" s="510">
        <v>0</v>
      </c>
      <c r="BB9" s="510">
        <v>0</v>
      </c>
      <c r="BC9" s="510">
        <v>0</v>
      </c>
      <c r="BD9" s="510">
        <v>0</v>
      </c>
      <c r="BE9" s="510">
        <v>0</v>
      </c>
      <c r="BF9" s="510">
        <v>0</v>
      </c>
      <c r="BG9" s="510">
        <v>0</v>
      </c>
      <c r="BH9" s="510">
        <v>7.6867738216077183E-4</v>
      </c>
      <c r="BI9" s="510">
        <v>0</v>
      </c>
      <c r="BJ9" s="510">
        <v>0</v>
      </c>
      <c r="BK9" s="510">
        <v>1.058458672481133E-5</v>
      </c>
      <c r="BL9" s="510">
        <v>4.5285753102074088E-5</v>
      </c>
      <c r="BM9" s="510">
        <v>0</v>
      </c>
      <c r="BN9" s="510">
        <v>0</v>
      </c>
      <c r="BO9" s="510">
        <v>8.8314257453723323E-6</v>
      </c>
      <c r="BP9" s="510">
        <v>9.0678273485672837E-6</v>
      </c>
      <c r="BQ9" s="510">
        <v>0.11483425038054004</v>
      </c>
      <c r="BR9" s="510">
        <v>0.45837900201903664</v>
      </c>
      <c r="BS9" s="510">
        <v>0</v>
      </c>
      <c r="BT9" s="510">
        <v>0</v>
      </c>
      <c r="BU9" s="510">
        <v>4.1682702928765654E-6</v>
      </c>
      <c r="BV9" s="510">
        <v>0</v>
      </c>
      <c r="BW9" s="510">
        <v>0</v>
      </c>
      <c r="BX9" s="510">
        <v>0</v>
      </c>
      <c r="BY9" s="510">
        <v>0</v>
      </c>
      <c r="BZ9" s="510">
        <v>0</v>
      </c>
      <c r="CA9" s="510">
        <v>0</v>
      </c>
      <c r="CB9" s="510">
        <v>0</v>
      </c>
      <c r="CC9" s="510">
        <v>0</v>
      </c>
      <c r="CD9" s="510">
        <v>0</v>
      </c>
      <c r="CE9" s="510">
        <v>0</v>
      </c>
      <c r="CF9" s="510">
        <v>0</v>
      </c>
      <c r="CG9" s="510">
        <v>2.7227924959838809E-5</v>
      </c>
      <c r="CH9" s="510">
        <v>0</v>
      </c>
      <c r="CI9" s="510">
        <v>0</v>
      </c>
      <c r="CJ9" s="510">
        <v>0</v>
      </c>
      <c r="CK9" s="510">
        <v>0</v>
      </c>
      <c r="CL9" s="510">
        <v>0</v>
      </c>
      <c r="CM9" s="510">
        <v>0</v>
      </c>
      <c r="CN9" s="510">
        <v>0</v>
      </c>
      <c r="CO9" s="510">
        <v>4.933374773681432E-6</v>
      </c>
      <c r="CP9" s="510">
        <v>5.4748321963931805E-5</v>
      </c>
      <c r="CQ9" s="510">
        <v>1.0291930611803815E-5</v>
      </c>
      <c r="CR9" s="510">
        <v>0</v>
      </c>
      <c r="CS9" s="510">
        <v>0</v>
      </c>
      <c r="CT9" s="510">
        <v>1.9112419250028668E-5</v>
      </c>
      <c r="CU9" s="510">
        <v>6.9650008706251092E-5</v>
      </c>
      <c r="CV9" s="510">
        <v>6.0432089439492372E-5</v>
      </c>
      <c r="CW9" s="510">
        <v>0</v>
      </c>
      <c r="CX9" s="510">
        <v>0</v>
      </c>
      <c r="CY9" s="510">
        <v>0</v>
      </c>
      <c r="CZ9" s="510">
        <v>1.0120228312350726E-4</v>
      </c>
      <c r="DA9" s="510">
        <v>0</v>
      </c>
      <c r="DB9" s="510">
        <v>9.5514632841751354E-5</v>
      </c>
      <c r="DC9" s="510">
        <v>1.5654106854933392E-5</v>
      </c>
      <c r="DD9" s="510">
        <v>0</v>
      </c>
      <c r="DE9" s="510">
        <v>0</v>
      </c>
      <c r="DF9" s="510">
        <v>0</v>
      </c>
      <c r="DG9" s="511">
        <v>5.4757929378727076E-3</v>
      </c>
      <c r="DH9" s="513" t="s">
        <v>210</v>
      </c>
      <c r="DI9" s="183"/>
    </row>
    <row r="10" spans="1:113" ht="17.25" customHeight="1">
      <c r="A10" s="587" t="s">
        <v>211</v>
      </c>
      <c r="B10" s="417" t="s">
        <v>535</v>
      </c>
      <c r="C10" s="488"/>
      <c r="D10" s="510">
        <v>0</v>
      </c>
      <c r="E10" s="510">
        <v>0</v>
      </c>
      <c r="F10" s="510">
        <v>0</v>
      </c>
      <c r="G10" s="510">
        <v>3.7871615224389319E-4</v>
      </c>
      <c r="H10" s="510">
        <v>0</v>
      </c>
      <c r="I10" s="510">
        <v>0</v>
      </c>
      <c r="J10" s="510">
        <v>1.7510068289266329E-4</v>
      </c>
      <c r="K10" s="510">
        <v>0</v>
      </c>
      <c r="L10" s="510">
        <v>0</v>
      </c>
      <c r="M10" s="510">
        <v>6.8259385665529011E-4</v>
      </c>
      <c r="N10" s="510">
        <v>0</v>
      </c>
      <c r="O10" s="510">
        <v>0</v>
      </c>
      <c r="P10" s="510">
        <v>0</v>
      </c>
      <c r="Q10" s="510">
        <v>0</v>
      </c>
      <c r="R10" s="510">
        <v>0</v>
      </c>
      <c r="S10" s="510">
        <v>2.5955011313722881E-3</v>
      </c>
      <c r="T10" s="510">
        <v>1.3114066147349647E-5</v>
      </c>
      <c r="U10" s="510">
        <v>0</v>
      </c>
      <c r="V10" s="510">
        <v>3.6983768235052394E-3</v>
      </c>
      <c r="W10" s="510">
        <v>3.251700174662752E-2</v>
      </c>
      <c r="X10" s="510">
        <v>0</v>
      </c>
      <c r="Y10" s="510">
        <v>3.1589434549121571E-4</v>
      </c>
      <c r="Z10" s="510">
        <v>6.9796488134597019E-4</v>
      </c>
      <c r="AA10" s="510">
        <v>0</v>
      </c>
      <c r="AB10" s="510">
        <v>7.8654269962231114E-5</v>
      </c>
      <c r="AC10" s="510">
        <v>4.4305846667689111E-4</v>
      </c>
      <c r="AD10" s="510">
        <v>0</v>
      </c>
      <c r="AE10" s="510">
        <v>0.10918401057152297</v>
      </c>
      <c r="AF10" s="510">
        <v>0</v>
      </c>
      <c r="AG10" s="510">
        <v>1.5556938394523958E-4</v>
      </c>
      <c r="AH10" s="510">
        <v>0</v>
      </c>
      <c r="AI10" s="510">
        <v>5.8843019017957722E-2</v>
      </c>
      <c r="AJ10" s="510">
        <v>9.2827352686129572E-2</v>
      </c>
      <c r="AK10" s="510">
        <v>6.2595419847328249E-2</v>
      </c>
      <c r="AL10" s="510">
        <v>4.7916550454621523E-2</v>
      </c>
      <c r="AM10" s="510">
        <v>2.8068350382399968E-2</v>
      </c>
      <c r="AN10" s="510">
        <v>0</v>
      </c>
      <c r="AO10" s="510">
        <v>1.416555998229305E-4</v>
      </c>
      <c r="AP10" s="510">
        <v>0</v>
      </c>
      <c r="AQ10" s="510">
        <v>0.11279675003173797</v>
      </c>
      <c r="AR10" s="510">
        <v>9.890707680134513E-5</v>
      </c>
      <c r="AS10" s="510">
        <v>1.2122985598729176E-4</v>
      </c>
      <c r="AT10" s="510">
        <v>1.7171803897999484E-5</v>
      </c>
      <c r="AU10" s="510">
        <v>2.0052001523952114E-5</v>
      </c>
      <c r="AV10" s="510">
        <v>5.0726402077753432E-5</v>
      </c>
      <c r="AW10" s="510">
        <v>5.8028201706029132E-5</v>
      </c>
      <c r="AX10" s="510">
        <v>0</v>
      </c>
      <c r="AY10" s="510">
        <v>0</v>
      </c>
      <c r="AZ10" s="510">
        <v>0</v>
      </c>
      <c r="BA10" s="510">
        <v>0</v>
      </c>
      <c r="BB10" s="510">
        <v>0</v>
      </c>
      <c r="BC10" s="510">
        <v>0</v>
      </c>
      <c r="BD10" s="510">
        <v>0</v>
      </c>
      <c r="BE10" s="510">
        <v>0</v>
      </c>
      <c r="BF10" s="510">
        <v>0</v>
      </c>
      <c r="BG10" s="510">
        <v>0</v>
      </c>
      <c r="BH10" s="510">
        <v>0</v>
      </c>
      <c r="BI10" s="510">
        <v>0</v>
      </c>
      <c r="BJ10" s="510">
        <v>0</v>
      </c>
      <c r="BK10" s="510">
        <v>1.9793177175397186E-3</v>
      </c>
      <c r="BL10" s="510">
        <v>0</v>
      </c>
      <c r="BM10" s="510">
        <v>3.6056882259115314E-3</v>
      </c>
      <c r="BN10" s="510">
        <v>4.3123332731612412E-4</v>
      </c>
      <c r="BO10" s="510">
        <v>2.7324431256181999E-2</v>
      </c>
      <c r="BP10" s="510">
        <v>2.5090678273485673E-2</v>
      </c>
      <c r="BQ10" s="510">
        <v>-2.961401098087527E-6</v>
      </c>
      <c r="BR10" s="510">
        <v>0</v>
      </c>
      <c r="BS10" s="510">
        <v>0</v>
      </c>
      <c r="BT10" s="510">
        <v>0</v>
      </c>
      <c r="BU10" s="510">
        <v>0</v>
      </c>
      <c r="BV10" s="510">
        <v>0</v>
      </c>
      <c r="BW10" s="510">
        <v>0</v>
      </c>
      <c r="BX10" s="510">
        <v>0</v>
      </c>
      <c r="BY10" s="510">
        <v>0</v>
      </c>
      <c r="BZ10" s="510">
        <v>0</v>
      </c>
      <c r="CA10" s="510">
        <v>0</v>
      </c>
      <c r="CB10" s="510">
        <v>0</v>
      </c>
      <c r="CC10" s="510">
        <v>0</v>
      </c>
      <c r="CD10" s="510">
        <v>0</v>
      </c>
      <c r="CE10" s="510">
        <v>0</v>
      </c>
      <c r="CF10" s="510">
        <v>0</v>
      </c>
      <c r="CG10" s="510">
        <v>0</v>
      </c>
      <c r="CH10" s="510">
        <v>0</v>
      </c>
      <c r="CI10" s="510">
        <v>0</v>
      </c>
      <c r="CJ10" s="510">
        <v>0</v>
      </c>
      <c r="CK10" s="510">
        <v>0</v>
      </c>
      <c r="CL10" s="510">
        <v>0</v>
      </c>
      <c r="CM10" s="510">
        <v>0</v>
      </c>
      <c r="CN10" s="510">
        <v>6.9254235762194804E-6</v>
      </c>
      <c r="CO10" s="510">
        <v>0</v>
      </c>
      <c r="CP10" s="510">
        <v>0</v>
      </c>
      <c r="CQ10" s="510">
        <v>0</v>
      </c>
      <c r="CR10" s="510">
        <v>0</v>
      </c>
      <c r="CS10" s="510">
        <v>0</v>
      </c>
      <c r="CT10" s="510">
        <v>0</v>
      </c>
      <c r="CU10" s="510">
        <v>0</v>
      </c>
      <c r="CV10" s="510">
        <v>0</v>
      </c>
      <c r="CW10" s="510">
        <v>0</v>
      </c>
      <c r="CX10" s="510">
        <v>0</v>
      </c>
      <c r="CY10" s="510">
        <v>0</v>
      </c>
      <c r="CZ10" s="510">
        <v>-6.0721369874104357E-5</v>
      </c>
      <c r="DA10" s="510">
        <v>-2.8316178448556582E-5</v>
      </c>
      <c r="DB10" s="510">
        <v>0</v>
      </c>
      <c r="DC10" s="510">
        <v>1.5654106854933392E-5</v>
      </c>
      <c r="DD10" s="510">
        <v>9.3231400335633041E-5</v>
      </c>
      <c r="DE10" s="510">
        <v>0</v>
      </c>
      <c r="DF10" s="510">
        <v>1.7999370022049228E-4</v>
      </c>
      <c r="DG10" s="511">
        <v>3.2046526489101128E-3</v>
      </c>
      <c r="DH10" s="513" t="s">
        <v>211</v>
      </c>
      <c r="DI10" s="183"/>
    </row>
    <row r="11" spans="1:113" ht="17.25" customHeight="1">
      <c r="A11" s="587" t="s">
        <v>212</v>
      </c>
      <c r="B11" s="417" t="s">
        <v>318</v>
      </c>
      <c r="C11" s="488"/>
      <c r="D11" s="510">
        <v>0</v>
      </c>
      <c r="E11" s="510">
        <v>1.2719384736738316E-2</v>
      </c>
      <c r="F11" s="510">
        <v>0</v>
      </c>
      <c r="G11" s="510">
        <v>1.2876349176292368E-2</v>
      </c>
      <c r="H11" s="510">
        <v>1.7508086063844748E-2</v>
      </c>
      <c r="I11" s="510">
        <v>0</v>
      </c>
      <c r="J11" s="510">
        <v>0</v>
      </c>
      <c r="K11" s="510">
        <v>0.2030345083812313</v>
      </c>
      <c r="L11" s="510">
        <v>0.14577975601714474</v>
      </c>
      <c r="M11" s="510">
        <v>9.1467576791808877E-2</v>
      </c>
      <c r="N11" s="510">
        <v>0</v>
      </c>
      <c r="O11" s="510">
        <v>3.0236274890933437E-4</v>
      </c>
      <c r="P11" s="510">
        <v>3.3749578130273371E-4</v>
      </c>
      <c r="Q11" s="510">
        <v>2.1911976460276718E-4</v>
      </c>
      <c r="R11" s="510">
        <v>0</v>
      </c>
      <c r="S11" s="510">
        <v>4.8183149208039398E-3</v>
      </c>
      <c r="T11" s="510">
        <v>5.2456264589398589E-5</v>
      </c>
      <c r="U11" s="510">
        <v>0</v>
      </c>
      <c r="V11" s="510">
        <v>1.3697691938908293E-4</v>
      </c>
      <c r="W11" s="510">
        <v>3.3446058939388311E-4</v>
      </c>
      <c r="X11" s="510">
        <v>0</v>
      </c>
      <c r="Y11" s="510">
        <v>8.6749447184895391E-3</v>
      </c>
      <c r="Z11" s="510">
        <v>3.6734993755051058E-5</v>
      </c>
      <c r="AA11" s="510">
        <v>0</v>
      </c>
      <c r="AB11" s="510">
        <v>9.9831561138854462E-3</v>
      </c>
      <c r="AC11" s="510">
        <v>1.4109708092633301E-2</v>
      </c>
      <c r="AD11" s="510">
        <v>0</v>
      </c>
      <c r="AE11" s="510">
        <v>0</v>
      </c>
      <c r="AF11" s="510">
        <v>2.1042110523685526E-5</v>
      </c>
      <c r="AG11" s="510">
        <v>0</v>
      </c>
      <c r="AH11" s="510">
        <v>7.2072072072072071E-2</v>
      </c>
      <c r="AI11" s="510">
        <v>0</v>
      </c>
      <c r="AJ11" s="510">
        <v>0</v>
      </c>
      <c r="AK11" s="510">
        <v>1.0178117048346056E-3</v>
      </c>
      <c r="AL11" s="510">
        <v>1.4224354325877168E-3</v>
      </c>
      <c r="AM11" s="510">
        <v>0</v>
      </c>
      <c r="AN11" s="510">
        <v>0</v>
      </c>
      <c r="AO11" s="510">
        <v>0</v>
      </c>
      <c r="AP11" s="510">
        <v>0</v>
      </c>
      <c r="AQ11" s="510">
        <v>0</v>
      </c>
      <c r="AR11" s="510">
        <v>0</v>
      </c>
      <c r="AS11" s="510">
        <v>0</v>
      </c>
      <c r="AT11" s="510">
        <v>0</v>
      </c>
      <c r="AU11" s="510">
        <v>0</v>
      </c>
      <c r="AV11" s="510">
        <v>0</v>
      </c>
      <c r="AW11" s="510">
        <v>0</v>
      </c>
      <c r="AX11" s="510">
        <v>0</v>
      </c>
      <c r="AY11" s="510">
        <v>0</v>
      </c>
      <c r="AZ11" s="510">
        <v>0</v>
      </c>
      <c r="BA11" s="510">
        <v>0</v>
      </c>
      <c r="BB11" s="510">
        <v>0</v>
      </c>
      <c r="BC11" s="510">
        <v>0</v>
      </c>
      <c r="BD11" s="510">
        <v>0</v>
      </c>
      <c r="BE11" s="510">
        <v>0</v>
      </c>
      <c r="BF11" s="510">
        <v>0</v>
      </c>
      <c r="BG11" s="510">
        <v>0</v>
      </c>
      <c r="BH11" s="510">
        <v>0</v>
      </c>
      <c r="BI11" s="510">
        <v>0</v>
      </c>
      <c r="BJ11" s="510">
        <v>0</v>
      </c>
      <c r="BK11" s="510">
        <v>1.6406109423457561E-3</v>
      </c>
      <c r="BL11" s="510">
        <v>0</v>
      </c>
      <c r="BM11" s="510">
        <v>0</v>
      </c>
      <c r="BN11" s="510">
        <v>0</v>
      </c>
      <c r="BO11" s="510">
        <v>0</v>
      </c>
      <c r="BP11" s="510">
        <v>0</v>
      </c>
      <c r="BQ11" s="510">
        <v>0</v>
      </c>
      <c r="BR11" s="510">
        <v>0</v>
      </c>
      <c r="BS11" s="510">
        <v>0</v>
      </c>
      <c r="BT11" s="510">
        <v>0</v>
      </c>
      <c r="BU11" s="510">
        <v>0</v>
      </c>
      <c r="BV11" s="510">
        <v>0</v>
      </c>
      <c r="BW11" s="510">
        <v>0</v>
      </c>
      <c r="BX11" s="510">
        <v>0</v>
      </c>
      <c r="BY11" s="510">
        <v>0</v>
      </c>
      <c r="BZ11" s="510">
        <v>0</v>
      </c>
      <c r="CA11" s="510">
        <v>0</v>
      </c>
      <c r="CB11" s="510">
        <v>0</v>
      </c>
      <c r="CC11" s="510">
        <v>0</v>
      </c>
      <c r="CD11" s="510">
        <v>0</v>
      </c>
      <c r="CE11" s="510">
        <v>0</v>
      </c>
      <c r="CF11" s="510">
        <v>0</v>
      </c>
      <c r="CG11" s="510">
        <v>0</v>
      </c>
      <c r="CH11" s="510">
        <v>0</v>
      </c>
      <c r="CI11" s="510">
        <v>0</v>
      </c>
      <c r="CJ11" s="510">
        <v>0</v>
      </c>
      <c r="CK11" s="510">
        <v>0</v>
      </c>
      <c r="CL11" s="510">
        <v>0</v>
      </c>
      <c r="CM11" s="510">
        <v>0</v>
      </c>
      <c r="CN11" s="510">
        <v>2.146881308628039E-4</v>
      </c>
      <c r="CO11" s="510">
        <v>9.3832788195420836E-3</v>
      </c>
      <c r="CP11" s="510">
        <v>0</v>
      </c>
      <c r="CQ11" s="510">
        <v>4.4538329722581009E-3</v>
      </c>
      <c r="CR11" s="510">
        <v>0</v>
      </c>
      <c r="CS11" s="510">
        <v>1.164020118378277E-2</v>
      </c>
      <c r="CT11" s="510">
        <v>2.197928213753297E-2</v>
      </c>
      <c r="CU11" s="510">
        <v>1.3755876719484591E-3</v>
      </c>
      <c r="CV11" s="510">
        <v>0</v>
      </c>
      <c r="CW11" s="510">
        <v>0</v>
      </c>
      <c r="CX11" s="510">
        <v>0</v>
      </c>
      <c r="CY11" s="510">
        <v>0</v>
      </c>
      <c r="CZ11" s="510">
        <v>5.4284904667449299E-2</v>
      </c>
      <c r="DA11" s="510">
        <v>0.17046811362338538</v>
      </c>
      <c r="DB11" s="510">
        <v>0</v>
      </c>
      <c r="DC11" s="510">
        <v>4.6962320564800177E-5</v>
      </c>
      <c r="DD11" s="510">
        <v>5.4540369196345332E-3</v>
      </c>
      <c r="DE11" s="510">
        <v>0</v>
      </c>
      <c r="DF11" s="510">
        <v>0</v>
      </c>
      <c r="DG11" s="511">
        <v>1.0968527436317807E-2</v>
      </c>
      <c r="DH11" s="513" t="s">
        <v>212</v>
      </c>
      <c r="DI11" s="183"/>
    </row>
    <row r="12" spans="1:113" ht="17.25" customHeight="1">
      <c r="A12" s="587" t="s">
        <v>213</v>
      </c>
      <c r="B12" s="417" t="s">
        <v>319</v>
      </c>
      <c r="C12" s="488"/>
      <c r="D12" s="510">
        <v>0</v>
      </c>
      <c r="E12" s="510">
        <v>9.859988168014199E-5</v>
      </c>
      <c r="F12" s="510">
        <v>0</v>
      </c>
      <c r="G12" s="510">
        <v>0</v>
      </c>
      <c r="H12" s="510">
        <v>2.2992546758543102E-2</v>
      </c>
      <c r="I12" s="510">
        <v>0</v>
      </c>
      <c r="J12" s="510">
        <v>0</v>
      </c>
      <c r="K12" s="510">
        <v>1.857639268308674E-3</v>
      </c>
      <c r="L12" s="510">
        <v>9.3669634025717111E-2</v>
      </c>
      <c r="M12" s="510">
        <v>0</v>
      </c>
      <c r="N12" s="510">
        <v>0</v>
      </c>
      <c r="O12" s="510">
        <v>0</v>
      </c>
      <c r="P12" s="510">
        <v>0</v>
      </c>
      <c r="Q12" s="510">
        <v>0</v>
      </c>
      <c r="R12" s="510">
        <v>0</v>
      </c>
      <c r="S12" s="510">
        <v>0</v>
      </c>
      <c r="T12" s="510">
        <v>0</v>
      </c>
      <c r="U12" s="510">
        <v>0</v>
      </c>
      <c r="V12" s="510">
        <v>0</v>
      </c>
      <c r="W12" s="510">
        <v>0</v>
      </c>
      <c r="X12" s="510">
        <v>0</v>
      </c>
      <c r="Y12" s="510">
        <v>0</v>
      </c>
      <c r="Z12" s="510">
        <v>0</v>
      </c>
      <c r="AA12" s="510">
        <v>0</v>
      </c>
      <c r="AB12" s="510">
        <v>4.8973413372709936E-5</v>
      </c>
      <c r="AC12" s="510">
        <v>0</v>
      </c>
      <c r="AD12" s="510">
        <v>0</v>
      </c>
      <c r="AE12" s="510">
        <v>0</v>
      </c>
      <c r="AF12" s="510">
        <v>0</v>
      </c>
      <c r="AG12" s="510">
        <v>0</v>
      </c>
      <c r="AH12" s="510">
        <v>0</v>
      </c>
      <c r="AI12" s="510">
        <v>0</v>
      </c>
      <c r="AJ12" s="510">
        <v>0</v>
      </c>
      <c r="AK12" s="510">
        <v>0</v>
      </c>
      <c r="AL12" s="510">
        <v>0</v>
      </c>
      <c r="AM12" s="510">
        <v>0</v>
      </c>
      <c r="AN12" s="510">
        <v>0</v>
      </c>
      <c r="AO12" s="510">
        <v>0</v>
      </c>
      <c r="AP12" s="510">
        <v>0</v>
      </c>
      <c r="AQ12" s="510">
        <v>0</v>
      </c>
      <c r="AR12" s="510">
        <v>0</v>
      </c>
      <c r="AS12" s="510">
        <v>0</v>
      </c>
      <c r="AT12" s="510">
        <v>0</v>
      </c>
      <c r="AU12" s="510">
        <v>0</v>
      </c>
      <c r="AV12" s="510">
        <v>0</v>
      </c>
      <c r="AW12" s="510">
        <v>0</v>
      </c>
      <c r="AX12" s="510">
        <v>0</v>
      </c>
      <c r="AY12" s="510">
        <v>0</v>
      </c>
      <c r="AZ12" s="510">
        <v>0</v>
      </c>
      <c r="BA12" s="510">
        <v>0</v>
      </c>
      <c r="BB12" s="510">
        <v>0</v>
      </c>
      <c r="BC12" s="510">
        <v>0</v>
      </c>
      <c r="BD12" s="510">
        <v>0</v>
      </c>
      <c r="BE12" s="510">
        <v>0</v>
      </c>
      <c r="BF12" s="510">
        <v>0</v>
      </c>
      <c r="BG12" s="510">
        <v>0</v>
      </c>
      <c r="BH12" s="510">
        <v>0</v>
      </c>
      <c r="BI12" s="510">
        <v>0</v>
      </c>
      <c r="BJ12" s="510">
        <v>0</v>
      </c>
      <c r="BK12" s="510">
        <v>0</v>
      </c>
      <c r="BL12" s="510">
        <v>0</v>
      </c>
      <c r="BM12" s="510">
        <v>0</v>
      </c>
      <c r="BN12" s="510">
        <v>0</v>
      </c>
      <c r="BO12" s="510">
        <v>0</v>
      </c>
      <c r="BP12" s="510">
        <v>0</v>
      </c>
      <c r="BQ12" s="510">
        <v>0</v>
      </c>
      <c r="BR12" s="510">
        <v>0</v>
      </c>
      <c r="BS12" s="510">
        <v>0</v>
      </c>
      <c r="BT12" s="510">
        <v>0</v>
      </c>
      <c r="BU12" s="510">
        <v>8.8923099581366714E-5</v>
      </c>
      <c r="BV12" s="510">
        <v>0</v>
      </c>
      <c r="BW12" s="510">
        <v>0</v>
      </c>
      <c r="BX12" s="510">
        <v>0</v>
      </c>
      <c r="BY12" s="510">
        <v>0</v>
      </c>
      <c r="BZ12" s="510">
        <v>0</v>
      </c>
      <c r="CA12" s="510">
        <v>0</v>
      </c>
      <c r="CB12" s="510">
        <v>0</v>
      </c>
      <c r="CC12" s="510">
        <v>0</v>
      </c>
      <c r="CD12" s="510">
        <v>0</v>
      </c>
      <c r="CE12" s="510">
        <v>0</v>
      </c>
      <c r="CF12" s="510">
        <v>0</v>
      </c>
      <c r="CG12" s="510">
        <v>0</v>
      </c>
      <c r="CH12" s="510">
        <v>0</v>
      </c>
      <c r="CI12" s="510">
        <v>0</v>
      </c>
      <c r="CJ12" s="510">
        <v>0</v>
      </c>
      <c r="CK12" s="510">
        <v>0</v>
      </c>
      <c r="CL12" s="510">
        <v>0</v>
      </c>
      <c r="CM12" s="510">
        <v>0</v>
      </c>
      <c r="CN12" s="510">
        <v>2.077627072865844E-5</v>
      </c>
      <c r="CO12" s="510">
        <v>1.4306786843676153E-4</v>
      </c>
      <c r="CP12" s="510">
        <v>0</v>
      </c>
      <c r="CQ12" s="510">
        <v>5.3003442650789647E-4</v>
      </c>
      <c r="CR12" s="510">
        <v>0</v>
      </c>
      <c r="CS12" s="510">
        <v>1.2845722868351102E-3</v>
      </c>
      <c r="CT12" s="510">
        <v>2.4559458736286839E-3</v>
      </c>
      <c r="CU12" s="510">
        <v>0</v>
      </c>
      <c r="CV12" s="510">
        <v>0</v>
      </c>
      <c r="CW12" s="510">
        <v>0</v>
      </c>
      <c r="CX12" s="510">
        <v>0</v>
      </c>
      <c r="CY12" s="510">
        <v>1.1943768736787206E-5</v>
      </c>
      <c r="CZ12" s="510">
        <v>2.6251872242237784E-2</v>
      </c>
      <c r="DA12" s="510">
        <v>7.582128715908501E-2</v>
      </c>
      <c r="DB12" s="510">
        <v>0</v>
      </c>
      <c r="DC12" s="510">
        <v>0</v>
      </c>
      <c r="DD12" s="510">
        <v>1.3829324383118902E-3</v>
      </c>
      <c r="DE12" s="510">
        <v>0</v>
      </c>
      <c r="DF12" s="510">
        <v>2.4074157404490844E-3</v>
      </c>
      <c r="DG12" s="511">
        <v>2.6585301135160092E-3</v>
      </c>
      <c r="DH12" s="513" t="s">
        <v>213</v>
      </c>
      <c r="DI12" s="183"/>
    </row>
    <row r="13" spans="1:113" ht="17.25" customHeight="1">
      <c r="A13" s="587" t="s">
        <v>214</v>
      </c>
      <c r="B13" s="417" t="s">
        <v>320</v>
      </c>
      <c r="C13" s="488"/>
      <c r="D13" s="510">
        <v>9.8052032945483078E-3</v>
      </c>
      <c r="E13" s="510">
        <v>0.40524551370538353</v>
      </c>
      <c r="F13" s="510">
        <v>2.3843488893417565E-2</v>
      </c>
      <c r="G13" s="510">
        <v>7.0062488165120243E-3</v>
      </c>
      <c r="H13" s="510">
        <v>2.1797215581493461E-3</v>
      </c>
      <c r="I13" s="510">
        <v>0</v>
      </c>
      <c r="J13" s="510">
        <v>0</v>
      </c>
      <c r="K13" s="510">
        <v>0</v>
      </c>
      <c r="L13" s="510">
        <v>0</v>
      </c>
      <c r="M13" s="510">
        <v>1.1604095563139932E-2</v>
      </c>
      <c r="N13" s="510">
        <v>0</v>
      </c>
      <c r="O13" s="510">
        <v>0</v>
      </c>
      <c r="P13" s="510">
        <v>0</v>
      </c>
      <c r="Q13" s="510">
        <v>0</v>
      </c>
      <c r="R13" s="510">
        <v>0</v>
      </c>
      <c r="S13" s="510">
        <v>0</v>
      </c>
      <c r="T13" s="510">
        <v>0</v>
      </c>
      <c r="U13" s="510">
        <v>0</v>
      </c>
      <c r="V13" s="510">
        <v>3.4244229847270736E-4</v>
      </c>
      <c r="W13" s="510">
        <v>0</v>
      </c>
      <c r="X13" s="510">
        <v>0</v>
      </c>
      <c r="Y13" s="510">
        <v>0</v>
      </c>
      <c r="Z13" s="510">
        <v>0</v>
      </c>
      <c r="AA13" s="510">
        <v>0</v>
      </c>
      <c r="AB13" s="510">
        <v>0</v>
      </c>
      <c r="AC13" s="510">
        <v>0</v>
      </c>
      <c r="AD13" s="510">
        <v>0</v>
      </c>
      <c r="AE13" s="510">
        <v>0</v>
      </c>
      <c r="AF13" s="510">
        <v>0</v>
      </c>
      <c r="AG13" s="510">
        <v>0</v>
      </c>
      <c r="AH13" s="510">
        <v>0</v>
      </c>
      <c r="AI13" s="510">
        <v>0</v>
      </c>
      <c r="AJ13" s="510">
        <v>0</v>
      </c>
      <c r="AK13" s="510">
        <v>0</v>
      </c>
      <c r="AL13" s="510">
        <v>0</v>
      </c>
      <c r="AM13" s="510">
        <v>0</v>
      </c>
      <c r="AN13" s="510">
        <v>0</v>
      </c>
      <c r="AO13" s="510">
        <v>0</v>
      </c>
      <c r="AP13" s="510">
        <v>0</v>
      </c>
      <c r="AQ13" s="510">
        <v>0</v>
      </c>
      <c r="AR13" s="510">
        <v>0</v>
      </c>
      <c r="AS13" s="510">
        <v>0</v>
      </c>
      <c r="AT13" s="510">
        <v>0</v>
      </c>
      <c r="AU13" s="510">
        <v>0</v>
      </c>
      <c r="AV13" s="510">
        <v>0</v>
      </c>
      <c r="AW13" s="510">
        <v>0</v>
      </c>
      <c r="AX13" s="510">
        <v>0</v>
      </c>
      <c r="AY13" s="510">
        <v>0</v>
      </c>
      <c r="AZ13" s="510">
        <v>0</v>
      </c>
      <c r="BA13" s="510">
        <v>0</v>
      </c>
      <c r="BB13" s="510">
        <v>0</v>
      </c>
      <c r="BC13" s="510">
        <v>0</v>
      </c>
      <c r="BD13" s="510">
        <v>0</v>
      </c>
      <c r="BE13" s="510">
        <v>0</v>
      </c>
      <c r="BF13" s="510">
        <v>0</v>
      </c>
      <c r="BG13" s="510">
        <v>0</v>
      </c>
      <c r="BH13" s="510">
        <v>0</v>
      </c>
      <c r="BI13" s="510">
        <v>0</v>
      </c>
      <c r="BJ13" s="510">
        <v>0</v>
      </c>
      <c r="BK13" s="510">
        <v>0</v>
      </c>
      <c r="BL13" s="510">
        <v>0</v>
      </c>
      <c r="BM13" s="510">
        <v>0</v>
      </c>
      <c r="BN13" s="510">
        <v>0</v>
      </c>
      <c r="BO13" s="510">
        <v>2.2078564363430832E-4</v>
      </c>
      <c r="BP13" s="510">
        <v>0</v>
      </c>
      <c r="BQ13" s="510">
        <v>0</v>
      </c>
      <c r="BR13" s="510">
        <v>0</v>
      </c>
      <c r="BS13" s="510">
        <v>0</v>
      </c>
      <c r="BT13" s="510">
        <v>0</v>
      </c>
      <c r="BU13" s="510">
        <v>4.7240396652601073E-5</v>
      </c>
      <c r="BV13" s="510">
        <v>0</v>
      </c>
      <c r="BW13" s="510">
        <v>0</v>
      </c>
      <c r="BX13" s="510">
        <v>0</v>
      </c>
      <c r="BY13" s="510">
        <v>0</v>
      </c>
      <c r="BZ13" s="510">
        <v>0</v>
      </c>
      <c r="CA13" s="510">
        <v>0</v>
      </c>
      <c r="CB13" s="510">
        <v>0</v>
      </c>
      <c r="CC13" s="510">
        <v>0</v>
      </c>
      <c r="CD13" s="510">
        <v>0</v>
      </c>
      <c r="CE13" s="510">
        <v>0</v>
      </c>
      <c r="CF13" s="510">
        <v>0</v>
      </c>
      <c r="CG13" s="510">
        <v>0</v>
      </c>
      <c r="CH13" s="510">
        <v>0</v>
      </c>
      <c r="CI13" s="510">
        <v>0</v>
      </c>
      <c r="CJ13" s="510">
        <v>0</v>
      </c>
      <c r="CK13" s="510">
        <v>0</v>
      </c>
      <c r="CL13" s="510">
        <v>0</v>
      </c>
      <c r="CM13" s="510">
        <v>0</v>
      </c>
      <c r="CN13" s="510">
        <v>0</v>
      </c>
      <c r="CO13" s="510">
        <v>4.0947010621555886E-4</v>
      </c>
      <c r="CP13" s="510">
        <v>2.5622214679120086E-3</v>
      </c>
      <c r="CQ13" s="510">
        <v>4.3740705100166213E-5</v>
      </c>
      <c r="CR13" s="510">
        <v>0</v>
      </c>
      <c r="CS13" s="510">
        <v>5.9287951700082013E-5</v>
      </c>
      <c r="CT13" s="510">
        <v>2.8668628875043004E-5</v>
      </c>
      <c r="CU13" s="510">
        <v>0</v>
      </c>
      <c r="CV13" s="510">
        <v>0</v>
      </c>
      <c r="CW13" s="510">
        <v>0</v>
      </c>
      <c r="CX13" s="510">
        <v>0</v>
      </c>
      <c r="CY13" s="510">
        <v>0</v>
      </c>
      <c r="CZ13" s="510">
        <v>0</v>
      </c>
      <c r="DA13" s="510">
        <v>0</v>
      </c>
      <c r="DB13" s="510">
        <v>0</v>
      </c>
      <c r="DC13" s="510">
        <v>5.7920195363253546E-4</v>
      </c>
      <c r="DD13" s="510">
        <v>0</v>
      </c>
      <c r="DE13" s="510">
        <v>0</v>
      </c>
      <c r="DF13" s="510">
        <v>0</v>
      </c>
      <c r="DG13" s="511">
        <v>5.8248754120872749E-4</v>
      </c>
      <c r="DH13" s="513" t="s">
        <v>214</v>
      </c>
      <c r="DI13" s="183"/>
    </row>
    <row r="14" spans="1:113" ht="17.25" customHeight="1">
      <c r="A14" s="587" t="s">
        <v>215</v>
      </c>
      <c r="B14" s="415" t="s">
        <v>321</v>
      </c>
      <c r="C14" s="488"/>
      <c r="D14" s="510">
        <v>0</v>
      </c>
      <c r="E14" s="510">
        <v>0</v>
      </c>
      <c r="F14" s="510">
        <v>0</v>
      </c>
      <c r="G14" s="510">
        <v>0</v>
      </c>
      <c r="H14" s="510">
        <v>0</v>
      </c>
      <c r="I14" s="510">
        <v>0</v>
      </c>
      <c r="J14" s="510">
        <v>0</v>
      </c>
      <c r="K14" s="510">
        <v>0</v>
      </c>
      <c r="L14" s="510">
        <v>0</v>
      </c>
      <c r="M14" s="510">
        <v>0</v>
      </c>
      <c r="N14" s="510">
        <v>0</v>
      </c>
      <c r="O14" s="510">
        <v>0</v>
      </c>
      <c r="P14" s="510">
        <v>0</v>
      </c>
      <c r="Q14" s="510">
        <v>0</v>
      </c>
      <c r="R14" s="510">
        <v>0</v>
      </c>
      <c r="S14" s="510">
        <v>0</v>
      </c>
      <c r="T14" s="510">
        <v>0</v>
      </c>
      <c r="U14" s="510">
        <v>0</v>
      </c>
      <c r="V14" s="510">
        <v>0</v>
      </c>
      <c r="W14" s="510">
        <v>0</v>
      </c>
      <c r="X14" s="510">
        <v>0</v>
      </c>
      <c r="Y14" s="510">
        <v>0</v>
      </c>
      <c r="Z14" s="510">
        <v>0</v>
      </c>
      <c r="AA14" s="510">
        <v>0</v>
      </c>
      <c r="AB14" s="510">
        <v>0</v>
      </c>
      <c r="AC14" s="510">
        <v>0</v>
      </c>
      <c r="AD14" s="510">
        <v>0</v>
      </c>
      <c r="AE14" s="510">
        <v>0</v>
      </c>
      <c r="AF14" s="510">
        <v>0</v>
      </c>
      <c r="AG14" s="510">
        <v>0</v>
      </c>
      <c r="AH14" s="510">
        <v>0</v>
      </c>
      <c r="AI14" s="510">
        <v>0</v>
      </c>
      <c r="AJ14" s="510">
        <v>0</v>
      </c>
      <c r="AK14" s="510">
        <v>0</v>
      </c>
      <c r="AL14" s="510">
        <v>0</v>
      </c>
      <c r="AM14" s="510">
        <v>0</v>
      </c>
      <c r="AN14" s="510">
        <v>0</v>
      </c>
      <c r="AO14" s="510">
        <v>0</v>
      </c>
      <c r="AP14" s="510">
        <v>0</v>
      </c>
      <c r="AQ14" s="510">
        <v>0</v>
      </c>
      <c r="AR14" s="510">
        <v>0</v>
      </c>
      <c r="AS14" s="510">
        <v>0</v>
      </c>
      <c r="AT14" s="510">
        <v>0</v>
      </c>
      <c r="AU14" s="510">
        <v>0</v>
      </c>
      <c r="AV14" s="510">
        <v>0</v>
      </c>
      <c r="AW14" s="510">
        <v>0</v>
      </c>
      <c r="AX14" s="510">
        <v>0</v>
      </c>
      <c r="AY14" s="510">
        <v>0</v>
      </c>
      <c r="AZ14" s="510">
        <v>0</v>
      </c>
      <c r="BA14" s="510">
        <v>0</v>
      </c>
      <c r="BB14" s="510">
        <v>0</v>
      </c>
      <c r="BC14" s="510">
        <v>0</v>
      </c>
      <c r="BD14" s="510">
        <v>0</v>
      </c>
      <c r="BE14" s="510">
        <v>0</v>
      </c>
      <c r="BF14" s="510">
        <v>0</v>
      </c>
      <c r="BG14" s="510">
        <v>0</v>
      </c>
      <c r="BH14" s="510">
        <v>0</v>
      </c>
      <c r="BI14" s="510">
        <v>0</v>
      </c>
      <c r="BJ14" s="510">
        <v>0</v>
      </c>
      <c r="BK14" s="510">
        <v>0</v>
      </c>
      <c r="BL14" s="510">
        <v>0</v>
      </c>
      <c r="BM14" s="510">
        <v>0</v>
      </c>
      <c r="BN14" s="510">
        <v>0</v>
      </c>
      <c r="BO14" s="510">
        <v>0</v>
      </c>
      <c r="BP14" s="510">
        <v>0</v>
      </c>
      <c r="BQ14" s="510">
        <v>0</v>
      </c>
      <c r="BR14" s="510">
        <v>0</v>
      </c>
      <c r="BS14" s="510">
        <v>0</v>
      </c>
      <c r="BT14" s="510">
        <v>0</v>
      </c>
      <c r="BU14" s="510">
        <v>0</v>
      </c>
      <c r="BV14" s="510">
        <v>0</v>
      </c>
      <c r="BW14" s="510">
        <v>0</v>
      </c>
      <c r="BX14" s="510">
        <v>0</v>
      </c>
      <c r="BY14" s="510">
        <v>0</v>
      </c>
      <c r="BZ14" s="510">
        <v>0</v>
      </c>
      <c r="CA14" s="510">
        <v>0</v>
      </c>
      <c r="CB14" s="510">
        <v>0</v>
      </c>
      <c r="CC14" s="510">
        <v>0</v>
      </c>
      <c r="CD14" s="510">
        <v>0</v>
      </c>
      <c r="CE14" s="510">
        <v>0</v>
      </c>
      <c r="CF14" s="510">
        <v>0</v>
      </c>
      <c r="CG14" s="510">
        <v>0</v>
      </c>
      <c r="CH14" s="510">
        <v>0</v>
      </c>
      <c r="CI14" s="510">
        <v>0</v>
      </c>
      <c r="CJ14" s="510">
        <v>0</v>
      </c>
      <c r="CK14" s="510">
        <v>0</v>
      </c>
      <c r="CL14" s="510">
        <v>0</v>
      </c>
      <c r="CM14" s="510">
        <v>0</v>
      </c>
      <c r="CN14" s="510">
        <v>0</v>
      </c>
      <c r="CO14" s="510">
        <v>0</v>
      </c>
      <c r="CP14" s="510">
        <v>0</v>
      </c>
      <c r="CQ14" s="510">
        <v>0</v>
      </c>
      <c r="CR14" s="510">
        <v>0</v>
      </c>
      <c r="CS14" s="510">
        <v>0</v>
      </c>
      <c r="CT14" s="510">
        <v>0</v>
      </c>
      <c r="CU14" s="510">
        <v>0</v>
      </c>
      <c r="CV14" s="510">
        <v>0</v>
      </c>
      <c r="CW14" s="510">
        <v>0</v>
      </c>
      <c r="CX14" s="510">
        <v>0</v>
      </c>
      <c r="CY14" s="510">
        <v>0</v>
      </c>
      <c r="CZ14" s="510">
        <v>0</v>
      </c>
      <c r="DA14" s="510">
        <v>0</v>
      </c>
      <c r="DB14" s="510">
        <v>0</v>
      </c>
      <c r="DC14" s="510">
        <v>0</v>
      </c>
      <c r="DD14" s="510">
        <v>0</v>
      </c>
      <c r="DE14" s="510">
        <v>0</v>
      </c>
      <c r="DF14" s="510">
        <v>0</v>
      </c>
      <c r="DG14" s="511">
        <v>0</v>
      </c>
      <c r="DH14" s="513" t="s">
        <v>215</v>
      </c>
      <c r="DI14" s="183"/>
    </row>
    <row r="15" spans="1:113" ht="17.25" customHeight="1">
      <c r="A15" s="587" t="s">
        <v>216</v>
      </c>
      <c r="B15" s="417" t="s">
        <v>322</v>
      </c>
      <c r="C15" s="488"/>
      <c r="D15" s="510">
        <v>5.4162075341314462E-4</v>
      </c>
      <c r="E15" s="510">
        <v>0</v>
      </c>
      <c r="F15" s="510">
        <v>2.037905033625433E-4</v>
      </c>
      <c r="G15" s="510">
        <v>1.3255065328536262E-3</v>
      </c>
      <c r="H15" s="510">
        <v>2.2148783574743355E-2</v>
      </c>
      <c r="I15" s="510">
        <v>0</v>
      </c>
      <c r="J15" s="510">
        <v>0</v>
      </c>
      <c r="K15" s="510">
        <v>0</v>
      </c>
      <c r="L15" s="510">
        <v>0</v>
      </c>
      <c r="M15" s="510">
        <v>0</v>
      </c>
      <c r="N15" s="510">
        <v>0</v>
      </c>
      <c r="O15" s="510">
        <v>0.18089931320461319</v>
      </c>
      <c r="P15" s="510">
        <v>0.22926088423894703</v>
      </c>
      <c r="Q15" s="510">
        <v>3.7563388217617228E-4</v>
      </c>
      <c r="R15" s="510">
        <v>8.2096303990885633E-3</v>
      </c>
      <c r="S15" s="510">
        <v>1.2378543857313989E-3</v>
      </c>
      <c r="T15" s="510">
        <v>9.1798463031447525E-4</v>
      </c>
      <c r="U15" s="510">
        <v>4.1851780310347048E-4</v>
      </c>
      <c r="V15" s="510">
        <v>8.9034997602903908E-4</v>
      </c>
      <c r="W15" s="510">
        <v>0</v>
      </c>
      <c r="X15" s="510">
        <v>0</v>
      </c>
      <c r="Y15" s="510">
        <v>0</v>
      </c>
      <c r="Z15" s="510">
        <v>0</v>
      </c>
      <c r="AA15" s="510">
        <v>1.4761923863773115E-2</v>
      </c>
      <c r="AB15" s="510">
        <v>0</v>
      </c>
      <c r="AC15" s="510">
        <v>3.408142051360701E-5</v>
      </c>
      <c r="AD15" s="510">
        <v>0</v>
      </c>
      <c r="AE15" s="510">
        <v>0</v>
      </c>
      <c r="AF15" s="510">
        <v>6.943896472816223E-4</v>
      </c>
      <c r="AG15" s="510">
        <v>1.6101431238332298E-2</v>
      </c>
      <c r="AH15" s="510">
        <v>2.6463963963963964E-2</v>
      </c>
      <c r="AI15" s="510">
        <v>3.9096150023192628E-3</v>
      </c>
      <c r="AJ15" s="510">
        <v>0</v>
      </c>
      <c r="AK15" s="510">
        <v>0</v>
      </c>
      <c r="AL15" s="510">
        <v>2.7054164110001675E-3</v>
      </c>
      <c r="AM15" s="510">
        <v>0</v>
      </c>
      <c r="AN15" s="510">
        <v>0</v>
      </c>
      <c r="AO15" s="510">
        <v>1.7706949977866312E-5</v>
      </c>
      <c r="AP15" s="510">
        <v>0</v>
      </c>
      <c r="AQ15" s="510">
        <v>0</v>
      </c>
      <c r="AR15" s="510">
        <v>2.175955689629593E-4</v>
      </c>
      <c r="AS15" s="510">
        <v>2.8844345045252179E-4</v>
      </c>
      <c r="AT15" s="510">
        <v>2.9192066626599125E-4</v>
      </c>
      <c r="AU15" s="510">
        <v>6.684000507984039E-6</v>
      </c>
      <c r="AV15" s="510">
        <v>1.1616346075805535E-3</v>
      </c>
      <c r="AW15" s="510">
        <v>1.7408460511808739E-4</v>
      </c>
      <c r="AX15" s="510">
        <v>1.829741486718355E-3</v>
      </c>
      <c r="AY15" s="510">
        <v>5.0729947579054171E-5</v>
      </c>
      <c r="AZ15" s="510">
        <v>0</v>
      </c>
      <c r="BA15" s="510">
        <v>1.1961722488038277E-3</v>
      </c>
      <c r="BB15" s="510">
        <v>0</v>
      </c>
      <c r="BC15" s="510">
        <v>0</v>
      </c>
      <c r="BD15" s="510">
        <v>0</v>
      </c>
      <c r="BE15" s="510">
        <v>0</v>
      </c>
      <c r="BF15" s="510">
        <v>0</v>
      </c>
      <c r="BG15" s="510">
        <v>3.3930510314875137E-5</v>
      </c>
      <c r="BH15" s="510">
        <v>4.2375804401170757E-4</v>
      </c>
      <c r="BI15" s="510">
        <v>0</v>
      </c>
      <c r="BJ15" s="510">
        <v>5.4127198917456026E-4</v>
      </c>
      <c r="BK15" s="510">
        <v>1.2066428866284915E-3</v>
      </c>
      <c r="BL15" s="510">
        <v>0</v>
      </c>
      <c r="BM15" s="510">
        <v>4.4181849497150645E-4</v>
      </c>
      <c r="BN15" s="510">
        <v>2.8080309685701104E-3</v>
      </c>
      <c r="BO15" s="510">
        <v>1.1480853468984033E-4</v>
      </c>
      <c r="BP15" s="510">
        <v>2.7203482045701851E-5</v>
      </c>
      <c r="BQ15" s="510">
        <v>0</v>
      </c>
      <c r="BR15" s="510">
        <v>0</v>
      </c>
      <c r="BS15" s="510">
        <v>7.369920896182381E-5</v>
      </c>
      <c r="BT15" s="510">
        <v>4.3476370592582929E-5</v>
      </c>
      <c r="BU15" s="510">
        <v>2.8761065020848297E-4</v>
      </c>
      <c r="BV15" s="510">
        <v>7.1945551606544165E-6</v>
      </c>
      <c r="BW15" s="510">
        <v>0</v>
      </c>
      <c r="BX15" s="510">
        <v>0</v>
      </c>
      <c r="BY15" s="510">
        <v>0</v>
      </c>
      <c r="BZ15" s="510">
        <v>3.4938159457759767E-4</v>
      </c>
      <c r="CA15" s="510">
        <v>4.8912312451851944E-5</v>
      </c>
      <c r="CB15" s="510">
        <v>9.4690692851799597E-6</v>
      </c>
      <c r="CC15" s="510">
        <v>1.8127435874195595E-3</v>
      </c>
      <c r="CD15" s="510">
        <v>0</v>
      </c>
      <c r="CE15" s="510">
        <v>8.375209380234506E-4</v>
      </c>
      <c r="CF15" s="510">
        <v>2.7046032347054688E-4</v>
      </c>
      <c r="CG15" s="510">
        <v>4.6287472431725976E-4</v>
      </c>
      <c r="CH15" s="510">
        <v>0</v>
      </c>
      <c r="CI15" s="510">
        <v>1.0445282388209366E-5</v>
      </c>
      <c r="CJ15" s="510">
        <v>0</v>
      </c>
      <c r="CK15" s="510">
        <v>3.9052226375395501E-4</v>
      </c>
      <c r="CL15" s="510">
        <v>0</v>
      </c>
      <c r="CM15" s="510">
        <v>8.3371545291591976E-5</v>
      </c>
      <c r="CN15" s="510">
        <v>5.1940676821646106E-5</v>
      </c>
      <c r="CO15" s="510">
        <v>0</v>
      </c>
      <c r="CP15" s="510">
        <v>0</v>
      </c>
      <c r="CQ15" s="510">
        <v>6.4324566323773849E-5</v>
      </c>
      <c r="CR15" s="510">
        <v>2.2945709585245476E-3</v>
      </c>
      <c r="CS15" s="510">
        <v>8.8931927550123019E-5</v>
      </c>
      <c r="CT15" s="510">
        <v>7.6449677000114673E-5</v>
      </c>
      <c r="CU15" s="510">
        <v>1.3930001741250218E-4</v>
      </c>
      <c r="CV15" s="510">
        <v>1.8129626831847712E-4</v>
      </c>
      <c r="CW15" s="510">
        <v>0</v>
      </c>
      <c r="CX15" s="510">
        <v>9.7797598090990886E-6</v>
      </c>
      <c r="CY15" s="510">
        <v>3.0655673091087163E-4</v>
      </c>
      <c r="CZ15" s="510">
        <v>6.8817552523984941E-4</v>
      </c>
      <c r="DA15" s="510">
        <v>0</v>
      </c>
      <c r="DB15" s="510">
        <v>2.1013219225185297E-4</v>
      </c>
      <c r="DC15" s="510">
        <v>2.5985817379189429E-3</v>
      </c>
      <c r="DD15" s="510">
        <v>3.7292560134253216E-4</v>
      </c>
      <c r="DE15" s="510">
        <v>1.6637404899255914E-2</v>
      </c>
      <c r="DF15" s="510">
        <v>1.1249606263780768E-4</v>
      </c>
      <c r="DG15" s="511">
        <v>1.6288716996194408E-3</v>
      </c>
      <c r="DH15" s="513" t="s">
        <v>216</v>
      </c>
      <c r="DI15" s="183"/>
    </row>
    <row r="16" spans="1:113" ht="17.25" customHeight="1">
      <c r="A16" s="587" t="s">
        <v>217</v>
      </c>
      <c r="B16" s="417" t="s">
        <v>323</v>
      </c>
      <c r="C16" s="488"/>
      <c r="D16" s="510">
        <v>6.7048913957006521E-3</v>
      </c>
      <c r="E16" s="510">
        <v>6.9019917176099384E-4</v>
      </c>
      <c r="F16" s="510">
        <v>5.6042388424699411E-3</v>
      </c>
      <c r="G16" s="510">
        <v>1.8935807612194659E-4</v>
      </c>
      <c r="H16" s="510">
        <v>8.7891998312473636E-3</v>
      </c>
      <c r="I16" s="510">
        <v>0</v>
      </c>
      <c r="J16" s="510">
        <v>6.0409735597968832E-3</v>
      </c>
      <c r="K16" s="510">
        <v>9.4521056887470769E-4</v>
      </c>
      <c r="L16" s="510">
        <v>1.3023409165842401E-3</v>
      </c>
      <c r="M16" s="510">
        <v>0</v>
      </c>
      <c r="N16" s="510">
        <v>0</v>
      </c>
      <c r="O16" s="510">
        <v>2.418901991274675E-3</v>
      </c>
      <c r="P16" s="510">
        <v>2.6594667566655416E-2</v>
      </c>
      <c r="Q16" s="510">
        <v>1.9720778814249044E-3</v>
      </c>
      <c r="R16" s="510">
        <v>1.6419260798177127E-3</v>
      </c>
      <c r="S16" s="510">
        <v>1.7835751364301876E-3</v>
      </c>
      <c r="T16" s="510">
        <v>1.5736879376819577E-3</v>
      </c>
      <c r="U16" s="510">
        <v>2.8974309445624878E-4</v>
      </c>
      <c r="V16" s="510">
        <v>4.3147729607561124E-3</v>
      </c>
      <c r="W16" s="510">
        <v>8.547326173399234E-4</v>
      </c>
      <c r="X16" s="510">
        <v>0</v>
      </c>
      <c r="Y16" s="510">
        <v>6.5608825602021727E-4</v>
      </c>
      <c r="Z16" s="510">
        <v>1.8367496877525532E-4</v>
      </c>
      <c r="AA16" s="510">
        <v>1.1231898592001283E-3</v>
      </c>
      <c r="AB16" s="510">
        <v>9.6611188198891416E-4</v>
      </c>
      <c r="AC16" s="510">
        <v>6.3050627950172967E-4</v>
      </c>
      <c r="AD16" s="510">
        <v>0</v>
      </c>
      <c r="AE16" s="510">
        <v>1.6518004625041294E-4</v>
      </c>
      <c r="AF16" s="510">
        <v>3.7875798942633944E-4</v>
      </c>
      <c r="AG16" s="510">
        <v>2.3335407591785935E-3</v>
      </c>
      <c r="AH16" s="510">
        <v>1.1261261261261261E-3</v>
      </c>
      <c r="AI16" s="510">
        <v>6.1626134782320589E-3</v>
      </c>
      <c r="AJ16" s="510">
        <v>8.2586612710079698E-4</v>
      </c>
      <c r="AK16" s="510">
        <v>6.6157760814249365E-3</v>
      </c>
      <c r="AL16" s="510">
        <v>2.6217437384950075E-3</v>
      </c>
      <c r="AM16" s="510">
        <v>2.6970274904159202E-4</v>
      </c>
      <c r="AN16" s="510">
        <v>2.8905314448527894E-4</v>
      </c>
      <c r="AO16" s="510">
        <v>1.3811420982735724E-3</v>
      </c>
      <c r="AP16" s="510">
        <v>5.4027283778308049E-4</v>
      </c>
      <c r="AQ16" s="510">
        <v>3.0151072743430242E-4</v>
      </c>
      <c r="AR16" s="510">
        <v>8.4071015281143369E-4</v>
      </c>
      <c r="AS16" s="510">
        <v>9.1549442969713441E-4</v>
      </c>
      <c r="AT16" s="510">
        <v>1.0131364299819695E-3</v>
      </c>
      <c r="AU16" s="510">
        <v>1.2499080949930153E-3</v>
      </c>
      <c r="AV16" s="510">
        <v>8.7503043584124661E-4</v>
      </c>
      <c r="AW16" s="510">
        <v>9.284512272964661E-4</v>
      </c>
      <c r="AX16" s="510">
        <v>2.8763251386545348E-3</v>
      </c>
      <c r="AY16" s="510">
        <v>2.4012175187418973E-3</v>
      </c>
      <c r="AZ16" s="510">
        <v>2.5519155315959041E-3</v>
      </c>
      <c r="BA16" s="510">
        <v>2.3923444976076554E-3</v>
      </c>
      <c r="BB16" s="510">
        <v>7.1445582281495594E-4</v>
      </c>
      <c r="BC16" s="510">
        <v>1.6842105263157896E-3</v>
      </c>
      <c r="BD16" s="510">
        <v>1.0318142734307824E-3</v>
      </c>
      <c r="BE16" s="510">
        <v>0</v>
      </c>
      <c r="BF16" s="510">
        <v>2.5316455696202532E-3</v>
      </c>
      <c r="BG16" s="510">
        <v>6.4467969598262754E-4</v>
      </c>
      <c r="BH16" s="510">
        <v>2.8579030875208186E-4</v>
      </c>
      <c r="BI16" s="510">
        <v>3.7481259370314841E-4</v>
      </c>
      <c r="BJ16" s="510">
        <v>2.7063599458728013E-4</v>
      </c>
      <c r="BK16" s="510">
        <v>1.767625983043492E-3</v>
      </c>
      <c r="BL16" s="510">
        <v>4.0757177791866678E-4</v>
      </c>
      <c r="BM16" s="510">
        <v>3.3810347538921212E-3</v>
      </c>
      <c r="BN16" s="510">
        <v>1.7650480373869266E-3</v>
      </c>
      <c r="BO16" s="510">
        <v>1.2010739013706372E-3</v>
      </c>
      <c r="BP16" s="510">
        <v>1.5324628219078708E-3</v>
      </c>
      <c r="BQ16" s="510">
        <v>1.9841387357186433E-4</v>
      </c>
      <c r="BR16" s="510">
        <v>3.4612056533025673E-4</v>
      </c>
      <c r="BS16" s="510">
        <v>1.0317889254655333E-3</v>
      </c>
      <c r="BT16" s="510">
        <v>1.8115154413576222E-3</v>
      </c>
      <c r="BU16" s="510">
        <v>3.8639865614965756E-3</v>
      </c>
      <c r="BV16" s="510">
        <v>1.4389110321308834E-3</v>
      </c>
      <c r="BW16" s="510">
        <v>1.4667448930609633E-4</v>
      </c>
      <c r="BX16" s="510">
        <v>2.4455857177794082E-5</v>
      </c>
      <c r="BY16" s="510">
        <v>0</v>
      </c>
      <c r="BZ16" s="510">
        <v>1.1180211026483125E-3</v>
      </c>
      <c r="CA16" s="510">
        <v>1.0760708739407426E-3</v>
      </c>
      <c r="CB16" s="510">
        <v>5.2079881068489773E-4</v>
      </c>
      <c r="CC16" s="510">
        <v>1.1782833318227136E-3</v>
      </c>
      <c r="CD16" s="510">
        <v>1.3779527559055118E-3</v>
      </c>
      <c r="CE16" s="510">
        <v>0</v>
      </c>
      <c r="CF16" s="510">
        <v>8.6547303510574997E-4</v>
      </c>
      <c r="CG16" s="510">
        <v>1.4158520979116183E-3</v>
      </c>
      <c r="CH16" s="510">
        <v>1.635131978509694E-3</v>
      </c>
      <c r="CI16" s="510">
        <v>4.1781129552837459E-4</v>
      </c>
      <c r="CJ16" s="510">
        <v>6.7977268401446555E-4</v>
      </c>
      <c r="CK16" s="510">
        <v>9.8029058044360137E-4</v>
      </c>
      <c r="CL16" s="510">
        <v>7.668711656441718E-4</v>
      </c>
      <c r="CM16" s="510">
        <v>1.7091166784776355E-3</v>
      </c>
      <c r="CN16" s="510">
        <v>3.9578795738094332E-3</v>
      </c>
      <c r="CO16" s="510">
        <v>9.8667495473628647E-5</v>
      </c>
      <c r="CP16" s="510">
        <v>7.8837583628061801E-4</v>
      </c>
      <c r="CQ16" s="510">
        <v>2.2487868386791335E-3</v>
      </c>
      <c r="CR16" s="510">
        <v>4.2860853753571735E-3</v>
      </c>
      <c r="CS16" s="510">
        <v>5.4643728816908925E-3</v>
      </c>
      <c r="CT16" s="510">
        <v>3.1153243377546728E-3</v>
      </c>
      <c r="CU16" s="510">
        <v>2.5787915723489464E-2</v>
      </c>
      <c r="CV16" s="510">
        <v>3.8374376794077657E-3</v>
      </c>
      <c r="CW16" s="510">
        <v>3.6801236521547123E-4</v>
      </c>
      <c r="CX16" s="510">
        <v>8.5083910339162072E-4</v>
      </c>
      <c r="CY16" s="510">
        <v>1.4571397858880392E-3</v>
      </c>
      <c r="CZ16" s="510">
        <v>1.0423835161721249E-2</v>
      </c>
      <c r="DA16" s="510">
        <v>6.7958828276535796E-4</v>
      </c>
      <c r="DB16" s="510">
        <v>5.1195843203178729E-3</v>
      </c>
      <c r="DC16" s="510">
        <v>4.0544136754277482E-3</v>
      </c>
      <c r="DD16" s="510">
        <v>4.3818758157747528E-3</v>
      </c>
      <c r="DE16" s="510">
        <v>2.8425716913301562E-3</v>
      </c>
      <c r="DF16" s="510">
        <v>2.9248976285829996E-4</v>
      </c>
      <c r="DG16" s="511">
        <v>1.9033897257096598E-3</v>
      </c>
      <c r="DH16" s="513" t="s">
        <v>217</v>
      </c>
      <c r="DI16" s="183"/>
    </row>
    <row r="17" spans="1:113" ht="17.25" customHeight="1">
      <c r="A17" s="587" t="s">
        <v>218</v>
      </c>
      <c r="B17" s="417" t="s">
        <v>324</v>
      </c>
      <c r="C17" s="488"/>
      <c r="D17" s="510">
        <v>1.8676577703901537E-5</v>
      </c>
      <c r="E17" s="510">
        <v>2.6621968053638337E-3</v>
      </c>
      <c r="F17" s="510">
        <v>2.037905033625433E-4</v>
      </c>
      <c r="G17" s="510">
        <v>4.3552357508047715E-3</v>
      </c>
      <c r="H17" s="510">
        <v>1.8984671635494305E-3</v>
      </c>
      <c r="I17" s="510">
        <v>0</v>
      </c>
      <c r="J17" s="510">
        <v>1.1381544388023113E-3</v>
      </c>
      <c r="K17" s="510">
        <v>3.606005638481544E-4</v>
      </c>
      <c r="L17" s="510">
        <v>1.9782393669634025E-4</v>
      </c>
      <c r="M17" s="510">
        <v>9.5563139931740607E-3</v>
      </c>
      <c r="N17" s="510">
        <v>0</v>
      </c>
      <c r="O17" s="510">
        <v>2.1597339207809598E-4</v>
      </c>
      <c r="P17" s="510">
        <v>4.7249409382382719E-4</v>
      </c>
      <c r="Q17" s="510">
        <v>0.16581105615726538</v>
      </c>
      <c r="R17" s="510">
        <v>0.1879167644003619</v>
      </c>
      <c r="S17" s="510">
        <v>1.6478104618660987E-2</v>
      </c>
      <c r="T17" s="510">
        <v>1.8228551944816009E-3</v>
      </c>
      <c r="U17" s="510">
        <v>3.2193677161805424E-5</v>
      </c>
      <c r="V17" s="510">
        <v>2.0546537908362441E-4</v>
      </c>
      <c r="W17" s="510">
        <v>0</v>
      </c>
      <c r="X17" s="510">
        <v>0</v>
      </c>
      <c r="Y17" s="510">
        <v>2.6729521541564406E-4</v>
      </c>
      <c r="Z17" s="510">
        <v>1.4693997502020423E-4</v>
      </c>
      <c r="AA17" s="510">
        <v>0</v>
      </c>
      <c r="AB17" s="510">
        <v>7.4202141473802935E-6</v>
      </c>
      <c r="AC17" s="510">
        <v>2.3856994359524905E-4</v>
      </c>
      <c r="AD17" s="510">
        <v>0</v>
      </c>
      <c r="AE17" s="510">
        <v>0</v>
      </c>
      <c r="AF17" s="510">
        <v>1.6833688418948421E-4</v>
      </c>
      <c r="AG17" s="510">
        <v>7.7784691972619788E-5</v>
      </c>
      <c r="AH17" s="510">
        <v>0</v>
      </c>
      <c r="AI17" s="510">
        <v>1.1198727718507721E-2</v>
      </c>
      <c r="AJ17" s="510">
        <v>8.2586612710079693E-5</v>
      </c>
      <c r="AK17" s="510">
        <v>3.6132315521628496E-2</v>
      </c>
      <c r="AL17" s="510">
        <v>2.0081441401238356E-3</v>
      </c>
      <c r="AM17" s="510">
        <v>0</v>
      </c>
      <c r="AN17" s="510">
        <v>0</v>
      </c>
      <c r="AO17" s="510">
        <v>6.7286409915891991E-4</v>
      </c>
      <c r="AP17" s="510">
        <v>4.502273648192337E-5</v>
      </c>
      <c r="AQ17" s="510">
        <v>0</v>
      </c>
      <c r="AR17" s="510">
        <v>9.8907076801345133E-4</v>
      </c>
      <c r="AS17" s="510">
        <v>2.1486946888782058E-3</v>
      </c>
      <c r="AT17" s="510">
        <v>6.3535674422598098E-4</v>
      </c>
      <c r="AU17" s="510">
        <v>5.3472004063872312E-5</v>
      </c>
      <c r="AV17" s="510">
        <v>1.8768768768768769E-4</v>
      </c>
      <c r="AW17" s="510">
        <v>3.4816921023617478E-4</v>
      </c>
      <c r="AX17" s="510">
        <v>6.4076550118541623E-5</v>
      </c>
      <c r="AY17" s="510">
        <v>1.1273321684234259E-4</v>
      </c>
      <c r="AZ17" s="510">
        <v>9.5696832434846409E-5</v>
      </c>
      <c r="BA17" s="510">
        <v>0</v>
      </c>
      <c r="BB17" s="510">
        <v>0</v>
      </c>
      <c r="BC17" s="510">
        <v>0</v>
      </c>
      <c r="BD17" s="510">
        <v>0</v>
      </c>
      <c r="BE17" s="510">
        <v>0</v>
      </c>
      <c r="BF17" s="510">
        <v>0</v>
      </c>
      <c r="BG17" s="510">
        <v>4.4109663409337674E-4</v>
      </c>
      <c r="BH17" s="510">
        <v>1.7738708819094734E-4</v>
      </c>
      <c r="BI17" s="510">
        <v>0</v>
      </c>
      <c r="BJ17" s="510">
        <v>2.165087956698241E-3</v>
      </c>
      <c r="BK17" s="510">
        <v>1.0880955153106046E-2</v>
      </c>
      <c r="BL17" s="510">
        <v>0</v>
      </c>
      <c r="BM17" s="510">
        <v>6.8796381581410673E-2</v>
      </c>
      <c r="BN17" s="510">
        <v>1.5584571875564113E-2</v>
      </c>
      <c r="BO17" s="510">
        <v>1.8987565352550516E-3</v>
      </c>
      <c r="BP17" s="510">
        <v>3.9354370692782012E-3</v>
      </c>
      <c r="BQ17" s="510">
        <v>1.0720271975076848E-3</v>
      </c>
      <c r="BR17" s="510">
        <v>0</v>
      </c>
      <c r="BS17" s="510">
        <v>0</v>
      </c>
      <c r="BT17" s="510">
        <v>0</v>
      </c>
      <c r="BU17" s="510">
        <v>6.9332229204846865E-4</v>
      </c>
      <c r="BV17" s="510">
        <v>7.1945551606544163E-5</v>
      </c>
      <c r="BW17" s="510">
        <v>0</v>
      </c>
      <c r="BX17" s="510">
        <v>0</v>
      </c>
      <c r="BY17" s="510">
        <v>2.1167470677761242E-6</v>
      </c>
      <c r="BZ17" s="510">
        <v>0</v>
      </c>
      <c r="CA17" s="510">
        <v>0</v>
      </c>
      <c r="CB17" s="510">
        <v>0</v>
      </c>
      <c r="CC17" s="510">
        <v>1.8127435874195594E-4</v>
      </c>
      <c r="CD17" s="510">
        <v>0</v>
      </c>
      <c r="CE17" s="510">
        <v>0</v>
      </c>
      <c r="CF17" s="510">
        <v>4.8682858224698437E-4</v>
      </c>
      <c r="CG17" s="510">
        <v>7.2698559642769625E-3</v>
      </c>
      <c r="CH17" s="510">
        <v>0</v>
      </c>
      <c r="CI17" s="510">
        <v>4.1781129552837464E-5</v>
      </c>
      <c r="CJ17" s="510">
        <v>1.0876362944231449E-4</v>
      </c>
      <c r="CK17" s="510">
        <v>1.5939684234855306E-5</v>
      </c>
      <c r="CL17" s="510">
        <v>0</v>
      </c>
      <c r="CM17" s="510">
        <v>1.6674309058318395E-4</v>
      </c>
      <c r="CN17" s="510">
        <v>2.077627072865844E-5</v>
      </c>
      <c r="CO17" s="510">
        <v>2.4666873868407162E-5</v>
      </c>
      <c r="CP17" s="510">
        <v>7.6647650749504521E-5</v>
      </c>
      <c r="CQ17" s="510">
        <v>0</v>
      </c>
      <c r="CR17" s="510">
        <v>4.3293791670274485E-4</v>
      </c>
      <c r="CS17" s="510">
        <v>2.9643975850041006E-5</v>
      </c>
      <c r="CT17" s="510">
        <v>2.8668628875043004E-5</v>
      </c>
      <c r="CU17" s="510">
        <v>1.3930001741250218E-4</v>
      </c>
      <c r="CV17" s="510">
        <v>6.0432089439492372E-5</v>
      </c>
      <c r="CW17" s="510">
        <v>0</v>
      </c>
      <c r="CX17" s="510">
        <v>2.9339279427297264E-5</v>
      </c>
      <c r="CY17" s="510">
        <v>2.1896909350776545E-4</v>
      </c>
      <c r="CZ17" s="510">
        <v>2.4288547949641743E-4</v>
      </c>
      <c r="DA17" s="510">
        <v>9.013983472790512E-4</v>
      </c>
      <c r="DB17" s="510">
        <v>3.2474975166195462E-4</v>
      </c>
      <c r="DC17" s="510">
        <v>5.4789373992266874E-4</v>
      </c>
      <c r="DD17" s="510">
        <v>6.2154266890422031E-4</v>
      </c>
      <c r="DE17" s="510">
        <v>0</v>
      </c>
      <c r="DF17" s="510">
        <v>2.2499212527561534E-5</v>
      </c>
      <c r="DG17" s="511">
        <v>3.9929208016573807E-3</v>
      </c>
      <c r="DH17" s="513" t="s">
        <v>218</v>
      </c>
      <c r="DI17" s="183"/>
    </row>
    <row r="18" spans="1:113" ht="17.25" customHeight="1">
      <c r="A18" s="587" t="s">
        <v>219</v>
      </c>
      <c r="B18" s="417" t="s">
        <v>325</v>
      </c>
      <c r="C18" s="488"/>
      <c r="D18" s="510">
        <v>0</v>
      </c>
      <c r="E18" s="510">
        <v>0</v>
      </c>
      <c r="F18" s="510">
        <v>0</v>
      </c>
      <c r="G18" s="510">
        <v>0</v>
      </c>
      <c r="H18" s="510">
        <v>4.9219519054985233E-4</v>
      </c>
      <c r="I18" s="510">
        <v>0</v>
      </c>
      <c r="J18" s="510">
        <v>1.9261075118192962E-3</v>
      </c>
      <c r="K18" s="510">
        <v>3.3328233931420327E-4</v>
      </c>
      <c r="L18" s="510">
        <v>1.4012528849324101E-3</v>
      </c>
      <c r="M18" s="510">
        <v>0</v>
      </c>
      <c r="N18" s="510">
        <v>0</v>
      </c>
      <c r="O18" s="510">
        <v>7.7750421148114557E-4</v>
      </c>
      <c r="P18" s="510">
        <v>6.7499156260546742E-4</v>
      </c>
      <c r="Q18" s="510">
        <v>1.5651411757340513E-4</v>
      </c>
      <c r="R18" s="510">
        <v>3.2737995509834805E-2</v>
      </c>
      <c r="S18" s="510">
        <v>1.1579928124584055E-3</v>
      </c>
      <c r="T18" s="510">
        <v>9.5732682875652422E-4</v>
      </c>
      <c r="U18" s="510">
        <v>3.5413044877985965E-4</v>
      </c>
      <c r="V18" s="510">
        <v>9.5883843572358053E-4</v>
      </c>
      <c r="W18" s="510">
        <v>1.0033817681816492E-3</v>
      </c>
      <c r="X18" s="510">
        <v>0</v>
      </c>
      <c r="Y18" s="510">
        <v>1.1663791218137196E-3</v>
      </c>
      <c r="Z18" s="510">
        <v>3.3061494379545955E-4</v>
      </c>
      <c r="AA18" s="510">
        <v>9.627341650286815E-4</v>
      </c>
      <c r="AB18" s="510">
        <v>1.5730853992446223E-3</v>
      </c>
      <c r="AC18" s="510">
        <v>3.9193633590648059E-4</v>
      </c>
      <c r="AD18" s="510">
        <v>0</v>
      </c>
      <c r="AE18" s="510">
        <v>1.6518004625041294E-4</v>
      </c>
      <c r="AF18" s="510">
        <v>8.9428969725663485E-4</v>
      </c>
      <c r="AG18" s="510">
        <v>1.4001244555071563E-3</v>
      </c>
      <c r="AH18" s="510">
        <v>0</v>
      </c>
      <c r="AI18" s="510">
        <v>7.9517593267510432E-4</v>
      </c>
      <c r="AJ18" s="510">
        <v>5.7810628897055787E-4</v>
      </c>
      <c r="AK18" s="510">
        <v>7.6335877862595417E-3</v>
      </c>
      <c r="AL18" s="510">
        <v>1.645562559268143E-3</v>
      </c>
      <c r="AM18" s="510">
        <v>9.6322410371997143E-5</v>
      </c>
      <c r="AN18" s="510">
        <v>1.2387991906511955E-4</v>
      </c>
      <c r="AO18" s="510">
        <v>9.7388224878264718E-4</v>
      </c>
      <c r="AP18" s="510">
        <v>0</v>
      </c>
      <c r="AQ18" s="510">
        <v>1.0314840675384029E-4</v>
      </c>
      <c r="AR18" s="510">
        <v>6.1816923000840708E-4</v>
      </c>
      <c r="AS18" s="510">
        <v>4.305750057479673E-4</v>
      </c>
      <c r="AT18" s="510">
        <v>2.0606164677599382E-4</v>
      </c>
      <c r="AU18" s="510">
        <v>3.141480238752498E-4</v>
      </c>
      <c r="AV18" s="510">
        <v>4.2102913724535344E-4</v>
      </c>
      <c r="AW18" s="510">
        <v>5.5126791620727675E-4</v>
      </c>
      <c r="AX18" s="510">
        <v>1.0750621186555317E-3</v>
      </c>
      <c r="AY18" s="510">
        <v>7.3840257031734401E-4</v>
      </c>
      <c r="AZ18" s="510">
        <v>1.0207662126383618E-3</v>
      </c>
      <c r="BA18" s="510">
        <v>5.9808612440191385E-4</v>
      </c>
      <c r="BB18" s="510">
        <v>9.5260776375327455E-4</v>
      </c>
      <c r="BC18" s="510">
        <v>8.4210526315789478E-4</v>
      </c>
      <c r="BD18" s="510">
        <v>5.159071367153912E-4</v>
      </c>
      <c r="BE18" s="510">
        <v>0</v>
      </c>
      <c r="BF18" s="510">
        <v>0</v>
      </c>
      <c r="BG18" s="510">
        <v>3.0537459283387619E-4</v>
      </c>
      <c r="BH18" s="510">
        <v>1.9709676465660817E-4</v>
      </c>
      <c r="BI18" s="510">
        <v>1.249375312343828E-4</v>
      </c>
      <c r="BJ18" s="510">
        <v>8.1190798376184028E-4</v>
      </c>
      <c r="BK18" s="510">
        <v>1.3124887538766049E-3</v>
      </c>
      <c r="BL18" s="510">
        <v>4.5285753102074088E-5</v>
      </c>
      <c r="BM18" s="510">
        <v>1.0730947513460487E-2</v>
      </c>
      <c r="BN18" s="510">
        <v>2.4700643841386365E-2</v>
      </c>
      <c r="BO18" s="510">
        <v>7.9482831708351003E-5</v>
      </c>
      <c r="BP18" s="510">
        <v>1.088139281828074E-4</v>
      </c>
      <c r="BQ18" s="510">
        <v>8.2326950526833255E-4</v>
      </c>
      <c r="BR18" s="510">
        <v>4.0380732621863284E-4</v>
      </c>
      <c r="BS18" s="510">
        <v>3.8569252690021129E-3</v>
      </c>
      <c r="BT18" s="510">
        <v>2.3912003825920613E-3</v>
      </c>
      <c r="BU18" s="510">
        <v>1.1573897179887262E-3</v>
      </c>
      <c r="BV18" s="510">
        <v>2.5540670820323181E-3</v>
      </c>
      <c r="BW18" s="510">
        <v>3.3335111205930982E-4</v>
      </c>
      <c r="BX18" s="510">
        <v>1.1494252873563218E-3</v>
      </c>
      <c r="BY18" s="510">
        <v>1.5240578887988095E-4</v>
      </c>
      <c r="BZ18" s="510">
        <v>2.7950527566207811E-4</v>
      </c>
      <c r="CA18" s="510">
        <v>3.8518446055833404E-4</v>
      </c>
      <c r="CB18" s="510">
        <v>0</v>
      </c>
      <c r="CC18" s="510">
        <v>5.4382307622586788E-4</v>
      </c>
      <c r="CD18" s="510">
        <v>5.905511811023622E-4</v>
      </c>
      <c r="CE18" s="510">
        <v>0</v>
      </c>
      <c r="CF18" s="510">
        <v>2.2718667171525938E-3</v>
      </c>
      <c r="CG18" s="510">
        <v>1.9059547471887168E-3</v>
      </c>
      <c r="CH18" s="510">
        <v>3.5038542396636298E-4</v>
      </c>
      <c r="CI18" s="510">
        <v>2.8515620919811568E-3</v>
      </c>
      <c r="CJ18" s="510">
        <v>7.0696359137504422E-4</v>
      </c>
      <c r="CK18" s="510">
        <v>3.6820670582515761E-3</v>
      </c>
      <c r="CL18" s="510">
        <v>3.0674846625766872E-3</v>
      </c>
      <c r="CM18" s="510">
        <v>1.9175455417066154E-3</v>
      </c>
      <c r="CN18" s="510">
        <v>1.0353508246448123E-3</v>
      </c>
      <c r="CO18" s="510">
        <v>1.4109451852728897E-3</v>
      </c>
      <c r="CP18" s="510">
        <v>2.2994295224851359E-3</v>
      </c>
      <c r="CQ18" s="510">
        <v>1.8165257529833734E-3</v>
      </c>
      <c r="CR18" s="510">
        <v>7.3599445839466621E-4</v>
      </c>
      <c r="CS18" s="510">
        <v>7.1046728787264946E-3</v>
      </c>
      <c r="CT18" s="510">
        <v>3.4402354650051605E-3</v>
      </c>
      <c r="CU18" s="510">
        <v>1.3982239247779906E-2</v>
      </c>
      <c r="CV18" s="510">
        <v>1.782746638465025E-3</v>
      </c>
      <c r="CW18" s="510">
        <v>5.5201854782320687E-4</v>
      </c>
      <c r="CX18" s="510">
        <v>2.0537495599108087E-4</v>
      </c>
      <c r="CY18" s="510">
        <v>1.6203712919574643E-3</v>
      </c>
      <c r="CZ18" s="510">
        <v>3.3599157997004411E-3</v>
      </c>
      <c r="DA18" s="510">
        <v>2.6098077803419651E-3</v>
      </c>
      <c r="DB18" s="510">
        <v>8.4052876900741189E-4</v>
      </c>
      <c r="DC18" s="510">
        <v>5.885944177454955E-3</v>
      </c>
      <c r="DD18" s="510">
        <v>3.3097147119149728E-3</v>
      </c>
      <c r="DE18" s="510">
        <v>0</v>
      </c>
      <c r="DF18" s="510">
        <v>2.4749133780317689E-4</v>
      </c>
      <c r="DG18" s="511">
        <v>1.9211945505150396E-3</v>
      </c>
      <c r="DH18" s="513" t="s">
        <v>219</v>
      </c>
      <c r="DI18" s="183"/>
    </row>
    <row r="19" spans="1:113" ht="17.25" customHeight="1">
      <c r="A19" s="587" t="s">
        <v>220</v>
      </c>
      <c r="B19" s="417" t="s">
        <v>326</v>
      </c>
      <c r="C19" s="488"/>
      <c r="D19" s="510">
        <v>7.4706310815606149E-5</v>
      </c>
      <c r="E19" s="510">
        <v>0</v>
      </c>
      <c r="F19" s="510">
        <v>3.0568575504381494E-4</v>
      </c>
      <c r="G19" s="510">
        <v>0</v>
      </c>
      <c r="H19" s="510">
        <v>0</v>
      </c>
      <c r="I19" s="510">
        <v>0</v>
      </c>
      <c r="J19" s="510">
        <v>0</v>
      </c>
      <c r="K19" s="510">
        <v>2.4040037589876959E-4</v>
      </c>
      <c r="L19" s="510">
        <v>0</v>
      </c>
      <c r="M19" s="510">
        <v>0</v>
      </c>
      <c r="N19" s="510">
        <v>0</v>
      </c>
      <c r="O19" s="510">
        <v>6.4792017623428798E-4</v>
      </c>
      <c r="P19" s="510">
        <v>1.181235234559568E-3</v>
      </c>
      <c r="Q19" s="510">
        <v>6.7614098791711008E-3</v>
      </c>
      <c r="R19" s="510">
        <v>3.4078343330094157E-2</v>
      </c>
      <c r="S19" s="510">
        <v>0.3556102755224278</v>
      </c>
      <c r="T19" s="510">
        <v>0.28743410181760959</v>
      </c>
      <c r="U19" s="510">
        <v>0.11650891764857382</v>
      </c>
      <c r="V19" s="510">
        <v>0</v>
      </c>
      <c r="W19" s="510">
        <v>0</v>
      </c>
      <c r="X19" s="510">
        <v>0</v>
      </c>
      <c r="Y19" s="510">
        <v>0</v>
      </c>
      <c r="Z19" s="510">
        <v>9.0368084637425603E-3</v>
      </c>
      <c r="AA19" s="510">
        <v>3.5380480564804043E-2</v>
      </c>
      <c r="AB19" s="510">
        <v>1.9396439781252087E-3</v>
      </c>
      <c r="AC19" s="510">
        <v>3.7489562564967707E-4</v>
      </c>
      <c r="AD19" s="510">
        <v>0</v>
      </c>
      <c r="AE19" s="510">
        <v>0</v>
      </c>
      <c r="AF19" s="510">
        <v>3.8296641153107657E-3</v>
      </c>
      <c r="AG19" s="510">
        <v>4.4337274424393275E-3</v>
      </c>
      <c r="AH19" s="510">
        <v>5.6306306306306306E-4</v>
      </c>
      <c r="AI19" s="510">
        <v>7.4879066993572326E-3</v>
      </c>
      <c r="AJ19" s="510">
        <v>0</v>
      </c>
      <c r="AK19" s="510">
        <v>2.340966921119593E-2</v>
      </c>
      <c r="AL19" s="510">
        <v>4.0999609527528312E-3</v>
      </c>
      <c r="AM19" s="510">
        <v>0</v>
      </c>
      <c r="AN19" s="510">
        <v>0</v>
      </c>
      <c r="AO19" s="510">
        <v>0</v>
      </c>
      <c r="AP19" s="510">
        <v>1.3506820944577012E-4</v>
      </c>
      <c r="AQ19" s="510">
        <v>0</v>
      </c>
      <c r="AR19" s="510">
        <v>2.6704910736363187E-4</v>
      </c>
      <c r="AS19" s="510">
        <v>3.0516480989904477E-4</v>
      </c>
      <c r="AT19" s="510">
        <v>5.6666952863398295E-4</v>
      </c>
      <c r="AU19" s="510">
        <v>2.7872282118293441E-3</v>
      </c>
      <c r="AV19" s="510">
        <v>3.4493953412872329E-4</v>
      </c>
      <c r="AW19" s="510">
        <v>2.6112690767713108E-4</v>
      </c>
      <c r="AX19" s="510">
        <v>8.0451668482168918E-4</v>
      </c>
      <c r="AY19" s="510">
        <v>3.0776168197959529E-3</v>
      </c>
      <c r="AZ19" s="510">
        <v>1.1068933618297234E-2</v>
      </c>
      <c r="BA19" s="510">
        <v>1.7942583732057417E-3</v>
      </c>
      <c r="BB19" s="510">
        <v>2.3815194093831864E-4</v>
      </c>
      <c r="BC19" s="510">
        <v>-4.2105263157894739E-4</v>
      </c>
      <c r="BD19" s="510">
        <v>1.0318142734307824E-3</v>
      </c>
      <c r="BE19" s="510">
        <v>0</v>
      </c>
      <c r="BF19" s="510">
        <v>0</v>
      </c>
      <c r="BG19" s="510">
        <v>0</v>
      </c>
      <c r="BH19" s="510">
        <v>2.9564514698491223E-4</v>
      </c>
      <c r="BI19" s="510">
        <v>1.249375312343828E-4</v>
      </c>
      <c r="BJ19" s="510">
        <v>0</v>
      </c>
      <c r="BK19" s="510">
        <v>6.7106279835303833E-3</v>
      </c>
      <c r="BL19" s="510">
        <v>4.5285753102074088E-5</v>
      </c>
      <c r="BM19" s="510">
        <v>4.1373681096908022E-3</v>
      </c>
      <c r="BN19" s="510">
        <v>2.7478588763864653E-3</v>
      </c>
      <c r="BO19" s="510">
        <v>0</v>
      </c>
      <c r="BP19" s="510">
        <v>0</v>
      </c>
      <c r="BQ19" s="510">
        <v>0</v>
      </c>
      <c r="BR19" s="510">
        <v>0</v>
      </c>
      <c r="BS19" s="510">
        <v>0</v>
      </c>
      <c r="BT19" s="510">
        <v>1.7390548237033172E-4</v>
      </c>
      <c r="BU19" s="510">
        <v>-5.2798090376436494E-4</v>
      </c>
      <c r="BV19" s="510">
        <v>4.5685425270155545E-4</v>
      </c>
      <c r="BW19" s="510">
        <v>0</v>
      </c>
      <c r="BX19" s="510">
        <v>0</v>
      </c>
      <c r="BY19" s="510">
        <v>8.0436388575492719E-5</v>
      </c>
      <c r="BZ19" s="510">
        <v>0</v>
      </c>
      <c r="CA19" s="510">
        <v>2.5067560131574119E-4</v>
      </c>
      <c r="CB19" s="510">
        <v>0</v>
      </c>
      <c r="CC19" s="510">
        <v>9.063717937097797E-5</v>
      </c>
      <c r="CD19" s="510">
        <v>0</v>
      </c>
      <c r="CE19" s="510">
        <v>1.6750418760469012E-3</v>
      </c>
      <c r="CF19" s="510">
        <v>4.0569048520582027E-3</v>
      </c>
      <c r="CG19" s="510">
        <v>6.9703487897187352E-3</v>
      </c>
      <c r="CH19" s="510">
        <v>0</v>
      </c>
      <c r="CI19" s="510">
        <v>1.2534338865851239E-4</v>
      </c>
      <c r="CJ19" s="510">
        <v>0</v>
      </c>
      <c r="CK19" s="510">
        <v>5.97738158807074E-3</v>
      </c>
      <c r="CL19" s="510">
        <v>0</v>
      </c>
      <c r="CM19" s="510">
        <v>7.3783817583058908E-2</v>
      </c>
      <c r="CN19" s="510">
        <v>1.5582203046493831E-4</v>
      </c>
      <c r="CO19" s="510">
        <v>1.8746824139989442E-3</v>
      </c>
      <c r="CP19" s="510">
        <v>2.792164420160522E-3</v>
      </c>
      <c r="CQ19" s="510">
        <v>0</v>
      </c>
      <c r="CR19" s="510">
        <v>2.7275088752272926E-3</v>
      </c>
      <c r="CS19" s="510">
        <v>1.2450469857017224E-3</v>
      </c>
      <c r="CT19" s="510">
        <v>8.6005886625129012E-4</v>
      </c>
      <c r="CU19" s="510">
        <v>2.0546752568344072E-3</v>
      </c>
      <c r="CV19" s="510">
        <v>0</v>
      </c>
      <c r="CW19" s="510">
        <v>0</v>
      </c>
      <c r="CX19" s="510">
        <v>1.760356765637836E-4</v>
      </c>
      <c r="CY19" s="510">
        <v>2.40866002858542E-3</v>
      </c>
      <c r="CZ19" s="510">
        <v>1.1132251143585799E-3</v>
      </c>
      <c r="DA19" s="510">
        <v>0</v>
      </c>
      <c r="DB19" s="510">
        <v>4.0116145793535568E-4</v>
      </c>
      <c r="DC19" s="510">
        <v>8.2966766331146974E-4</v>
      </c>
      <c r="DD19" s="510">
        <v>4.661570016781652E-5</v>
      </c>
      <c r="DE19" s="510">
        <v>0.12189616252821671</v>
      </c>
      <c r="DF19" s="510">
        <v>3.8248661296854612E-4</v>
      </c>
      <c r="DG19" s="511">
        <v>7.2226081133241488E-3</v>
      </c>
      <c r="DH19" s="513" t="s">
        <v>220</v>
      </c>
      <c r="DI19" s="183"/>
    </row>
    <row r="20" spans="1:113" ht="17.25" customHeight="1">
      <c r="A20" s="587" t="s">
        <v>221</v>
      </c>
      <c r="B20" s="417" t="s">
        <v>327</v>
      </c>
      <c r="C20" s="488"/>
      <c r="D20" s="510">
        <v>1.2121098929832097E-2</v>
      </c>
      <c r="E20" s="510">
        <v>1.8635377637546836E-2</v>
      </c>
      <c r="F20" s="510">
        <v>4.9928673323823107E-2</v>
      </c>
      <c r="G20" s="510">
        <v>3.0297292179511455E-3</v>
      </c>
      <c r="H20" s="510">
        <v>0</v>
      </c>
      <c r="I20" s="510">
        <v>0</v>
      </c>
      <c r="J20" s="510">
        <v>0</v>
      </c>
      <c r="K20" s="510">
        <v>1.4369386104858273E-2</v>
      </c>
      <c r="L20" s="510">
        <v>4.047148038245961E-2</v>
      </c>
      <c r="M20" s="510">
        <v>6.8259385665529011E-4</v>
      </c>
      <c r="N20" s="510">
        <v>0</v>
      </c>
      <c r="O20" s="510">
        <v>1.1662563172217184E-3</v>
      </c>
      <c r="P20" s="510">
        <v>5.9736753290583868E-3</v>
      </c>
      <c r="Q20" s="510">
        <v>1.252112940587241E-3</v>
      </c>
      <c r="R20" s="510">
        <v>1.3101899943035218E-2</v>
      </c>
      <c r="S20" s="510">
        <v>1.6371622520963663E-3</v>
      </c>
      <c r="T20" s="510">
        <v>3.0424633461851184E-3</v>
      </c>
      <c r="U20" s="510">
        <v>9.3361663769235721E-4</v>
      </c>
      <c r="V20" s="510">
        <v>3.492911444421615E-3</v>
      </c>
      <c r="W20" s="510">
        <v>7.8040804191906058E-4</v>
      </c>
      <c r="X20" s="510">
        <v>0</v>
      </c>
      <c r="Y20" s="510">
        <v>2.7215512842320121E-3</v>
      </c>
      <c r="Z20" s="510">
        <v>1.0285798251414297E-3</v>
      </c>
      <c r="AA20" s="510">
        <v>1.159292390388704E-2</v>
      </c>
      <c r="AB20" s="510">
        <v>2.0475338918281183E-2</v>
      </c>
      <c r="AC20" s="510">
        <v>9.3894313514987313E-3</v>
      </c>
      <c r="AD20" s="510">
        <v>0</v>
      </c>
      <c r="AE20" s="510">
        <v>0</v>
      </c>
      <c r="AF20" s="510">
        <v>2.24624529840343E-3</v>
      </c>
      <c r="AG20" s="510">
        <v>1.3223397635345364E-3</v>
      </c>
      <c r="AH20" s="510">
        <v>5.0675675675675678E-3</v>
      </c>
      <c r="AI20" s="510">
        <v>7.2228480551321979E-3</v>
      </c>
      <c r="AJ20" s="510">
        <v>8.2586612710079693E-5</v>
      </c>
      <c r="AK20" s="510">
        <v>3.7659033078880404E-2</v>
      </c>
      <c r="AL20" s="510">
        <v>5.0203603503095892E-3</v>
      </c>
      <c r="AM20" s="510">
        <v>0</v>
      </c>
      <c r="AN20" s="510">
        <v>0</v>
      </c>
      <c r="AO20" s="510">
        <v>0</v>
      </c>
      <c r="AP20" s="510">
        <v>2.3411822970600153E-3</v>
      </c>
      <c r="AQ20" s="510">
        <v>0</v>
      </c>
      <c r="AR20" s="510">
        <v>2.4232233816329557E-4</v>
      </c>
      <c r="AS20" s="510">
        <v>5.852475806283051E-5</v>
      </c>
      <c r="AT20" s="510">
        <v>1.9747574482699409E-3</v>
      </c>
      <c r="AU20" s="510">
        <v>1.4370601092165683E-3</v>
      </c>
      <c r="AV20" s="510">
        <v>5.2755458160863567E-4</v>
      </c>
      <c r="AW20" s="510">
        <v>4.4681715313642434E-3</v>
      </c>
      <c r="AX20" s="510">
        <v>6.7636358458460601E-4</v>
      </c>
      <c r="AY20" s="510">
        <v>2.0179245814779326E-3</v>
      </c>
      <c r="AZ20" s="510">
        <v>1.3716545982327985E-3</v>
      </c>
      <c r="BA20" s="510">
        <v>3.5885167464114833E-3</v>
      </c>
      <c r="BB20" s="510">
        <v>9.5260776375327455E-4</v>
      </c>
      <c r="BC20" s="510">
        <v>0</v>
      </c>
      <c r="BD20" s="510">
        <v>3.4393809114359415E-4</v>
      </c>
      <c r="BE20" s="510">
        <v>0</v>
      </c>
      <c r="BF20" s="510">
        <v>0</v>
      </c>
      <c r="BG20" s="510">
        <v>3.3930510314875137E-5</v>
      </c>
      <c r="BH20" s="510">
        <v>2.66080632286421E-4</v>
      </c>
      <c r="BI20" s="510">
        <v>0</v>
      </c>
      <c r="BJ20" s="510">
        <v>0</v>
      </c>
      <c r="BK20" s="510">
        <v>3.3023910581411347E-3</v>
      </c>
      <c r="BL20" s="510">
        <v>3.1700027171451862E-4</v>
      </c>
      <c r="BM20" s="510">
        <v>2.2465347201941005E-5</v>
      </c>
      <c r="BN20" s="510">
        <v>2.2865395029785184E-3</v>
      </c>
      <c r="BO20" s="510">
        <v>0</v>
      </c>
      <c r="BP20" s="510">
        <v>0</v>
      </c>
      <c r="BQ20" s="510">
        <v>0</v>
      </c>
      <c r="BR20" s="510">
        <v>0</v>
      </c>
      <c r="BS20" s="510">
        <v>4.9132805974549209E-5</v>
      </c>
      <c r="BT20" s="510">
        <v>6.5214555888874401E-4</v>
      </c>
      <c r="BU20" s="510">
        <v>6.337160268603338E-3</v>
      </c>
      <c r="BV20" s="510">
        <v>1.4425083097112106E-3</v>
      </c>
      <c r="BW20" s="510">
        <v>2.6668088964744787E-5</v>
      </c>
      <c r="BX20" s="510">
        <v>0</v>
      </c>
      <c r="BY20" s="510">
        <v>0</v>
      </c>
      <c r="BZ20" s="510">
        <v>2.0962895674655858E-4</v>
      </c>
      <c r="CA20" s="510">
        <v>4.34096773010186E-4</v>
      </c>
      <c r="CB20" s="510">
        <v>0</v>
      </c>
      <c r="CC20" s="510">
        <v>3.6254871748391188E-4</v>
      </c>
      <c r="CD20" s="510">
        <v>3.937007874015748E-4</v>
      </c>
      <c r="CE20" s="510">
        <v>0</v>
      </c>
      <c r="CF20" s="510">
        <v>1.6768540055173906E-3</v>
      </c>
      <c r="CG20" s="510">
        <v>6.0990551910038932E-3</v>
      </c>
      <c r="CH20" s="510">
        <v>3.5038542396636298E-4</v>
      </c>
      <c r="CI20" s="510">
        <v>2.6113205970523416E-4</v>
      </c>
      <c r="CJ20" s="510">
        <v>3.5348179568752211E-4</v>
      </c>
      <c r="CK20" s="510">
        <v>1.0281096331481673E-3</v>
      </c>
      <c r="CL20" s="510">
        <v>0</v>
      </c>
      <c r="CM20" s="510">
        <v>4.1685772645795989E-4</v>
      </c>
      <c r="CN20" s="510">
        <v>1.6274745404115779E-4</v>
      </c>
      <c r="CO20" s="510">
        <v>6.2653859625754187E-4</v>
      </c>
      <c r="CP20" s="510">
        <v>1.6205503301323814E-3</v>
      </c>
      <c r="CQ20" s="510">
        <v>9.3656568567414722E-4</v>
      </c>
      <c r="CR20" s="510">
        <v>2.8573902502381158E-3</v>
      </c>
      <c r="CS20" s="510">
        <v>6.7884704696593908E-3</v>
      </c>
      <c r="CT20" s="510">
        <v>4.6156492488819232E-3</v>
      </c>
      <c r="CU20" s="510">
        <v>1.8979627372453422E-3</v>
      </c>
      <c r="CV20" s="510">
        <v>0</v>
      </c>
      <c r="CW20" s="510">
        <v>5.8881978434475394E-4</v>
      </c>
      <c r="CX20" s="510">
        <v>0</v>
      </c>
      <c r="CY20" s="510">
        <v>1.0709579300652529E-3</v>
      </c>
      <c r="CZ20" s="510">
        <v>7.4889689511395375E-4</v>
      </c>
      <c r="DA20" s="510">
        <v>2.9637600109489225E-3</v>
      </c>
      <c r="DB20" s="510">
        <v>4.3936731107205621E-4</v>
      </c>
      <c r="DC20" s="510">
        <v>5.635478467776021E-4</v>
      </c>
      <c r="DD20" s="510">
        <v>1.4140095717571012E-3</v>
      </c>
      <c r="DE20" s="510">
        <v>0.31000752445447705</v>
      </c>
      <c r="DF20" s="510">
        <v>3.1498897538586148E-4</v>
      </c>
      <c r="DG20" s="511">
        <v>4.0347891169573045E-3</v>
      </c>
      <c r="DH20" s="513" t="s">
        <v>221</v>
      </c>
      <c r="DI20" s="183"/>
    </row>
    <row r="21" spans="1:113" ht="17.25" customHeight="1">
      <c r="A21" s="587" t="s">
        <v>222</v>
      </c>
      <c r="B21" s="417" t="s">
        <v>328</v>
      </c>
      <c r="C21" s="488"/>
      <c r="D21" s="510">
        <v>3.7353155407803074E-5</v>
      </c>
      <c r="E21" s="510">
        <v>0</v>
      </c>
      <c r="F21" s="510">
        <v>4.0758100672508659E-4</v>
      </c>
      <c r="G21" s="510">
        <v>0</v>
      </c>
      <c r="H21" s="510">
        <v>3.5156799324989455E-4</v>
      </c>
      <c r="I21" s="510">
        <v>0</v>
      </c>
      <c r="J21" s="510">
        <v>2.6265102433899493E-4</v>
      </c>
      <c r="K21" s="510">
        <v>9.807242607688442E-3</v>
      </c>
      <c r="L21" s="510">
        <v>2.0276953511374875E-3</v>
      </c>
      <c r="M21" s="510">
        <v>0</v>
      </c>
      <c r="N21" s="510">
        <v>0</v>
      </c>
      <c r="O21" s="510">
        <v>2.1597339207809598E-4</v>
      </c>
      <c r="P21" s="510">
        <v>3.8137023287208912E-3</v>
      </c>
      <c r="Q21" s="510">
        <v>1.0955988230138358E-3</v>
      </c>
      <c r="R21" s="510">
        <v>2.7142043360251986E-3</v>
      </c>
      <c r="S21" s="510">
        <v>1.331026221216558E-4</v>
      </c>
      <c r="T21" s="510">
        <v>2.0130091536181709E-2</v>
      </c>
      <c r="U21" s="510">
        <v>4.359023887708454E-2</v>
      </c>
      <c r="V21" s="510">
        <v>2.7395383877816586E-4</v>
      </c>
      <c r="W21" s="510">
        <v>7.4324575420862911E-5</v>
      </c>
      <c r="X21" s="510">
        <v>0</v>
      </c>
      <c r="Y21" s="510">
        <v>2.4299565037785823E-4</v>
      </c>
      <c r="Z21" s="510">
        <v>4.0408493130556167E-4</v>
      </c>
      <c r="AA21" s="510">
        <v>4.131734124914758E-3</v>
      </c>
      <c r="AB21" s="510">
        <v>2.4605430112713054E-3</v>
      </c>
      <c r="AC21" s="510">
        <v>4.1238518821464475E-3</v>
      </c>
      <c r="AD21" s="510">
        <v>0</v>
      </c>
      <c r="AE21" s="510">
        <v>1.6518004625041294E-4</v>
      </c>
      <c r="AF21" s="510">
        <v>3.4193429600988979E-4</v>
      </c>
      <c r="AG21" s="510">
        <v>1.2445550715619166E-3</v>
      </c>
      <c r="AH21" s="510">
        <v>1.1261261261261261E-3</v>
      </c>
      <c r="AI21" s="510">
        <v>5.5662315287257303E-3</v>
      </c>
      <c r="AJ21" s="510">
        <v>8.2586612710079693E-5</v>
      </c>
      <c r="AK21" s="510">
        <v>2.0356234096692112E-3</v>
      </c>
      <c r="AL21" s="510">
        <v>2.7890890835053272E-4</v>
      </c>
      <c r="AM21" s="510">
        <v>7.7057928297597717E-5</v>
      </c>
      <c r="AN21" s="510">
        <v>2.0646653177519923E-5</v>
      </c>
      <c r="AO21" s="510">
        <v>8.8534749889331564E-4</v>
      </c>
      <c r="AP21" s="510">
        <v>9.004547296384674E-5</v>
      </c>
      <c r="AQ21" s="510">
        <v>2.0629681350768059E-4</v>
      </c>
      <c r="AR21" s="510">
        <v>1.2264477523366796E-3</v>
      </c>
      <c r="AS21" s="510">
        <v>3.3024684906882932E-4</v>
      </c>
      <c r="AT21" s="510">
        <v>6.0101313642998196E-4</v>
      </c>
      <c r="AU21" s="510">
        <v>1.3635361036287439E-3</v>
      </c>
      <c r="AV21" s="510">
        <v>1.065254443632822E-3</v>
      </c>
      <c r="AW21" s="510">
        <v>6.5862008936343067E-3</v>
      </c>
      <c r="AX21" s="510">
        <v>7.4471190471105033E-3</v>
      </c>
      <c r="AY21" s="510">
        <v>1.9728312947409955E-3</v>
      </c>
      <c r="AZ21" s="510">
        <v>1.0526651567833104E-3</v>
      </c>
      <c r="BA21" s="510">
        <v>1.1961722488038277E-2</v>
      </c>
      <c r="BB21" s="510">
        <v>1.9052155275065491E-3</v>
      </c>
      <c r="BC21" s="510">
        <v>-4.2105263157894739E-4</v>
      </c>
      <c r="BD21" s="510">
        <v>4.2992261392949269E-3</v>
      </c>
      <c r="BE21" s="510">
        <v>3.9215686274509803E-3</v>
      </c>
      <c r="BF21" s="510">
        <v>0</v>
      </c>
      <c r="BG21" s="510">
        <v>7.1254071661237784E-4</v>
      </c>
      <c r="BH21" s="510">
        <v>4.3361288224453795E-4</v>
      </c>
      <c r="BI21" s="510">
        <v>3.7481259370314842E-3</v>
      </c>
      <c r="BJ21" s="510">
        <v>2.7063599458728013E-3</v>
      </c>
      <c r="BK21" s="510">
        <v>1.8417180901171713E-3</v>
      </c>
      <c r="BL21" s="510">
        <v>7.2457204963318541E-4</v>
      </c>
      <c r="BM21" s="510">
        <v>6.2528549712069135E-4</v>
      </c>
      <c r="BN21" s="510">
        <v>9.2263874681589345E-4</v>
      </c>
      <c r="BO21" s="510">
        <v>4.8572841599547829E-4</v>
      </c>
      <c r="BP21" s="510">
        <v>3.2644178454842217E-4</v>
      </c>
      <c r="BQ21" s="510">
        <v>1.5517741753978643E-3</v>
      </c>
      <c r="BR21" s="510">
        <v>3.8073262186328239E-3</v>
      </c>
      <c r="BS21" s="510">
        <v>3.2918980002947969E-3</v>
      </c>
      <c r="BT21" s="510">
        <v>3.1447908061968321E-3</v>
      </c>
      <c r="BU21" s="510">
        <v>5.8341889865962324E-3</v>
      </c>
      <c r="BV21" s="510">
        <v>1.6158970890829821E-2</v>
      </c>
      <c r="BW21" s="510">
        <v>2.133447117179583E-4</v>
      </c>
      <c r="BX21" s="510">
        <v>2.4455857177794082E-5</v>
      </c>
      <c r="BY21" s="510">
        <v>0</v>
      </c>
      <c r="BZ21" s="510">
        <v>1.3276500593948711E-3</v>
      </c>
      <c r="CA21" s="510">
        <v>1.4857114907250028E-3</v>
      </c>
      <c r="CB21" s="510">
        <v>0</v>
      </c>
      <c r="CC21" s="510">
        <v>5.4382307622586788E-4</v>
      </c>
      <c r="CD21" s="510">
        <v>5.905511811023622E-4</v>
      </c>
      <c r="CE21" s="510">
        <v>2.5125628140703518E-3</v>
      </c>
      <c r="CF21" s="510">
        <v>1.0277492291880781E-3</v>
      </c>
      <c r="CG21" s="510">
        <v>8.3589729626705155E-3</v>
      </c>
      <c r="CH21" s="510">
        <v>7.0077084793272598E-3</v>
      </c>
      <c r="CI21" s="510">
        <v>7.4265957780168586E-3</v>
      </c>
      <c r="CJ21" s="510">
        <v>2.3656089403703401E-3</v>
      </c>
      <c r="CK21" s="510">
        <v>7.0054912212189078E-3</v>
      </c>
      <c r="CL21" s="510">
        <v>8.4355828220858894E-3</v>
      </c>
      <c r="CM21" s="510">
        <v>6.7572637458835294E-2</v>
      </c>
      <c r="CN21" s="510">
        <v>7.1851269603277115E-3</v>
      </c>
      <c r="CO21" s="510">
        <v>6.4873878273910834E-3</v>
      </c>
      <c r="CP21" s="510">
        <v>1.3708979819768524E-2</v>
      </c>
      <c r="CQ21" s="510">
        <v>2.3800089539796321E-3</v>
      </c>
      <c r="CR21" s="510">
        <v>5.8446618754870554E-3</v>
      </c>
      <c r="CS21" s="510">
        <v>7.2430114326933531E-3</v>
      </c>
      <c r="CT21" s="510">
        <v>1.7105615228775659E-3</v>
      </c>
      <c r="CU21" s="510">
        <v>3.9717917464739683E-2</v>
      </c>
      <c r="CV21" s="510">
        <v>1.299289922949086E-3</v>
      </c>
      <c r="CW21" s="510">
        <v>4.3057446730210135E-2</v>
      </c>
      <c r="CX21" s="510">
        <v>1.0366545397645034E-3</v>
      </c>
      <c r="CY21" s="510">
        <v>2.8067856531449934E-3</v>
      </c>
      <c r="CZ21" s="510">
        <v>5.464923288669392E-4</v>
      </c>
      <c r="DA21" s="510">
        <v>5.0025248592449961E-4</v>
      </c>
      <c r="DB21" s="510">
        <v>1.8338809505616261E-3</v>
      </c>
      <c r="DC21" s="510">
        <v>7.6078959314976281E-3</v>
      </c>
      <c r="DD21" s="510">
        <v>3.6671017465348997E-3</v>
      </c>
      <c r="DE21" s="510">
        <v>0</v>
      </c>
      <c r="DF21" s="510">
        <v>4.4998425055123069E-5</v>
      </c>
      <c r="DG21" s="511">
        <v>3.9054073900382114E-3</v>
      </c>
      <c r="DH21" s="513" t="s">
        <v>222</v>
      </c>
      <c r="DI21" s="183"/>
    </row>
    <row r="22" spans="1:113" ht="17.25" customHeight="1">
      <c r="A22" s="587" t="s">
        <v>223</v>
      </c>
      <c r="B22" s="417" t="s">
        <v>329</v>
      </c>
      <c r="C22" s="488"/>
      <c r="D22" s="510">
        <v>6.1838148777617986E-2</v>
      </c>
      <c r="E22" s="510">
        <v>0</v>
      </c>
      <c r="F22" s="510">
        <v>9.1705726513144489E-4</v>
      </c>
      <c r="G22" s="510">
        <v>0</v>
      </c>
      <c r="H22" s="510">
        <v>0</v>
      </c>
      <c r="I22" s="510">
        <v>0</v>
      </c>
      <c r="J22" s="510">
        <v>0</v>
      </c>
      <c r="K22" s="510">
        <v>0</v>
      </c>
      <c r="L22" s="510">
        <v>0</v>
      </c>
      <c r="M22" s="510">
        <v>0</v>
      </c>
      <c r="N22" s="510">
        <v>0</v>
      </c>
      <c r="O22" s="510">
        <v>0</v>
      </c>
      <c r="P22" s="510">
        <v>0</v>
      </c>
      <c r="Q22" s="510">
        <v>0</v>
      </c>
      <c r="R22" s="510">
        <v>0</v>
      </c>
      <c r="S22" s="510">
        <v>0</v>
      </c>
      <c r="T22" s="510">
        <v>0</v>
      </c>
      <c r="U22" s="510">
        <v>0</v>
      </c>
      <c r="V22" s="510">
        <v>0.16622149167865213</v>
      </c>
      <c r="W22" s="510">
        <v>9.2534096398974326E-3</v>
      </c>
      <c r="X22" s="510">
        <v>0</v>
      </c>
      <c r="Y22" s="510">
        <v>6.803878210580031E-3</v>
      </c>
      <c r="Z22" s="510">
        <v>1.3591947689368892E-3</v>
      </c>
      <c r="AA22" s="510">
        <v>5.2148100605720245E-4</v>
      </c>
      <c r="AB22" s="510">
        <v>1.0848353083469989E-3</v>
      </c>
      <c r="AC22" s="510">
        <v>2.845798612886185E-3</v>
      </c>
      <c r="AD22" s="510">
        <v>0</v>
      </c>
      <c r="AE22" s="510">
        <v>0</v>
      </c>
      <c r="AF22" s="510">
        <v>0</v>
      </c>
      <c r="AG22" s="510">
        <v>7.7784691972619788E-5</v>
      </c>
      <c r="AH22" s="510">
        <v>0</v>
      </c>
      <c r="AI22" s="510">
        <v>0</v>
      </c>
      <c r="AJ22" s="510">
        <v>0</v>
      </c>
      <c r="AK22" s="510">
        <v>0</v>
      </c>
      <c r="AL22" s="510">
        <v>1.1156356334021309E-4</v>
      </c>
      <c r="AM22" s="510">
        <v>-1.4448361555799572E-3</v>
      </c>
      <c r="AN22" s="510">
        <v>0</v>
      </c>
      <c r="AO22" s="510">
        <v>0</v>
      </c>
      <c r="AP22" s="510">
        <v>0</v>
      </c>
      <c r="AQ22" s="510">
        <v>7.9344928272184849E-6</v>
      </c>
      <c r="AR22" s="510">
        <v>4.9453538400672565E-6</v>
      </c>
      <c r="AS22" s="510">
        <v>0</v>
      </c>
      <c r="AT22" s="510">
        <v>0</v>
      </c>
      <c r="AU22" s="510">
        <v>0</v>
      </c>
      <c r="AV22" s="510">
        <v>2.0290560831101371E-5</v>
      </c>
      <c r="AW22" s="510">
        <v>0</v>
      </c>
      <c r="AX22" s="510">
        <v>0</v>
      </c>
      <c r="AY22" s="510">
        <v>5.6366608421171301E-6</v>
      </c>
      <c r="AZ22" s="510">
        <v>0</v>
      </c>
      <c r="BA22" s="510">
        <v>0</v>
      </c>
      <c r="BB22" s="510">
        <v>0</v>
      </c>
      <c r="BC22" s="510">
        <v>0</v>
      </c>
      <c r="BD22" s="510">
        <v>0</v>
      </c>
      <c r="BE22" s="510">
        <v>0</v>
      </c>
      <c r="BF22" s="510">
        <v>0</v>
      </c>
      <c r="BG22" s="510">
        <v>0</v>
      </c>
      <c r="BH22" s="510">
        <v>0</v>
      </c>
      <c r="BI22" s="510">
        <v>0</v>
      </c>
      <c r="BJ22" s="510">
        <v>0</v>
      </c>
      <c r="BK22" s="510">
        <v>2.1169173449622659E-5</v>
      </c>
      <c r="BL22" s="510">
        <v>0</v>
      </c>
      <c r="BM22" s="510">
        <v>0</v>
      </c>
      <c r="BN22" s="510">
        <v>0</v>
      </c>
      <c r="BO22" s="510">
        <v>5.2105411897696767E-4</v>
      </c>
      <c r="BP22" s="510">
        <v>1.088139281828074E-4</v>
      </c>
      <c r="BQ22" s="510">
        <v>5.0343818667487963E-5</v>
      </c>
      <c r="BR22" s="510">
        <v>1.1537352177675224E-4</v>
      </c>
      <c r="BS22" s="510">
        <v>0</v>
      </c>
      <c r="BT22" s="510">
        <v>0</v>
      </c>
      <c r="BU22" s="510">
        <v>0</v>
      </c>
      <c r="BV22" s="510">
        <v>0</v>
      </c>
      <c r="BW22" s="510">
        <v>0</v>
      </c>
      <c r="BX22" s="510">
        <v>0</v>
      </c>
      <c r="BY22" s="510">
        <v>0</v>
      </c>
      <c r="BZ22" s="510">
        <v>0</v>
      </c>
      <c r="CA22" s="510">
        <v>0</v>
      </c>
      <c r="CB22" s="510">
        <v>0</v>
      </c>
      <c r="CC22" s="510">
        <v>0</v>
      </c>
      <c r="CD22" s="510">
        <v>0</v>
      </c>
      <c r="CE22" s="510">
        <v>0</v>
      </c>
      <c r="CF22" s="510">
        <v>0</v>
      </c>
      <c r="CG22" s="510">
        <v>0</v>
      </c>
      <c r="CH22" s="510">
        <v>0</v>
      </c>
      <c r="CI22" s="510">
        <v>0</v>
      </c>
      <c r="CJ22" s="510">
        <v>0</v>
      </c>
      <c r="CK22" s="510">
        <v>0</v>
      </c>
      <c r="CL22" s="510">
        <v>0</v>
      </c>
      <c r="CM22" s="510">
        <v>0</v>
      </c>
      <c r="CN22" s="510">
        <v>3.4627117881097402E-6</v>
      </c>
      <c r="CO22" s="510">
        <v>0</v>
      </c>
      <c r="CP22" s="510">
        <v>0</v>
      </c>
      <c r="CQ22" s="510">
        <v>0</v>
      </c>
      <c r="CR22" s="510">
        <v>0</v>
      </c>
      <c r="CS22" s="510">
        <v>0</v>
      </c>
      <c r="CT22" s="510">
        <v>0</v>
      </c>
      <c r="CU22" s="510">
        <v>0</v>
      </c>
      <c r="CV22" s="510">
        <v>0</v>
      </c>
      <c r="CW22" s="510">
        <v>0</v>
      </c>
      <c r="CX22" s="510">
        <v>0</v>
      </c>
      <c r="CY22" s="510">
        <v>0</v>
      </c>
      <c r="CZ22" s="510">
        <v>0</v>
      </c>
      <c r="DA22" s="510">
        <v>0</v>
      </c>
      <c r="DB22" s="510">
        <v>0</v>
      </c>
      <c r="DC22" s="510">
        <v>1.4088696169440053E-4</v>
      </c>
      <c r="DD22" s="510">
        <v>5.593884020137983E-4</v>
      </c>
      <c r="DE22" s="510">
        <v>0</v>
      </c>
      <c r="DF22" s="510">
        <v>1.0124645637402691E-3</v>
      </c>
      <c r="DG22" s="511">
        <v>7.9290819799957934E-4</v>
      </c>
      <c r="DH22" s="513" t="s">
        <v>223</v>
      </c>
      <c r="DI22" s="183"/>
    </row>
    <row r="23" spans="1:113" ht="17.25" customHeight="1">
      <c r="A23" s="587" t="s">
        <v>224</v>
      </c>
      <c r="B23" s="417" t="s">
        <v>330</v>
      </c>
      <c r="C23" s="488"/>
      <c r="D23" s="510">
        <v>1.7929514595745476E-3</v>
      </c>
      <c r="E23" s="510">
        <v>3.9439952672056796E-4</v>
      </c>
      <c r="F23" s="510">
        <v>1.1208477684939882E-3</v>
      </c>
      <c r="G23" s="510">
        <v>0</v>
      </c>
      <c r="H23" s="510">
        <v>2.8125439459991561E-4</v>
      </c>
      <c r="I23" s="510">
        <v>0</v>
      </c>
      <c r="J23" s="510">
        <v>8.7550341446331645E-5</v>
      </c>
      <c r="K23" s="510">
        <v>2.5788403960049829E-3</v>
      </c>
      <c r="L23" s="510">
        <v>6.9568084404879656E-3</v>
      </c>
      <c r="M23" s="510">
        <v>6.8259385665529011E-4</v>
      </c>
      <c r="N23" s="510">
        <v>0</v>
      </c>
      <c r="O23" s="510">
        <v>1.723467668783206E-2</v>
      </c>
      <c r="P23" s="510">
        <v>1.4512318596017549E-3</v>
      </c>
      <c r="Q23" s="510">
        <v>3.4433105866149127E-4</v>
      </c>
      <c r="R23" s="510">
        <v>1.0052608651945179E-4</v>
      </c>
      <c r="S23" s="510">
        <v>1.0834553440702782E-2</v>
      </c>
      <c r="T23" s="510">
        <v>9.966690271985732E-4</v>
      </c>
      <c r="U23" s="510">
        <v>0</v>
      </c>
      <c r="V23" s="510">
        <v>7.8967194027806317E-2</v>
      </c>
      <c r="W23" s="510">
        <v>0.16310528076108366</v>
      </c>
      <c r="X23" s="510">
        <v>0</v>
      </c>
      <c r="Y23" s="510">
        <v>3.071465020776128E-2</v>
      </c>
      <c r="Z23" s="510">
        <v>1.0396003232679451E-2</v>
      </c>
      <c r="AA23" s="510">
        <v>1.8091379517830641E-2</v>
      </c>
      <c r="AB23" s="510">
        <v>2.688491989878828E-2</v>
      </c>
      <c r="AC23" s="510">
        <v>3.0724400593016718E-2</v>
      </c>
      <c r="AD23" s="510">
        <v>0</v>
      </c>
      <c r="AE23" s="510">
        <v>3.3036009250082588E-4</v>
      </c>
      <c r="AF23" s="510">
        <v>4.0716483863331493E-3</v>
      </c>
      <c r="AG23" s="510">
        <v>1.4545737398879901E-2</v>
      </c>
      <c r="AH23" s="510">
        <v>1.1261261261261261E-3</v>
      </c>
      <c r="AI23" s="510">
        <v>3.0548008746935258E-2</v>
      </c>
      <c r="AJ23" s="510">
        <v>1.0736259652310361E-3</v>
      </c>
      <c r="AK23" s="510">
        <v>2.6463104325699746E-2</v>
      </c>
      <c r="AL23" s="510">
        <v>2.3986166118145813E-3</v>
      </c>
      <c r="AM23" s="510">
        <v>8.0718179891733615E-3</v>
      </c>
      <c r="AN23" s="510">
        <v>9.7039269934343639E-4</v>
      </c>
      <c r="AO23" s="510">
        <v>1.3811420982735724E-3</v>
      </c>
      <c r="AP23" s="510">
        <v>5.8529557426500382E-4</v>
      </c>
      <c r="AQ23" s="510">
        <v>7.8313444204646445E-3</v>
      </c>
      <c r="AR23" s="510">
        <v>5.2915286088719646E-4</v>
      </c>
      <c r="AS23" s="510">
        <v>1.5049223501870702E-3</v>
      </c>
      <c r="AT23" s="510">
        <v>9.9596462608397005E-4</v>
      </c>
      <c r="AU23" s="510">
        <v>1.4905321132804405E-3</v>
      </c>
      <c r="AV23" s="510">
        <v>7.1524226929632335E-4</v>
      </c>
      <c r="AW23" s="510">
        <v>1.131549933267568E-3</v>
      </c>
      <c r="AX23" s="510">
        <v>6.2011861281388607E-3</v>
      </c>
      <c r="AY23" s="510">
        <v>1.8488247562144186E-3</v>
      </c>
      <c r="AZ23" s="510">
        <v>1.626846151392389E-3</v>
      </c>
      <c r="BA23" s="510">
        <v>5.3827751196172252E-3</v>
      </c>
      <c r="BB23" s="510">
        <v>7.1445582281495594E-4</v>
      </c>
      <c r="BC23" s="510">
        <v>-8.4210526315789478E-4</v>
      </c>
      <c r="BD23" s="510">
        <v>8.598452278589854E-4</v>
      </c>
      <c r="BE23" s="510">
        <v>0</v>
      </c>
      <c r="BF23" s="510">
        <v>0</v>
      </c>
      <c r="BG23" s="510">
        <v>0</v>
      </c>
      <c r="BH23" s="510">
        <v>1.182580587939649E-4</v>
      </c>
      <c r="BI23" s="510">
        <v>1.249375312343828E-4</v>
      </c>
      <c r="BJ23" s="510">
        <v>5.4127198917456026E-4</v>
      </c>
      <c r="BK23" s="510">
        <v>1.2278120600781141E-3</v>
      </c>
      <c r="BL23" s="510">
        <v>1.3585725930622227E-4</v>
      </c>
      <c r="BM23" s="510">
        <v>1.6100165494724387E-4</v>
      </c>
      <c r="BN23" s="510">
        <v>3.4097518904065626E-4</v>
      </c>
      <c r="BO23" s="510">
        <v>6.7118835664829735E-4</v>
      </c>
      <c r="BP23" s="510">
        <v>6.2568008705114254E-4</v>
      </c>
      <c r="BQ23" s="510">
        <v>2.961401098087527E-6</v>
      </c>
      <c r="BR23" s="510">
        <v>0</v>
      </c>
      <c r="BS23" s="510">
        <v>7.9103817619024224E-3</v>
      </c>
      <c r="BT23" s="510">
        <v>6.2171209947393591E-3</v>
      </c>
      <c r="BU23" s="510">
        <v>0</v>
      </c>
      <c r="BV23" s="510">
        <v>0</v>
      </c>
      <c r="BW23" s="510">
        <v>0</v>
      </c>
      <c r="BX23" s="510">
        <v>0</v>
      </c>
      <c r="BY23" s="510">
        <v>0</v>
      </c>
      <c r="BZ23" s="510">
        <v>0</v>
      </c>
      <c r="CA23" s="510">
        <v>4.8912312451851944E-5</v>
      </c>
      <c r="CB23" s="510">
        <v>0</v>
      </c>
      <c r="CC23" s="510">
        <v>0</v>
      </c>
      <c r="CD23" s="510">
        <v>0</v>
      </c>
      <c r="CE23" s="510">
        <v>0</v>
      </c>
      <c r="CF23" s="510">
        <v>6.4910477632931253E-4</v>
      </c>
      <c r="CG23" s="510">
        <v>2.9950717455822694E-4</v>
      </c>
      <c r="CH23" s="510">
        <v>0</v>
      </c>
      <c r="CI23" s="510">
        <v>0</v>
      </c>
      <c r="CJ23" s="510">
        <v>0</v>
      </c>
      <c r="CK23" s="510">
        <v>0</v>
      </c>
      <c r="CL23" s="510">
        <v>0</v>
      </c>
      <c r="CM23" s="510">
        <v>1.2505731793738796E-4</v>
      </c>
      <c r="CN23" s="510">
        <v>1.5928474225304805E-4</v>
      </c>
      <c r="CO23" s="510">
        <v>2.4666873868407162E-5</v>
      </c>
      <c r="CP23" s="510">
        <v>3.0987550231585401E-3</v>
      </c>
      <c r="CQ23" s="510">
        <v>4.0138529386034879E-4</v>
      </c>
      <c r="CR23" s="510">
        <v>1.1386267209282189E-2</v>
      </c>
      <c r="CS23" s="510">
        <v>3.5572771020049208E-4</v>
      </c>
      <c r="CT23" s="510">
        <v>2.9624249837544438E-4</v>
      </c>
      <c r="CU23" s="510">
        <v>0</v>
      </c>
      <c r="CV23" s="510">
        <v>0</v>
      </c>
      <c r="CW23" s="510">
        <v>2.5760865565082984E-4</v>
      </c>
      <c r="CX23" s="510">
        <v>3.8141063255486444E-4</v>
      </c>
      <c r="CY23" s="510">
        <v>0</v>
      </c>
      <c r="CZ23" s="510">
        <v>8.0961826498805809E-5</v>
      </c>
      <c r="DA23" s="510">
        <v>3.1147796293412241E-4</v>
      </c>
      <c r="DB23" s="510">
        <v>1.4900282723313211E-3</v>
      </c>
      <c r="DC23" s="510">
        <v>6.4181838105226911E-4</v>
      </c>
      <c r="DD23" s="510">
        <v>3.1077133445211011E-5</v>
      </c>
      <c r="DE23" s="510">
        <v>0</v>
      </c>
      <c r="DF23" s="510">
        <v>7.6497322593709223E-4</v>
      </c>
      <c r="DG23" s="511">
        <v>4.0483855286268669E-3</v>
      </c>
      <c r="DH23" s="513" t="s">
        <v>224</v>
      </c>
      <c r="DI23" s="183"/>
    </row>
    <row r="24" spans="1:113" ht="17.25" customHeight="1">
      <c r="A24" s="587" t="s">
        <v>225</v>
      </c>
      <c r="B24" s="417" t="s">
        <v>536</v>
      </c>
      <c r="C24" s="488"/>
      <c r="D24" s="510">
        <v>0</v>
      </c>
      <c r="E24" s="510">
        <v>0</v>
      </c>
      <c r="F24" s="510">
        <v>0</v>
      </c>
      <c r="G24" s="510">
        <v>0</v>
      </c>
      <c r="H24" s="510">
        <v>0</v>
      </c>
      <c r="I24" s="510">
        <v>0</v>
      </c>
      <c r="J24" s="510">
        <v>0</v>
      </c>
      <c r="K24" s="510">
        <v>0</v>
      </c>
      <c r="L24" s="510">
        <v>0</v>
      </c>
      <c r="M24" s="510">
        <v>0</v>
      </c>
      <c r="N24" s="510">
        <v>0</v>
      </c>
      <c r="O24" s="510">
        <v>8.6389356831238388E-5</v>
      </c>
      <c r="P24" s="510">
        <v>0</v>
      </c>
      <c r="Q24" s="510">
        <v>0</v>
      </c>
      <c r="R24" s="510">
        <v>0</v>
      </c>
      <c r="S24" s="510">
        <v>7.9861573272993475E-5</v>
      </c>
      <c r="T24" s="510">
        <v>0</v>
      </c>
      <c r="U24" s="510">
        <v>0</v>
      </c>
      <c r="V24" s="510">
        <v>1.4861995753715499E-2</v>
      </c>
      <c r="W24" s="510">
        <v>3.4560927570701254E-3</v>
      </c>
      <c r="X24" s="510">
        <v>0</v>
      </c>
      <c r="Y24" s="510">
        <v>0.1690277744028382</v>
      </c>
      <c r="Z24" s="510">
        <v>2.5236940709720081E-2</v>
      </c>
      <c r="AA24" s="510">
        <v>2.7277468009145973E-3</v>
      </c>
      <c r="AB24" s="510">
        <v>3.9623943547010767E-4</v>
      </c>
      <c r="AC24" s="510">
        <v>7.6171974847911664E-3</v>
      </c>
      <c r="AD24" s="510">
        <v>0</v>
      </c>
      <c r="AE24" s="510">
        <v>0</v>
      </c>
      <c r="AF24" s="510">
        <v>2.1042110523685526E-5</v>
      </c>
      <c r="AG24" s="510">
        <v>4.6670815183571873E-4</v>
      </c>
      <c r="AH24" s="510">
        <v>0</v>
      </c>
      <c r="AI24" s="510">
        <v>5.9638194950632827E-4</v>
      </c>
      <c r="AJ24" s="510">
        <v>0</v>
      </c>
      <c r="AK24" s="510">
        <v>0</v>
      </c>
      <c r="AL24" s="510">
        <v>3.6258158085569254E-4</v>
      </c>
      <c r="AM24" s="510">
        <v>0</v>
      </c>
      <c r="AN24" s="510">
        <v>0</v>
      </c>
      <c r="AO24" s="510">
        <v>0</v>
      </c>
      <c r="AP24" s="510">
        <v>0</v>
      </c>
      <c r="AQ24" s="510">
        <v>0</v>
      </c>
      <c r="AR24" s="510">
        <v>0</v>
      </c>
      <c r="AS24" s="510">
        <v>0</v>
      </c>
      <c r="AT24" s="510">
        <v>0</v>
      </c>
      <c r="AU24" s="510">
        <v>6.684000507984039E-6</v>
      </c>
      <c r="AV24" s="510">
        <v>0</v>
      </c>
      <c r="AW24" s="510">
        <v>0</v>
      </c>
      <c r="AX24" s="510">
        <v>1.4239233359675915E-5</v>
      </c>
      <c r="AY24" s="510">
        <v>1.0709655600022547E-4</v>
      </c>
      <c r="AZ24" s="510">
        <v>0</v>
      </c>
      <c r="BA24" s="510">
        <v>0</v>
      </c>
      <c r="BB24" s="510">
        <v>0</v>
      </c>
      <c r="BC24" s="510">
        <v>0</v>
      </c>
      <c r="BD24" s="510">
        <v>0</v>
      </c>
      <c r="BE24" s="510">
        <v>0</v>
      </c>
      <c r="BF24" s="510">
        <v>0</v>
      </c>
      <c r="BG24" s="510">
        <v>0</v>
      </c>
      <c r="BH24" s="510">
        <v>0</v>
      </c>
      <c r="BI24" s="510">
        <v>0</v>
      </c>
      <c r="BJ24" s="510">
        <v>0</v>
      </c>
      <c r="BK24" s="510">
        <v>5.2922933624056652E-5</v>
      </c>
      <c r="BL24" s="510">
        <v>0</v>
      </c>
      <c r="BM24" s="510">
        <v>0</v>
      </c>
      <c r="BN24" s="510">
        <v>0</v>
      </c>
      <c r="BO24" s="510">
        <v>0</v>
      </c>
      <c r="BP24" s="510">
        <v>0</v>
      </c>
      <c r="BQ24" s="510">
        <v>0</v>
      </c>
      <c r="BR24" s="510">
        <v>2.8843380444188056E-4</v>
      </c>
      <c r="BS24" s="510">
        <v>0</v>
      </c>
      <c r="BT24" s="510">
        <v>0</v>
      </c>
      <c r="BU24" s="510">
        <v>0</v>
      </c>
      <c r="BV24" s="510">
        <v>0</v>
      </c>
      <c r="BW24" s="510">
        <v>0</v>
      </c>
      <c r="BX24" s="510">
        <v>0</v>
      </c>
      <c r="BY24" s="510">
        <v>0</v>
      </c>
      <c r="BZ24" s="510">
        <v>0</v>
      </c>
      <c r="CA24" s="510">
        <v>0</v>
      </c>
      <c r="CB24" s="510">
        <v>0</v>
      </c>
      <c r="CC24" s="510">
        <v>0</v>
      </c>
      <c r="CD24" s="510">
        <v>0</v>
      </c>
      <c r="CE24" s="510">
        <v>0</v>
      </c>
      <c r="CF24" s="510">
        <v>0</v>
      </c>
      <c r="CG24" s="510">
        <v>0</v>
      </c>
      <c r="CH24" s="510">
        <v>0</v>
      </c>
      <c r="CI24" s="510">
        <v>0</v>
      </c>
      <c r="CJ24" s="510">
        <v>0</v>
      </c>
      <c r="CK24" s="510">
        <v>0</v>
      </c>
      <c r="CL24" s="510">
        <v>0</v>
      </c>
      <c r="CM24" s="510">
        <v>0</v>
      </c>
      <c r="CN24" s="510">
        <v>0</v>
      </c>
      <c r="CO24" s="510">
        <v>0</v>
      </c>
      <c r="CP24" s="510">
        <v>7.6647650749504532E-4</v>
      </c>
      <c r="CQ24" s="510">
        <v>6.6897548976724804E-5</v>
      </c>
      <c r="CR24" s="510">
        <v>4.3293791670274482E-5</v>
      </c>
      <c r="CS24" s="510">
        <v>0</v>
      </c>
      <c r="CT24" s="510">
        <v>0</v>
      </c>
      <c r="CU24" s="510">
        <v>0</v>
      </c>
      <c r="CV24" s="510">
        <v>0</v>
      </c>
      <c r="CW24" s="510">
        <v>0</v>
      </c>
      <c r="CX24" s="510">
        <v>0</v>
      </c>
      <c r="CY24" s="510">
        <v>0</v>
      </c>
      <c r="CZ24" s="510">
        <v>0</v>
      </c>
      <c r="DA24" s="510">
        <v>0</v>
      </c>
      <c r="DB24" s="510">
        <v>0</v>
      </c>
      <c r="DC24" s="510">
        <v>0</v>
      </c>
      <c r="DD24" s="510">
        <v>0</v>
      </c>
      <c r="DE24" s="510">
        <v>0</v>
      </c>
      <c r="DF24" s="510">
        <v>0</v>
      </c>
      <c r="DG24" s="511">
        <v>9.6081309131576683E-4</v>
      </c>
      <c r="DH24" s="513" t="s">
        <v>225</v>
      </c>
      <c r="DI24" s="183"/>
    </row>
    <row r="25" spans="1:113" ht="17.25" customHeight="1">
      <c r="A25" s="587" t="s">
        <v>226</v>
      </c>
      <c r="B25" s="417" t="s">
        <v>537</v>
      </c>
      <c r="C25" s="488"/>
      <c r="D25" s="510">
        <v>0</v>
      </c>
      <c r="E25" s="510">
        <v>0</v>
      </c>
      <c r="F25" s="510">
        <v>3.0568575504381494E-4</v>
      </c>
      <c r="G25" s="510">
        <v>0</v>
      </c>
      <c r="H25" s="510">
        <v>0</v>
      </c>
      <c r="I25" s="510">
        <v>0</v>
      </c>
      <c r="J25" s="510">
        <v>2.6265102433899493E-4</v>
      </c>
      <c r="K25" s="510">
        <v>2.5187403020302903E-3</v>
      </c>
      <c r="L25" s="510">
        <v>9.3471810089020765E-3</v>
      </c>
      <c r="M25" s="510">
        <v>6.8259385665529011E-4</v>
      </c>
      <c r="N25" s="510">
        <v>0</v>
      </c>
      <c r="O25" s="510">
        <v>1.9178437216534922E-2</v>
      </c>
      <c r="P25" s="510">
        <v>5.0624367195410062E-4</v>
      </c>
      <c r="Q25" s="510">
        <v>2.4729230576598011E-3</v>
      </c>
      <c r="R25" s="510">
        <v>2.0440304258955199E-3</v>
      </c>
      <c r="S25" s="510">
        <v>5.3746838812724608E-2</v>
      </c>
      <c r="T25" s="510">
        <v>1.5736879376819577E-4</v>
      </c>
      <c r="U25" s="510">
        <v>4.829051574270813E-4</v>
      </c>
      <c r="V25" s="510">
        <v>5.4790767755633178E-3</v>
      </c>
      <c r="W25" s="510">
        <v>2.0773718830131183E-2</v>
      </c>
      <c r="X25" s="510">
        <v>0</v>
      </c>
      <c r="Y25" s="510">
        <v>0.24229096299176245</v>
      </c>
      <c r="Z25" s="510">
        <v>0.61156417603409008</v>
      </c>
      <c r="AA25" s="510">
        <v>0.38709936218861568</v>
      </c>
      <c r="AB25" s="510">
        <v>6.6255092121958639E-2</v>
      </c>
      <c r="AC25" s="510">
        <v>0.13145203892098223</v>
      </c>
      <c r="AD25" s="510">
        <v>0</v>
      </c>
      <c r="AE25" s="510">
        <v>1.5857284440039643E-2</v>
      </c>
      <c r="AF25" s="510">
        <v>4.6955469633604252E-2</v>
      </c>
      <c r="AG25" s="510">
        <v>0.34201929060360919</v>
      </c>
      <c r="AH25" s="510">
        <v>3.3783783783783786E-3</v>
      </c>
      <c r="AI25" s="510">
        <v>2.6108276456165928E-2</v>
      </c>
      <c r="AJ25" s="510">
        <v>1.2387991906511955E-4</v>
      </c>
      <c r="AK25" s="510">
        <v>1.5267175572519084E-3</v>
      </c>
      <c r="AL25" s="510">
        <v>5.6757962849333404E-2</v>
      </c>
      <c r="AM25" s="510">
        <v>3.8528964148798859E-5</v>
      </c>
      <c r="AN25" s="510">
        <v>0</v>
      </c>
      <c r="AO25" s="510">
        <v>1.7706949977866312E-5</v>
      </c>
      <c r="AP25" s="510">
        <v>0</v>
      </c>
      <c r="AQ25" s="510">
        <v>2.3803478481655453E-5</v>
      </c>
      <c r="AR25" s="510">
        <v>9.6434399881311511E-4</v>
      </c>
      <c r="AS25" s="510">
        <v>5.852475806283051E-5</v>
      </c>
      <c r="AT25" s="510">
        <v>1.5454623508199535E-4</v>
      </c>
      <c r="AU25" s="510">
        <v>7.3524005587824429E-5</v>
      </c>
      <c r="AV25" s="510">
        <v>1.2681600519438358E-5</v>
      </c>
      <c r="AW25" s="510">
        <v>2.0309870597110194E-4</v>
      </c>
      <c r="AX25" s="510">
        <v>4.6562293086140245E-3</v>
      </c>
      <c r="AY25" s="510">
        <v>9.0186573473874073E-4</v>
      </c>
      <c r="AZ25" s="510">
        <v>5.1038310631918089E-4</v>
      </c>
      <c r="BA25" s="510">
        <v>2.3923444976076554E-3</v>
      </c>
      <c r="BB25" s="510">
        <v>9.5260776375327455E-4</v>
      </c>
      <c r="BC25" s="510">
        <v>-4.2105263157894739E-4</v>
      </c>
      <c r="BD25" s="510">
        <v>0</v>
      </c>
      <c r="BE25" s="510">
        <v>0</v>
      </c>
      <c r="BF25" s="510">
        <v>0</v>
      </c>
      <c r="BG25" s="510">
        <v>6.7861020629750274E-5</v>
      </c>
      <c r="BH25" s="510">
        <v>1.9709676465660817E-4</v>
      </c>
      <c r="BI25" s="510">
        <v>3.7481259370314841E-4</v>
      </c>
      <c r="BJ25" s="510">
        <v>0</v>
      </c>
      <c r="BK25" s="510">
        <v>5.9273685658943443E-4</v>
      </c>
      <c r="BL25" s="510">
        <v>0</v>
      </c>
      <c r="BM25" s="510">
        <v>5.9907592538509348E-5</v>
      </c>
      <c r="BN25" s="510">
        <v>2.3065968670397336E-4</v>
      </c>
      <c r="BO25" s="510">
        <v>0</v>
      </c>
      <c r="BP25" s="510">
        <v>0</v>
      </c>
      <c r="BQ25" s="510">
        <v>0</v>
      </c>
      <c r="BR25" s="510">
        <v>0</v>
      </c>
      <c r="BS25" s="510">
        <v>4.9132805974549209E-5</v>
      </c>
      <c r="BT25" s="510">
        <v>0</v>
      </c>
      <c r="BU25" s="510">
        <v>0</v>
      </c>
      <c r="BV25" s="510">
        <v>0</v>
      </c>
      <c r="BW25" s="510">
        <v>0</v>
      </c>
      <c r="BX25" s="510">
        <v>0</v>
      </c>
      <c r="BY25" s="510">
        <v>0</v>
      </c>
      <c r="BZ25" s="510">
        <v>0</v>
      </c>
      <c r="CA25" s="510">
        <v>0</v>
      </c>
      <c r="CB25" s="510">
        <v>0</v>
      </c>
      <c r="CC25" s="510">
        <v>0</v>
      </c>
      <c r="CD25" s="510">
        <v>0</v>
      </c>
      <c r="CE25" s="510">
        <v>0</v>
      </c>
      <c r="CF25" s="510">
        <v>0</v>
      </c>
      <c r="CG25" s="510">
        <v>5.1733057423693739E-4</v>
      </c>
      <c r="CH25" s="510">
        <v>0</v>
      </c>
      <c r="CI25" s="510">
        <v>0</v>
      </c>
      <c r="CJ25" s="510">
        <v>0</v>
      </c>
      <c r="CK25" s="510">
        <v>0</v>
      </c>
      <c r="CL25" s="510">
        <v>0</v>
      </c>
      <c r="CM25" s="510">
        <v>1.6674309058318395E-4</v>
      </c>
      <c r="CN25" s="510">
        <v>3.4627117881097402E-6</v>
      </c>
      <c r="CO25" s="510">
        <v>3.8480323234715174E-4</v>
      </c>
      <c r="CP25" s="510">
        <v>3.9966275033670217E-3</v>
      </c>
      <c r="CQ25" s="510">
        <v>4.1682318977805452E-4</v>
      </c>
      <c r="CR25" s="510">
        <v>8.6587583340548969E-4</v>
      </c>
      <c r="CS25" s="510">
        <v>9.8813252833470032E-6</v>
      </c>
      <c r="CT25" s="510">
        <v>6.6893467375100344E-5</v>
      </c>
      <c r="CU25" s="510">
        <v>0</v>
      </c>
      <c r="CV25" s="510">
        <v>0</v>
      </c>
      <c r="CW25" s="510">
        <v>0</v>
      </c>
      <c r="CX25" s="510">
        <v>3.520713531275672E-4</v>
      </c>
      <c r="CY25" s="510">
        <v>0</v>
      </c>
      <c r="CZ25" s="510">
        <v>0</v>
      </c>
      <c r="DA25" s="510">
        <v>0</v>
      </c>
      <c r="DB25" s="510">
        <v>5.1577901734545727E-4</v>
      </c>
      <c r="DC25" s="510">
        <v>0</v>
      </c>
      <c r="DD25" s="510">
        <v>7.7692833613027539E-5</v>
      </c>
      <c r="DE25" s="510">
        <v>0</v>
      </c>
      <c r="DF25" s="510">
        <v>3.3748818791342304E-4</v>
      </c>
      <c r="DG25" s="511">
        <v>1.2169004260316897E-2</v>
      </c>
      <c r="DH25" s="513" t="s">
        <v>226</v>
      </c>
      <c r="DI25" s="183"/>
    </row>
    <row r="26" spans="1:113" ht="17.25" customHeight="1">
      <c r="A26" s="587" t="s">
        <v>227</v>
      </c>
      <c r="B26" s="416" t="s">
        <v>331</v>
      </c>
      <c r="C26" s="488"/>
      <c r="D26" s="510">
        <v>0</v>
      </c>
      <c r="E26" s="510">
        <v>0</v>
      </c>
      <c r="F26" s="510">
        <v>0</v>
      </c>
      <c r="G26" s="510">
        <v>0</v>
      </c>
      <c r="H26" s="510">
        <v>0</v>
      </c>
      <c r="I26" s="510">
        <v>0</v>
      </c>
      <c r="J26" s="510">
        <v>0</v>
      </c>
      <c r="K26" s="510">
        <v>6.0100093974692398E-5</v>
      </c>
      <c r="L26" s="510">
        <v>0</v>
      </c>
      <c r="M26" s="510">
        <v>0</v>
      </c>
      <c r="N26" s="510">
        <v>0</v>
      </c>
      <c r="O26" s="510">
        <v>2.1597339207809598E-4</v>
      </c>
      <c r="P26" s="510">
        <v>3.3749578130273369E-5</v>
      </c>
      <c r="Q26" s="510">
        <v>3.4746134101295936E-3</v>
      </c>
      <c r="R26" s="510">
        <v>5.0263043259725902E-4</v>
      </c>
      <c r="S26" s="510">
        <v>1.2910954345800613E-3</v>
      </c>
      <c r="T26" s="510">
        <v>4.4456684239515308E-3</v>
      </c>
      <c r="U26" s="510">
        <v>4.5071148026527591E-4</v>
      </c>
      <c r="V26" s="510">
        <v>0</v>
      </c>
      <c r="W26" s="510">
        <v>0</v>
      </c>
      <c r="X26" s="510">
        <v>0</v>
      </c>
      <c r="Y26" s="510">
        <v>0</v>
      </c>
      <c r="Z26" s="510">
        <v>1.4693997502020423E-4</v>
      </c>
      <c r="AA26" s="510">
        <v>9.5872277267439535E-2</v>
      </c>
      <c r="AB26" s="510">
        <v>0</v>
      </c>
      <c r="AC26" s="510">
        <v>2.2527818959494232E-2</v>
      </c>
      <c r="AD26" s="510">
        <v>0</v>
      </c>
      <c r="AE26" s="510">
        <v>0</v>
      </c>
      <c r="AF26" s="510">
        <v>0.15842605013282832</v>
      </c>
      <c r="AG26" s="510">
        <v>9.3341630367143745E-4</v>
      </c>
      <c r="AH26" s="510">
        <v>9.0090090090090089E-3</v>
      </c>
      <c r="AI26" s="510">
        <v>0</v>
      </c>
      <c r="AJ26" s="510">
        <v>0</v>
      </c>
      <c r="AK26" s="510">
        <v>0</v>
      </c>
      <c r="AL26" s="510">
        <v>3.1237797735259665E-3</v>
      </c>
      <c r="AM26" s="510">
        <v>0</v>
      </c>
      <c r="AN26" s="510">
        <v>0</v>
      </c>
      <c r="AO26" s="510">
        <v>0</v>
      </c>
      <c r="AP26" s="510">
        <v>0</v>
      </c>
      <c r="AQ26" s="510">
        <v>0</v>
      </c>
      <c r="AR26" s="510">
        <v>5.6377033776766725E-4</v>
      </c>
      <c r="AS26" s="510">
        <v>5.0164078339569006E-5</v>
      </c>
      <c r="AT26" s="510">
        <v>2.232334506739933E-4</v>
      </c>
      <c r="AU26" s="510">
        <v>0</v>
      </c>
      <c r="AV26" s="510">
        <v>1.2935232529827123E-4</v>
      </c>
      <c r="AW26" s="510">
        <v>4.8743689433064473E-3</v>
      </c>
      <c r="AX26" s="510">
        <v>1.5947941362837025E-3</v>
      </c>
      <c r="AY26" s="510">
        <v>1.7755481652668959E-3</v>
      </c>
      <c r="AZ26" s="510">
        <v>2.1053303135666209E-3</v>
      </c>
      <c r="BA26" s="510">
        <v>3.5885167464114833E-3</v>
      </c>
      <c r="BB26" s="510">
        <v>0</v>
      </c>
      <c r="BC26" s="510">
        <v>2.9473684210526317E-3</v>
      </c>
      <c r="BD26" s="510">
        <v>3.4393809114359415E-4</v>
      </c>
      <c r="BE26" s="510">
        <v>0</v>
      </c>
      <c r="BF26" s="510">
        <v>0</v>
      </c>
      <c r="BG26" s="510">
        <v>0</v>
      </c>
      <c r="BH26" s="510">
        <v>2.0300966759630641E-3</v>
      </c>
      <c r="BI26" s="510">
        <v>0</v>
      </c>
      <c r="BJ26" s="510">
        <v>0</v>
      </c>
      <c r="BK26" s="510">
        <v>8.9968987160896302E-4</v>
      </c>
      <c r="BL26" s="510">
        <v>0</v>
      </c>
      <c r="BM26" s="510">
        <v>0</v>
      </c>
      <c r="BN26" s="510">
        <v>0</v>
      </c>
      <c r="BO26" s="510">
        <v>0</v>
      </c>
      <c r="BP26" s="510">
        <v>0</v>
      </c>
      <c r="BQ26" s="510">
        <v>0</v>
      </c>
      <c r="BR26" s="510">
        <v>0</v>
      </c>
      <c r="BS26" s="510">
        <v>0</v>
      </c>
      <c r="BT26" s="510">
        <v>0</v>
      </c>
      <c r="BU26" s="510">
        <v>0</v>
      </c>
      <c r="BV26" s="510">
        <v>0</v>
      </c>
      <c r="BW26" s="510">
        <v>0</v>
      </c>
      <c r="BX26" s="510">
        <v>0</v>
      </c>
      <c r="BY26" s="510">
        <v>0</v>
      </c>
      <c r="BZ26" s="510">
        <v>0</v>
      </c>
      <c r="CA26" s="510">
        <v>0</v>
      </c>
      <c r="CB26" s="510">
        <v>0</v>
      </c>
      <c r="CC26" s="510">
        <v>0</v>
      </c>
      <c r="CD26" s="510">
        <v>0</v>
      </c>
      <c r="CE26" s="510">
        <v>0</v>
      </c>
      <c r="CF26" s="510">
        <v>0</v>
      </c>
      <c r="CG26" s="510">
        <v>0</v>
      </c>
      <c r="CH26" s="510">
        <v>0</v>
      </c>
      <c r="CI26" s="510">
        <v>0</v>
      </c>
      <c r="CJ26" s="510">
        <v>0</v>
      </c>
      <c r="CK26" s="510">
        <v>0</v>
      </c>
      <c r="CL26" s="510">
        <v>0</v>
      </c>
      <c r="CM26" s="510">
        <v>0</v>
      </c>
      <c r="CN26" s="510">
        <v>0</v>
      </c>
      <c r="CO26" s="510">
        <v>0</v>
      </c>
      <c r="CP26" s="510">
        <v>0</v>
      </c>
      <c r="CQ26" s="510">
        <v>1.6209790713591008E-4</v>
      </c>
      <c r="CR26" s="510">
        <v>2.1646895835137242E-4</v>
      </c>
      <c r="CS26" s="510">
        <v>0</v>
      </c>
      <c r="CT26" s="510">
        <v>1.9112419250028668E-5</v>
      </c>
      <c r="CU26" s="510">
        <v>0</v>
      </c>
      <c r="CV26" s="510">
        <v>0</v>
      </c>
      <c r="CW26" s="510">
        <v>0</v>
      </c>
      <c r="CX26" s="510">
        <v>0</v>
      </c>
      <c r="CY26" s="510">
        <v>0</v>
      </c>
      <c r="CZ26" s="510">
        <v>0</v>
      </c>
      <c r="DA26" s="510">
        <v>0</v>
      </c>
      <c r="DB26" s="510">
        <v>0</v>
      </c>
      <c r="DC26" s="510">
        <v>0</v>
      </c>
      <c r="DD26" s="510">
        <v>0</v>
      </c>
      <c r="DE26" s="510">
        <v>0</v>
      </c>
      <c r="DF26" s="510">
        <v>1.1924582639607614E-3</v>
      </c>
      <c r="DG26" s="511">
        <v>3.8800490031941854E-3</v>
      </c>
      <c r="DH26" s="513" t="s">
        <v>227</v>
      </c>
      <c r="DI26" s="183"/>
    </row>
    <row r="27" spans="1:113" ht="17.25" customHeight="1">
      <c r="A27" s="587" t="s">
        <v>228</v>
      </c>
      <c r="B27" s="417" t="s">
        <v>332</v>
      </c>
      <c r="C27" s="488"/>
      <c r="D27" s="510">
        <v>0</v>
      </c>
      <c r="E27" s="510">
        <v>0</v>
      </c>
      <c r="F27" s="510">
        <v>0</v>
      </c>
      <c r="G27" s="510">
        <v>0</v>
      </c>
      <c r="H27" s="510">
        <v>0</v>
      </c>
      <c r="I27" s="510">
        <v>0</v>
      </c>
      <c r="J27" s="510">
        <v>0</v>
      </c>
      <c r="K27" s="510">
        <v>0</v>
      </c>
      <c r="L27" s="510">
        <v>0</v>
      </c>
      <c r="M27" s="510">
        <v>0</v>
      </c>
      <c r="N27" s="510">
        <v>0</v>
      </c>
      <c r="O27" s="510">
        <v>0.10250097188026436</v>
      </c>
      <c r="P27" s="510">
        <v>8.1910226122173468E-2</v>
      </c>
      <c r="Q27" s="510">
        <v>1.2521129405872408E-4</v>
      </c>
      <c r="R27" s="510">
        <v>7.3719130114264651E-4</v>
      </c>
      <c r="S27" s="510">
        <v>1.7170238253693597E-3</v>
      </c>
      <c r="T27" s="510">
        <v>1.3114066147349647E-5</v>
      </c>
      <c r="U27" s="510">
        <v>0</v>
      </c>
      <c r="V27" s="510">
        <v>0</v>
      </c>
      <c r="W27" s="510">
        <v>0</v>
      </c>
      <c r="X27" s="510">
        <v>0</v>
      </c>
      <c r="Y27" s="510">
        <v>0</v>
      </c>
      <c r="Z27" s="510">
        <v>0</v>
      </c>
      <c r="AA27" s="510">
        <v>1.2034177062858519E-4</v>
      </c>
      <c r="AB27" s="510">
        <v>0</v>
      </c>
      <c r="AC27" s="510">
        <v>0</v>
      </c>
      <c r="AD27" s="510">
        <v>0</v>
      </c>
      <c r="AE27" s="510">
        <v>8.2590023125206477E-4</v>
      </c>
      <c r="AF27" s="510">
        <v>3.3141324074804701E-4</v>
      </c>
      <c r="AG27" s="510">
        <v>2.3335407591785936E-4</v>
      </c>
      <c r="AH27" s="510">
        <v>0</v>
      </c>
      <c r="AI27" s="510">
        <v>0</v>
      </c>
      <c r="AJ27" s="510">
        <v>0</v>
      </c>
      <c r="AK27" s="510">
        <v>0</v>
      </c>
      <c r="AL27" s="510">
        <v>1.6483516483516484E-2</v>
      </c>
      <c r="AM27" s="510">
        <v>0</v>
      </c>
      <c r="AN27" s="510">
        <v>0</v>
      </c>
      <c r="AO27" s="510">
        <v>0</v>
      </c>
      <c r="AP27" s="510">
        <v>0</v>
      </c>
      <c r="AQ27" s="510">
        <v>0</v>
      </c>
      <c r="AR27" s="510">
        <v>0</v>
      </c>
      <c r="AS27" s="510">
        <v>0</v>
      </c>
      <c r="AT27" s="510">
        <v>0</v>
      </c>
      <c r="AU27" s="510">
        <v>0</v>
      </c>
      <c r="AV27" s="510">
        <v>0</v>
      </c>
      <c r="AW27" s="510">
        <v>5.2225381535426216E-4</v>
      </c>
      <c r="AX27" s="510">
        <v>0</v>
      </c>
      <c r="AY27" s="510">
        <v>0</v>
      </c>
      <c r="AZ27" s="510">
        <v>0</v>
      </c>
      <c r="BA27" s="510">
        <v>0</v>
      </c>
      <c r="BB27" s="510">
        <v>0</v>
      </c>
      <c r="BC27" s="510">
        <v>0</v>
      </c>
      <c r="BD27" s="510">
        <v>0</v>
      </c>
      <c r="BE27" s="510">
        <v>0</v>
      </c>
      <c r="BF27" s="510">
        <v>0</v>
      </c>
      <c r="BG27" s="510">
        <v>0</v>
      </c>
      <c r="BH27" s="510">
        <v>0</v>
      </c>
      <c r="BI27" s="510">
        <v>0</v>
      </c>
      <c r="BJ27" s="510">
        <v>0</v>
      </c>
      <c r="BK27" s="510">
        <v>6.2131524074642503E-3</v>
      </c>
      <c r="BL27" s="510">
        <v>0</v>
      </c>
      <c r="BM27" s="510">
        <v>0</v>
      </c>
      <c r="BN27" s="510">
        <v>0</v>
      </c>
      <c r="BO27" s="510">
        <v>0</v>
      </c>
      <c r="BP27" s="510">
        <v>0</v>
      </c>
      <c r="BQ27" s="510">
        <v>0</v>
      </c>
      <c r="BR27" s="510">
        <v>0</v>
      </c>
      <c r="BS27" s="510">
        <v>0</v>
      </c>
      <c r="BT27" s="510">
        <v>0</v>
      </c>
      <c r="BU27" s="510">
        <v>0</v>
      </c>
      <c r="BV27" s="510">
        <v>0</v>
      </c>
      <c r="BW27" s="510">
        <v>0</v>
      </c>
      <c r="BX27" s="510">
        <v>0</v>
      </c>
      <c r="BY27" s="510">
        <v>0</v>
      </c>
      <c r="BZ27" s="510">
        <v>0</v>
      </c>
      <c r="CA27" s="510">
        <v>0</v>
      </c>
      <c r="CB27" s="510">
        <v>0</v>
      </c>
      <c r="CC27" s="510">
        <v>0</v>
      </c>
      <c r="CD27" s="510">
        <v>0</v>
      </c>
      <c r="CE27" s="510">
        <v>0</v>
      </c>
      <c r="CF27" s="510">
        <v>0</v>
      </c>
      <c r="CG27" s="510">
        <v>0</v>
      </c>
      <c r="CH27" s="510">
        <v>0</v>
      </c>
      <c r="CI27" s="510">
        <v>0</v>
      </c>
      <c r="CJ27" s="510">
        <v>0</v>
      </c>
      <c r="CK27" s="510">
        <v>0</v>
      </c>
      <c r="CL27" s="510">
        <v>0</v>
      </c>
      <c r="CM27" s="510">
        <v>0</v>
      </c>
      <c r="CN27" s="510">
        <v>0</v>
      </c>
      <c r="CO27" s="510">
        <v>0</v>
      </c>
      <c r="CP27" s="510">
        <v>0</v>
      </c>
      <c r="CQ27" s="510">
        <v>0</v>
      </c>
      <c r="CR27" s="510">
        <v>0</v>
      </c>
      <c r="CS27" s="510">
        <v>0</v>
      </c>
      <c r="CT27" s="510">
        <v>0</v>
      </c>
      <c r="CU27" s="510">
        <v>0</v>
      </c>
      <c r="CV27" s="510">
        <v>0</v>
      </c>
      <c r="CW27" s="510">
        <v>0</v>
      </c>
      <c r="CX27" s="510">
        <v>0</v>
      </c>
      <c r="CY27" s="510">
        <v>0</v>
      </c>
      <c r="CZ27" s="510">
        <v>0</v>
      </c>
      <c r="DA27" s="510">
        <v>0</v>
      </c>
      <c r="DB27" s="510">
        <v>0</v>
      </c>
      <c r="DC27" s="510">
        <v>0</v>
      </c>
      <c r="DD27" s="510">
        <v>0</v>
      </c>
      <c r="DE27" s="510">
        <v>0</v>
      </c>
      <c r="DF27" s="510">
        <v>1.1249606263780768E-4</v>
      </c>
      <c r="DG27" s="511">
        <v>6.7237492946861448E-4</v>
      </c>
      <c r="DH27" s="513" t="s">
        <v>228</v>
      </c>
      <c r="DI27" s="183"/>
    </row>
    <row r="28" spans="1:113" ht="17.25" customHeight="1">
      <c r="A28" s="587" t="s">
        <v>229</v>
      </c>
      <c r="B28" s="417" t="s">
        <v>333</v>
      </c>
      <c r="C28" s="488"/>
      <c r="D28" s="510">
        <v>0</v>
      </c>
      <c r="E28" s="510">
        <v>1.0845986984815618E-2</v>
      </c>
      <c r="F28" s="510">
        <v>2.6696555940493173E-2</v>
      </c>
      <c r="G28" s="510">
        <v>0</v>
      </c>
      <c r="H28" s="510">
        <v>1.4062719729995781E-4</v>
      </c>
      <c r="I28" s="510">
        <v>0</v>
      </c>
      <c r="J28" s="510">
        <v>0</v>
      </c>
      <c r="K28" s="510">
        <v>2.0215486155123806E-4</v>
      </c>
      <c r="L28" s="510">
        <v>0</v>
      </c>
      <c r="M28" s="510">
        <v>6.8259385665529011E-4</v>
      </c>
      <c r="N28" s="510">
        <v>0</v>
      </c>
      <c r="O28" s="510">
        <v>0</v>
      </c>
      <c r="P28" s="510">
        <v>0</v>
      </c>
      <c r="Q28" s="510">
        <v>0</v>
      </c>
      <c r="R28" s="510">
        <v>0</v>
      </c>
      <c r="S28" s="510">
        <v>0</v>
      </c>
      <c r="T28" s="510">
        <v>0</v>
      </c>
      <c r="U28" s="510">
        <v>0</v>
      </c>
      <c r="V28" s="510">
        <v>0</v>
      </c>
      <c r="W28" s="510">
        <v>0</v>
      </c>
      <c r="X28" s="510">
        <v>0</v>
      </c>
      <c r="Y28" s="510">
        <v>0</v>
      </c>
      <c r="Z28" s="510">
        <v>0</v>
      </c>
      <c r="AA28" s="510">
        <v>0</v>
      </c>
      <c r="AB28" s="510">
        <v>3.7433496330704107E-2</v>
      </c>
      <c r="AC28" s="510">
        <v>4.6009917693369458E-4</v>
      </c>
      <c r="AD28" s="510">
        <v>0</v>
      </c>
      <c r="AE28" s="510">
        <v>0</v>
      </c>
      <c r="AF28" s="510">
        <v>0</v>
      </c>
      <c r="AG28" s="510">
        <v>0</v>
      </c>
      <c r="AH28" s="510">
        <v>0</v>
      </c>
      <c r="AI28" s="510">
        <v>0</v>
      </c>
      <c r="AJ28" s="510">
        <v>0</v>
      </c>
      <c r="AK28" s="510">
        <v>0</v>
      </c>
      <c r="AL28" s="510">
        <v>0</v>
      </c>
      <c r="AM28" s="510">
        <v>0</v>
      </c>
      <c r="AN28" s="510">
        <v>0</v>
      </c>
      <c r="AO28" s="510">
        <v>0</v>
      </c>
      <c r="AP28" s="510">
        <v>0</v>
      </c>
      <c r="AQ28" s="510">
        <v>0</v>
      </c>
      <c r="AR28" s="510">
        <v>0</v>
      </c>
      <c r="AS28" s="510">
        <v>0</v>
      </c>
      <c r="AT28" s="510">
        <v>0</v>
      </c>
      <c r="AU28" s="510">
        <v>0</v>
      </c>
      <c r="AV28" s="510">
        <v>0</v>
      </c>
      <c r="AW28" s="510">
        <v>0</v>
      </c>
      <c r="AX28" s="510">
        <v>0</v>
      </c>
      <c r="AY28" s="510">
        <v>0</v>
      </c>
      <c r="AZ28" s="510">
        <v>0</v>
      </c>
      <c r="BA28" s="510">
        <v>0</v>
      </c>
      <c r="BB28" s="510">
        <v>0</v>
      </c>
      <c r="BC28" s="510">
        <v>0</v>
      </c>
      <c r="BD28" s="510">
        <v>0</v>
      </c>
      <c r="BE28" s="510">
        <v>0</v>
      </c>
      <c r="BF28" s="510">
        <v>0</v>
      </c>
      <c r="BG28" s="510">
        <v>0</v>
      </c>
      <c r="BH28" s="510">
        <v>0</v>
      </c>
      <c r="BI28" s="510">
        <v>0</v>
      </c>
      <c r="BJ28" s="510">
        <v>0</v>
      </c>
      <c r="BK28" s="510">
        <v>0</v>
      </c>
      <c r="BL28" s="510">
        <v>0</v>
      </c>
      <c r="BM28" s="510">
        <v>0</v>
      </c>
      <c r="BN28" s="510">
        <v>0</v>
      </c>
      <c r="BO28" s="510">
        <v>0</v>
      </c>
      <c r="BP28" s="510">
        <v>0</v>
      </c>
      <c r="BQ28" s="510">
        <v>0</v>
      </c>
      <c r="BR28" s="510">
        <v>0</v>
      </c>
      <c r="BS28" s="510">
        <v>2.4566402987274605E-5</v>
      </c>
      <c r="BT28" s="510">
        <v>4.9128298769618708E-3</v>
      </c>
      <c r="BU28" s="510">
        <v>0</v>
      </c>
      <c r="BV28" s="510">
        <v>0</v>
      </c>
      <c r="BW28" s="510">
        <v>0</v>
      </c>
      <c r="BX28" s="510">
        <v>0</v>
      </c>
      <c r="BY28" s="510">
        <v>0</v>
      </c>
      <c r="BZ28" s="510">
        <v>0</v>
      </c>
      <c r="CA28" s="510">
        <v>1.2228078112962986E-5</v>
      </c>
      <c r="CB28" s="510">
        <v>0</v>
      </c>
      <c r="CC28" s="510">
        <v>0</v>
      </c>
      <c r="CD28" s="510">
        <v>0</v>
      </c>
      <c r="CE28" s="510">
        <v>0</v>
      </c>
      <c r="CF28" s="510">
        <v>0</v>
      </c>
      <c r="CG28" s="510">
        <v>0</v>
      </c>
      <c r="CH28" s="510">
        <v>8.1756598925484701E-4</v>
      </c>
      <c r="CI28" s="510">
        <v>0</v>
      </c>
      <c r="CJ28" s="510">
        <v>0</v>
      </c>
      <c r="CK28" s="510">
        <v>0</v>
      </c>
      <c r="CL28" s="510">
        <v>0</v>
      </c>
      <c r="CM28" s="510">
        <v>0</v>
      </c>
      <c r="CN28" s="510">
        <v>2.3892711337957209E-4</v>
      </c>
      <c r="CO28" s="510">
        <v>4.933374773681432E-6</v>
      </c>
      <c r="CP28" s="510">
        <v>7.2267784992389983E-4</v>
      </c>
      <c r="CQ28" s="510">
        <v>0.17379468627622513</v>
      </c>
      <c r="CR28" s="510">
        <v>1.5932115334661011E-2</v>
      </c>
      <c r="CS28" s="510">
        <v>8.3497198644282167E-3</v>
      </c>
      <c r="CT28" s="510">
        <v>4.9310041665073965E-3</v>
      </c>
      <c r="CU28" s="510">
        <v>0</v>
      </c>
      <c r="CV28" s="510">
        <v>0</v>
      </c>
      <c r="CW28" s="510">
        <v>0</v>
      </c>
      <c r="CX28" s="510">
        <v>0</v>
      </c>
      <c r="CY28" s="510">
        <v>0</v>
      </c>
      <c r="CZ28" s="510">
        <v>2.0240456624701452E-5</v>
      </c>
      <c r="DA28" s="510">
        <v>0</v>
      </c>
      <c r="DB28" s="510">
        <v>0</v>
      </c>
      <c r="DC28" s="510">
        <v>1.5654106854933392E-5</v>
      </c>
      <c r="DD28" s="510">
        <v>0</v>
      </c>
      <c r="DE28" s="510">
        <v>0</v>
      </c>
      <c r="DF28" s="510">
        <v>1.4849480268190613E-3</v>
      </c>
      <c r="DG28" s="511">
        <v>1.0304245609033456E-2</v>
      </c>
      <c r="DH28" s="513" t="s">
        <v>229</v>
      </c>
      <c r="DI28" s="183"/>
    </row>
    <row r="29" spans="1:113" ht="17.25" customHeight="1">
      <c r="A29" s="587" t="s">
        <v>230</v>
      </c>
      <c r="B29" s="417" t="s">
        <v>334</v>
      </c>
      <c r="C29" s="488"/>
      <c r="D29" s="510">
        <v>6.9700987990960542E-2</v>
      </c>
      <c r="E29" s="510">
        <v>2.0705975152829816E-3</v>
      </c>
      <c r="F29" s="510">
        <v>7.0307723660077443E-3</v>
      </c>
      <c r="G29" s="510">
        <v>3.7871615224389319E-4</v>
      </c>
      <c r="H29" s="510">
        <v>2.3203487554493041E-3</v>
      </c>
      <c r="I29" s="510">
        <v>0</v>
      </c>
      <c r="J29" s="510">
        <v>2.0399229556995271E-2</v>
      </c>
      <c r="K29" s="510">
        <v>1.7101208558253382E-3</v>
      </c>
      <c r="L29" s="510">
        <v>8.5064292779426318E-3</v>
      </c>
      <c r="M29" s="510">
        <v>0</v>
      </c>
      <c r="N29" s="510">
        <v>0</v>
      </c>
      <c r="O29" s="510">
        <v>1.9480799965444256E-2</v>
      </c>
      <c r="P29" s="510">
        <v>2.0249746878164025E-3</v>
      </c>
      <c r="Q29" s="510">
        <v>1.6152256933575408E-2</v>
      </c>
      <c r="R29" s="510">
        <v>2.2015212947759943E-2</v>
      </c>
      <c r="S29" s="510">
        <v>6.1759616664448288E-3</v>
      </c>
      <c r="T29" s="510">
        <v>1.4018936711516774E-2</v>
      </c>
      <c r="U29" s="510">
        <v>2.6913914107269333E-2</v>
      </c>
      <c r="V29" s="510">
        <v>3.4244229847270736E-3</v>
      </c>
      <c r="W29" s="510">
        <v>1.887844215689918E-2</v>
      </c>
      <c r="X29" s="510">
        <v>0</v>
      </c>
      <c r="Y29" s="510">
        <v>2.1140621582873668E-2</v>
      </c>
      <c r="Z29" s="510">
        <v>1.0359268238924399E-2</v>
      </c>
      <c r="AA29" s="510">
        <v>2.0097075694973727E-2</v>
      </c>
      <c r="AB29" s="510">
        <v>1.5147625160462131E-2</v>
      </c>
      <c r="AC29" s="510">
        <v>0.12361331220285261</v>
      </c>
      <c r="AD29" s="510">
        <v>0</v>
      </c>
      <c r="AE29" s="510">
        <v>3.6669970267591674E-2</v>
      </c>
      <c r="AF29" s="510">
        <v>5.6550672032404849E-3</v>
      </c>
      <c r="AG29" s="510">
        <v>1.2834474175482264E-2</v>
      </c>
      <c r="AH29" s="510">
        <v>1.6891891891891893E-3</v>
      </c>
      <c r="AI29" s="510">
        <v>1.987939831687761E-3</v>
      </c>
      <c r="AJ29" s="510">
        <v>7.4740884502622123E-3</v>
      </c>
      <c r="AK29" s="510">
        <v>1.0178117048346056E-3</v>
      </c>
      <c r="AL29" s="510">
        <v>1.893791487700117E-2</v>
      </c>
      <c r="AM29" s="510">
        <v>5.3940549808318403E-4</v>
      </c>
      <c r="AN29" s="510">
        <v>3.9228641037287857E-4</v>
      </c>
      <c r="AO29" s="510">
        <v>4.1965471447543163E-3</v>
      </c>
      <c r="AP29" s="510">
        <v>2.2511368240961686E-4</v>
      </c>
      <c r="AQ29" s="510">
        <v>0</v>
      </c>
      <c r="AR29" s="510">
        <v>1.3748083675386973E-3</v>
      </c>
      <c r="AS29" s="510">
        <v>3.9127981104863825E-3</v>
      </c>
      <c r="AT29" s="510">
        <v>6.044474972095819E-3</v>
      </c>
      <c r="AU29" s="510">
        <v>2.6802842037015997E-3</v>
      </c>
      <c r="AV29" s="510">
        <v>3.5533844655466279E-3</v>
      </c>
      <c r="AW29" s="510">
        <v>2.4168746010561133E-2</v>
      </c>
      <c r="AX29" s="510">
        <v>1.7514257032401376E-3</v>
      </c>
      <c r="AY29" s="510">
        <v>3.0043402288484301E-3</v>
      </c>
      <c r="AZ29" s="510">
        <v>5.3271236722064498E-3</v>
      </c>
      <c r="BA29" s="510">
        <v>2.9904306220095694E-3</v>
      </c>
      <c r="BB29" s="510">
        <v>2.8578232912598238E-3</v>
      </c>
      <c r="BC29" s="510">
        <v>4.6315789473684215E-3</v>
      </c>
      <c r="BD29" s="510">
        <v>1.2037833190025795E-3</v>
      </c>
      <c r="BE29" s="510">
        <v>0</v>
      </c>
      <c r="BF29" s="510">
        <v>2.5316455696202532E-3</v>
      </c>
      <c r="BG29" s="510">
        <v>7.2271986970684036E-3</v>
      </c>
      <c r="BH29" s="510">
        <v>5.7946448809042799E-3</v>
      </c>
      <c r="BI29" s="510">
        <v>4.1229385307346329E-3</v>
      </c>
      <c r="BJ29" s="510">
        <v>3.5182679296346412E-3</v>
      </c>
      <c r="BK29" s="510">
        <v>1.3601193941382558E-2</v>
      </c>
      <c r="BL29" s="510">
        <v>4.5285753102074088E-5</v>
      </c>
      <c r="BM29" s="510">
        <v>5.9308516613124258E-3</v>
      </c>
      <c r="BN29" s="510">
        <v>7.3008805182822869E-3</v>
      </c>
      <c r="BO29" s="510">
        <v>1.722128020347605E-3</v>
      </c>
      <c r="BP29" s="510">
        <v>2.375770765324628E-3</v>
      </c>
      <c r="BQ29" s="510">
        <v>7.6996428550275703E-5</v>
      </c>
      <c r="BR29" s="510">
        <v>2.6535910008653016E-3</v>
      </c>
      <c r="BS29" s="510">
        <v>1.5722497911855747E-3</v>
      </c>
      <c r="BT29" s="510">
        <v>2.5940901120241151E-3</v>
      </c>
      <c r="BU29" s="510">
        <v>9.725964016711985E-6</v>
      </c>
      <c r="BV29" s="510">
        <v>2.158366548196325E-5</v>
      </c>
      <c r="BW29" s="510">
        <v>1.3334044482372394E-5</v>
      </c>
      <c r="BX29" s="510">
        <v>2.4455857177794082E-5</v>
      </c>
      <c r="BY29" s="510">
        <v>4.445168842329861E-5</v>
      </c>
      <c r="BZ29" s="510">
        <v>0</v>
      </c>
      <c r="CA29" s="510">
        <v>3.8518446055833404E-4</v>
      </c>
      <c r="CB29" s="510">
        <v>8.5221623566619634E-5</v>
      </c>
      <c r="CC29" s="510">
        <v>9.063717937097797E-5</v>
      </c>
      <c r="CD29" s="510">
        <v>1.968503937007874E-4</v>
      </c>
      <c r="CE29" s="510">
        <v>0</v>
      </c>
      <c r="CF29" s="510">
        <v>2.1636825877643749E-4</v>
      </c>
      <c r="CG29" s="510">
        <v>3.5396302447790457E-4</v>
      </c>
      <c r="CH29" s="510">
        <v>0</v>
      </c>
      <c r="CI29" s="510">
        <v>0</v>
      </c>
      <c r="CJ29" s="510">
        <v>4.3505451776925796E-4</v>
      </c>
      <c r="CK29" s="510">
        <v>7.969842117427654E-4</v>
      </c>
      <c r="CL29" s="510">
        <v>0</v>
      </c>
      <c r="CM29" s="510">
        <v>8.5455833923881782E-3</v>
      </c>
      <c r="CN29" s="510">
        <v>4.709288031829247E-4</v>
      </c>
      <c r="CO29" s="510">
        <v>2.9600248642088592E-5</v>
      </c>
      <c r="CP29" s="510">
        <v>4.1608724692588171E-3</v>
      </c>
      <c r="CQ29" s="510">
        <v>1.7753580305361581E-3</v>
      </c>
      <c r="CR29" s="510">
        <v>8.7453459173954459E-3</v>
      </c>
      <c r="CS29" s="510">
        <v>3.3695319216213277E-3</v>
      </c>
      <c r="CT29" s="510">
        <v>2.9146439356293719E-3</v>
      </c>
      <c r="CU29" s="510">
        <v>2.3855127981890997E-3</v>
      </c>
      <c r="CV29" s="510">
        <v>3.4144130533313188E-3</v>
      </c>
      <c r="CW29" s="510">
        <v>4.8577632208442207E-3</v>
      </c>
      <c r="CX29" s="510">
        <v>6.073230841450534E-3</v>
      </c>
      <c r="CY29" s="510">
        <v>2.8386357031097592E-3</v>
      </c>
      <c r="CZ29" s="510">
        <v>3.4003967129498441E-3</v>
      </c>
      <c r="DA29" s="510">
        <v>2.2416974605107293E-3</v>
      </c>
      <c r="DB29" s="510">
        <v>2.317184992740888E-2</v>
      </c>
      <c r="DC29" s="510">
        <v>1.7689140746074733E-3</v>
      </c>
      <c r="DD29" s="510">
        <v>6.8214307912238172E-3</v>
      </c>
      <c r="DE29" s="510">
        <v>9.3637655714405143E-3</v>
      </c>
      <c r="DF29" s="510">
        <v>9.4496692615758454E-4</v>
      </c>
      <c r="DG29" s="511">
        <v>5.2309496197914546E-3</v>
      </c>
      <c r="DH29" s="513" t="s">
        <v>230</v>
      </c>
      <c r="DI29" s="183"/>
    </row>
    <row r="30" spans="1:113" ht="17.25" customHeight="1">
      <c r="A30" s="587" t="s">
        <v>231</v>
      </c>
      <c r="B30" s="417" t="s">
        <v>335</v>
      </c>
      <c r="C30" s="488"/>
      <c r="D30" s="510">
        <v>6.6862148179967504E-3</v>
      </c>
      <c r="E30" s="510">
        <v>1.2817984618418458E-3</v>
      </c>
      <c r="F30" s="510">
        <v>6.2156103525575707E-3</v>
      </c>
      <c r="G30" s="510">
        <v>7.3849649687559174E-3</v>
      </c>
      <c r="H30" s="510">
        <v>7.9735620869076082E-2</v>
      </c>
      <c r="I30" s="510">
        <v>0</v>
      </c>
      <c r="J30" s="510">
        <v>3.5107686919978988E-2</v>
      </c>
      <c r="K30" s="510">
        <v>5.2287081757982383E-3</v>
      </c>
      <c r="L30" s="510">
        <v>3.5443455324760962E-3</v>
      </c>
      <c r="M30" s="510">
        <v>3.8907849829351533E-2</v>
      </c>
      <c r="N30" s="510">
        <v>0</v>
      </c>
      <c r="O30" s="510">
        <v>5.4425294803680186E-3</v>
      </c>
      <c r="P30" s="510">
        <v>1.5524805939925751E-3</v>
      </c>
      <c r="Q30" s="510">
        <v>2.0033807049395854E-3</v>
      </c>
      <c r="R30" s="510">
        <v>2.7477130315316824E-3</v>
      </c>
      <c r="S30" s="510">
        <v>2.3825369359776389E-3</v>
      </c>
      <c r="T30" s="510">
        <v>1.4294332100611117E-3</v>
      </c>
      <c r="U30" s="510">
        <v>1.6418775352520765E-3</v>
      </c>
      <c r="V30" s="510">
        <v>5.1229367851517021E-2</v>
      </c>
      <c r="W30" s="510">
        <v>2.430413616262217E-2</v>
      </c>
      <c r="X30" s="510">
        <v>0</v>
      </c>
      <c r="Y30" s="510">
        <v>7.6300634218647483E-3</v>
      </c>
      <c r="Z30" s="510">
        <v>1.6898097127323489E-3</v>
      </c>
      <c r="AA30" s="510">
        <v>3.5701391953146936E-3</v>
      </c>
      <c r="AB30" s="510">
        <v>2.8508462754235088E-3</v>
      </c>
      <c r="AC30" s="510">
        <v>7.9580116899272361E-3</v>
      </c>
      <c r="AD30" s="510">
        <v>5.0125313283208017E-2</v>
      </c>
      <c r="AE30" s="510">
        <v>0.36620416253716553</v>
      </c>
      <c r="AF30" s="510">
        <v>7.2069228543622922E-4</v>
      </c>
      <c r="AG30" s="510">
        <v>7.3895457373988798E-3</v>
      </c>
      <c r="AH30" s="510">
        <v>1.6891891891891893E-3</v>
      </c>
      <c r="AI30" s="510">
        <v>5.6987608508382477E-3</v>
      </c>
      <c r="AJ30" s="510">
        <v>6.1939959532559775E-3</v>
      </c>
      <c r="AK30" s="510">
        <v>1.2722646310432569E-2</v>
      </c>
      <c r="AL30" s="510">
        <v>1.6734534501031961E-2</v>
      </c>
      <c r="AM30" s="510">
        <v>2.1576219923327361E-3</v>
      </c>
      <c r="AN30" s="510">
        <v>2.4775983813023908E-3</v>
      </c>
      <c r="AO30" s="510">
        <v>4.1611332447985833E-3</v>
      </c>
      <c r="AP30" s="510">
        <v>6.3031831074692715E-4</v>
      </c>
      <c r="AQ30" s="510">
        <v>3.4515043798400407E-3</v>
      </c>
      <c r="AR30" s="510">
        <v>1.597349290341724E-3</v>
      </c>
      <c r="AS30" s="510">
        <v>5.6309177936166212E-3</v>
      </c>
      <c r="AT30" s="510">
        <v>3.8979994848458831E-3</v>
      </c>
      <c r="AU30" s="510">
        <v>2.3327161772864293E-3</v>
      </c>
      <c r="AV30" s="510">
        <v>1.1793888483077673E-3</v>
      </c>
      <c r="AW30" s="510">
        <v>5.2225381535426216E-4</v>
      </c>
      <c r="AX30" s="510">
        <v>3.1326313391287011E-3</v>
      </c>
      <c r="AY30" s="510">
        <v>1.8882813821092385E-3</v>
      </c>
      <c r="AZ30" s="510">
        <v>1.4035535423777472E-3</v>
      </c>
      <c r="BA30" s="510">
        <v>1.1961722488038277E-3</v>
      </c>
      <c r="BB30" s="510">
        <v>2.3815194093831864E-4</v>
      </c>
      <c r="BC30" s="510">
        <v>8.4210526315789478E-4</v>
      </c>
      <c r="BD30" s="510">
        <v>3.6113499570077385E-3</v>
      </c>
      <c r="BE30" s="510">
        <v>0</v>
      </c>
      <c r="BF30" s="510">
        <v>0</v>
      </c>
      <c r="BG30" s="510">
        <v>2.714440825190011E-4</v>
      </c>
      <c r="BH30" s="510">
        <v>6.1691287337518356E-3</v>
      </c>
      <c r="BI30" s="510">
        <v>4.4977511244377807E-3</v>
      </c>
      <c r="BJ30" s="510">
        <v>1.3531799729364006E-3</v>
      </c>
      <c r="BK30" s="510">
        <v>9.1027445833377434E-4</v>
      </c>
      <c r="BL30" s="510">
        <v>1.7661443709808893E-3</v>
      </c>
      <c r="BM30" s="510">
        <v>2.2128366993911892E-3</v>
      </c>
      <c r="BN30" s="510">
        <v>3.3596084802535249E-3</v>
      </c>
      <c r="BO30" s="510">
        <v>1.1560336300692383E-2</v>
      </c>
      <c r="BP30" s="510">
        <v>4.8603554588320637E-3</v>
      </c>
      <c r="BQ30" s="510">
        <v>1.5633236396804057E-2</v>
      </c>
      <c r="BR30" s="510">
        <v>3.0573983270839343E-2</v>
      </c>
      <c r="BS30" s="510">
        <v>1.6533189210435808E-2</v>
      </c>
      <c r="BT30" s="510">
        <v>1.1419793342318451E-2</v>
      </c>
      <c r="BU30" s="510">
        <v>1.6242359907909015E-3</v>
      </c>
      <c r="BV30" s="510">
        <v>4.7484064060319151E-4</v>
      </c>
      <c r="BW30" s="510">
        <v>1.8267640940850178E-3</v>
      </c>
      <c r="BX30" s="510">
        <v>8.0704328686720471E-4</v>
      </c>
      <c r="BY30" s="510">
        <v>2.1167470677761242E-6</v>
      </c>
      <c r="BZ30" s="510">
        <v>4.0528264971001326E-3</v>
      </c>
      <c r="CA30" s="510">
        <v>5.8016116606952883E-2</v>
      </c>
      <c r="CB30" s="510">
        <v>0.33778063954093951</v>
      </c>
      <c r="CC30" s="510">
        <v>5.3929121725731895E-2</v>
      </c>
      <c r="CD30" s="510">
        <v>0.20236220472440944</v>
      </c>
      <c r="CE30" s="510">
        <v>3.015075376884422E-2</v>
      </c>
      <c r="CF30" s="510">
        <v>1.3523016173527345E-3</v>
      </c>
      <c r="CG30" s="510">
        <v>1.1980286982329078E-3</v>
      </c>
      <c r="CH30" s="510">
        <v>4.7886007942069611E-3</v>
      </c>
      <c r="CI30" s="510">
        <v>7.3116976717465555E-4</v>
      </c>
      <c r="CJ30" s="510">
        <v>1.0604453870625664E-3</v>
      </c>
      <c r="CK30" s="510">
        <v>6.6149689574649523E-4</v>
      </c>
      <c r="CL30" s="510">
        <v>0</v>
      </c>
      <c r="CM30" s="510">
        <v>1.4173162699570637E-3</v>
      </c>
      <c r="CN30" s="510">
        <v>7.7460862700014892E-3</v>
      </c>
      <c r="CO30" s="510">
        <v>1.5145460555201996E-3</v>
      </c>
      <c r="CP30" s="510">
        <v>4.1280234760804578E-3</v>
      </c>
      <c r="CQ30" s="510">
        <v>2.1793163070494581E-3</v>
      </c>
      <c r="CR30" s="510">
        <v>3.593384708632782E-3</v>
      </c>
      <c r="CS30" s="510">
        <v>1.9367397555360125E-3</v>
      </c>
      <c r="CT30" s="510">
        <v>3.3064485302549598E-3</v>
      </c>
      <c r="CU30" s="510">
        <v>3.2735504091938013E-3</v>
      </c>
      <c r="CV30" s="510">
        <v>3.2935488744523342E-3</v>
      </c>
      <c r="CW30" s="510">
        <v>1.1408383321679608E-3</v>
      </c>
      <c r="CX30" s="510">
        <v>4.1074991198216176E-3</v>
      </c>
      <c r="CY30" s="510">
        <v>1.429270992168869E-3</v>
      </c>
      <c r="CZ30" s="510">
        <v>2.7527021009593976E-3</v>
      </c>
      <c r="DA30" s="510">
        <v>3.794367912106582E-3</v>
      </c>
      <c r="DB30" s="510">
        <v>7.2018033162680522E-3</v>
      </c>
      <c r="DC30" s="510">
        <v>9.4394264335248348E-3</v>
      </c>
      <c r="DD30" s="510">
        <v>3.0766362110758905E-3</v>
      </c>
      <c r="DE30" s="510">
        <v>0</v>
      </c>
      <c r="DF30" s="510">
        <v>2.1711740089096883E-2</v>
      </c>
      <c r="DG30" s="511">
        <v>9.0711805602390633E-3</v>
      </c>
      <c r="DH30" s="513" t="s">
        <v>231</v>
      </c>
      <c r="DI30" s="183"/>
    </row>
    <row r="31" spans="1:113" ht="17.25" customHeight="1">
      <c r="A31" s="587" t="s">
        <v>232</v>
      </c>
      <c r="B31" s="417" t="s">
        <v>336</v>
      </c>
      <c r="C31" s="488"/>
      <c r="D31" s="510">
        <v>0</v>
      </c>
      <c r="E31" s="510">
        <v>0</v>
      </c>
      <c r="F31" s="510">
        <v>0</v>
      </c>
      <c r="G31" s="510">
        <v>0</v>
      </c>
      <c r="H31" s="510">
        <v>0</v>
      </c>
      <c r="I31" s="510">
        <v>0</v>
      </c>
      <c r="J31" s="510">
        <v>3.5020136578532658E-4</v>
      </c>
      <c r="K31" s="510">
        <v>0</v>
      </c>
      <c r="L31" s="510">
        <v>0</v>
      </c>
      <c r="M31" s="510">
        <v>0</v>
      </c>
      <c r="N31" s="510">
        <v>0</v>
      </c>
      <c r="O31" s="510">
        <v>0</v>
      </c>
      <c r="P31" s="510">
        <v>0</v>
      </c>
      <c r="Q31" s="510">
        <v>0</v>
      </c>
      <c r="R31" s="510">
        <v>0</v>
      </c>
      <c r="S31" s="510">
        <v>1.331026221216558E-5</v>
      </c>
      <c r="T31" s="510">
        <v>0</v>
      </c>
      <c r="U31" s="510">
        <v>0</v>
      </c>
      <c r="V31" s="510">
        <v>4.1093075816724884E-3</v>
      </c>
      <c r="W31" s="510">
        <v>4.8310974023560888E-4</v>
      </c>
      <c r="X31" s="510">
        <v>0</v>
      </c>
      <c r="Y31" s="510">
        <v>1.5478822929069569E-2</v>
      </c>
      <c r="Z31" s="510">
        <v>0</v>
      </c>
      <c r="AA31" s="510">
        <v>0</v>
      </c>
      <c r="AB31" s="510">
        <v>0</v>
      </c>
      <c r="AC31" s="510">
        <v>1.7040710256803505E-5</v>
      </c>
      <c r="AD31" s="510">
        <v>0</v>
      </c>
      <c r="AE31" s="510">
        <v>0</v>
      </c>
      <c r="AF31" s="510">
        <v>3.682369341644967E-5</v>
      </c>
      <c r="AG31" s="510">
        <v>0</v>
      </c>
      <c r="AH31" s="510">
        <v>0</v>
      </c>
      <c r="AI31" s="510">
        <v>0</v>
      </c>
      <c r="AJ31" s="510">
        <v>0</v>
      </c>
      <c r="AK31" s="510">
        <v>0</v>
      </c>
      <c r="AL31" s="510">
        <v>6.3591231103921463E-3</v>
      </c>
      <c r="AM31" s="510">
        <v>4.0262767535494811E-3</v>
      </c>
      <c r="AN31" s="510">
        <v>1.3069331461370112E-2</v>
      </c>
      <c r="AO31" s="510">
        <v>8.6764054891544928E-3</v>
      </c>
      <c r="AP31" s="510">
        <v>0</v>
      </c>
      <c r="AQ31" s="510">
        <v>8.5692522533959629E-4</v>
      </c>
      <c r="AR31" s="510">
        <v>6.4289599920874338E-5</v>
      </c>
      <c r="AS31" s="510">
        <v>4.1803398616307508E-6</v>
      </c>
      <c r="AT31" s="510">
        <v>6.8687215591997937E-5</v>
      </c>
      <c r="AU31" s="510">
        <v>6.684000507984039E-6</v>
      </c>
      <c r="AV31" s="510">
        <v>1.0145280415550686E-5</v>
      </c>
      <c r="AW31" s="510">
        <v>0</v>
      </c>
      <c r="AX31" s="510">
        <v>0</v>
      </c>
      <c r="AY31" s="510">
        <v>0</v>
      </c>
      <c r="AZ31" s="510">
        <v>0</v>
      </c>
      <c r="BA31" s="510">
        <v>0</v>
      </c>
      <c r="BB31" s="510">
        <v>0</v>
      </c>
      <c r="BC31" s="510">
        <v>0</v>
      </c>
      <c r="BD31" s="510">
        <v>0</v>
      </c>
      <c r="BE31" s="510">
        <v>0</v>
      </c>
      <c r="BF31" s="510">
        <v>0</v>
      </c>
      <c r="BG31" s="510">
        <v>0</v>
      </c>
      <c r="BH31" s="510">
        <v>1.8724192642377774E-4</v>
      </c>
      <c r="BI31" s="510">
        <v>0</v>
      </c>
      <c r="BJ31" s="510">
        <v>2.7063599458728013E-4</v>
      </c>
      <c r="BK31" s="510">
        <v>0</v>
      </c>
      <c r="BL31" s="510">
        <v>4.5285753102074088E-5</v>
      </c>
      <c r="BM31" s="510">
        <v>7.4510068219771006E-4</v>
      </c>
      <c r="BN31" s="510">
        <v>3.0086046091822612E-5</v>
      </c>
      <c r="BO31" s="510">
        <v>2.5664123216052E-2</v>
      </c>
      <c r="BP31" s="510">
        <v>1.4735219441421836E-2</v>
      </c>
      <c r="BQ31" s="510">
        <v>8.6087929921404415E-3</v>
      </c>
      <c r="BR31" s="510">
        <v>0</v>
      </c>
      <c r="BS31" s="510">
        <v>0</v>
      </c>
      <c r="BT31" s="510">
        <v>1.7390548237033172E-4</v>
      </c>
      <c r="BU31" s="510">
        <v>-5.5576937238354197E-6</v>
      </c>
      <c r="BV31" s="510">
        <v>0</v>
      </c>
      <c r="BW31" s="510">
        <v>0</v>
      </c>
      <c r="BX31" s="510">
        <v>0</v>
      </c>
      <c r="BY31" s="510">
        <v>0</v>
      </c>
      <c r="BZ31" s="510">
        <v>0</v>
      </c>
      <c r="CA31" s="510">
        <v>0</v>
      </c>
      <c r="CB31" s="510">
        <v>0</v>
      </c>
      <c r="CC31" s="510">
        <v>0</v>
      </c>
      <c r="CD31" s="510">
        <v>0</v>
      </c>
      <c r="CE31" s="510">
        <v>0</v>
      </c>
      <c r="CF31" s="510">
        <v>0</v>
      </c>
      <c r="CG31" s="510">
        <v>0</v>
      </c>
      <c r="CH31" s="510">
        <v>0</v>
      </c>
      <c r="CI31" s="510">
        <v>0</v>
      </c>
      <c r="CJ31" s="510">
        <v>0</v>
      </c>
      <c r="CK31" s="510">
        <v>0</v>
      </c>
      <c r="CL31" s="510">
        <v>0</v>
      </c>
      <c r="CM31" s="510">
        <v>0</v>
      </c>
      <c r="CN31" s="510">
        <v>0</v>
      </c>
      <c r="CO31" s="510">
        <v>0</v>
      </c>
      <c r="CP31" s="510">
        <v>0</v>
      </c>
      <c r="CQ31" s="510">
        <v>0</v>
      </c>
      <c r="CR31" s="510">
        <v>0</v>
      </c>
      <c r="CS31" s="510">
        <v>1.9762650566694006E-5</v>
      </c>
      <c r="CT31" s="510">
        <v>1.9112419250028668E-5</v>
      </c>
      <c r="CU31" s="510">
        <v>2.0895002611875328E-4</v>
      </c>
      <c r="CV31" s="510">
        <v>3.0216044719746186E-5</v>
      </c>
      <c r="CW31" s="510">
        <v>0</v>
      </c>
      <c r="CX31" s="510">
        <v>0</v>
      </c>
      <c r="CY31" s="510">
        <v>3.9812562455957351E-6</v>
      </c>
      <c r="CZ31" s="510">
        <v>0</v>
      </c>
      <c r="DA31" s="510">
        <v>5.0497184899925903E-4</v>
      </c>
      <c r="DB31" s="510">
        <v>0</v>
      </c>
      <c r="DC31" s="510">
        <v>0</v>
      </c>
      <c r="DD31" s="510">
        <v>6.2154266890422023E-5</v>
      </c>
      <c r="DE31" s="510">
        <v>0</v>
      </c>
      <c r="DF31" s="510">
        <v>2.2499212527561534E-5</v>
      </c>
      <c r="DG31" s="511">
        <v>1.1020647014384464E-3</v>
      </c>
      <c r="DH31" s="513" t="s">
        <v>232</v>
      </c>
      <c r="DI31" s="183"/>
    </row>
    <row r="32" spans="1:113" ht="17.25" customHeight="1">
      <c r="A32" s="587" t="s">
        <v>233</v>
      </c>
      <c r="B32" s="417" t="s">
        <v>337</v>
      </c>
      <c r="C32" s="488"/>
      <c r="D32" s="510">
        <v>2.1664830136525785E-3</v>
      </c>
      <c r="E32" s="510">
        <v>3.9439952672056791E-3</v>
      </c>
      <c r="F32" s="510">
        <v>4.6871815773384959E-3</v>
      </c>
      <c r="G32" s="510">
        <v>9.8466199583412232E-3</v>
      </c>
      <c r="H32" s="510">
        <v>2.053157080579384E-2</v>
      </c>
      <c r="I32" s="510">
        <v>0</v>
      </c>
      <c r="J32" s="510">
        <v>8.7550341446331645E-5</v>
      </c>
      <c r="K32" s="510">
        <v>1.4855650501562602E-2</v>
      </c>
      <c r="L32" s="510">
        <v>7.27332673920211E-2</v>
      </c>
      <c r="M32" s="510">
        <v>6.8259385665529011E-4</v>
      </c>
      <c r="N32" s="510">
        <v>0</v>
      </c>
      <c r="O32" s="510">
        <v>1.9437605287028637E-3</v>
      </c>
      <c r="P32" s="510">
        <v>8.4036449544380703E-3</v>
      </c>
      <c r="Q32" s="510">
        <v>1.130031928879985E-2</v>
      </c>
      <c r="R32" s="510">
        <v>2.4829943370304593E-2</v>
      </c>
      <c r="S32" s="510">
        <v>2.98149873552509E-3</v>
      </c>
      <c r="T32" s="510">
        <v>1.6536837411807906E-2</v>
      </c>
      <c r="U32" s="510">
        <v>4.239907282209774E-2</v>
      </c>
      <c r="V32" s="510">
        <v>9.1774535990685573E-3</v>
      </c>
      <c r="W32" s="510">
        <v>8.3986770225575082E-3</v>
      </c>
      <c r="X32" s="510">
        <v>0</v>
      </c>
      <c r="Y32" s="510">
        <v>3.4748378004033726E-3</v>
      </c>
      <c r="Z32" s="510">
        <v>-2.9387995004040847E-4</v>
      </c>
      <c r="AA32" s="510">
        <v>9.3866581090296438E-3</v>
      </c>
      <c r="AB32" s="510">
        <v>3.5054575675053982E-2</v>
      </c>
      <c r="AC32" s="510">
        <v>1.3751853177240427E-2</v>
      </c>
      <c r="AD32" s="510">
        <v>0</v>
      </c>
      <c r="AE32" s="510">
        <v>0</v>
      </c>
      <c r="AF32" s="510">
        <v>0.25632446934427522</v>
      </c>
      <c r="AG32" s="510">
        <v>6.3005600497822029E-2</v>
      </c>
      <c r="AH32" s="510">
        <v>5.7432432432432436E-2</v>
      </c>
      <c r="AI32" s="510">
        <v>3.8102180107348754E-2</v>
      </c>
      <c r="AJ32" s="510">
        <v>7.4327951439071731E-4</v>
      </c>
      <c r="AK32" s="510">
        <v>3.0534351145038168E-3</v>
      </c>
      <c r="AL32" s="510">
        <v>3.4863613543816589E-3</v>
      </c>
      <c r="AM32" s="510">
        <v>0</v>
      </c>
      <c r="AN32" s="510">
        <v>0</v>
      </c>
      <c r="AO32" s="510">
        <v>2.1248339973439575E-4</v>
      </c>
      <c r="AP32" s="510">
        <v>2.2511368240961686E-4</v>
      </c>
      <c r="AQ32" s="510">
        <v>4.9193855528754601E-4</v>
      </c>
      <c r="AR32" s="510">
        <v>2.2155185203501311E-3</v>
      </c>
      <c r="AS32" s="510">
        <v>3.9964049077189975E-3</v>
      </c>
      <c r="AT32" s="510">
        <v>1.5111187430239547E-3</v>
      </c>
      <c r="AU32" s="510">
        <v>2.098776159506988E-3</v>
      </c>
      <c r="AV32" s="510">
        <v>9.3057584611638666E-3</v>
      </c>
      <c r="AW32" s="510">
        <v>4.8772703533917487E-2</v>
      </c>
      <c r="AX32" s="510">
        <v>2.133749118947436E-2</v>
      </c>
      <c r="AY32" s="510">
        <v>9.3174003720196148E-3</v>
      </c>
      <c r="AZ32" s="510">
        <v>1.7321126670707201E-2</v>
      </c>
      <c r="BA32" s="510">
        <v>3.5287081339712915E-2</v>
      </c>
      <c r="BB32" s="510">
        <v>7.6208621100261964E-3</v>
      </c>
      <c r="BC32" s="510">
        <v>2.6105263157894736E-2</v>
      </c>
      <c r="BD32" s="510">
        <v>1.6165090283748924E-2</v>
      </c>
      <c r="BE32" s="510">
        <v>3.9215686274509803E-3</v>
      </c>
      <c r="BF32" s="510">
        <v>2.0253164556962026E-2</v>
      </c>
      <c r="BG32" s="510">
        <v>4.5127578718783933E-3</v>
      </c>
      <c r="BH32" s="510">
        <v>1.9256353906950619E-2</v>
      </c>
      <c r="BI32" s="510">
        <v>1.2243878060969516E-2</v>
      </c>
      <c r="BJ32" s="510">
        <v>2.7063599458728013E-3</v>
      </c>
      <c r="BK32" s="510">
        <v>2.8864167998560498E-2</v>
      </c>
      <c r="BL32" s="510">
        <v>5.8871479032696311E-4</v>
      </c>
      <c r="BM32" s="510">
        <v>1.1610840278869843E-2</v>
      </c>
      <c r="BN32" s="510">
        <v>1.706881681609403E-2</v>
      </c>
      <c r="BO32" s="510">
        <v>9.5379398050021193E-3</v>
      </c>
      <c r="BP32" s="510">
        <v>1.1543344214726152E-2</v>
      </c>
      <c r="BQ32" s="510">
        <v>0</v>
      </c>
      <c r="BR32" s="510">
        <v>0</v>
      </c>
      <c r="BS32" s="510">
        <v>4.050999852601582E-2</v>
      </c>
      <c r="BT32" s="510">
        <v>1.5216729707404025E-3</v>
      </c>
      <c r="BU32" s="510">
        <v>5.4437610024967937E-3</v>
      </c>
      <c r="BV32" s="510">
        <v>3.1188396621436897E-3</v>
      </c>
      <c r="BW32" s="510">
        <v>5.4669582377726812E-4</v>
      </c>
      <c r="BX32" s="510">
        <v>1.3206162876008803E-3</v>
      </c>
      <c r="BY32" s="510">
        <v>4.1276567821634425E-4</v>
      </c>
      <c r="BZ32" s="510">
        <v>0</v>
      </c>
      <c r="CA32" s="510">
        <v>3.7907042150185253E-4</v>
      </c>
      <c r="CB32" s="510">
        <v>3.7876277140719839E-5</v>
      </c>
      <c r="CC32" s="510">
        <v>0</v>
      </c>
      <c r="CD32" s="510">
        <v>5.905511811023622E-4</v>
      </c>
      <c r="CE32" s="510">
        <v>1.6750418760469012E-3</v>
      </c>
      <c r="CF32" s="510">
        <v>3.624168334505328E-3</v>
      </c>
      <c r="CG32" s="510">
        <v>3.5124023198192067E-3</v>
      </c>
      <c r="CH32" s="510">
        <v>0</v>
      </c>
      <c r="CI32" s="510">
        <v>3.1335847164628098E-5</v>
      </c>
      <c r="CJ32" s="510">
        <v>6.7977268401446555E-4</v>
      </c>
      <c r="CK32" s="510">
        <v>9.0617104875152423E-3</v>
      </c>
      <c r="CL32" s="510">
        <v>0</v>
      </c>
      <c r="CM32" s="510">
        <v>3.1681187210804954E-3</v>
      </c>
      <c r="CN32" s="510">
        <v>8.4490167629877664E-4</v>
      </c>
      <c r="CO32" s="510">
        <v>2.7133561255247878E-4</v>
      </c>
      <c r="CP32" s="510">
        <v>4.861650990397144E-3</v>
      </c>
      <c r="CQ32" s="510">
        <v>1.2607614999459674E-3</v>
      </c>
      <c r="CR32" s="510">
        <v>4.3293791670274482E-5</v>
      </c>
      <c r="CS32" s="510">
        <v>1.5810120453355205E-4</v>
      </c>
      <c r="CT32" s="510">
        <v>3.1535491762547301E-4</v>
      </c>
      <c r="CU32" s="510">
        <v>2.5596378199547274E-3</v>
      </c>
      <c r="CV32" s="510">
        <v>4.8345671551593898E-4</v>
      </c>
      <c r="CW32" s="510">
        <v>4.7105582747580315E-3</v>
      </c>
      <c r="CX32" s="510">
        <v>6.7480342682783708E-3</v>
      </c>
      <c r="CY32" s="510">
        <v>1.1784518486963377E-3</v>
      </c>
      <c r="CZ32" s="510">
        <v>1.9835647492207425E-3</v>
      </c>
      <c r="DA32" s="510">
        <v>1.1609633163908199E-3</v>
      </c>
      <c r="DB32" s="510">
        <v>2.6171009398639872E-3</v>
      </c>
      <c r="DC32" s="510">
        <v>6.2303345282634899E-3</v>
      </c>
      <c r="DD32" s="510">
        <v>9.0123686991111941E-4</v>
      </c>
      <c r="DE32" s="510">
        <v>3.7037037037037035E-2</v>
      </c>
      <c r="DF32" s="510">
        <v>2.8573999910003148E-3</v>
      </c>
      <c r="DG32" s="511">
        <v>1.3442642728061732E-2</v>
      </c>
      <c r="DH32" s="513" t="s">
        <v>233</v>
      </c>
      <c r="DI32" s="183"/>
    </row>
    <row r="33" spans="1:113" ht="17.25" customHeight="1">
      <c r="A33" s="587" t="s">
        <v>234</v>
      </c>
      <c r="B33" s="417" t="s">
        <v>338</v>
      </c>
      <c r="C33" s="488"/>
      <c r="D33" s="510">
        <v>1.1019180845301907E-3</v>
      </c>
      <c r="E33" s="510">
        <v>5.9159929008085186E-4</v>
      </c>
      <c r="F33" s="510">
        <v>5.8080293458324843E-3</v>
      </c>
      <c r="G33" s="510">
        <v>5.6807422836583981E-4</v>
      </c>
      <c r="H33" s="510">
        <v>1.546899170299536E-3</v>
      </c>
      <c r="I33" s="510">
        <v>0</v>
      </c>
      <c r="J33" s="510">
        <v>5.4281211696725618E-3</v>
      </c>
      <c r="K33" s="510">
        <v>2.4586402080555979E-4</v>
      </c>
      <c r="L33" s="510">
        <v>1.4836795252225519E-4</v>
      </c>
      <c r="M33" s="510">
        <v>0</v>
      </c>
      <c r="N33" s="510">
        <v>0</v>
      </c>
      <c r="O33" s="510">
        <v>8.6389356831238388E-5</v>
      </c>
      <c r="P33" s="510">
        <v>2.4974687816402296E-3</v>
      </c>
      <c r="Q33" s="510">
        <v>3.4433105866149127E-4</v>
      </c>
      <c r="R33" s="510">
        <v>8.3771738766209836E-4</v>
      </c>
      <c r="S33" s="510">
        <v>1.331026221216558E-5</v>
      </c>
      <c r="T33" s="510">
        <v>7.0815957195688093E-4</v>
      </c>
      <c r="U33" s="510">
        <v>5.1509883458888679E-4</v>
      </c>
      <c r="V33" s="510">
        <v>1.0958153551126634E-3</v>
      </c>
      <c r="W33" s="510">
        <v>1.8581143855215726E-4</v>
      </c>
      <c r="X33" s="510">
        <v>0</v>
      </c>
      <c r="Y33" s="510">
        <v>6.5608825602021727E-4</v>
      </c>
      <c r="Z33" s="510">
        <v>2.5714495628535744E-4</v>
      </c>
      <c r="AA33" s="510">
        <v>0</v>
      </c>
      <c r="AB33" s="510">
        <v>1.4098406880022557E-3</v>
      </c>
      <c r="AC33" s="510">
        <v>3.4081420513607007E-4</v>
      </c>
      <c r="AD33" s="510">
        <v>0</v>
      </c>
      <c r="AE33" s="510">
        <v>8.2590023125206477E-4</v>
      </c>
      <c r="AF33" s="510">
        <v>7.4699492359083615E-4</v>
      </c>
      <c r="AG33" s="510">
        <v>5.6471686372121965E-2</v>
      </c>
      <c r="AH33" s="510">
        <v>1.1261261261261261E-3</v>
      </c>
      <c r="AI33" s="510">
        <v>5.9638194950632827E-4</v>
      </c>
      <c r="AJ33" s="510">
        <v>4.5422636990543832E-4</v>
      </c>
      <c r="AK33" s="510">
        <v>1.0178117048346056E-3</v>
      </c>
      <c r="AL33" s="510">
        <v>2.2870530484743684E-3</v>
      </c>
      <c r="AM33" s="510">
        <v>9.6322410371997146E-4</v>
      </c>
      <c r="AN33" s="510">
        <v>4.9551967626047821E-4</v>
      </c>
      <c r="AO33" s="510">
        <v>2.1425409473218239E-3</v>
      </c>
      <c r="AP33" s="510">
        <v>1.3506820944577012E-4</v>
      </c>
      <c r="AQ33" s="510">
        <v>7.9344928272184849E-6</v>
      </c>
      <c r="AR33" s="510">
        <v>2.1265021512289204E-4</v>
      </c>
      <c r="AS33" s="510">
        <v>3.5449282026628766E-3</v>
      </c>
      <c r="AT33" s="510">
        <v>4.9798231304198502E-4</v>
      </c>
      <c r="AU33" s="510">
        <v>8.8563006730788506E-3</v>
      </c>
      <c r="AV33" s="510">
        <v>4.0124584043502963E-3</v>
      </c>
      <c r="AW33" s="510">
        <v>1.4274937619683166E-2</v>
      </c>
      <c r="AX33" s="510">
        <v>5.9591191610243706E-3</v>
      </c>
      <c r="AY33" s="510">
        <v>6.7639930105405555E-4</v>
      </c>
      <c r="AZ33" s="510">
        <v>3.3493891352196241E-3</v>
      </c>
      <c r="BA33" s="510">
        <v>5.3827751196172252E-3</v>
      </c>
      <c r="BB33" s="510">
        <v>1.4289116456299119E-3</v>
      </c>
      <c r="BC33" s="510">
        <v>5.4736842105263155E-3</v>
      </c>
      <c r="BD33" s="510">
        <v>1.3757523645743766E-3</v>
      </c>
      <c r="BE33" s="510">
        <v>0</v>
      </c>
      <c r="BF33" s="510">
        <v>1.2658227848101266E-2</v>
      </c>
      <c r="BG33" s="510">
        <v>2.0765472312703582E-2</v>
      </c>
      <c r="BH33" s="510">
        <v>1.2249563923408197E-2</v>
      </c>
      <c r="BI33" s="510">
        <v>9.9950024987506252E-3</v>
      </c>
      <c r="BJ33" s="510">
        <v>8.3897158322056836E-3</v>
      </c>
      <c r="BK33" s="510">
        <v>2.413285773256983E-3</v>
      </c>
      <c r="BL33" s="510">
        <v>1.3585725930622225E-3</v>
      </c>
      <c r="BM33" s="510">
        <v>2.8456106455791941E-4</v>
      </c>
      <c r="BN33" s="510">
        <v>2.7077441482640353E-4</v>
      </c>
      <c r="BO33" s="510">
        <v>3.258796100042391E-3</v>
      </c>
      <c r="BP33" s="510">
        <v>4.2074718897352195E-3</v>
      </c>
      <c r="BQ33" s="510">
        <v>0</v>
      </c>
      <c r="BR33" s="510">
        <v>0</v>
      </c>
      <c r="BS33" s="510">
        <v>1.7196482091092222E-3</v>
      </c>
      <c r="BT33" s="510">
        <v>1.1100966624639509E-2</v>
      </c>
      <c r="BU33" s="510">
        <v>1.1393272133862611E-4</v>
      </c>
      <c r="BV33" s="510">
        <v>7.1945551606544165E-6</v>
      </c>
      <c r="BW33" s="510">
        <v>0</v>
      </c>
      <c r="BX33" s="510">
        <v>0</v>
      </c>
      <c r="BY33" s="510">
        <v>0</v>
      </c>
      <c r="BZ33" s="510">
        <v>1.3975263783103906E-4</v>
      </c>
      <c r="CA33" s="510">
        <v>1.8219836388314848E-3</v>
      </c>
      <c r="CB33" s="510">
        <v>6.4105599060668324E-3</v>
      </c>
      <c r="CC33" s="510">
        <v>1.2689205111936917E-3</v>
      </c>
      <c r="CD33" s="510">
        <v>0</v>
      </c>
      <c r="CE33" s="510">
        <v>8.375209380234506E-4</v>
      </c>
      <c r="CF33" s="510">
        <v>6.4910477632931253E-4</v>
      </c>
      <c r="CG33" s="510">
        <v>5.4455849919677619E-5</v>
      </c>
      <c r="CH33" s="510">
        <v>3.5038542396636298E-4</v>
      </c>
      <c r="CI33" s="510">
        <v>2.0890564776418729E-4</v>
      </c>
      <c r="CJ33" s="510">
        <v>5.4381814721157244E-5</v>
      </c>
      <c r="CK33" s="510">
        <v>0</v>
      </c>
      <c r="CL33" s="510">
        <v>0</v>
      </c>
      <c r="CM33" s="510">
        <v>4.1685772645795988E-5</v>
      </c>
      <c r="CN33" s="510">
        <v>8.6221523523932536E-4</v>
      </c>
      <c r="CO33" s="510">
        <v>4.4400372963132893E-5</v>
      </c>
      <c r="CP33" s="510">
        <v>4.3798657571145444E-4</v>
      </c>
      <c r="CQ33" s="510">
        <v>1.1707071070926839E-3</v>
      </c>
      <c r="CR33" s="510">
        <v>7.792882500649407E-4</v>
      </c>
      <c r="CS33" s="510">
        <v>1.5711307200521735E-3</v>
      </c>
      <c r="CT33" s="510">
        <v>1.5385497496273079E-3</v>
      </c>
      <c r="CU33" s="510">
        <v>5.3804631725578962E-3</v>
      </c>
      <c r="CV33" s="510">
        <v>5.7410484967517752E-4</v>
      </c>
      <c r="CW33" s="510">
        <v>0</v>
      </c>
      <c r="CX33" s="510">
        <v>4.4409889293118961E-2</v>
      </c>
      <c r="CY33" s="510">
        <v>3.9812562455957356E-5</v>
      </c>
      <c r="CZ33" s="510">
        <v>1.4370724203538032E-3</v>
      </c>
      <c r="DA33" s="510">
        <v>1.4630025531754234E-4</v>
      </c>
      <c r="DB33" s="510">
        <v>4.3936731107205621E-4</v>
      </c>
      <c r="DC33" s="510">
        <v>2.0506879979962744E-3</v>
      </c>
      <c r="DD33" s="510">
        <v>6.0600410218161478E-4</v>
      </c>
      <c r="DE33" s="510">
        <v>1.0283421118635566E-2</v>
      </c>
      <c r="DF33" s="510">
        <v>2.2499212527561535E-4</v>
      </c>
      <c r="DG33" s="511">
        <v>2.1129471182675238E-3</v>
      </c>
      <c r="DH33" s="513" t="s">
        <v>234</v>
      </c>
      <c r="DI33" s="183"/>
    </row>
    <row r="34" spans="1:113" ht="17.25" customHeight="1">
      <c r="A34" s="587" t="s">
        <v>235</v>
      </c>
      <c r="B34" s="417" t="s">
        <v>538</v>
      </c>
      <c r="C34" s="488"/>
      <c r="D34" s="510">
        <v>7.4706310815606149E-5</v>
      </c>
      <c r="E34" s="510">
        <v>0</v>
      </c>
      <c r="F34" s="510">
        <v>0</v>
      </c>
      <c r="G34" s="510">
        <v>0</v>
      </c>
      <c r="H34" s="510">
        <v>4.2188159189987344E-4</v>
      </c>
      <c r="I34" s="510">
        <v>0</v>
      </c>
      <c r="J34" s="510">
        <v>4.7277184381019086E-3</v>
      </c>
      <c r="K34" s="510">
        <v>1.0927289813580436E-5</v>
      </c>
      <c r="L34" s="510">
        <v>3.2970656116056713E-5</v>
      </c>
      <c r="M34" s="510">
        <v>0</v>
      </c>
      <c r="N34" s="510">
        <v>0</v>
      </c>
      <c r="O34" s="510">
        <v>4.3194678415619194E-5</v>
      </c>
      <c r="P34" s="510">
        <v>6.3111711103611204E-3</v>
      </c>
      <c r="Q34" s="510">
        <v>2.1911976460276718E-4</v>
      </c>
      <c r="R34" s="510">
        <v>6.3666521462319467E-4</v>
      </c>
      <c r="S34" s="510">
        <v>5.3241048848662319E-5</v>
      </c>
      <c r="T34" s="510">
        <v>1.1802659532614683E-4</v>
      </c>
      <c r="U34" s="510">
        <v>6.4387354323610849E-5</v>
      </c>
      <c r="V34" s="510">
        <v>1.3697691938908293E-4</v>
      </c>
      <c r="W34" s="510">
        <v>0</v>
      </c>
      <c r="X34" s="510">
        <v>0</v>
      </c>
      <c r="Y34" s="510">
        <v>0</v>
      </c>
      <c r="Z34" s="510">
        <v>0</v>
      </c>
      <c r="AA34" s="510">
        <v>1.2034177062858519E-4</v>
      </c>
      <c r="AB34" s="510">
        <v>8.9042569768563522E-6</v>
      </c>
      <c r="AC34" s="510">
        <v>3.578549153928736E-4</v>
      </c>
      <c r="AD34" s="510">
        <v>0</v>
      </c>
      <c r="AE34" s="510">
        <v>8.2590023125206477E-4</v>
      </c>
      <c r="AF34" s="510">
        <v>1.1047108024934902E-4</v>
      </c>
      <c r="AG34" s="510">
        <v>2.3335407591785936E-4</v>
      </c>
      <c r="AH34" s="510">
        <v>0.1036036036036036</v>
      </c>
      <c r="AI34" s="510">
        <v>0</v>
      </c>
      <c r="AJ34" s="510">
        <v>8.2586612710079693E-5</v>
      </c>
      <c r="AK34" s="510">
        <v>1.0178117048346056E-3</v>
      </c>
      <c r="AL34" s="510">
        <v>1.3945445417526636E-4</v>
      </c>
      <c r="AM34" s="510">
        <v>7.7057928297597717E-5</v>
      </c>
      <c r="AN34" s="510">
        <v>0</v>
      </c>
      <c r="AO34" s="510">
        <v>3.0101814962372732E-4</v>
      </c>
      <c r="AP34" s="510">
        <v>0</v>
      </c>
      <c r="AQ34" s="510">
        <v>2.3803478481655453E-5</v>
      </c>
      <c r="AR34" s="510">
        <v>8.4071015281143364E-5</v>
      </c>
      <c r="AS34" s="510">
        <v>1.1704951612566102E-4</v>
      </c>
      <c r="AT34" s="510">
        <v>3.4343607795998968E-5</v>
      </c>
      <c r="AU34" s="510">
        <v>4.678800355588827E-5</v>
      </c>
      <c r="AV34" s="510">
        <v>3.9566593620647672E-4</v>
      </c>
      <c r="AW34" s="510">
        <v>3.4816921023617478E-4</v>
      </c>
      <c r="AX34" s="510">
        <v>2.6342581715400442E-4</v>
      </c>
      <c r="AY34" s="510">
        <v>1.5782650357927964E-4</v>
      </c>
      <c r="AZ34" s="510">
        <v>6.3797888289897611E-5</v>
      </c>
      <c r="BA34" s="510">
        <v>0</v>
      </c>
      <c r="BB34" s="510">
        <v>2.3815194093831864E-4</v>
      </c>
      <c r="BC34" s="510">
        <v>0</v>
      </c>
      <c r="BD34" s="510">
        <v>0</v>
      </c>
      <c r="BE34" s="510">
        <v>0</v>
      </c>
      <c r="BF34" s="510">
        <v>0</v>
      </c>
      <c r="BG34" s="510">
        <v>6.7861020629750274E-5</v>
      </c>
      <c r="BH34" s="510">
        <v>6.8983867629812857E-5</v>
      </c>
      <c r="BI34" s="510">
        <v>0</v>
      </c>
      <c r="BJ34" s="510">
        <v>0</v>
      </c>
      <c r="BK34" s="510">
        <v>7.0916731056235905E-4</v>
      </c>
      <c r="BL34" s="510">
        <v>0</v>
      </c>
      <c r="BM34" s="510">
        <v>0</v>
      </c>
      <c r="BN34" s="510">
        <v>2.0057364061215075E-5</v>
      </c>
      <c r="BO34" s="510">
        <v>8.8314257453723323E-6</v>
      </c>
      <c r="BP34" s="510">
        <v>6.3474791439970983E-5</v>
      </c>
      <c r="BQ34" s="510">
        <v>2.9614010980875271E-5</v>
      </c>
      <c r="BR34" s="510">
        <v>3.8073262186328239E-3</v>
      </c>
      <c r="BS34" s="510">
        <v>1.7196482091092223E-4</v>
      </c>
      <c r="BT34" s="510">
        <v>1.883976059011927E-4</v>
      </c>
      <c r="BU34" s="510">
        <v>9.3091369874243287E-5</v>
      </c>
      <c r="BV34" s="510">
        <v>1.330992704721067E-4</v>
      </c>
      <c r="BW34" s="510">
        <v>0</v>
      </c>
      <c r="BX34" s="510">
        <v>0</v>
      </c>
      <c r="BY34" s="510">
        <v>0</v>
      </c>
      <c r="BZ34" s="510">
        <v>2.0962895674655858E-4</v>
      </c>
      <c r="CA34" s="510">
        <v>3.0570195282407466E-5</v>
      </c>
      <c r="CB34" s="510">
        <v>0</v>
      </c>
      <c r="CC34" s="510">
        <v>0</v>
      </c>
      <c r="CD34" s="510">
        <v>0</v>
      </c>
      <c r="CE34" s="510">
        <v>0</v>
      </c>
      <c r="CF34" s="510">
        <v>0</v>
      </c>
      <c r="CG34" s="510">
        <v>5.4455849919677619E-5</v>
      </c>
      <c r="CH34" s="510">
        <v>5.8397570661060502E-4</v>
      </c>
      <c r="CI34" s="510">
        <v>3.3633809290034154E-3</v>
      </c>
      <c r="CJ34" s="510">
        <v>2.1752725888462898E-4</v>
      </c>
      <c r="CK34" s="510">
        <v>7.9698421174276531E-6</v>
      </c>
      <c r="CL34" s="510">
        <v>1.5337423312883436E-3</v>
      </c>
      <c r="CM34" s="510">
        <v>4.1685772645795988E-5</v>
      </c>
      <c r="CN34" s="510">
        <v>2.9433050198932791E-4</v>
      </c>
      <c r="CO34" s="510">
        <v>4.9333747736814323E-5</v>
      </c>
      <c r="CP34" s="510">
        <v>7.4457717870947252E-4</v>
      </c>
      <c r="CQ34" s="510">
        <v>3.0875791835411447E-5</v>
      </c>
      <c r="CR34" s="510">
        <v>2.1646895835137242E-4</v>
      </c>
      <c r="CS34" s="510">
        <v>6.9169276983429019E-5</v>
      </c>
      <c r="CT34" s="510">
        <v>4.7781048125071672E-5</v>
      </c>
      <c r="CU34" s="510">
        <v>1.6716002089500262E-3</v>
      </c>
      <c r="CV34" s="510">
        <v>7.5540111799365461E-4</v>
      </c>
      <c r="CW34" s="510">
        <v>3.6801236521547121E-5</v>
      </c>
      <c r="CX34" s="510">
        <v>9.7797598090990886E-6</v>
      </c>
      <c r="CY34" s="510">
        <v>7.9625124911914712E-5</v>
      </c>
      <c r="CZ34" s="510">
        <v>5.0601141561753638E-4</v>
      </c>
      <c r="DA34" s="510">
        <v>1.4158089224278291E-5</v>
      </c>
      <c r="DB34" s="510">
        <v>3.6295560479865515E-4</v>
      </c>
      <c r="DC34" s="510">
        <v>2.3481160282400087E-4</v>
      </c>
      <c r="DD34" s="510">
        <v>1.1187768040275966E-3</v>
      </c>
      <c r="DE34" s="510">
        <v>0</v>
      </c>
      <c r="DF34" s="510">
        <v>8.5497007604733838E-4</v>
      </c>
      <c r="DG34" s="511">
        <v>2.1657141445089218E-4</v>
      </c>
      <c r="DH34" s="513" t="s">
        <v>235</v>
      </c>
      <c r="DI34" s="183"/>
    </row>
    <row r="35" spans="1:113" ht="17.25" customHeight="1">
      <c r="A35" s="587" t="s">
        <v>236</v>
      </c>
      <c r="B35" s="417" t="s">
        <v>339</v>
      </c>
      <c r="C35" s="488"/>
      <c r="D35" s="510">
        <v>0</v>
      </c>
      <c r="E35" s="510">
        <v>0</v>
      </c>
      <c r="F35" s="510">
        <v>0</v>
      </c>
      <c r="G35" s="510">
        <v>5.6807422836583981E-4</v>
      </c>
      <c r="H35" s="510">
        <v>0</v>
      </c>
      <c r="I35" s="510">
        <v>0</v>
      </c>
      <c r="J35" s="510">
        <v>0</v>
      </c>
      <c r="K35" s="510">
        <v>6.2285551937408482E-4</v>
      </c>
      <c r="L35" s="510">
        <v>9.5614902736564453E-3</v>
      </c>
      <c r="M35" s="510">
        <v>0</v>
      </c>
      <c r="N35" s="510">
        <v>0</v>
      </c>
      <c r="O35" s="510">
        <v>3.0236274890933437E-4</v>
      </c>
      <c r="P35" s="510">
        <v>8.0998987512656095E-4</v>
      </c>
      <c r="Q35" s="510">
        <v>9.390847054404307E-5</v>
      </c>
      <c r="R35" s="510">
        <v>1.591663036557987E-2</v>
      </c>
      <c r="S35" s="510">
        <v>1.331026221216558E-5</v>
      </c>
      <c r="T35" s="510">
        <v>0</v>
      </c>
      <c r="U35" s="510">
        <v>0</v>
      </c>
      <c r="V35" s="510">
        <v>6.8488459694541465E-5</v>
      </c>
      <c r="W35" s="510">
        <v>2.0810881117841614E-3</v>
      </c>
      <c r="X35" s="510">
        <v>0</v>
      </c>
      <c r="Y35" s="510">
        <v>1.0448812966247904E-3</v>
      </c>
      <c r="Z35" s="510">
        <v>0</v>
      </c>
      <c r="AA35" s="510">
        <v>0</v>
      </c>
      <c r="AB35" s="510">
        <v>9.6403422202764773E-3</v>
      </c>
      <c r="AC35" s="510">
        <v>5.1122130770410515E-3</v>
      </c>
      <c r="AD35" s="510">
        <v>0</v>
      </c>
      <c r="AE35" s="510">
        <v>0</v>
      </c>
      <c r="AF35" s="510">
        <v>3.5350745679791685E-3</v>
      </c>
      <c r="AG35" s="510">
        <v>1.0889856876166771E-3</v>
      </c>
      <c r="AH35" s="510">
        <v>0</v>
      </c>
      <c r="AI35" s="510">
        <v>5.3608110794513289E-2</v>
      </c>
      <c r="AJ35" s="510">
        <v>0</v>
      </c>
      <c r="AK35" s="510">
        <v>0</v>
      </c>
      <c r="AL35" s="510">
        <v>2.5938528476599542E-3</v>
      </c>
      <c r="AM35" s="510">
        <v>0</v>
      </c>
      <c r="AN35" s="510">
        <v>0</v>
      </c>
      <c r="AO35" s="510">
        <v>0</v>
      </c>
      <c r="AP35" s="510">
        <v>0</v>
      </c>
      <c r="AQ35" s="510">
        <v>0</v>
      </c>
      <c r="AR35" s="510">
        <v>1.0385243064141239E-4</v>
      </c>
      <c r="AS35" s="510">
        <v>6.8557573730744308E-4</v>
      </c>
      <c r="AT35" s="510">
        <v>6.3535674422598098E-4</v>
      </c>
      <c r="AU35" s="510">
        <v>4.0104003047904229E-5</v>
      </c>
      <c r="AV35" s="510">
        <v>1.7754240727213701E-4</v>
      </c>
      <c r="AW35" s="510">
        <v>8.3560610456681946E-3</v>
      </c>
      <c r="AX35" s="510">
        <v>9.896267184974761E-4</v>
      </c>
      <c r="AY35" s="510">
        <v>5.5915675553801928E-3</v>
      </c>
      <c r="AZ35" s="510">
        <v>1.9139366486969282E-4</v>
      </c>
      <c r="BA35" s="510">
        <v>1.7942583732057417E-3</v>
      </c>
      <c r="BB35" s="510">
        <v>4.7630388187663728E-4</v>
      </c>
      <c r="BC35" s="510">
        <v>5.8947368421052634E-3</v>
      </c>
      <c r="BD35" s="510">
        <v>1.7196904557179707E-4</v>
      </c>
      <c r="BE35" s="510">
        <v>0</v>
      </c>
      <c r="BF35" s="510">
        <v>1.0126582278481013E-2</v>
      </c>
      <c r="BG35" s="510">
        <v>3.5966340933767642E-3</v>
      </c>
      <c r="BH35" s="510">
        <v>9.8548382328304089E-6</v>
      </c>
      <c r="BI35" s="510">
        <v>0</v>
      </c>
      <c r="BJ35" s="510">
        <v>7.307171853856563E-3</v>
      </c>
      <c r="BK35" s="510">
        <v>3.6305132466102862E-3</v>
      </c>
      <c r="BL35" s="510">
        <v>0</v>
      </c>
      <c r="BM35" s="510">
        <v>3.819109024329971E-3</v>
      </c>
      <c r="BN35" s="510">
        <v>2.015765088152115E-3</v>
      </c>
      <c r="BO35" s="510">
        <v>4.4157128726861667E-5</v>
      </c>
      <c r="BP35" s="510">
        <v>6.3474791439970983E-5</v>
      </c>
      <c r="BQ35" s="510">
        <v>0</v>
      </c>
      <c r="BR35" s="510">
        <v>0</v>
      </c>
      <c r="BS35" s="510">
        <v>0</v>
      </c>
      <c r="BT35" s="510">
        <v>1.3042911177774878E-4</v>
      </c>
      <c r="BU35" s="510">
        <v>8.3365405857531297E-5</v>
      </c>
      <c r="BV35" s="510">
        <v>3.5972775803272082E-6</v>
      </c>
      <c r="BW35" s="510">
        <v>0</v>
      </c>
      <c r="BX35" s="510">
        <v>0</v>
      </c>
      <c r="BY35" s="510">
        <v>0</v>
      </c>
      <c r="BZ35" s="510">
        <v>0</v>
      </c>
      <c r="CA35" s="510">
        <v>1.8342117169444477E-5</v>
      </c>
      <c r="CB35" s="510">
        <v>0</v>
      </c>
      <c r="CC35" s="510">
        <v>0</v>
      </c>
      <c r="CD35" s="510">
        <v>0</v>
      </c>
      <c r="CE35" s="510">
        <v>0</v>
      </c>
      <c r="CF35" s="510">
        <v>0</v>
      </c>
      <c r="CG35" s="510">
        <v>0</v>
      </c>
      <c r="CH35" s="510">
        <v>0</v>
      </c>
      <c r="CI35" s="510">
        <v>0</v>
      </c>
      <c r="CJ35" s="510">
        <v>0</v>
      </c>
      <c r="CK35" s="510">
        <v>0</v>
      </c>
      <c r="CL35" s="510">
        <v>0</v>
      </c>
      <c r="CM35" s="510">
        <v>0</v>
      </c>
      <c r="CN35" s="510">
        <v>9.6955930067072724E-5</v>
      </c>
      <c r="CO35" s="510">
        <v>4.884041025944618E-4</v>
      </c>
      <c r="CP35" s="510">
        <v>2.1461342209861266E-3</v>
      </c>
      <c r="CQ35" s="510">
        <v>3.447796754954278E-4</v>
      </c>
      <c r="CR35" s="510">
        <v>3.9830288336652527E-3</v>
      </c>
      <c r="CS35" s="510">
        <v>2.3715180680032805E-4</v>
      </c>
      <c r="CT35" s="510">
        <v>2.4846145025037269E-4</v>
      </c>
      <c r="CU35" s="510">
        <v>2.9601253700156714E-4</v>
      </c>
      <c r="CV35" s="510">
        <v>0</v>
      </c>
      <c r="CW35" s="510">
        <v>3.6801236521547121E-5</v>
      </c>
      <c r="CX35" s="510">
        <v>4.1466181590580136E-3</v>
      </c>
      <c r="CY35" s="510">
        <v>7.9625124911914702E-6</v>
      </c>
      <c r="CZ35" s="510">
        <v>8.5009917823746103E-4</v>
      </c>
      <c r="DA35" s="510">
        <v>4.4362012902738647E-4</v>
      </c>
      <c r="DB35" s="510">
        <v>9.5514632841751354E-5</v>
      </c>
      <c r="DC35" s="510">
        <v>5.7920195363253546E-4</v>
      </c>
      <c r="DD35" s="510">
        <v>6.2154266890422023E-5</v>
      </c>
      <c r="DE35" s="510">
        <v>0</v>
      </c>
      <c r="DF35" s="510">
        <v>1.0124645637402691E-3</v>
      </c>
      <c r="DG35" s="511">
        <v>1.5636952500288385E-3</v>
      </c>
      <c r="DH35" s="513" t="s">
        <v>236</v>
      </c>
      <c r="DI35" s="183"/>
    </row>
    <row r="36" spans="1:113" ht="17.25" customHeight="1">
      <c r="A36" s="587" t="s">
        <v>237</v>
      </c>
      <c r="B36" s="417" t="s">
        <v>340</v>
      </c>
      <c r="C36" s="488"/>
      <c r="D36" s="510">
        <v>0</v>
      </c>
      <c r="E36" s="510">
        <v>0</v>
      </c>
      <c r="F36" s="510">
        <v>0</v>
      </c>
      <c r="G36" s="510">
        <v>0</v>
      </c>
      <c r="H36" s="510">
        <v>0</v>
      </c>
      <c r="I36" s="510">
        <v>0</v>
      </c>
      <c r="J36" s="510">
        <v>0</v>
      </c>
      <c r="K36" s="510">
        <v>0</v>
      </c>
      <c r="L36" s="510">
        <v>0</v>
      </c>
      <c r="M36" s="510">
        <v>0</v>
      </c>
      <c r="N36" s="510">
        <v>0</v>
      </c>
      <c r="O36" s="510">
        <v>0</v>
      </c>
      <c r="P36" s="510">
        <v>0</v>
      </c>
      <c r="Q36" s="510">
        <v>0</v>
      </c>
      <c r="R36" s="510">
        <v>0</v>
      </c>
      <c r="S36" s="510">
        <v>0</v>
      </c>
      <c r="T36" s="510">
        <v>0</v>
      </c>
      <c r="U36" s="510">
        <v>0</v>
      </c>
      <c r="V36" s="510">
        <v>0</v>
      </c>
      <c r="W36" s="510">
        <v>0</v>
      </c>
      <c r="X36" s="510">
        <v>0</v>
      </c>
      <c r="Y36" s="510">
        <v>0</v>
      </c>
      <c r="Z36" s="510">
        <v>0</v>
      </c>
      <c r="AA36" s="510">
        <v>0</v>
      </c>
      <c r="AB36" s="510">
        <v>0</v>
      </c>
      <c r="AC36" s="510">
        <v>0</v>
      </c>
      <c r="AD36" s="510">
        <v>0</v>
      </c>
      <c r="AE36" s="510">
        <v>1.6518004625041294E-4</v>
      </c>
      <c r="AF36" s="510">
        <v>0</v>
      </c>
      <c r="AG36" s="510">
        <v>0</v>
      </c>
      <c r="AH36" s="510">
        <v>0</v>
      </c>
      <c r="AI36" s="510">
        <v>0</v>
      </c>
      <c r="AJ36" s="510">
        <v>0.14514597183796507</v>
      </c>
      <c r="AK36" s="510">
        <v>0</v>
      </c>
      <c r="AL36" s="510">
        <v>9.4829028839181126E-4</v>
      </c>
      <c r="AM36" s="510">
        <v>0</v>
      </c>
      <c r="AN36" s="510">
        <v>0</v>
      </c>
      <c r="AO36" s="510">
        <v>0</v>
      </c>
      <c r="AP36" s="510">
        <v>0</v>
      </c>
      <c r="AQ36" s="510">
        <v>0</v>
      </c>
      <c r="AR36" s="510">
        <v>0</v>
      </c>
      <c r="AS36" s="510">
        <v>0</v>
      </c>
      <c r="AT36" s="510">
        <v>1.0303082338799691E-4</v>
      </c>
      <c r="AU36" s="510">
        <v>0</v>
      </c>
      <c r="AV36" s="510">
        <v>0</v>
      </c>
      <c r="AW36" s="510">
        <v>0</v>
      </c>
      <c r="AX36" s="510">
        <v>0</v>
      </c>
      <c r="AY36" s="510">
        <v>0</v>
      </c>
      <c r="AZ36" s="510">
        <v>0</v>
      </c>
      <c r="BA36" s="510">
        <v>0</v>
      </c>
      <c r="BB36" s="510">
        <v>0</v>
      </c>
      <c r="BC36" s="510">
        <v>0</v>
      </c>
      <c r="BD36" s="510">
        <v>0</v>
      </c>
      <c r="BE36" s="510">
        <v>0</v>
      </c>
      <c r="BF36" s="510">
        <v>0</v>
      </c>
      <c r="BG36" s="510">
        <v>0</v>
      </c>
      <c r="BH36" s="510">
        <v>0</v>
      </c>
      <c r="BI36" s="510">
        <v>0</v>
      </c>
      <c r="BJ36" s="510">
        <v>0</v>
      </c>
      <c r="BK36" s="510">
        <v>1.5876880087216995E-4</v>
      </c>
      <c r="BL36" s="510">
        <v>0</v>
      </c>
      <c r="BM36" s="510">
        <v>3.0219636211144311E-2</v>
      </c>
      <c r="BN36" s="510">
        <v>3.6203542130493212E-2</v>
      </c>
      <c r="BO36" s="510">
        <v>6.0945669068814469E-2</v>
      </c>
      <c r="BP36" s="510">
        <v>3.7468262604280017E-2</v>
      </c>
      <c r="BQ36" s="510">
        <v>0</v>
      </c>
      <c r="BR36" s="510">
        <v>0</v>
      </c>
      <c r="BS36" s="510">
        <v>0</v>
      </c>
      <c r="BT36" s="510">
        <v>2.1738185296291465E-4</v>
      </c>
      <c r="BU36" s="510">
        <v>0</v>
      </c>
      <c r="BV36" s="510">
        <v>0</v>
      </c>
      <c r="BW36" s="510">
        <v>0</v>
      </c>
      <c r="BX36" s="510">
        <v>2.4455857177794082E-5</v>
      </c>
      <c r="BY36" s="510">
        <v>1.0372060632103009E-4</v>
      </c>
      <c r="BZ36" s="510">
        <v>0</v>
      </c>
      <c r="CA36" s="510">
        <v>0</v>
      </c>
      <c r="CB36" s="510">
        <v>0</v>
      </c>
      <c r="CC36" s="510">
        <v>0</v>
      </c>
      <c r="CD36" s="510">
        <v>0</v>
      </c>
      <c r="CE36" s="510">
        <v>0</v>
      </c>
      <c r="CF36" s="510">
        <v>0</v>
      </c>
      <c r="CG36" s="510">
        <v>0</v>
      </c>
      <c r="CH36" s="510">
        <v>0</v>
      </c>
      <c r="CI36" s="510">
        <v>0</v>
      </c>
      <c r="CJ36" s="510">
        <v>0</v>
      </c>
      <c r="CK36" s="510">
        <v>0</v>
      </c>
      <c r="CL36" s="510">
        <v>0</v>
      </c>
      <c r="CM36" s="510">
        <v>0</v>
      </c>
      <c r="CN36" s="510">
        <v>3.4627117881097402E-6</v>
      </c>
      <c r="CO36" s="510">
        <v>0</v>
      </c>
      <c r="CP36" s="510">
        <v>1.0949664392786362E-5</v>
      </c>
      <c r="CQ36" s="510">
        <v>0</v>
      </c>
      <c r="CR36" s="510">
        <v>0</v>
      </c>
      <c r="CS36" s="510">
        <v>0</v>
      </c>
      <c r="CT36" s="510">
        <v>0</v>
      </c>
      <c r="CU36" s="510">
        <v>0</v>
      </c>
      <c r="CV36" s="510">
        <v>0</v>
      </c>
      <c r="CW36" s="510">
        <v>0</v>
      </c>
      <c r="CX36" s="510">
        <v>0</v>
      </c>
      <c r="CY36" s="510">
        <v>0</v>
      </c>
      <c r="CZ36" s="510">
        <v>0</v>
      </c>
      <c r="DA36" s="510">
        <v>0</v>
      </c>
      <c r="DB36" s="510">
        <v>0</v>
      </c>
      <c r="DC36" s="510">
        <v>0</v>
      </c>
      <c r="DD36" s="510">
        <v>0</v>
      </c>
      <c r="DE36" s="510">
        <v>0</v>
      </c>
      <c r="DF36" s="510">
        <v>5.399811006614768E-4</v>
      </c>
      <c r="DG36" s="511">
        <v>2.8461821761618E-3</v>
      </c>
      <c r="DH36" s="513" t="s">
        <v>237</v>
      </c>
      <c r="DI36" s="183"/>
    </row>
    <row r="37" spans="1:113" ht="17.25" customHeight="1">
      <c r="A37" s="587" t="s">
        <v>238</v>
      </c>
      <c r="B37" s="417" t="s">
        <v>341</v>
      </c>
      <c r="C37" s="488"/>
      <c r="D37" s="510">
        <v>1.8676577703901537E-5</v>
      </c>
      <c r="E37" s="510">
        <v>0</v>
      </c>
      <c r="F37" s="510">
        <v>0</v>
      </c>
      <c r="G37" s="510">
        <v>0</v>
      </c>
      <c r="H37" s="510">
        <v>0</v>
      </c>
      <c r="I37" s="510">
        <v>0</v>
      </c>
      <c r="J37" s="510">
        <v>0</v>
      </c>
      <c r="K37" s="510">
        <v>0</v>
      </c>
      <c r="L37" s="510">
        <v>1.1539729640619849E-4</v>
      </c>
      <c r="M37" s="510">
        <v>0</v>
      </c>
      <c r="N37" s="510">
        <v>0</v>
      </c>
      <c r="O37" s="510">
        <v>0</v>
      </c>
      <c r="P37" s="510">
        <v>0</v>
      </c>
      <c r="Q37" s="510">
        <v>0</v>
      </c>
      <c r="R37" s="510">
        <v>1.3738565157658412E-3</v>
      </c>
      <c r="S37" s="510">
        <v>0</v>
      </c>
      <c r="T37" s="510">
        <v>0</v>
      </c>
      <c r="U37" s="510">
        <v>0</v>
      </c>
      <c r="V37" s="510">
        <v>0</v>
      </c>
      <c r="W37" s="510">
        <v>2.2297372626258873E-4</v>
      </c>
      <c r="X37" s="510">
        <v>0</v>
      </c>
      <c r="Y37" s="510">
        <v>0</v>
      </c>
      <c r="Z37" s="510">
        <v>0</v>
      </c>
      <c r="AA37" s="510">
        <v>0</v>
      </c>
      <c r="AB37" s="510">
        <v>0</v>
      </c>
      <c r="AC37" s="510">
        <v>6.816284102721402E-5</v>
      </c>
      <c r="AD37" s="510">
        <v>0</v>
      </c>
      <c r="AE37" s="510">
        <v>0</v>
      </c>
      <c r="AF37" s="510">
        <v>6.3126331571056573E-5</v>
      </c>
      <c r="AG37" s="510">
        <v>0</v>
      </c>
      <c r="AH37" s="510">
        <v>0</v>
      </c>
      <c r="AI37" s="510">
        <v>0</v>
      </c>
      <c r="AJ37" s="510">
        <v>4.1293306355039846E-5</v>
      </c>
      <c r="AK37" s="510">
        <v>9.6692111959287529E-3</v>
      </c>
      <c r="AL37" s="510">
        <v>0</v>
      </c>
      <c r="AM37" s="510">
        <v>0</v>
      </c>
      <c r="AN37" s="510">
        <v>0</v>
      </c>
      <c r="AO37" s="510">
        <v>0</v>
      </c>
      <c r="AP37" s="510">
        <v>0</v>
      </c>
      <c r="AQ37" s="510">
        <v>0</v>
      </c>
      <c r="AR37" s="510">
        <v>0</v>
      </c>
      <c r="AS37" s="510">
        <v>0</v>
      </c>
      <c r="AT37" s="510">
        <v>1.7171803897999484E-5</v>
      </c>
      <c r="AU37" s="510">
        <v>1.3368001015968078E-5</v>
      </c>
      <c r="AV37" s="510">
        <v>3.5508481454427398E-5</v>
      </c>
      <c r="AW37" s="510">
        <v>2.9014100853014566E-4</v>
      </c>
      <c r="AX37" s="510">
        <v>4.791502025530945E-3</v>
      </c>
      <c r="AY37" s="510">
        <v>2.9834845837325968E-2</v>
      </c>
      <c r="AZ37" s="510">
        <v>6.9858687677437879E-3</v>
      </c>
      <c r="BA37" s="510">
        <v>0</v>
      </c>
      <c r="BB37" s="510">
        <v>4.7630388187663728E-4</v>
      </c>
      <c r="BC37" s="510">
        <v>0</v>
      </c>
      <c r="BD37" s="510">
        <v>1.7196904557179707E-4</v>
      </c>
      <c r="BE37" s="510">
        <v>0</v>
      </c>
      <c r="BF37" s="510">
        <v>0</v>
      </c>
      <c r="BG37" s="510">
        <v>0</v>
      </c>
      <c r="BH37" s="510">
        <v>8.8693544095473672E-5</v>
      </c>
      <c r="BI37" s="510">
        <v>0</v>
      </c>
      <c r="BJ37" s="510">
        <v>0</v>
      </c>
      <c r="BK37" s="510">
        <v>1.1643045397292462E-4</v>
      </c>
      <c r="BL37" s="510">
        <v>0</v>
      </c>
      <c r="BM37" s="510">
        <v>5.5751503306150267E-3</v>
      </c>
      <c r="BN37" s="510">
        <v>8.5243797260164066E-4</v>
      </c>
      <c r="BO37" s="510">
        <v>2.6494277236116997E-4</v>
      </c>
      <c r="BP37" s="510">
        <v>7.5262966993108456E-4</v>
      </c>
      <c r="BQ37" s="510">
        <v>0</v>
      </c>
      <c r="BR37" s="510">
        <v>0</v>
      </c>
      <c r="BS37" s="510">
        <v>0</v>
      </c>
      <c r="BT37" s="510">
        <v>1.3042911177774878E-4</v>
      </c>
      <c r="BU37" s="510">
        <v>6.2524054393148473E-5</v>
      </c>
      <c r="BV37" s="510">
        <v>3.5972775803272082E-6</v>
      </c>
      <c r="BW37" s="510">
        <v>0</v>
      </c>
      <c r="BX37" s="510">
        <v>0</v>
      </c>
      <c r="BY37" s="510">
        <v>0</v>
      </c>
      <c r="BZ37" s="510">
        <v>0</v>
      </c>
      <c r="CA37" s="510">
        <v>1.8342117169444477E-5</v>
      </c>
      <c r="CB37" s="510">
        <v>0</v>
      </c>
      <c r="CC37" s="510">
        <v>0</v>
      </c>
      <c r="CD37" s="510">
        <v>0</v>
      </c>
      <c r="CE37" s="510">
        <v>0</v>
      </c>
      <c r="CF37" s="510">
        <v>0</v>
      </c>
      <c r="CG37" s="510">
        <v>0</v>
      </c>
      <c r="CH37" s="510">
        <v>0</v>
      </c>
      <c r="CI37" s="510">
        <v>0</v>
      </c>
      <c r="CJ37" s="510">
        <v>0</v>
      </c>
      <c r="CK37" s="510">
        <v>0</v>
      </c>
      <c r="CL37" s="510">
        <v>0</v>
      </c>
      <c r="CM37" s="510">
        <v>0</v>
      </c>
      <c r="CN37" s="510">
        <v>5.8866100397865587E-5</v>
      </c>
      <c r="CO37" s="510">
        <v>1.1840099456835437E-4</v>
      </c>
      <c r="CP37" s="510">
        <v>1.0949664392786362E-5</v>
      </c>
      <c r="CQ37" s="510">
        <v>1.9040071631837058E-4</v>
      </c>
      <c r="CR37" s="510">
        <v>2.1646895835137242E-4</v>
      </c>
      <c r="CS37" s="510">
        <v>1.0869457811681703E-3</v>
      </c>
      <c r="CT37" s="510">
        <v>7.0715951225106075E-4</v>
      </c>
      <c r="CU37" s="510">
        <v>1.915375239421905E-4</v>
      </c>
      <c r="CV37" s="510">
        <v>0</v>
      </c>
      <c r="CW37" s="510">
        <v>0</v>
      </c>
      <c r="CX37" s="510">
        <v>0</v>
      </c>
      <c r="CY37" s="510">
        <v>3.9812562455957351E-6</v>
      </c>
      <c r="CZ37" s="510">
        <v>1.1739464842326843E-3</v>
      </c>
      <c r="DA37" s="510">
        <v>1.1798407686898576E-3</v>
      </c>
      <c r="DB37" s="510">
        <v>0</v>
      </c>
      <c r="DC37" s="510">
        <v>1.5654106854933392E-5</v>
      </c>
      <c r="DD37" s="510">
        <v>1.7092423394866058E-4</v>
      </c>
      <c r="DE37" s="510">
        <v>0</v>
      </c>
      <c r="DF37" s="510">
        <v>8.9996850110246141E-4</v>
      </c>
      <c r="DG37" s="511">
        <v>9.4397943877249865E-4</v>
      </c>
      <c r="DH37" s="513" t="s">
        <v>238</v>
      </c>
      <c r="DI37" s="183"/>
    </row>
    <row r="38" spans="1:113" ht="17.25" customHeight="1">
      <c r="A38" s="587" t="s">
        <v>239</v>
      </c>
      <c r="B38" s="417" t="s">
        <v>342</v>
      </c>
      <c r="C38" s="488"/>
      <c r="D38" s="510">
        <v>2.7828100778813291E-3</v>
      </c>
      <c r="E38" s="510">
        <v>1.3803983435219877E-3</v>
      </c>
      <c r="F38" s="510">
        <v>4.177705318932138E-3</v>
      </c>
      <c r="G38" s="510">
        <v>0</v>
      </c>
      <c r="H38" s="510">
        <v>7.0313598649978903E-5</v>
      </c>
      <c r="I38" s="510">
        <v>0</v>
      </c>
      <c r="J38" s="510">
        <v>0</v>
      </c>
      <c r="K38" s="510">
        <v>7.6491028695063046E-5</v>
      </c>
      <c r="L38" s="510">
        <v>4.9455984174085062E-5</v>
      </c>
      <c r="M38" s="510">
        <v>6.8259385665529011E-4</v>
      </c>
      <c r="N38" s="510">
        <v>0</v>
      </c>
      <c r="O38" s="510">
        <v>0</v>
      </c>
      <c r="P38" s="510">
        <v>0</v>
      </c>
      <c r="Q38" s="510">
        <v>1.5651411757340513E-4</v>
      </c>
      <c r="R38" s="510">
        <v>2.9822739000770699E-3</v>
      </c>
      <c r="S38" s="510">
        <v>1.6371622520963663E-3</v>
      </c>
      <c r="T38" s="510">
        <v>1.3114066147349647E-5</v>
      </c>
      <c r="U38" s="510">
        <v>0</v>
      </c>
      <c r="V38" s="510">
        <v>3.8353537428943221E-3</v>
      </c>
      <c r="W38" s="510">
        <v>2.3523728120703111E-2</v>
      </c>
      <c r="X38" s="510">
        <v>0</v>
      </c>
      <c r="Y38" s="510">
        <v>1.0448812966247904E-3</v>
      </c>
      <c r="Z38" s="510">
        <v>6.6122988759091911E-4</v>
      </c>
      <c r="AA38" s="510">
        <v>1.6045569417144691E-4</v>
      </c>
      <c r="AB38" s="510">
        <v>1.11451616493652E-3</v>
      </c>
      <c r="AC38" s="510">
        <v>8.0091338206976471E-4</v>
      </c>
      <c r="AD38" s="510">
        <v>0</v>
      </c>
      <c r="AE38" s="510">
        <v>1.1562603237528906E-2</v>
      </c>
      <c r="AF38" s="510">
        <v>1.3151319077303454E-4</v>
      </c>
      <c r="AG38" s="510">
        <v>3.1113876789047915E-4</v>
      </c>
      <c r="AH38" s="510">
        <v>0</v>
      </c>
      <c r="AI38" s="510">
        <v>1.0337287124776356E-2</v>
      </c>
      <c r="AJ38" s="510">
        <v>1.4535243836974026E-2</v>
      </c>
      <c r="AK38" s="510">
        <v>3.6641221374045803E-2</v>
      </c>
      <c r="AL38" s="510">
        <v>4.8390695598817424E-2</v>
      </c>
      <c r="AM38" s="510">
        <v>2.937833516345913E-2</v>
      </c>
      <c r="AN38" s="510">
        <v>2.477598381302391E-4</v>
      </c>
      <c r="AO38" s="510">
        <v>1.444887118193891E-2</v>
      </c>
      <c r="AP38" s="510">
        <v>0</v>
      </c>
      <c r="AQ38" s="510">
        <v>3.6038466421226358E-2</v>
      </c>
      <c r="AR38" s="510">
        <v>3.4469116265268781E-3</v>
      </c>
      <c r="AS38" s="510">
        <v>1.8686119181489456E-3</v>
      </c>
      <c r="AT38" s="510">
        <v>2.2323345067399329E-3</v>
      </c>
      <c r="AU38" s="510">
        <v>5.9821804546457144E-3</v>
      </c>
      <c r="AV38" s="510">
        <v>5.5114235857479099E-3</v>
      </c>
      <c r="AW38" s="510">
        <v>1.0154935298555099E-3</v>
      </c>
      <c r="AX38" s="510">
        <v>1.0551271919519854E-2</v>
      </c>
      <c r="AY38" s="510">
        <v>2.2490276760047346E-3</v>
      </c>
      <c r="AZ38" s="510">
        <v>4.0830648505534471E-3</v>
      </c>
      <c r="BA38" s="510">
        <v>1.1961722488038277E-3</v>
      </c>
      <c r="BB38" s="510">
        <v>1.6670635865682305E-3</v>
      </c>
      <c r="BC38" s="510">
        <v>6.3157894736842104E-3</v>
      </c>
      <c r="BD38" s="510">
        <v>8.598452278589854E-4</v>
      </c>
      <c r="BE38" s="510">
        <v>0</v>
      </c>
      <c r="BF38" s="510">
        <v>2.5316455696202532E-3</v>
      </c>
      <c r="BG38" s="510">
        <v>5.0895765472312705E-4</v>
      </c>
      <c r="BH38" s="510">
        <v>1.2022902644053099E-3</v>
      </c>
      <c r="BI38" s="510">
        <v>3.7481259370314841E-4</v>
      </c>
      <c r="BJ38" s="510">
        <v>1.3531799729364006E-3</v>
      </c>
      <c r="BK38" s="510">
        <v>2.1592556918615113E-3</v>
      </c>
      <c r="BL38" s="510">
        <v>0</v>
      </c>
      <c r="BM38" s="510">
        <v>9.3156306397382035E-3</v>
      </c>
      <c r="BN38" s="510">
        <v>1.6627554806747297E-2</v>
      </c>
      <c r="BO38" s="510">
        <v>6.0848523385615373E-3</v>
      </c>
      <c r="BP38" s="510">
        <v>1.2722161770039899E-2</v>
      </c>
      <c r="BQ38" s="510">
        <v>1.0068763733497593E-4</v>
      </c>
      <c r="BR38" s="510">
        <v>5.7686760888376119E-5</v>
      </c>
      <c r="BS38" s="510">
        <v>5.3309094482385886E-3</v>
      </c>
      <c r="BT38" s="510">
        <v>0</v>
      </c>
      <c r="BU38" s="510">
        <v>6.2524054393148473E-5</v>
      </c>
      <c r="BV38" s="510">
        <v>0</v>
      </c>
      <c r="BW38" s="510">
        <v>0</v>
      </c>
      <c r="BX38" s="510">
        <v>0</v>
      </c>
      <c r="BY38" s="510">
        <v>0</v>
      </c>
      <c r="BZ38" s="510">
        <v>0</v>
      </c>
      <c r="CA38" s="510">
        <v>0</v>
      </c>
      <c r="CB38" s="510">
        <v>0</v>
      </c>
      <c r="CC38" s="510">
        <v>0</v>
      </c>
      <c r="CD38" s="510">
        <v>0</v>
      </c>
      <c r="CE38" s="510">
        <v>0</v>
      </c>
      <c r="CF38" s="510">
        <v>0</v>
      </c>
      <c r="CG38" s="510">
        <v>0</v>
      </c>
      <c r="CH38" s="510">
        <v>0</v>
      </c>
      <c r="CI38" s="510">
        <v>0</v>
      </c>
      <c r="CJ38" s="510">
        <v>0</v>
      </c>
      <c r="CK38" s="510">
        <v>0</v>
      </c>
      <c r="CL38" s="510">
        <v>0</v>
      </c>
      <c r="CM38" s="510">
        <v>8.3371545291591976E-5</v>
      </c>
      <c r="CN38" s="510">
        <v>5.8866100397865587E-5</v>
      </c>
      <c r="CO38" s="510">
        <v>9.4227458177315352E-4</v>
      </c>
      <c r="CP38" s="510">
        <v>1.0949664392786361E-4</v>
      </c>
      <c r="CQ38" s="510">
        <v>4.1167722447215259E-5</v>
      </c>
      <c r="CR38" s="510">
        <v>0</v>
      </c>
      <c r="CS38" s="510">
        <v>0</v>
      </c>
      <c r="CT38" s="510">
        <v>9.5562096250143341E-6</v>
      </c>
      <c r="CU38" s="510">
        <v>0</v>
      </c>
      <c r="CV38" s="510">
        <v>0</v>
      </c>
      <c r="CW38" s="510">
        <v>0</v>
      </c>
      <c r="CX38" s="510">
        <v>1.760356765637836E-4</v>
      </c>
      <c r="CY38" s="510">
        <v>0</v>
      </c>
      <c r="CZ38" s="510">
        <v>4.0480913249402905E-5</v>
      </c>
      <c r="DA38" s="510">
        <v>8.0229172270910313E-5</v>
      </c>
      <c r="DB38" s="510">
        <v>3.8205853136700544E-5</v>
      </c>
      <c r="DC38" s="510">
        <v>7.9835944960160302E-4</v>
      </c>
      <c r="DD38" s="510">
        <v>5.593884020137983E-4</v>
      </c>
      <c r="DE38" s="510">
        <v>5.0163029847002756E-3</v>
      </c>
      <c r="DF38" s="510">
        <v>1.2374566890158843E-3</v>
      </c>
      <c r="DG38" s="511">
        <v>2.706333370417726E-3</v>
      </c>
      <c r="DH38" s="513" t="s">
        <v>239</v>
      </c>
      <c r="DI38" s="183"/>
    </row>
    <row r="39" spans="1:113" ht="17.25" customHeight="1">
      <c r="A39" s="587" t="s">
        <v>240</v>
      </c>
      <c r="B39" s="417" t="s">
        <v>343</v>
      </c>
      <c r="C39" s="488"/>
      <c r="D39" s="510">
        <v>0</v>
      </c>
      <c r="E39" s="510">
        <v>0</v>
      </c>
      <c r="F39" s="510">
        <v>0</v>
      </c>
      <c r="G39" s="510">
        <v>0</v>
      </c>
      <c r="H39" s="510">
        <v>0</v>
      </c>
      <c r="I39" s="510">
        <v>0</v>
      </c>
      <c r="J39" s="510">
        <v>0</v>
      </c>
      <c r="K39" s="510">
        <v>0</v>
      </c>
      <c r="L39" s="510">
        <v>0</v>
      </c>
      <c r="M39" s="510">
        <v>0</v>
      </c>
      <c r="N39" s="510">
        <v>0</v>
      </c>
      <c r="O39" s="510">
        <v>0</v>
      </c>
      <c r="P39" s="510">
        <v>0</v>
      </c>
      <c r="Q39" s="510">
        <v>0</v>
      </c>
      <c r="R39" s="510">
        <v>0</v>
      </c>
      <c r="S39" s="510">
        <v>0</v>
      </c>
      <c r="T39" s="510">
        <v>0</v>
      </c>
      <c r="U39" s="510">
        <v>0</v>
      </c>
      <c r="V39" s="510">
        <v>0</v>
      </c>
      <c r="W39" s="510">
        <v>3.7162287710431455E-5</v>
      </c>
      <c r="X39" s="510">
        <v>0</v>
      </c>
      <c r="Y39" s="510">
        <v>0</v>
      </c>
      <c r="Z39" s="510">
        <v>0</v>
      </c>
      <c r="AA39" s="510">
        <v>0</v>
      </c>
      <c r="AB39" s="510">
        <v>0</v>
      </c>
      <c r="AC39" s="510">
        <v>0</v>
      </c>
      <c r="AD39" s="510">
        <v>0</v>
      </c>
      <c r="AE39" s="510">
        <v>0</v>
      </c>
      <c r="AF39" s="510">
        <v>0</v>
      </c>
      <c r="AG39" s="510">
        <v>0</v>
      </c>
      <c r="AH39" s="510">
        <v>0</v>
      </c>
      <c r="AI39" s="510">
        <v>0</v>
      </c>
      <c r="AJ39" s="510">
        <v>0</v>
      </c>
      <c r="AK39" s="510">
        <v>0</v>
      </c>
      <c r="AL39" s="510">
        <v>0</v>
      </c>
      <c r="AM39" s="510">
        <v>0.24664316399853589</v>
      </c>
      <c r="AN39" s="510">
        <v>0.64147086757236649</v>
      </c>
      <c r="AO39" s="510">
        <v>0.19791057990261177</v>
      </c>
      <c r="AP39" s="510">
        <v>2.8049164828238261E-2</v>
      </c>
      <c r="AQ39" s="510">
        <v>0</v>
      </c>
      <c r="AR39" s="510">
        <v>9.890707680134513E-6</v>
      </c>
      <c r="AS39" s="510">
        <v>-5.3090316242710529E-4</v>
      </c>
      <c r="AT39" s="510">
        <v>-1.8717266248819439E-3</v>
      </c>
      <c r="AU39" s="510">
        <v>-3.5425202692315402E-4</v>
      </c>
      <c r="AV39" s="510">
        <v>-4.9711874036198359E-4</v>
      </c>
      <c r="AW39" s="510">
        <v>-5.5126791620727675E-4</v>
      </c>
      <c r="AX39" s="510">
        <v>0</v>
      </c>
      <c r="AY39" s="510">
        <v>-5.6366608421171301E-6</v>
      </c>
      <c r="AZ39" s="510">
        <v>-1.2759577657979522E-4</v>
      </c>
      <c r="BA39" s="510">
        <v>-5.9808612440191385E-4</v>
      </c>
      <c r="BB39" s="510">
        <v>0</v>
      </c>
      <c r="BC39" s="510">
        <v>0</v>
      </c>
      <c r="BD39" s="510">
        <v>0</v>
      </c>
      <c r="BE39" s="510">
        <v>0</v>
      </c>
      <c r="BF39" s="510">
        <v>0</v>
      </c>
      <c r="BG39" s="510">
        <v>-4.0716612377850165E-4</v>
      </c>
      <c r="BH39" s="510">
        <v>-1.182580587939649E-4</v>
      </c>
      <c r="BI39" s="510">
        <v>-4.9975012493753122E-4</v>
      </c>
      <c r="BJ39" s="510">
        <v>-2.7063599458728013E-4</v>
      </c>
      <c r="BK39" s="510">
        <v>-2.1169173449622659E-5</v>
      </c>
      <c r="BL39" s="510">
        <v>0</v>
      </c>
      <c r="BM39" s="510">
        <v>0</v>
      </c>
      <c r="BN39" s="510">
        <v>-4.1117596325490906E-4</v>
      </c>
      <c r="BO39" s="510">
        <v>-8.8314257453723334E-5</v>
      </c>
      <c r="BP39" s="510">
        <v>-5.4406964091403702E-5</v>
      </c>
      <c r="BQ39" s="510">
        <v>0</v>
      </c>
      <c r="BR39" s="510">
        <v>0</v>
      </c>
      <c r="BS39" s="510">
        <v>0</v>
      </c>
      <c r="BT39" s="510">
        <v>0</v>
      </c>
      <c r="BU39" s="510">
        <v>0</v>
      </c>
      <c r="BV39" s="510">
        <v>0</v>
      </c>
      <c r="BW39" s="510">
        <v>0</v>
      </c>
      <c r="BX39" s="510">
        <v>0</v>
      </c>
      <c r="BY39" s="510">
        <v>0</v>
      </c>
      <c r="BZ39" s="510">
        <v>0</v>
      </c>
      <c r="CA39" s="510">
        <v>0</v>
      </c>
      <c r="CB39" s="510">
        <v>0</v>
      </c>
      <c r="CC39" s="510">
        <v>0</v>
      </c>
      <c r="CD39" s="510">
        <v>0</v>
      </c>
      <c r="CE39" s="510">
        <v>0</v>
      </c>
      <c r="CF39" s="510">
        <v>0</v>
      </c>
      <c r="CG39" s="510">
        <v>0</v>
      </c>
      <c r="CH39" s="510">
        <v>0</v>
      </c>
      <c r="CI39" s="510">
        <v>0</v>
      </c>
      <c r="CJ39" s="510">
        <v>0</v>
      </c>
      <c r="CK39" s="510">
        <v>0</v>
      </c>
      <c r="CL39" s="510">
        <v>0</v>
      </c>
      <c r="CM39" s="510">
        <v>0</v>
      </c>
      <c r="CN39" s="510">
        <v>0</v>
      </c>
      <c r="CO39" s="510">
        <v>0</v>
      </c>
      <c r="CP39" s="510">
        <v>0</v>
      </c>
      <c r="CQ39" s="510">
        <v>0</v>
      </c>
      <c r="CR39" s="510">
        <v>0</v>
      </c>
      <c r="CS39" s="510">
        <v>0</v>
      </c>
      <c r="CT39" s="510">
        <v>0</v>
      </c>
      <c r="CU39" s="510">
        <v>0</v>
      </c>
      <c r="CV39" s="510">
        <v>0</v>
      </c>
      <c r="CW39" s="510">
        <v>0</v>
      </c>
      <c r="CX39" s="510">
        <v>0</v>
      </c>
      <c r="CY39" s="510">
        <v>0</v>
      </c>
      <c r="CZ39" s="510">
        <v>0</v>
      </c>
      <c r="DA39" s="510">
        <v>0</v>
      </c>
      <c r="DB39" s="510">
        <v>0</v>
      </c>
      <c r="DC39" s="510">
        <v>0</v>
      </c>
      <c r="DD39" s="510">
        <v>0</v>
      </c>
      <c r="DE39" s="510">
        <v>0</v>
      </c>
      <c r="DF39" s="510">
        <v>0</v>
      </c>
      <c r="DG39" s="511">
        <v>5.9432505200357694E-3</v>
      </c>
      <c r="DH39" s="513" t="s">
        <v>240</v>
      </c>
      <c r="DI39" s="183"/>
    </row>
    <row r="40" spans="1:113" ht="17.25" customHeight="1">
      <c r="A40" s="587" t="s">
        <v>241</v>
      </c>
      <c r="B40" s="417" t="s">
        <v>344</v>
      </c>
      <c r="C40" s="488"/>
      <c r="D40" s="510">
        <v>1.8676577703901537E-5</v>
      </c>
      <c r="E40" s="510">
        <v>0</v>
      </c>
      <c r="F40" s="510">
        <v>0</v>
      </c>
      <c r="G40" s="510">
        <v>0</v>
      </c>
      <c r="H40" s="510">
        <v>7.0313598649978903E-5</v>
      </c>
      <c r="I40" s="510">
        <v>0</v>
      </c>
      <c r="J40" s="510">
        <v>1.8385571703729644E-3</v>
      </c>
      <c r="K40" s="510">
        <v>0</v>
      </c>
      <c r="L40" s="510">
        <v>0</v>
      </c>
      <c r="M40" s="510">
        <v>0</v>
      </c>
      <c r="N40" s="510">
        <v>0</v>
      </c>
      <c r="O40" s="510">
        <v>0</v>
      </c>
      <c r="P40" s="510">
        <v>0</v>
      </c>
      <c r="Q40" s="510">
        <v>7.8257058786702558E-4</v>
      </c>
      <c r="R40" s="510">
        <v>9.3489260463090178E-3</v>
      </c>
      <c r="S40" s="510">
        <v>0</v>
      </c>
      <c r="T40" s="510">
        <v>0</v>
      </c>
      <c r="U40" s="510">
        <v>0</v>
      </c>
      <c r="V40" s="510">
        <v>0</v>
      </c>
      <c r="W40" s="510">
        <v>0</v>
      </c>
      <c r="X40" s="510">
        <v>0</v>
      </c>
      <c r="Y40" s="510">
        <v>0</v>
      </c>
      <c r="Z40" s="510">
        <v>0</v>
      </c>
      <c r="AA40" s="510">
        <v>0</v>
      </c>
      <c r="AB40" s="510">
        <v>0</v>
      </c>
      <c r="AC40" s="510">
        <v>0</v>
      </c>
      <c r="AD40" s="510">
        <v>0</v>
      </c>
      <c r="AE40" s="510">
        <v>0</v>
      </c>
      <c r="AF40" s="510">
        <v>1.4729477366579868E-3</v>
      </c>
      <c r="AG40" s="510">
        <v>5.9116365899191036E-3</v>
      </c>
      <c r="AH40" s="510">
        <v>0</v>
      </c>
      <c r="AI40" s="510">
        <v>0</v>
      </c>
      <c r="AJ40" s="510">
        <v>9.8278069124994837E-3</v>
      </c>
      <c r="AK40" s="510">
        <v>0</v>
      </c>
      <c r="AL40" s="510">
        <v>2.4822892843197413E-3</v>
      </c>
      <c r="AM40" s="510">
        <v>0</v>
      </c>
      <c r="AN40" s="510">
        <v>1.631085601024074E-3</v>
      </c>
      <c r="AO40" s="510">
        <v>5.2979194333776007E-2</v>
      </c>
      <c r="AP40" s="510">
        <v>0.56314438791589749</v>
      </c>
      <c r="AQ40" s="510">
        <v>1.2695188523549576E-4</v>
      </c>
      <c r="AR40" s="510">
        <v>9.3961722961277884E-5</v>
      </c>
      <c r="AS40" s="510">
        <v>0.11964968751959534</v>
      </c>
      <c r="AT40" s="510">
        <v>9.7278269082167079E-2</v>
      </c>
      <c r="AU40" s="510">
        <v>0.14901310732499615</v>
      </c>
      <c r="AV40" s="510">
        <v>4.9364398181965752E-2</v>
      </c>
      <c r="AW40" s="510">
        <v>1.1431555736087739E-2</v>
      </c>
      <c r="AX40" s="510">
        <v>0</v>
      </c>
      <c r="AY40" s="510">
        <v>4.1203990755876215E-3</v>
      </c>
      <c r="AZ40" s="510">
        <v>3.5567322721617917E-2</v>
      </c>
      <c r="BA40" s="510">
        <v>1.9736842105263157E-2</v>
      </c>
      <c r="BB40" s="510">
        <v>3.5722791140747798E-3</v>
      </c>
      <c r="BC40" s="510">
        <v>1.8105263157894735E-2</v>
      </c>
      <c r="BD40" s="510">
        <v>5.3310404127257091E-3</v>
      </c>
      <c r="BE40" s="510">
        <v>0</v>
      </c>
      <c r="BF40" s="510">
        <v>3.0379746835443037E-2</v>
      </c>
      <c r="BG40" s="510">
        <v>4.7536644951140065E-2</v>
      </c>
      <c r="BH40" s="510">
        <v>1.4880805731573916E-2</v>
      </c>
      <c r="BI40" s="510">
        <v>1.3118440779610194E-2</v>
      </c>
      <c r="BJ40" s="510">
        <v>2.246278755074425E-2</v>
      </c>
      <c r="BK40" s="510">
        <v>2.6461466812028323E-3</v>
      </c>
      <c r="BL40" s="510">
        <v>0</v>
      </c>
      <c r="BM40" s="510">
        <v>1.9065591325380601E-2</v>
      </c>
      <c r="BN40" s="510">
        <v>1.4280843211585133E-2</v>
      </c>
      <c r="BO40" s="510">
        <v>2.1062950402713013E-2</v>
      </c>
      <c r="BP40" s="510">
        <v>2.9098657961552411E-2</v>
      </c>
      <c r="BQ40" s="510">
        <v>0</v>
      </c>
      <c r="BR40" s="510">
        <v>0</v>
      </c>
      <c r="BS40" s="510">
        <v>0</v>
      </c>
      <c r="BT40" s="510">
        <v>0</v>
      </c>
      <c r="BU40" s="510">
        <v>0</v>
      </c>
      <c r="BV40" s="510">
        <v>0</v>
      </c>
      <c r="BW40" s="510">
        <v>0</v>
      </c>
      <c r="BX40" s="510">
        <v>0</v>
      </c>
      <c r="BY40" s="510">
        <v>0</v>
      </c>
      <c r="BZ40" s="510">
        <v>0</v>
      </c>
      <c r="CA40" s="510">
        <v>0</v>
      </c>
      <c r="CB40" s="510">
        <v>0</v>
      </c>
      <c r="CC40" s="510">
        <v>0</v>
      </c>
      <c r="CD40" s="510">
        <v>0</v>
      </c>
      <c r="CE40" s="510">
        <v>0</v>
      </c>
      <c r="CF40" s="510">
        <v>0</v>
      </c>
      <c r="CG40" s="510">
        <v>1.5519917227108122E-3</v>
      </c>
      <c r="CH40" s="510">
        <v>0</v>
      </c>
      <c r="CI40" s="510">
        <v>0</v>
      </c>
      <c r="CJ40" s="510">
        <v>0</v>
      </c>
      <c r="CK40" s="510">
        <v>0</v>
      </c>
      <c r="CL40" s="510">
        <v>0</v>
      </c>
      <c r="CM40" s="510">
        <v>0</v>
      </c>
      <c r="CN40" s="510">
        <v>0</v>
      </c>
      <c r="CO40" s="510">
        <v>0</v>
      </c>
      <c r="CP40" s="510">
        <v>0</v>
      </c>
      <c r="CQ40" s="510">
        <v>0</v>
      </c>
      <c r="CR40" s="510">
        <v>0</v>
      </c>
      <c r="CS40" s="510">
        <v>0</v>
      </c>
      <c r="CT40" s="510">
        <v>0</v>
      </c>
      <c r="CU40" s="510">
        <v>0</v>
      </c>
      <c r="CV40" s="510">
        <v>0</v>
      </c>
      <c r="CW40" s="510">
        <v>0</v>
      </c>
      <c r="CX40" s="510">
        <v>2.7383327465477447E-4</v>
      </c>
      <c r="CY40" s="510">
        <v>0</v>
      </c>
      <c r="CZ40" s="510">
        <v>0</v>
      </c>
      <c r="DA40" s="510">
        <v>0</v>
      </c>
      <c r="DB40" s="510">
        <v>0</v>
      </c>
      <c r="DC40" s="510">
        <v>0</v>
      </c>
      <c r="DD40" s="510">
        <v>4.661570016781652E-5</v>
      </c>
      <c r="DE40" s="510">
        <v>0</v>
      </c>
      <c r="DF40" s="510">
        <v>2.6999055033073843E-3</v>
      </c>
      <c r="DG40" s="511">
        <v>1.1946389996235089E-2</v>
      </c>
      <c r="DH40" s="513" t="s">
        <v>241</v>
      </c>
      <c r="DI40" s="183"/>
    </row>
    <row r="41" spans="1:113" ht="17.25" customHeight="1">
      <c r="A41" s="587" t="s">
        <v>242</v>
      </c>
      <c r="B41" s="417" t="s">
        <v>539</v>
      </c>
      <c r="C41" s="488"/>
      <c r="D41" s="510">
        <v>0</v>
      </c>
      <c r="E41" s="510">
        <v>0</v>
      </c>
      <c r="F41" s="510">
        <v>0</v>
      </c>
      <c r="G41" s="510">
        <v>0</v>
      </c>
      <c r="H41" s="510">
        <v>0</v>
      </c>
      <c r="I41" s="510">
        <v>0</v>
      </c>
      <c r="J41" s="510">
        <v>8.7550341446331645E-5</v>
      </c>
      <c r="K41" s="510">
        <v>0</v>
      </c>
      <c r="L41" s="510">
        <v>0</v>
      </c>
      <c r="M41" s="510">
        <v>0</v>
      </c>
      <c r="N41" s="510">
        <v>0</v>
      </c>
      <c r="O41" s="510">
        <v>0</v>
      </c>
      <c r="P41" s="510">
        <v>0</v>
      </c>
      <c r="Q41" s="510">
        <v>0</v>
      </c>
      <c r="R41" s="510">
        <v>2.0105217303890359E-4</v>
      </c>
      <c r="S41" s="510">
        <v>0</v>
      </c>
      <c r="T41" s="510">
        <v>0</v>
      </c>
      <c r="U41" s="510">
        <v>0</v>
      </c>
      <c r="V41" s="510">
        <v>0</v>
      </c>
      <c r="W41" s="510">
        <v>0</v>
      </c>
      <c r="X41" s="510">
        <v>0</v>
      </c>
      <c r="Y41" s="510">
        <v>0</v>
      </c>
      <c r="Z41" s="510">
        <v>0</v>
      </c>
      <c r="AA41" s="510">
        <v>0</v>
      </c>
      <c r="AB41" s="510">
        <v>0</v>
      </c>
      <c r="AC41" s="510">
        <v>0</v>
      </c>
      <c r="AD41" s="510">
        <v>0</v>
      </c>
      <c r="AE41" s="510">
        <v>0</v>
      </c>
      <c r="AF41" s="510">
        <v>0</v>
      </c>
      <c r="AG41" s="510">
        <v>0</v>
      </c>
      <c r="AH41" s="510">
        <v>0</v>
      </c>
      <c r="AI41" s="510">
        <v>0</v>
      </c>
      <c r="AJ41" s="510">
        <v>8.2586612710079693E-5</v>
      </c>
      <c r="AK41" s="510">
        <v>3.5623409669211198E-3</v>
      </c>
      <c r="AL41" s="510">
        <v>3.9047247169074581E-4</v>
      </c>
      <c r="AM41" s="510">
        <v>0</v>
      </c>
      <c r="AN41" s="510">
        <v>0</v>
      </c>
      <c r="AO41" s="510">
        <v>4.0371845949535188E-3</v>
      </c>
      <c r="AP41" s="510">
        <v>0</v>
      </c>
      <c r="AQ41" s="510">
        <v>0</v>
      </c>
      <c r="AR41" s="510">
        <v>0</v>
      </c>
      <c r="AS41" s="510">
        <v>4.6025541876554563E-3</v>
      </c>
      <c r="AT41" s="510">
        <v>5.3747746200738383E-3</v>
      </c>
      <c r="AU41" s="510">
        <v>1.3281109009364285E-2</v>
      </c>
      <c r="AV41" s="510">
        <v>2.6065761707653599E-2</v>
      </c>
      <c r="AW41" s="510">
        <v>5.7447919688968837E-3</v>
      </c>
      <c r="AX41" s="510">
        <v>0</v>
      </c>
      <c r="AY41" s="510">
        <v>3.4383631136914491E-4</v>
      </c>
      <c r="AZ41" s="510">
        <v>9.4420874669048447E-3</v>
      </c>
      <c r="BA41" s="510">
        <v>5.9808612440191385E-4</v>
      </c>
      <c r="BB41" s="510">
        <v>2.1433674684448677E-3</v>
      </c>
      <c r="BC41" s="510">
        <v>1.6842105263157896E-3</v>
      </c>
      <c r="BD41" s="510">
        <v>1.7196904557179707E-4</v>
      </c>
      <c r="BE41" s="510">
        <v>0</v>
      </c>
      <c r="BF41" s="510">
        <v>0</v>
      </c>
      <c r="BG41" s="510">
        <v>3.732356134636265E-4</v>
      </c>
      <c r="BH41" s="510">
        <v>1.734451528978152E-2</v>
      </c>
      <c r="BI41" s="510">
        <v>7.1214392803598203E-2</v>
      </c>
      <c r="BJ41" s="510">
        <v>6.2246278755074425E-3</v>
      </c>
      <c r="BK41" s="510">
        <v>3.7046053536839656E-4</v>
      </c>
      <c r="BL41" s="510">
        <v>0</v>
      </c>
      <c r="BM41" s="510">
        <v>2.9579373815888989E-4</v>
      </c>
      <c r="BN41" s="510">
        <v>2.6074573279579599E-4</v>
      </c>
      <c r="BO41" s="510">
        <v>1.4395223964956902E-3</v>
      </c>
      <c r="BP41" s="510">
        <v>1.0264780558578164E-2</v>
      </c>
      <c r="BQ41" s="510">
        <v>0</v>
      </c>
      <c r="BR41" s="510">
        <v>0</v>
      </c>
      <c r="BS41" s="510">
        <v>2.4566402987274605E-5</v>
      </c>
      <c r="BT41" s="510">
        <v>0</v>
      </c>
      <c r="BU41" s="510">
        <v>0</v>
      </c>
      <c r="BV41" s="510">
        <v>0</v>
      </c>
      <c r="BW41" s="510">
        <v>0</v>
      </c>
      <c r="BX41" s="510">
        <v>0</v>
      </c>
      <c r="BY41" s="510">
        <v>0</v>
      </c>
      <c r="BZ41" s="510">
        <v>0</v>
      </c>
      <c r="CA41" s="510">
        <v>0</v>
      </c>
      <c r="CB41" s="510">
        <v>0</v>
      </c>
      <c r="CC41" s="510">
        <v>0</v>
      </c>
      <c r="CD41" s="510">
        <v>0</v>
      </c>
      <c r="CE41" s="510">
        <v>0</v>
      </c>
      <c r="CF41" s="510">
        <v>0</v>
      </c>
      <c r="CG41" s="510">
        <v>0</v>
      </c>
      <c r="CH41" s="510">
        <v>0</v>
      </c>
      <c r="CI41" s="510">
        <v>0</v>
      </c>
      <c r="CJ41" s="510">
        <v>0</v>
      </c>
      <c r="CK41" s="510">
        <v>0</v>
      </c>
      <c r="CL41" s="510">
        <v>0</v>
      </c>
      <c r="CM41" s="510">
        <v>0</v>
      </c>
      <c r="CN41" s="510">
        <v>0</v>
      </c>
      <c r="CO41" s="510">
        <v>0</v>
      </c>
      <c r="CP41" s="510">
        <v>0</v>
      </c>
      <c r="CQ41" s="510">
        <v>0</v>
      </c>
      <c r="CR41" s="510">
        <v>0</v>
      </c>
      <c r="CS41" s="510">
        <v>9.8813252833470032E-6</v>
      </c>
      <c r="CT41" s="510">
        <v>9.5562096250143341E-6</v>
      </c>
      <c r="CU41" s="510">
        <v>0</v>
      </c>
      <c r="CV41" s="510">
        <v>0</v>
      </c>
      <c r="CW41" s="510">
        <v>0</v>
      </c>
      <c r="CX41" s="510">
        <v>0</v>
      </c>
      <c r="CY41" s="510">
        <v>0</v>
      </c>
      <c r="CZ41" s="510">
        <v>2.0240456624701452E-5</v>
      </c>
      <c r="DA41" s="510">
        <v>2.3596815373797153E-5</v>
      </c>
      <c r="DB41" s="510">
        <v>0</v>
      </c>
      <c r="DC41" s="510">
        <v>0</v>
      </c>
      <c r="DD41" s="510">
        <v>1.5538566722605506E-5</v>
      </c>
      <c r="DE41" s="510">
        <v>0</v>
      </c>
      <c r="DF41" s="510">
        <v>6.5247716329928452E-4</v>
      </c>
      <c r="DG41" s="511">
        <v>1.9794648862417369E-3</v>
      </c>
      <c r="DH41" s="513" t="s">
        <v>242</v>
      </c>
      <c r="DI41" s="183"/>
    </row>
    <row r="42" spans="1:113" ht="17.25" customHeight="1">
      <c r="A42" s="587" t="s">
        <v>243</v>
      </c>
      <c r="B42" s="417" t="s">
        <v>345</v>
      </c>
      <c r="C42" s="488"/>
      <c r="D42" s="510">
        <v>0</v>
      </c>
      <c r="E42" s="510">
        <v>0</v>
      </c>
      <c r="F42" s="510">
        <v>0</v>
      </c>
      <c r="G42" s="510">
        <v>0</v>
      </c>
      <c r="H42" s="510">
        <v>0</v>
      </c>
      <c r="I42" s="510">
        <v>0</v>
      </c>
      <c r="J42" s="510">
        <v>0</v>
      </c>
      <c r="K42" s="510">
        <v>0</v>
      </c>
      <c r="L42" s="510">
        <v>0</v>
      </c>
      <c r="M42" s="510">
        <v>0</v>
      </c>
      <c r="N42" s="510">
        <v>0</v>
      </c>
      <c r="O42" s="510">
        <v>0</v>
      </c>
      <c r="P42" s="510">
        <v>0</v>
      </c>
      <c r="Q42" s="510">
        <v>6.2605647029362042E-5</v>
      </c>
      <c r="R42" s="510">
        <v>8.9468217002312105E-3</v>
      </c>
      <c r="S42" s="510">
        <v>0</v>
      </c>
      <c r="T42" s="510">
        <v>0</v>
      </c>
      <c r="U42" s="510">
        <v>0</v>
      </c>
      <c r="V42" s="510">
        <v>0</v>
      </c>
      <c r="W42" s="510">
        <v>1.8581143855215726E-4</v>
      </c>
      <c r="X42" s="510">
        <v>0</v>
      </c>
      <c r="Y42" s="510">
        <v>0</v>
      </c>
      <c r="Z42" s="510">
        <v>0</v>
      </c>
      <c r="AA42" s="510">
        <v>0</v>
      </c>
      <c r="AB42" s="510">
        <v>0</v>
      </c>
      <c r="AC42" s="510">
        <v>0</v>
      </c>
      <c r="AD42" s="510">
        <v>0</v>
      </c>
      <c r="AE42" s="510">
        <v>0</v>
      </c>
      <c r="AF42" s="510">
        <v>6.3126331571056573E-5</v>
      </c>
      <c r="AG42" s="510">
        <v>0</v>
      </c>
      <c r="AH42" s="510">
        <v>0</v>
      </c>
      <c r="AI42" s="510">
        <v>6.6264661056258698E-5</v>
      </c>
      <c r="AJ42" s="510">
        <v>2.0233720113969527E-3</v>
      </c>
      <c r="AK42" s="510">
        <v>1.5267175572519084E-3</v>
      </c>
      <c r="AL42" s="510">
        <v>2.3986166118145813E-3</v>
      </c>
      <c r="AM42" s="510">
        <v>8.2837272919917551E-4</v>
      </c>
      <c r="AN42" s="510">
        <v>0</v>
      </c>
      <c r="AO42" s="510">
        <v>4.6038069942452414E-4</v>
      </c>
      <c r="AP42" s="510">
        <v>0</v>
      </c>
      <c r="AQ42" s="510">
        <v>0</v>
      </c>
      <c r="AR42" s="510">
        <v>1.0879778448147964E-3</v>
      </c>
      <c r="AS42" s="510">
        <v>9.8392659323202972E-2</v>
      </c>
      <c r="AT42" s="510">
        <v>7.8234738559285658E-2</v>
      </c>
      <c r="AU42" s="510">
        <v>9.6717487350529031E-3</v>
      </c>
      <c r="AV42" s="510">
        <v>1.4195783621459297E-2</v>
      </c>
      <c r="AW42" s="510">
        <v>3.5397203040677771E-3</v>
      </c>
      <c r="AX42" s="510">
        <v>1.9222965035562486E-4</v>
      </c>
      <c r="AY42" s="510">
        <v>3.596189617270729E-3</v>
      </c>
      <c r="AZ42" s="510">
        <v>1.4354524865226962E-2</v>
      </c>
      <c r="BA42" s="510">
        <v>1.854066985645933E-2</v>
      </c>
      <c r="BB42" s="510">
        <v>0</v>
      </c>
      <c r="BC42" s="510">
        <v>9.2631578947368429E-3</v>
      </c>
      <c r="BD42" s="510">
        <v>1.2037833190025795E-3</v>
      </c>
      <c r="BE42" s="510">
        <v>0</v>
      </c>
      <c r="BF42" s="510">
        <v>5.0632911392405064E-3</v>
      </c>
      <c r="BG42" s="510">
        <v>3.7323561346362649E-3</v>
      </c>
      <c r="BH42" s="510">
        <v>5.6271126309461626E-3</v>
      </c>
      <c r="BI42" s="510">
        <v>3.9980009995002501E-2</v>
      </c>
      <c r="BJ42" s="510">
        <v>1.4073071718538565E-2</v>
      </c>
      <c r="BK42" s="510">
        <v>1.248981233527737E-3</v>
      </c>
      <c r="BL42" s="510">
        <v>0</v>
      </c>
      <c r="BM42" s="510">
        <v>2.5835149282232156E-4</v>
      </c>
      <c r="BN42" s="510">
        <v>6.9197906011192012E-4</v>
      </c>
      <c r="BO42" s="510">
        <v>3.8858273279638266E-4</v>
      </c>
      <c r="BP42" s="510">
        <v>8.1610446137105543E-5</v>
      </c>
      <c r="BQ42" s="510">
        <v>0</v>
      </c>
      <c r="BR42" s="510">
        <v>0</v>
      </c>
      <c r="BS42" s="510">
        <v>0</v>
      </c>
      <c r="BT42" s="510">
        <v>0</v>
      </c>
      <c r="BU42" s="510">
        <v>0</v>
      </c>
      <c r="BV42" s="510">
        <v>0</v>
      </c>
      <c r="BW42" s="510">
        <v>0</v>
      </c>
      <c r="BX42" s="510">
        <v>0</v>
      </c>
      <c r="BY42" s="510">
        <v>0</v>
      </c>
      <c r="BZ42" s="510">
        <v>0</v>
      </c>
      <c r="CA42" s="510">
        <v>0</v>
      </c>
      <c r="CB42" s="510">
        <v>0</v>
      </c>
      <c r="CC42" s="510">
        <v>0</v>
      </c>
      <c r="CD42" s="510">
        <v>0</v>
      </c>
      <c r="CE42" s="510">
        <v>0</v>
      </c>
      <c r="CF42" s="510">
        <v>0</v>
      </c>
      <c r="CG42" s="510">
        <v>0</v>
      </c>
      <c r="CH42" s="510">
        <v>0</v>
      </c>
      <c r="CI42" s="510">
        <v>0</v>
      </c>
      <c r="CJ42" s="510">
        <v>0</v>
      </c>
      <c r="CK42" s="510">
        <v>0</v>
      </c>
      <c r="CL42" s="510">
        <v>0</v>
      </c>
      <c r="CM42" s="510">
        <v>0</v>
      </c>
      <c r="CN42" s="510">
        <v>1.3850847152438961E-5</v>
      </c>
      <c r="CO42" s="510">
        <v>0</v>
      </c>
      <c r="CP42" s="510">
        <v>0</v>
      </c>
      <c r="CQ42" s="510">
        <v>0</v>
      </c>
      <c r="CR42" s="510">
        <v>0</v>
      </c>
      <c r="CS42" s="510">
        <v>0</v>
      </c>
      <c r="CT42" s="510">
        <v>0</v>
      </c>
      <c r="CU42" s="510">
        <v>0</v>
      </c>
      <c r="CV42" s="510">
        <v>0</v>
      </c>
      <c r="CW42" s="510">
        <v>0</v>
      </c>
      <c r="CX42" s="510">
        <v>3.7163087274576538E-4</v>
      </c>
      <c r="CY42" s="510">
        <v>0</v>
      </c>
      <c r="CZ42" s="510">
        <v>0</v>
      </c>
      <c r="DA42" s="510">
        <v>0</v>
      </c>
      <c r="DB42" s="510">
        <v>0</v>
      </c>
      <c r="DC42" s="510">
        <v>0</v>
      </c>
      <c r="DD42" s="510">
        <v>0</v>
      </c>
      <c r="DE42" s="510">
        <v>0</v>
      </c>
      <c r="DF42" s="510">
        <v>5.1748188813391534E-4</v>
      </c>
      <c r="DG42" s="511">
        <v>4.162768039497792E-3</v>
      </c>
      <c r="DH42" s="513" t="s">
        <v>243</v>
      </c>
      <c r="DI42" s="183"/>
    </row>
    <row r="43" spans="1:113" ht="17.25" customHeight="1">
      <c r="A43" s="587" t="s">
        <v>244</v>
      </c>
      <c r="B43" s="417" t="s">
        <v>346</v>
      </c>
      <c r="C43" s="488"/>
      <c r="D43" s="510">
        <v>0</v>
      </c>
      <c r="E43" s="510">
        <v>0</v>
      </c>
      <c r="F43" s="510">
        <v>0</v>
      </c>
      <c r="G43" s="510">
        <v>0</v>
      </c>
      <c r="H43" s="510">
        <v>0</v>
      </c>
      <c r="I43" s="510">
        <v>0</v>
      </c>
      <c r="J43" s="510">
        <v>0</v>
      </c>
      <c r="K43" s="510">
        <v>0</v>
      </c>
      <c r="L43" s="510">
        <v>0</v>
      </c>
      <c r="M43" s="510">
        <v>0</v>
      </c>
      <c r="N43" s="510">
        <v>0</v>
      </c>
      <c r="O43" s="510">
        <v>0</v>
      </c>
      <c r="P43" s="510">
        <v>0</v>
      </c>
      <c r="Q43" s="510">
        <v>3.1302823514681021E-5</v>
      </c>
      <c r="R43" s="510">
        <v>1.3403478202593573E-4</v>
      </c>
      <c r="S43" s="510">
        <v>1.331026221216558E-5</v>
      </c>
      <c r="T43" s="510">
        <v>0</v>
      </c>
      <c r="U43" s="510">
        <v>-5.1509883458888679E-4</v>
      </c>
      <c r="V43" s="510">
        <v>0</v>
      </c>
      <c r="W43" s="510">
        <v>4.2773793154706606E-2</v>
      </c>
      <c r="X43" s="510">
        <v>0</v>
      </c>
      <c r="Y43" s="510">
        <v>3.1589434549121571E-4</v>
      </c>
      <c r="Z43" s="510">
        <v>0</v>
      </c>
      <c r="AA43" s="510">
        <v>0</v>
      </c>
      <c r="AB43" s="510">
        <v>0</v>
      </c>
      <c r="AC43" s="510">
        <v>4.3965032462553039E-3</v>
      </c>
      <c r="AD43" s="510">
        <v>0</v>
      </c>
      <c r="AE43" s="510">
        <v>0</v>
      </c>
      <c r="AF43" s="510">
        <v>5.8917909466319471E-4</v>
      </c>
      <c r="AG43" s="510">
        <v>0</v>
      </c>
      <c r="AH43" s="510">
        <v>0</v>
      </c>
      <c r="AI43" s="510">
        <v>3.5782916970379698E-3</v>
      </c>
      <c r="AJ43" s="510">
        <v>0</v>
      </c>
      <c r="AK43" s="510">
        <v>4.8854961832061068E-2</v>
      </c>
      <c r="AL43" s="510">
        <v>1.3220282255815251E-2</v>
      </c>
      <c r="AM43" s="510">
        <v>2.2789882294014525E-2</v>
      </c>
      <c r="AN43" s="510">
        <v>4.1293306355039846E-5</v>
      </c>
      <c r="AO43" s="510">
        <v>1.3103142983621071E-3</v>
      </c>
      <c r="AP43" s="510">
        <v>-2.2511368240961686E-4</v>
      </c>
      <c r="AQ43" s="510">
        <v>0.37753110321188271</v>
      </c>
      <c r="AR43" s="510">
        <v>0.57687552544384546</v>
      </c>
      <c r="AS43" s="510">
        <v>-2.2532031854189745E-3</v>
      </c>
      <c r="AT43" s="510">
        <v>2.4177899888383276E-2</v>
      </c>
      <c r="AU43" s="510">
        <v>-8.6892006603792499E-5</v>
      </c>
      <c r="AV43" s="510">
        <v>1.5547642236831427E-3</v>
      </c>
      <c r="AW43" s="510">
        <v>1.0270991701967156E-2</v>
      </c>
      <c r="AX43" s="510">
        <v>9.8891475682949224E-3</v>
      </c>
      <c r="AY43" s="510">
        <v>1.4920241249084042E-2</v>
      </c>
      <c r="AZ43" s="510">
        <v>1.3525152317458293E-2</v>
      </c>
      <c r="BA43" s="510">
        <v>1.1961722488038277E-3</v>
      </c>
      <c r="BB43" s="510">
        <v>1.1907597046915933E-3</v>
      </c>
      <c r="BC43" s="510">
        <v>2.5263157894736842E-2</v>
      </c>
      <c r="BD43" s="510">
        <v>1.7196904557179707E-4</v>
      </c>
      <c r="BE43" s="510">
        <v>0</v>
      </c>
      <c r="BF43" s="510">
        <v>0</v>
      </c>
      <c r="BG43" s="510">
        <v>-2.3751357220412595E-4</v>
      </c>
      <c r="BH43" s="510">
        <v>5.7256610132744674E-3</v>
      </c>
      <c r="BI43" s="510">
        <v>0</v>
      </c>
      <c r="BJ43" s="510">
        <v>2.7063599458728013E-4</v>
      </c>
      <c r="BK43" s="510">
        <v>3.3098002688485027E-2</v>
      </c>
      <c r="BL43" s="510">
        <v>0</v>
      </c>
      <c r="BM43" s="510">
        <v>8.6117164274107191E-5</v>
      </c>
      <c r="BN43" s="510">
        <v>0</v>
      </c>
      <c r="BO43" s="510">
        <v>0</v>
      </c>
      <c r="BP43" s="510">
        <v>-9.0678273485672837E-6</v>
      </c>
      <c r="BQ43" s="510">
        <v>0</v>
      </c>
      <c r="BR43" s="510">
        <v>0</v>
      </c>
      <c r="BS43" s="510">
        <v>0</v>
      </c>
      <c r="BT43" s="510">
        <v>0</v>
      </c>
      <c r="BU43" s="510">
        <v>0</v>
      </c>
      <c r="BV43" s="510">
        <v>0</v>
      </c>
      <c r="BW43" s="510">
        <v>0</v>
      </c>
      <c r="BX43" s="510">
        <v>0</v>
      </c>
      <c r="BY43" s="510">
        <v>0</v>
      </c>
      <c r="BZ43" s="510">
        <v>0</v>
      </c>
      <c r="CA43" s="510">
        <v>0</v>
      </c>
      <c r="CB43" s="510">
        <v>0</v>
      </c>
      <c r="CC43" s="510">
        <v>0</v>
      </c>
      <c r="CD43" s="510">
        <v>0</v>
      </c>
      <c r="CE43" s="510">
        <v>0</v>
      </c>
      <c r="CF43" s="510">
        <v>0</v>
      </c>
      <c r="CG43" s="510">
        <v>0</v>
      </c>
      <c r="CH43" s="510">
        <v>0</v>
      </c>
      <c r="CI43" s="510">
        <v>0</v>
      </c>
      <c r="CJ43" s="510">
        <v>0</v>
      </c>
      <c r="CK43" s="510">
        <v>0</v>
      </c>
      <c r="CL43" s="510">
        <v>0</v>
      </c>
      <c r="CM43" s="510">
        <v>2.5011463587477591E-4</v>
      </c>
      <c r="CN43" s="510">
        <v>3.4627117881097402E-6</v>
      </c>
      <c r="CO43" s="510">
        <v>0</v>
      </c>
      <c r="CP43" s="510">
        <v>4.3798657571145447E-5</v>
      </c>
      <c r="CQ43" s="510">
        <v>0</v>
      </c>
      <c r="CR43" s="510">
        <v>0</v>
      </c>
      <c r="CS43" s="510">
        <v>0</v>
      </c>
      <c r="CT43" s="510">
        <v>0</v>
      </c>
      <c r="CU43" s="510">
        <v>0</v>
      </c>
      <c r="CV43" s="510">
        <v>0</v>
      </c>
      <c r="CW43" s="510">
        <v>0</v>
      </c>
      <c r="CX43" s="510">
        <v>0</v>
      </c>
      <c r="CY43" s="510">
        <v>0</v>
      </c>
      <c r="CZ43" s="510">
        <v>0</v>
      </c>
      <c r="DA43" s="510">
        <v>0</v>
      </c>
      <c r="DB43" s="510">
        <v>0</v>
      </c>
      <c r="DC43" s="510">
        <v>0</v>
      </c>
      <c r="DD43" s="510">
        <v>0</v>
      </c>
      <c r="DE43" s="510">
        <v>0</v>
      </c>
      <c r="DF43" s="510">
        <v>1.304954326598569E-3</v>
      </c>
      <c r="DG43" s="511">
        <v>1.9183565693490914E-2</v>
      </c>
      <c r="DH43" s="513" t="s">
        <v>244</v>
      </c>
      <c r="DI43" s="183"/>
    </row>
    <row r="44" spans="1:113" ht="17.25" customHeight="1">
      <c r="A44" s="587" t="s">
        <v>245</v>
      </c>
      <c r="B44" s="417" t="s">
        <v>347</v>
      </c>
      <c r="C44" s="488"/>
      <c r="D44" s="510">
        <v>0</v>
      </c>
      <c r="E44" s="510">
        <v>0</v>
      </c>
      <c r="F44" s="510">
        <v>0</v>
      </c>
      <c r="G44" s="510">
        <v>0</v>
      </c>
      <c r="H44" s="510">
        <v>0</v>
      </c>
      <c r="I44" s="510">
        <v>0</v>
      </c>
      <c r="J44" s="510">
        <v>0</v>
      </c>
      <c r="K44" s="510">
        <v>1.4642568350197783E-3</v>
      </c>
      <c r="L44" s="510">
        <v>2.373887240356083E-3</v>
      </c>
      <c r="M44" s="510">
        <v>0</v>
      </c>
      <c r="N44" s="510">
        <v>0</v>
      </c>
      <c r="O44" s="510">
        <v>0</v>
      </c>
      <c r="P44" s="510">
        <v>0</v>
      </c>
      <c r="Q44" s="510">
        <v>1.4086270581606462E-3</v>
      </c>
      <c r="R44" s="510">
        <v>5.2608651945179772E-3</v>
      </c>
      <c r="S44" s="510">
        <v>0</v>
      </c>
      <c r="T44" s="510">
        <v>4.0653605056783907E-4</v>
      </c>
      <c r="U44" s="510">
        <v>2.2213637241645739E-3</v>
      </c>
      <c r="V44" s="510">
        <v>0</v>
      </c>
      <c r="W44" s="510">
        <v>4.8310974023560888E-4</v>
      </c>
      <c r="X44" s="510">
        <v>0</v>
      </c>
      <c r="Y44" s="510">
        <v>0</v>
      </c>
      <c r="Z44" s="510">
        <v>0</v>
      </c>
      <c r="AA44" s="510">
        <v>0</v>
      </c>
      <c r="AB44" s="510">
        <v>1.0625746659048581E-3</v>
      </c>
      <c r="AC44" s="510">
        <v>2.4538622769797046E-3</v>
      </c>
      <c r="AD44" s="510">
        <v>0</v>
      </c>
      <c r="AE44" s="510">
        <v>0</v>
      </c>
      <c r="AF44" s="510">
        <v>1.9411346958099897E-3</v>
      </c>
      <c r="AG44" s="510">
        <v>1.2445550715619166E-3</v>
      </c>
      <c r="AH44" s="510">
        <v>1.1261261261261261E-3</v>
      </c>
      <c r="AI44" s="510">
        <v>8.6144059373136311E-4</v>
      </c>
      <c r="AJ44" s="510">
        <v>4.1293306355039846E-5</v>
      </c>
      <c r="AK44" s="510">
        <v>2.0356234096692112E-3</v>
      </c>
      <c r="AL44" s="510">
        <v>4.2115245160930436E-3</v>
      </c>
      <c r="AM44" s="510">
        <v>0</v>
      </c>
      <c r="AN44" s="510">
        <v>0</v>
      </c>
      <c r="AO44" s="510">
        <v>8.8534749889331569E-5</v>
      </c>
      <c r="AP44" s="510">
        <v>0</v>
      </c>
      <c r="AQ44" s="510">
        <v>1.967754221150184E-3</v>
      </c>
      <c r="AR44" s="510">
        <v>2.0271005390435685E-2</v>
      </c>
      <c r="AS44" s="510">
        <v>0.11429467215684636</v>
      </c>
      <c r="AT44" s="510">
        <v>3.2076929681463036E-2</v>
      </c>
      <c r="AU44" s="510">
        <v>1.6629793263864288E-2</v>
      </c>
      <c r="AV44" s="510">
        <v>2.1934096258420584E-2</v>
      </c>
      <c r="AW44" s="510">
        <v>1.6044797771717054E-2</v>
      </c>
      <c r="AX44" s="510">
        <v>1.244508995635675E-2</v>
      </c>
      <c r="AY44" s="510">
        <v>3.960881573755707E-2</v>
      </c>
      <c r="AZ44" s="510">
        <v>5.2888449392325114E-2</v>
      </c>
      <c r="BA44" s="510">
        <v>3.8875598086124404E-2</v>
      </c>
      <c r="BB44" s="510">
        <v>1.9766611097880447E-2</v>
      </c>
      <c r="BC44" s="510">
        <v>5.6842105263157895E-2</v>
      </c>
      <c r="BD44" s="510">
        <v>1.4101461736887361E-2</v>
      </c>
      <c r="BE44" s="510">
        <v>7.8431372549019607E-3</v>
      </c>
      <c r="BF44" s="510">
        <v>7.5949367088607592E-3</v>
      </c>
      <c r="BG44" s="510">
        <v>8.1772529858849079E-3</v>
      </c>
      <c r="BH44" s="510">
        <v>2.8756417963399131E-2</v>
      </c>
      <c r="BI44" s="510">
        <v>2.273863068465767E-2</v>
      </c>
      <c r="BJ44" s="510">
        <v>1.0284167794316644E-2</v>
      </c>
      <c r="BK44" s="510">
        <v>7.5256411613408552E-3</v>
      </c>
      <c r="BL44" s="510">
        <v>0</v>
      </c>
      <c r="BM44" s="510">
        <v>6.8818846928612619E-3</v>
      </c>
      <c r="BN44" s="510">
        <v>9.2865595603425794E-3</v>
      </c>
      <c r="BO44" s="510">
        <v>3.7975130705101032E-3</v>
      </c>
      <c r="BP44" s="510">
        <v>1.755531374682626E-2</v>
      </c>
      <c r="BQ44" s="510">
        <v>4.9751538447870454E-4</v>
      </c>
      <c r="BR44" s="510">
        <v>0</v>
      </c>
      <c r="BS44" s="510">
        <v>1.4739841792364762E-4</v>
      </c>
      <c r="BT44" s="510">
        <v>0</v>
      </c>
      <c r="BU44" s="510">
        <v>1.2504810878629695E-5</v>
      </c>
      <c r="BV44" s="510">
        <v>0</v>
      </c>
      <c r="BW44" s="510">
        <v>0</v>
      </c>
      <c r="BX44" s="510">
        <v>0</v>
      </c>
      <c r="BY44" s="510">
        <v>0</v>
      </c>
      <c r="BZ44" s="510">
        <v>0</v>
      </c>
      <c r="CA44" s="510">
        <v>0</v>
      </c>
      <c r="CB44" s="510">
        <v>0</v>
      </c>
      <c r="CC44" s="510">
        <v>0</v>
      </c>
      <c r="CD44" s="510">
        <v>0</v>
      </c>
      <c r="CE44" s="510">
        <v>0</v>
      </c>
      <c r="CF44" s="510">
        <v>0</v>
      </c>
      <c r="CG44" s="510">
        <v>2.7227924959838809E-5</v>
      </c>
      <c r="CH44" s="510">
        <v>0</v>
      </c>
      <c r="CI44" s="510">
        <v>0</v>
      </c>
      <c r="CJ44" s="510">
        <v>0</v>
      </c>
      <c r="CK44" s="510">
        <v>0</v>
      </c>
      <c r="CL44" s="510">
        <v>0</v>
      </c>
      <c r="CM44" s="510">
        <v>4.5854349910375589E-4</v>
      </c>
      <c r="CN44" s="510">
        <v>1.0734406543140195E-4</v>
      </c>
      <c r="CO44" s="510">
        <v>0</v>
      </c>
      <c r="CP44" s="510">
        <v>9.8546979535077251E-5</v>
      </c>
      <c r="CQ44" s="510">
        <v>1.7624931172714033E-3</v>
      </c>
      <c r="CR44" s="510">
        <v>0</v>
      </c>
      <c r="CS44" s="510">
        <v>1.3833855396685804E-4</v>
      </c>
      <c r="CT44" s="510">
        <v>4.0136080425060206E-4</v>
      </c>
      <c r="CU44" s="510">
        <v>2.2636252829531605E-4</v>
      </c>
      <c r="CV44" s="510">
        <v>0</v>
      </c>
      <c r="CW44" s="510">
        <v>0</v>
      </c>
      <c r="CX44" s="510">
        <v>1.8679341235379259E-3</v>
      </c>
      <c r="CY44" s="510">
        <v>2.7868793719170147E-5</v>
      </c>
      <c r="CZ44" s="510">
        <v>7.2865643848925234E-4</v>
      </c>
      <c r="DA44" s="510">
        <v>3.3507477830791956E-4</v>
      </c>
      <c r="DB44" s="510">
        <v>5.9219072361885844E-4</v>
      </c>
      <c r="DC44" s="510">
        <v>0</v>
      </c>
      <c r="DD44" s="510">
        <v>3.1077133445211015E-4</v>
      </c>
      <c r="DE44" s="510">
        <v>9.1965554719505057E-4</v>
      </c>
      <c r="DF44" s="510">
        <v>1.6874409395671152E-3</v>
      </c>
      <c r="DG44" s="511">
        <v>7.429144081066554E-3</v>
      </c>
      <c r="DH44" s="513" t="s">
        <v>245</v>
      </c>
      <c r="DI44" s="183"/>
    </row>
    <row r="45" spans="1:113" ht="17.25" customHeight="1">
      <c r="A45" s="587" t="s">
        <v>246</v>
      </c>
      <c r="B45" s="417" t="s">
        <v>540</v>
      </c>
      <c r="C45" s="488"/>
      <c r="D45" s="510">
        <v>0</v>
      </c>
      <c r="E45" s="510">
        <v>0</v>
      </c>
      <c r="F45" s="510">
        <v>0</v>
      </c>
      <c r="G45" s="510">
        <v>0</v>
      </c>
      <c r="H45" s="510">
        <v>3.5156799324989455E-4</v>
      </c>
      <c r="I45" s="510">
        <v>0</v>
      </c>
      <c r="J45" s="510">
        <v>0</v>
      </c>
      <c r="K45" s="510">
        <v>0</v>
      </c>
      <c r="L45" s="510">
        <v>0</v>
      </c>
      <c r="M45" s="510">
        <v>0</v>
      </c>
      <c r="N45" s="510">
        <v>0</v>
      </c>
      <c r="O45" s="510">
        <v>0</v>
      </c>
      <c r="P45" s="510">
        <v>0</v>
      </c>
      <c r="Q45" s="510">
        <v>6.2605647029362042E-5</v>
      </c>
      <c r="R45" s="510">
        <v>4.0210434607780717E-4</v>
      </c>
      <c r="S45" s="510">
        <v>0</v>
      </c>
      <c r="T45" s="510">
        <v>0</v>
      </c>
      <c r="U45" s="510">
        <v>0</v>
      </c>
      <c r="V45" s="510">
        <v>0</v>
      </c>
      <c r="W45" s="510">
        <v>0</v>
      </c>
      <c r="X45" s="510">
        <v>0</v>
      </c>
      <c r="Y45" s="510">
        <v>0</v>
      </c>
      <c r="Z45" s="510">
        <v>0</v>
      </c>
      <c r="AA45" s="510">
        <v>0</v>
      </c>
      <c r="AB45" s="510">
        <v>0</v>
      </c>
      <c r="AC45" s="510">
        <v>0</v>
      </c>
      <c r="AD45" s="510">
        <v>0</v>
      </c>
      <c r="AE45" s="510">
        <v>0</v>
      </c>
      <c r="AF45" s="510">
        <v>0</v>
      </c>
      <c r="AG45" s="510">
        <v>0</v>
      </c>
      <c r="AH45" s="510">
        <v>0</v>
      </c>
      <c r="AI45" s="510">
        <v>0</v>
      </c>
      <c r="AJ45" s="510">
        <v>1.2387991906511955E-4</v>
      </c>
      <c r="AK45" s="510">
        <v>0</v>
      </c>
      <c r="AL45" s="510">
        <v>0</v>
      </c>
      <c r="AM45" s="510">
        <v>0</v>
      </c>
      <c r="AN45" s="510">
        <v>0</v>
      </c>
      <c r="AO45" s="510">
        <v>1.7706949977866312E-5</v>
      </c>
      <c r="AP45" s="510">
        <v>0</v>
      </c>
      <c r="AQ45" s="510">
        <v>0</v>
      </c>
      <c r="AR45" s="510">
        <v>0</v>
      </c>
      <c r="AS45" s="510">
        <v>5.8942792048993584E-3</v>
      </c>
      <c r="AT45" s="510">
        <v>1.3737443118399587E-3</v>
      </c>
      <c r="AU45" s="510">
        <v>1.0427040792455101E-3</v>
      </c>
      <c r="AV45" s="510">
        <v>1.6232448664881097E-4</v>
      </c>
      <c r="AW45" s="510">
        <v>0</v>
      </c>
      <c r="AX45" s="510">
        <v>0</v>
      </c>
      <c r="AY45" s="510">
        <v>3.3819965052702779E-5</v>
      </c>
      <c r="AZ45" s="510">
        <v>0</v>
      </c>
      <c r="BA45" s="510">
        <v>0</v>
      </c>
      <c r="BB45" s="510">
        <v>0</v>
      </c>
      <c r="BC45" s="510">
        <v>0</v>
      </c>
      <c r="BD45" s="510">
        <v>0</v>
      </c>
      <c r="BE45" s="510">
        <v>0</v>
      </c>
      <c r="BF45" s="510">
        <v>0</v>
      </c>
      <c r="BG45" s="510">
        <v>0</v>
      </c>
      <c r="BH45" s="510">
        <v>0</v>
      </c>
      <c r="BI45" s="510">
        <v>3.7481259370314841E-4</v>
      </c>
      <c r="BJ45" s="510">
        <v>6.4952638700947222E-3</v>
      </c>
      <c r="BK45" s="510">
        <v>3.4717444457381163E-3</v>
      </c>
      <c r="BL45" s="510">
        <v>0</v>
      </c>
      <c r="BM45" s="510">
        <v>7.8830903331610996E-2</v>
      </c>
      <c r="BN45" s="510">
        <v>9.9434382333473736E-2</v>
      </c>
      <c r="BO45" s="510">
        <v>3.0009184682775188E-2</v>
      </c>
      <c r="BP45" s="510">
        <v>6.4762422923467539E-2</v>
      </c>
      <c r="BQ45" s="510">
        <v>0</v>
      </c>
      <c r="BR45" s="510">
        <v>0</v>
      </c>
      <c r="BS45" s="510">
        <v>0</v>
      </c>
      <c r="BT45" s="510">
        <v>0</v>
      </c>
      <c r="BU45" s="510">
        <v>0</v>
      </c>
      <c r="BV45" s="510">
        <v>0</v>
      </c>
      <c r="BW45" s="510">
        <v>0</v>
      </c>
      <c r="BX45" s="510">
        <v>9.7823428711176329E-5</v>
      </c>
      <c r="BY45" s="510">
        <v>6.3502412033283729E-6</v>
      </c>
      <c r="BZ45" s="510">
        <v>0</v>
      </c>
      <c r="CA45" s="510">
        <v>0</v>
      </c>
      <c r="CB45" s="510">
        <v>0</v>
      </c>
      <c r="CC45" s="510">
        <v>1.8127435874195594E-4</v>
      </c>
      <c r="CD45" s="510">
        <v>0</v>
      </c>
      <c r="CE45" s="510">
        <v>0</v>
      </c>
      <c r="CF45" s="510">
        <v>0</v>
      </c>
      <c r="CG45" s="510">
        <v>0</v>
      </c>
      <c r="CH45" s="510">
        <v>0</v>
      </c>
      <c r="CI45" s="510">
        <v>0</v>
      </c>
      <c r="CJ45" s="510">
        <v>0</v>
      </c>
      <c r="CK45" s="510">
        <v>0</v>
      </c>
      <c r="CL45" s="510">
        <v>0</v>
      </c>
      <c r="CM45" s="510">
        <v>0</v>
      </c>
      <c r="CN45" s="510">
        <v>0</v>
      </c>
      <c r="CO45" s="510">
        <v>0</v>
      </c>
      <c r="CP45" s="510">
        <v>0</v>
      </c>
      <c r="CQ45" s="510">
        <v>0</v>
      </c>
      <c r="CR45" s="510">
        <v>0</v>
      </c>
      <c r="CS45" s="510">
        <v>0</v>
      </c>
      <c r="CT45" s="510">
        <v>0</v>
      </c>
      <c r="CU45" s="510">
        <v>0</v>
      </c>
      <c r="CV45" s="510">
        <v>1.2086417887898474E-4</v>
      </c>
      <c r="CW45" s="510">
        <v>0</v>
      </c>
      <c r="CX45" s="510">
        <v>1.760356765637836E-4</v>
      </c>
      <c r="CY45" s="510">
        <v>0</v>
      </c>
      <c r="CZ45" s="510">
        <v>0</v>
      </c>
      <c r="DA45" s="510">
        <v>0</v>
      </c>
      <c r="DB45" s="510">
        <v>0</v>
      </c>
      <c r="DC45" s="510">
        <v>0</v>
      </c>
      <c r="DD45" s="510">
        <v>0</v>
      </c>
      <c r="DE45" s="510">
        <v>0</v>
      </c>
      <c r="DF45" s="510">
        <v>3.8248661296854612E-4</v>
      </c>
      <c r="DG45" s="511">
        <v>4.7102933792705004E-3</v>
      </c>
      <c r="DH45" s="513" t="s">
        <v>246</v>
      </c>
      <c r="DI45" s="183"/>
    </row>
    <row r="46" spans="1:113" ht="17.25" customHeight="1">
      <c r="A46" s="587" t="s">
        <v>247</v>
      </c>
      <c r="B46" s="417" t="s">
        <v>348</v>
      </c>
      <c r="C46" s="488"/>
      <c r="D46" s="510">
        <v>2.9135461218086399E-3</v>
      </c>
      <c r="E46" s="510">
        <v>1.2817984618418458E-3</v>
      </c>
      <c r="F46" s="510">
        <v>1.0189525168127165E-4</v>
      </c>
      <c r="G46" s="510">
        <v>5.6807422836583981E-4</v>
      </c>
      <c r="H46" s="510">
        <v>1.0547039797496837E-3</v>
      </c>
      <c r="I46" s="510">
        <v>0</v>
      </c>
      <c r="J46" s="510">
        <v>3.2918928383820698E-2</v>
      </c>
      <c r="K46" s="510">
        <v>2.9503682496667175E-3</v>
      </c>
      <c r="L46" s="510">
        <v>7.6145730300032965E-2</v>
      </c>
      <c r="M46" s="510">
        <v>6.8259385665529011E-4</v>
      </c>
      <c r="N46" s="510">
        <v>0</v>
      </c>
      <c r="O46" s="510">
        <v>3.4555742732495355E-4</v>
      </c>
      <c r="P46" s="510">
        <v>4.4886938913263584E-3</v>
      </c>
      <c r="Q46" s="510">
        <v>1.223940399424028E-2</v>
      </c>
      <c r="R46" s="510">
        <v>3.0861508561471702E-2</v>
      </c>
      <c r="S46" s="510">
        <v>1.677093038732863E-3</v>
      </c>
      <c r="T46" s="510">
        <v>1.2327222178508668E-3</v>
      </c>
      <c r="U46" s="510">
        <v>5.1509883458888679E-4</v>
      </c>
      <c r="V46" s="510">
        <v>0</v>
      </c>
      <c r="W46" s="510">
        <v>1.2560853246125832E-2</v>
      </c>
      <c r="X46" s="510">
        <v>0</v>
      </c>
      <c r="Y46" s="510">
        <v>9.3796321045853271E-3</v>
      </c>
      <c r="Z46" s="510">
        <v>1.6530747189772979E-3</v>
      </c>
      <c r="AA46" s="510">
        <v>1.1231898592001283E-3</v>
      </c>
      <c r="AB46" s="510">
        <v>1.2939369430201755E-2</v>
      </c>
      <c r="AC46" s="510">
        <v>7.3275054104255067E-3</v>
      </c>
      <c r="AD46" s="510">
        <v>0</v>
      </c>
      <c r="AE46" s="510">
        <v>0</v>
      </c>
      <c r="AF46" s="510">
        <v>1.9253531129172256E-3</v>
      </c>
      <c r="AG46" s="510">
        <v>3.1191661481020535E-2</v>
      </c>
      <c r="AH46" s="510">
        <v>1.295045045045045E-2</v>
      </c>
      <c r="AI46" s="510">
        <v>1.6897488569345968E-2</v>
      </c>
      <c r="AJ46" s="510">
        <v>7.2676219184870132E-3</v>
      </c>
      <c r="AK46" s="510">
        <v>2.9007633587786259E-2</v>
      </c>
      <c r="AL46" s="510">
        <v>1.2746137111619345E-2</v>
      </c>
      <c r="AM46" s="510">
        <v>9.8248858579437102E-4</v>
      </c>
      <c r="AN46" s="510">
        <v>4.1293306355039846E-5</v>
      </c>
      <c r="AO46" s="510">
        <v>7.7025232403718459E-3</v>
      </c>
      <c r="AP46" s="510">
        <v>4.5022736481923373E-4</v>
      </c>
      <c r="AQ46" s="510">
        <v>2.6977275612542848E-3</v>
      </c>
      <c r="AR46" s="510">
        <v>2.077048612828248E-3</v>
      </c>
      <c r="AS46" s="510">
        <v>5.3997449992684403E-2</v>
      </c>
      <c r="AT46" s="510">
        <v>5.2219455653816436E-2</v>
      </c>
      <c r="AU46" s="510">
        <v>5.6580064300084887E-2</v>
      </c>
      <c r="AV46" s="510">
        <v>3.3651895138381627E-2</v>
      </c>
      <c r="AW46" s="510">
        <v>2.5184239540416643E-2</v>
      </c>
      <c r="AX46" s="510">
        <v>1.0216649935567469E-2</v>
      </c>
      <c r="AY46" s="510">
        <v>2.0906375063412433E-2</v>
      </c>
      <c r="AZ46" s="510">
        <v>2.1212797856390953E-2</v>
      </c>
      <c r="BA46" s="510">
        <v>2.2129186602870814E-2</v>
      </c>
      <c r="BB46" s="510">
        <v>1.9052155275065492E-2</v>
      </c>
      <c r="BC46" s="510">
        <v>4.6315789473684215E-3</v>
      </c>
      <c r="BD46" s="510">
        <v>1.2897678417884782E-2</v>
      </c>
      <c r="BE46" s="510">
        <v>0</v>
      </c>
      <c r="BF46" s="510">
        <v>2.5316455696202532E-3</v>
      </c>
      <c r="BG46" s="510">
        <v>6.1753528773072748E-3</v>
      </c>
      <c r="BH46" s="510">
        <v>8.6032737772609464E-3</v>
      </c>
      <c r="BI46" s="510">
        <v>3.7106446776611693E-2</v>
      </c>
      <c r="BJ46" s="510">
        <v>7.0365358592692825E-3</v>
      </c>
      <c r="BK46" s="510">
        <v>1.0245879949617367E-2</v>
      </c>
      <c r="BL46" s="510">
        <v>4.5285753102074088E-5</v>
      </c>
      <c r="BM46" s="510">
        <v>1.9582294311025244E-2</v>
      </c>
      <c r="BN46" s="510">
        <v>7.4904226086607698E-2</v>
      </c>
      <c r="BO46" s="510">
        <v>7.5773632895294613E-3</v>
      </c>
      <c r="BP46" s="510">
        <v>5.5041712005803409E-3</v>
      </c>
      <c r="BQ46" s="510">
        <v>6.189328295002932E-4</v>
      </c>
      <c r="BR46" s="510">
        <v>1.3844822613210269E-3</v>
      </c>
      <c r="BS46" s="510">
        <v>7.3699208961823808E-4</v>
      </c>
      <c r="BT46" s="510">
        <v>1.4492123530860976E-4</v>
      </c>
      <c r="BU46" s="510">
        <v>2.6468516359766186E-3</v>
      </c>
      <c r="BV46" s="510">
        <v>1.1871016015079788E-4</v>
      </c>
      <c r="BW46" s="510">
        <v>2.6668088964744787E-5</v>
      </c>
      <c r="BX46" s="510">
        <v>2.690144289557349E-4</v>
      </c>
      <c r="BY46" s="510">
        <v>3.810144721997024E-4</v>
      </c>
      <c r="BZ46" s="510">
        <v>2.7950527566207811E-4</v>
      </c>
      <c r="CA46" s="510">
        <v>1.3267464752564839E-3</v>
      </c>
      <c r="CB46" s="510">
        <v>0</v>
      </c>
      <c r="CC46" s="510">
        <v>9.9700897308075765E-4</v>
      </c>
      <c r="CD46" s="510">
        <v>0</v>
      </c>
      <c r="CE46" s="510">
        <v>8.375209380234506E-4</v>
      </c>
      <c r="CF46" s="510">
        <v>2.6505111700113595E-3</v>
      </c>
      <c r="CG46" s="510">
        <v>3.4851743948593676E-3</v>
      </c>
      <c r="CH46" s="510">
        <v>0</v>
      </c>
      <c r="CI46" s="510">
        <v>6.6849807284539943E-4</v>
      </c>
      <c r="CJ46" s="510">
        <v>5.4381814721157244E-5</v>
      </c>
      <c r="CK46" s="510">
        <v>2.1518573717054664E-4</v>
      </c>
      <c r="CL46" s="510">
        <v>0</v>
      </c>
      <c r="CM46" s="510">
        <v>3.751719538121639E-4</v>
      </c>
      <c r="CN46" s="510">
        <v>2.9156033255884014E-3</v>
      </c>
      <c r="CO46" s="510">
        <v>1.7266811707885012E-4</v>
      </c>
      <c r="CP46" s="510">
        <v>1.5329530149900904E-4</v>
      </c>
      <c r="CQ46" s="510">
        <v>2.6759019590689921E-4</v>
      </c>
      <c r="CR46" s="510">
        <v>8.6587583340548964E-5</v>
      </c>
      <c r="CS46" s="510">
        <v>5.6323554115077917E-4</v>
      </c>
      <c r="CT46" s="510">
        <v>5.2559152937578838E-4</v>
      </c>
      <c r="CU46" s="510">
        <v>2.4551628068953508E-3</v>
      </c>
      <c r="CV46" s="510">
        <v>1.2690738782293398E-3</v>
      </c>
      <c r="CW46" s="510">
        <v>0</v>
      </c>
      <c r="CX46" s="510">
        <v>4.0977193600125177E-3</v>
      </c>
      <c r="CY46" s="510">
        <v>1.8313778729740383E-4</v>
      </c>
      <c r="CZ46" s="510">
        <v>1.0525037444844756E-3</v>
      </c>
      <c r="DA46" s="510">
        <v>2.6381239587905218E-3</v>
      </c>
      <c r="DB46" s="510">
        <v>3.3812180025979978E-3</v>
      </c>
      <c r="DC46" s="510">
        <v>1.721951754042673E-4</v>
      </c>
      <c r="DD46" s="510">
        <v>4.3507986823295422E-3</v>
      </c>
      <c r="DE46" s="510">
        <v>3.3442019898001838E-4</v>
      </c>
      <c r="DF46" s="510">
        <v>4.1848535301264459E-3</v>
      </c>
      <c r="DG46" s="511">
        <v>9.4286798607252642E-3</v>
      </c>
      <c r="DH46" s="513" t="s">
        <v>247</v>
      </c>
      <c r="DI46" s="183"/>
    </row>
    <row r="47" spans="1:113" ht="17.25" customHeight="1">
      <c r="A47" s="587" t="s">
        <v>248</v>
      </c>
      <c r="B47" s="417" t="s">
        <v>187</v>
      </c>
      <c r="C47" s="488"/>
      <c r="D47" s="510">
        <v>0</v>
      </c>
      <c r="E47" s="510">
        <v>0</v>
      </c>
      <c r="F47" s="510">
        <v>0</v>
      </c>
      <c r="G47" s="510">
        <v>0</v>
      </c>
      <c r="H47" s="510">
        <v>0</v>
      </c>
      <c r="I47" s="510">
        <v>0</v>
      </c>
      <c r="J47" s="510">
        <v>5.34057082822623E-3</v>
      </c>
      <c r="K47" s="510">
        <v>0</v>
      </c>
      <c r="L47" s="510">
        <v>0</v>
      </c>
      <c r="M47" s="510">
        <v>0</v>
      </c>
      <c r="N47" s="510">
        <v>0</v>
      </c>
      <c r="O47" s="510">
        <v>0</v>
      </c>
      <c r="P47" s="510">
        <v>0</v>
      </c>
      <c r="Q47" s="510">
        <v>6.2605647029362042E-5</v>
      </c>
      <c r="R47" s="510">
        <v>5.595952149582817E-3</v>
      </c>
      <c r="S47" s="510">
        <v>0</v>
      </c>
      <c r="T47" s="510">
        <v>0</v>
      </c>
      <c r="U47" s="510">
        <v>0</v>
      </c>
      <c r="V47" s="510">
        <v>0</v>
      </c>
      <c r="W47" s="510">
        <v>0</v>
      </c>
      <c r="X47" s="510">
        <v>0</v>
      </c>
      <c r="Y47" s="510">
        <v>0</v>
      </c>
      <c r="Z47" s="510">
        <v>0</v>
      </c>
      <c r="AA47" s="510">
        <v>0</v>
      </c>
      <c r="AB47" s="510">
        <v>0</v>
      </c>
      <c r="AC47" s="510">
        <v>1.0224426154082102E-4</v>
      </c>
      <c r="AD47" s="510">
        <v>0</v>
      </c>
      <c r="AE47" s="510">
        <v>0</v>
      </c>
      <c r="AF47" s="510">
        <v>5.0501065256845258E-4</v>
      </c>
      <c r="AG47" s="510">
        <v>0</v>
      </c>
      <c r="AH47" s="510">
        <v>0</v>
      </c>
      <c r="AI47" s="510">
        <v>1.7228811874627262E-3</v>
      </c>
      <c r="AJ47" s="510">
        <v>0</v>
      </c>
      <c r="AK47" s="510">
        <v>7.6335877862595417E-3</v>
      </c>
      <c r="AL47" s="510">
        <v>1.7292352317733028E-3</v>
      </c>
      <c r="AM47" s="510">
        <v>0</v>
      </c>
      <c r="AN47" s="510">
        <v>0</v>
      </c>
      <c r="AO47" s="510">
        <v>1.2217795484727755E-3</v>
      </c>
      <c r="AP47" s="510">
        <v>0</v>
      </c>
      <c r="AQ47" s="510">
        <v>0</v>
      </c>
      <c r="AR47" s="510">
        <v>3.9562830720538052E-5</v>
      </c>
      <c r="AS47" s="510">
        <v>3.5950922810024457E-4</v>
      </c>
      <c r="AT47" s="510">
        <v>5.3232592083798404E-4</v>
      </c>
      <c r="AU47" s="510">
        <v>0.11425630468347915</v>
      </c>
      <c r="AV47" s="510">
        <v>3.833901469036604E-2</v>
      </c>
      <c r="AW47" s="510">
        <v>4.4681715313642434E-3</v>
      </c>
      <c r="AX47" s="510">
        <v>1.6944687698014339E-3</v>
      </c>
      <c r="AY47" s="510">
        <v>1.9953779381094638E-3</v>
      </c>
      <c r="AZ47" s="510">
        <v>6.3478898848448118E-3</v>
      </c>
      <c r="BA47" s="510">
        <v>3.1698564593301434E-2</v>
      </c>
      <c r="BB47" s="510">
        <v>2.6196713503215049E-3</v>
      </c>
      <c r="BC47" s="510">
        <v>1.2631578947368421E-3</v>
      </c>
      <c r="BD47" s="510">
        <v>1.7196904557179708E-3</v>
      </c>
      <c r="BE47" s="510">
        <v>0</v>
      </c>
      <c r="BF47" s="510">
        <v>0</v>
      </c>
      <c r="BG47" s="510">
        <v>9.5005428881650379E-4</v>
      </c>
      <c r="BH47" s="510">
        <v>7.6177899539779052E-3</v>
      </c>
      <c r="BI47" s="510">
        <v>3.0859570214892555E-2</v>
      </c>
      <c r="BJ47" s="510">
        <v>8.9309878213802429E-3</v>
      </c>
      <c r="BK47" s="510">
        <v>2.5403008139547194E-4</v>
      </c>
      <c r="BL47" s="510">
        <v>0</v>
      </c>
      <c r="BM47" s="510">
        <v>9.4391900493488792E-3</v>
      </c>
      <c r="BN47" s="510">
        <v>7.5215115229556532E-4</v>
      </c>
      <c r="BO47" s="510">
        <v>4.6100042390843574E-3</v>
      </c>
      <c r="BP47" s="510">
        <v>7.1907870874138554E-3</v>
      </c>
      <c r="BQ47" s="510">
        <v>0</v>
      </c>
      <c r="BR47" s="510">
        <v>0</v>
      </c>
      <c r="BS47" s="510">
        <v>1.4494177762492016E-2</v>
      </c>
      <c r="BT47" s="510">
        <v>0</v>
      </c>
      <c r="BU47" s="510">
        <v>4.1682702928765654E-6</v>
      </c>
      <c r="BV47" s="510">
        <v>0</v>
      </c>
      <c r="BW47" s="510">
        <v>0</v>
      </c>
      <c r="BX47" s="510">
        <v>0</v>
      </c>
      <c r="BY47" s="510">
        <v>0</v>
      </c>
      <c r="BZ47" s="510">
        <v>2.0962895674655858E-4</v>
      </c>
      <c r="CA47" s="510">
        <v>0</v>
      </c>
      <c r="CB47" s="510">
        <v>0</v>
      </c>
      <c r="CC47" s="510">
        <v>0</v>
      </c>
      <c r="CD47" s="510">
        <v>0</v>
      </c>
      <c r="CE47" s="510">
        <v>0</v>
      </c>
      <c r="CF47" s="510">
        <v>1.0818412938821875E-4</v>
      </c>
      <c r="CG47" s="510">
        <v>2.4505132463854931E-4</v>
      </c>
      <c r="CH47" s="510">
        <v>0</v>
      </c>
      <c r="CI47" s="510">
        <v>0</v>
      </c>
      <c r="CJ47" s="510">
        <v>2.7190907360578622E-5</v>
      </c>
      <c r="CK47" s="510">
        <v>0</v>
      </c>
      <c r="CL47" s="510">
        <v>0</v>
      </c>
      <c r="CM47" s="510">
        <v>4.1685772645795988E-5</v>
      </c>
      <c r="CN47" s="510">
        <v>1.8698643655792597E-4</v>
      </c>
      <c r="CO47" s="510">
        <v>0</v>
      </c>
      <c r="CP47" s="510">
        <v>0</v>
      </c>
      <c r="CQ47" s="510">
        <v>0</v>
      </c>
      <c r="CR47" s="510">
        <v>0</v>
      </c>
      <c r="CS47" s="510">
        <v>0</v>
      </c>
      <c r="CT47" s="510">
        <v>0</v>
      </c>
      <c r="CU47" s="510">
        <v>0</v>
      </c>
      <c r="CV47" s="510">
        <v>0</v>
      </c>
      <c r="CW47" s="510">
        <v>0</v>
      </c>
      <c r="CX47" s="510">
        <v>3.4972421077338341E-2</v>
      </c>
      <c r="CY47" s="510">
        <v>8.3606381157510446E-5</v>
      </c>
      <c r="CZ47" s="510">
        <v>0</v>
      </c>
      <c r="DA47" s="510">
        <v>0</v>
      </c>
      <c r="DB47" s="510">
        <v>0</v>
      </c>
      <c r="DC47" s="510">
        <v>0</v>
      </c>
      <c r="DD47" s="510">
        <v>4.661570016781652E-5</v>
      </c>
      <c r="DE47" s="510">
        <v>0</v>
      </c>
      <c r="DF47" s="510">
        <v>0</v>
      </c>
      <c r="DG47" s="511">
        <v>4.6551523763883849E-3</v>
      </c>
      <c r="DH47" s="513" t="s">
        <v>248</v>
      </c>
      <c r="DI47" s="183"/>
    </row>
    <row r="48" spans="1:113" ht="17.25" customHeight="1">
      <c r="A48" s="587" t="s">
        <v>249</v>
      </c>
      <c r="B48" s="417" t="s">
        <v>188</v>
      </c>
      <c r="C48" s="488"/>
      <c r="D48" s="510">
        <v>0</v>
      </c>
      <c r="E48" s="510">
        <v>0</v>
      </c>
      <c r="F48" s="510">
        <v>0</v>
      </c>
      <c r="G48" s="510">
        <v>1.8935807612194659E-4</v>
      </c>
      <c r="H48" s="510">
        <v>0</v>
      </c>
      <c r="I48" s="510">
        <v>0</v>
      </c>
      <c r="J48" s="510">
        <v>3.2393626335142705E-3</v>
      </c>
      <c r="K48" s="510">
        <v>0</v>
      </c>
      <c r="L48" s="510">
        <v>0</v>
      </c>
      <c r="M48" s="510">
        <v>0</v>
      </c>
      <c r="N48" s="510">
        <v>0</v>
      </c>
      <c r="O48" s="510">
        <v>0</v>
      </c>
      <c r="P48" s="510">
        <v>0</v>
      </c>
      <c r="Q48" s="510">
        <v>6.2605647029362042E-5</v>
      </c>
      <c r="R48" s="510">
        <v>3.3508695506483934E-4</v>
      </c>
      <c r="S48" s="510">
        <v>0</v>
      </c>
      <c r="T48" s="510">
        <v>0</v>
      </c>
      <c r="U48" s="510">
        <v>0</v>
      </c>
      <c r="V48" s="510">
        <v>0</v>
      </c>
      <c r="W48" s="510">
        <v>0</v>
      </c>
      <c r="X48" s="510">
        <v>0</v>
      </c>
      <c r="Y48" s="510">
        <v>0</v>
      </c>
      <c r="Z48" s="510">
        <v>0</v>
      </c>
      <c r="AA48" s="510">
        <v>0</v>
      </c>
      <c r="AB48" s="510">
        <v>0</v>
      </c>
      <c r="AC48" s="510">
        <v>0</v>
      </c>
      <c r="AD48" s="510">
        <v>0</v>
      </c>
      <c r="AE48" s="510">
        <v>1.6518004625041294E-4</v>
      </c>
      <c r="AF48" s="510">
        <v>3.3562166285278413E-3</v>
      </c>
      <c r="AG48" s="510">
        <v>0</v>
      </c>
      <c r="AH48" s="510">
        <v>0</v>
      </c>
      <c r="AI48" s="510">
        <v>8.6144059373136311E-4</v>
      </c>
      <c r="AJ48" s="510">
        <v>0</v>
      </c>
      <c r="AK48" s="510">
        <v>6.6157760814249365E-3</v>
      </c>
      <c r="AL48" s="510">
        <v>2.1475985942991018E-3</v>
      </c>
      <c r="AM48" s="510">
        <v>0</v>
      </c>
      <c r="AN48" s="510">
        <v>0</v>
      </c>
      <c r="AO48" s="510">
        <v>1.0978308986277115E-3</v>
      </c>
      <c r="AP48" s="510">
        <v>2.7013641889154025E-4</v>
      </c>
      <c r="AQ48" s="510">
        <v>1.6662434937158817E-4</v>
      </c>
      <c r="AR48" s="510">
        <v>3.1155729192423718E-4</v>
      </c>
      <c r="AS48" s="510">
        <v>5.0164078339569006E-5</v>
      </c>
      <c r="AT48" s="510">
        <v>4.8081050914398557E-4</v>
      </c>
      <c r="AU48" s="510">
        <v>4.3913883337455134E-3</v>
      </c>
      <c r="AV48" s="510">
        <v>0.13517064361658956</v>
      </c>
      <c r="AW48" s="510">
        <v>5.8028201706029133E-4</v>
      </c>
      <c r="AX48" s="510">
        <v>3.5882868066383308E-3</v>
      </c>
      <c r="AY48" s="510">
        <v>1.7924581477932473E-3</v>
      </c>
      <c r="AZ48" s="510">
        <v>3.6045806883792148E-3</v>
      </c>
      <c r="BA48" s="510">
        <v>1.7942583732057417E-3</v>
      </c>
      <c r="BB48" s="510">
        <v>2.3815194093831865E-3</v>
      </c>
      <c r="BC48" s="510">
        <v>4.2105263157894739E-4</v>
      </c>
      <c r="BD48" s="510">
        <v>1.7196904557179707E-4</v>
      </c>
      <c r="BE48" s="510">
        <v>0</v>
      </c>
      <c r="BF48" s="510">
        <v>0</v>
      </c>
      <c r="BG48" s="510">
        <v>3.0537459283387619E-4</v>
      </c>
      <c r="BH48" s="510">
        <v>7.6867738216077183E-4</v>
      </c>
      <c r="BI48" s="510">
        <v>1.7491254372813594E-3</v>
      </c>
      <c r="BJ48" s="510">
        <v>5.4127198917456026E-4</v>
      </c>
      <c r="BK48" s="510">
        <v>4.2338346899245319E-5</v>
      </c>
      <c r="BL48" s="510">
        <v>0</v>
      </c>
      <c r="BM48" s="510">
        <v>2.6209571735597839E-5</v>
      </c>
      <c r="BN48" s="510">
        <v>1.2034418436729045E-4</v>
      </c>
      <c r="BO48" s="510">
        <v>1.6779708916207434E-4</v>
      </c>
      <c r="BP48" s="510">
        <v>1.8135654697134567E-5</v>
      </c>
      <c r="BQ48" s="510">
        <v>0</v>
      </c>
      <c r="BR48" s="510">
        <v>5.7686760888376119E-5</v>
      </c>
      <c r="BS48" s="510">
        <v>3.4392964182184446E-4</v>
      </c>
      <c r="BT48" s="510">
        <v>0</v>
      </c>
      <c r="BU48" s="510">
        <v>2.7788468619177098E-6</v>
      </c>
      <c r="BV48" s="510">
        <v>0</v>
      </c>
      <c r="BW48" s="510">
        <v>0</v>
      </c>
      <c r="BX48" s="510">
        <v>0</v>
      </c>
      <c r="BY48" s="510">
        <v>0</v>
      </c>
      <c r="BZ48" s="510">
        <v>0</v>
      </c>
      <c r="CA48" s="510">
        <v>1.8342117169444477E-5</v>
      </c>
      <c r="CB48" s="510">
        <v>0</v>
      </c>
      <c r="CC48" s="510">
        <v>9.063717937097797E-5</v>
      </c>
      <c r="CD48" s="510">
        <v>0</v>
      </c>
      <c r="CE48" s="510">
        <v>0</v>
      </c>
      <c r="CF48" s="510">
        <v>1.0818412938821875E-4</v>
      </c>
      <c r="CG48" s="510">
        <v>1.0891169983935524E-4</v>
      </c>
      <c r="CH48" s="510">
        <v>0</v>
      </c>
      <c r="CI48" s="510">
        <v>0</v>
      </c>
      <c r="CJ48" s="510">
        <v>0</v>
      </c>
      <c r="CK48" s="510">
        <v>0</v>
      </c>
      <c r="CL48" s="510">
        <v>0</v>
      </c>
      <c r="CM48" s="510">
        <v>0</v>
      </c>
      <c r="CN48" s="510">
        <v>1.038813536432922E-5</v>
      </c>
      <c r="CO48" s="510">
        <v>0</v>
      </c>
      <c r="CP48" s="510">
        <v>0</v>
      </c>
      <c r="CQ48" s="510">
        <v>0</v>
      </c>
      <c r="CR48" s="510">
        <v>0</v>
      </c>
      <c r="CS48" s="510">
        <v>0</v>
      </c>
      <c r="CT48" s="510">
        <v>0</v>
      </c>
      <c r="CU48" s="510">
        <v>0</v>
      </c>
      <c r="CV48" s="510">
        <v>1.8129626831847712E-4</v>
      </c>
      <c r="CW48" s="510">
        <v>0</v>
      </c>
      <c r="CX48" s="510">
        <v>5.1656691311661389E-2</v>
      </c>
      <c r="CY48" s="510">
        <v>3.9812562455957351E-6</v>
      </c>
      <c r="CZ48" s="510">
        <v>0</v>
      </c>
      <c r="DA48" s="510">
        <v>0</v>
      </c>
      <c r="DB48" s="510">
        <v>0</v>
      </c>
      <c r="DC48" s="510">
        <v>0</v>
      </c>
      <c r="DD48" s="510">
        <v>4.661570016781652E-5</v>
      </c>
      <c r="DE48" s="510">
        <v>0</v>
      </c>
      <c r="DF48" s="510">
        <v>0</v>
      </c>
      <c r="DG48" s="511">
        <v>6.6227473794265353E-3</v>
      </c>
      <c r="DH48" s="513" t="s">
        <v>249</v>
      </c>
      <c r="DI48" s="183"/>
    </row>
    <row r="49" spans="1:113" ht="17.25" customHeight="1">
      <c r="A49" s="587" t="s">
        <v>250</v>
      </c>
      <c r="B49" s="417" t="s">
        <v>189</v>
      </c>
      <c r="C49" s="488"/>
      <c r="D49" s="510">
        <v>1.8676577703901537E-5</v>
      </c>
      <c r="E49" s="510">
        <v>0</v>
      </c>
      <c r="F49" s="510">
        <v>2.954962298756878E-3</v>
      </c>
      <c r="G49" s="510">
        <v>0</v>
      </c>
      <c r="H49" s="510">
        <v>0</v>
      </c>
      <c r="I49" s="510">
        <v>0</v>
      </c>
      <c r="J49" s="510">
        <v>0</v>
      </c>
      <c r="K49" s="510">
        <v>0</v>
      </c>
      <c r="L49" s="510">
        <v>0</v>
      </c>
      <c r="M49" s="510">
        <v>0</v>
      </c>
      <c r="N49" s="510">
        <v>0</v>
      </c>
      <c r="O49" s="510">
        <v>0</v>
      </c>
      <c r="P49" s="510">
        <v>0</v>
      </c>
      <c r="Q49" s="510">
        <v>0</v>
      </c>
      <c r="R49" s="510">
        <v>0</v>
      </c>
      <c r="S49" s="510">
        <v>0</v>
      </c>
      <c r="T49" s="510">
        <v>0</v>
      </c>
      <c r="U49" s="510">
        <v>0</v>
      </c>
      <c r="V49" s="510">
        <v>0</v>
      </c>
      <c r="W49" s="510">
        <v>0</v>
      </c>
      <c r="X49" s="510">
        <v>0</v>
      </c>
      <c r="Y49" s="510">
        <v>0</v>
      </c>
      <c r="Z49" s="510">
        <v>0</v>
      </c>
      <c r="AA49" s="510">
        <v>0</v>
      </c>
      <c r="AB49" s="510">
        <v>0</v>
      </c>
      <c r="AC49" s="510">
        <v>0</v>
      </c>
      <c r="AD49" s="510">
        <v>0</v>
      </c>
      <c r="AE49" s="510">
        <v>0</v>
      </c>
      <c r="AF49" s="510">
        <v>0</v>
      </c>
      <c r="AG49" s="510">
        <v>0</v>
      </c>
      <c r="AH49" s="510">
        <v>0</v>
      </c>
      <c r="AI49" s="510">
        <v>0</v>
      </c>
      <c r="AJ49" s="510">
        <v>0</v>
      </c>
      <c r="AK49" s="510">
        <v>0</v>
      </c>
      <c r="AL49" s="510">
        <v>0</v>
      </c>
      <c r="AM49" s="510">
        <v>0</v>
      </c>
      <c r="AN49" s="510">
        <v>0</v>
      </c>
      <c r="AO49" s="510">
        <v>0</v>
      </c>
      <c r="AP49" s="510">
        <v>0</v>
      </c>
      <c r="AQ49" s="510">
        <v>0</v>
      </c>
      <c r="AR49" s="510">
        <v>0</v>
      </c>
      <c r="AS49" s="510">
        <v>1.2541019584892252E-5</v>
      </c>
      <c r="AT49" s="510">
        <v>0</v>
      </c>
      <c r="AU49" s="510">
        <v>6.1492804673453155E-4</v>
      </c>
      <c r="AV49" s="510">
        <v>4.8088629169710248E-3</v>
      </c>
      <c r="AW49" s="510">
        <v>8.109441188417571E-2</v>
      </c>
      <c r="AX49" s="510">
        <v>0</v>
      </c>
      <c r="AY49" s="510">
        <v>0</v>
      </c>
      <c r="AZ49" s="510">
        <v>3.8916711856837537E-3</v>
      </c>
      <c r="BA49" s="510">
        <v>0</v>
      </c>
      <c r="BB49" s="510">
        <v>7.1445582281495594E-4</v>
      </c>
      <c r="BC49" s="510">
        <v>0</v>
      </c>
      <c r="BD49" s="510">
        <v>0</v>
      </c>
      <c r="BE49" s="510">
        <v>0</v>
      </c>
      <c r="BF49" s="510">
        <v>0</v>
      </c>
      <c r="BG49" s="510">
        <v>2.0358306188925082E-4</v>
      </c>
      <c r="BH49" s="510">
        <v>2.365161175879298E-4</v>
      </c>
      <c r="BI49" s="510">
        <v>0</v>
      </c>
      <c r="BJ49" s="510">
        <v>0</v>
      </c>
      <c r="BK49" s="510">
        <v>2.1169173449622661E-4</v>
      </c>
      <c r="BL49" s="510">
        <v>0</v>
      </c>
      <c r="BM49" s="510">
        <v>4.0063202510128129E-4</v>
      </c>
      <c r="BN49" s="510">
        <v>0</v>
      </c>
      <c r="BO49" s="510">
        <v>5.2988554472233997E-5</v>
      </c>
      <c r="BP49" s="510">
        <v>0</v>
      </c>
      <c r="BQ49" s="510">
        <v>0</v>
      </c>
      <c r="BR49" s="510">
        <v>0</v>
      </c>
      <c r="BS49" s="510">
        <v>1.2283201493637301E-4</v>
      </c>
      <c r="BT49" s="510">
        <v>2.8984247061721954E-5</v>
      </c>
      <c r="BU49" s="510">
        <v>9.3508196903530939E-4</v>
      </c>
      <c r="BV49" s="510">
        <v>1.0791832740981625E-5</v>
      </c>
      <c r="BW49" s="510">
        <v>0</v>
      </c>
      <c r="BX49" s="510">
        <v>0</v>
      </c>
      <c r="BY49" s="510">
        <v>0</v>
      </c>
      <c r="BZ49" s="510">
        <v>0</v>
      </c>
      <c r="CA49" s="510">
        <v>0</v>
      </c>
      <c r="CB49" s="510">
        <v>0</v>
      </c>
      <c r="CC49" s="510">
        <v>0</v>
      </c>
      <c r="CD49" s="510">
        <v>0</v>
      </c>
      <c r="CE49" s="510">
        <v>0</v>
      </c>
      <c r="CF49" s="510">
        <v>1.0818412938821875E-4</v>
      </c>
      <c r="CG49" s="510">
        <v>2.7227924959838809E-5</v>
      </c>
      <c r="CH49" s="510">
        <v>0</v>
      </c>
      <c r="CI49" s="510">
        <v>2.0890564776418732E-5</v>
      </c>
      <c r="CJ49" s="510">
        <v>2.7190907360578622E-5</v>
      </c>
      <c r="CK49" s="510">
        <v>0</v>
      </c>
      <c r="CL49" s="510">
        <v>0</v>
      </c>
      <c r="CM49" s="510">
        <v>1.1672016340822876E-3</v>
      </c>
      <c r="CN49" s="510">
        <v>1.6828779290213338E-3</v>
      </c>
      <c r="CO49" s="510">
        <v>0</v>
      </c>
      <c r="CP49" s="510">
        <v>0</v>
      </c>
      <c r="CQ49" s="510">
        <v>1.4964467109562748E-2</v>
      </c>
      <c r="CR49" s="510">
        <v>5.6281929171356831E-3</v>
      </c>
      <c r="CS49" s="510">
        <v>3.0829734884042647E-3</v>
      </c>
      <c r="CT49" s="510">
        <v>2.3317151485034975E-3</v>
      </c>
      <c r="CU49" s="510">
        <v>0</v>
      </c>
      <c r="CV49" s="510">
        <v>1.9942589515032482E-3</v>
      </c>
      <c r="CW49" s="510">
        <v>0</v>
      </c>
      <c r="CX49" s="510">
        <v>1.6879865430505028E-2</v>
      </c>
      <c r="CY49" s="510">
        <v>1.6721276231502089E-4</v>
      </c>
      <c r="CZ49" s="510">
        <v>4.0480913249402905E-5</v>
      </c>
      <c r="DA49" s="510">
        <v>0</v>
      </c>
      <c r="DB49" s="510">
        <v>1.9102926568350272E-5</v>
      </c>
      <c r="DC49" s="510">
        <v>5.275434010112553E-3</v>
      </c>
      <c r="DD49" s="510">
        <v>4.9723413512337618E-4</v>
      </c>
      <c r="DE49" s="510">
        <v>2.474709472452136E-2</v>
      </c>
      <c r="DF49" s="510">
        <v>0</v>
      </c>
      <c r="DG49" s="511">
        <v>1.6521798339101197E-3</v>
      </c>
      <c r="DH49" s="513" t="s">
        <v>250</v>
      </c>
      <c r="DI49" s="183"/>
    </row>
    <row r="50" spans="1:113" ht="17.25" customHeight="1">
      <c r="A50" s="587" t="s">
        <v>251</v>
      </c>
      <c r="B50" s="417" t="s">
        <v>349</v>
      </c>
      <c r="C50" s="488"/>
      <c r="D50" s="510">
        <v>0</v>
      </c>
      <c r="E50" s="510">
        <v>0</v>
      </c>
      <c r="F50" s="510">
        <v>0</v>
      </c>
      <c r="G50" s="510">
        <v>0</v>
      </c>
      <c r="H50" s="510">
        <v>0</v>
      </c>
      <c r="I50" s="510">
        <v>0</v>
      </c>
      <c r="J50" s="510">
        <v>0</v>
      </c>
      <c r="K50" s="510">
        <v>0</v>
      </c>
      <c r="L50" s="510">
        <v>0</v>
      </c>
      <c r="M50" s="510">
        <v>0</v>
      </c>
      <c r="N50" s="510">
        <v>0</v>
      </c>
      <c r="O50" s="510">
        <v>0</v>
      </c>
      <c r="P50" s="510">
        <v>0</v>
      </c>
      <c r="Q50" s="510">
        <v>0</v>
      </c>
      <c r="R50" s="510">
        <v>0</v>
      </c>
      <c r="S50" s="510">
        <v>0</v>
      </c>
      <c r="T50" s="510">
        <v>0</v>
      </c>
      <c r="U50" s="510">
        <v>0</v>
      </c>
      <c r="V50" s="510">
        <v>0</v>
      </c>
      <c r="W50" s="510">
        <v>0</v>
      </c>
      <c r="X50" s="510">
        <v>0</v>
      </c>
      <c r="Y50" s="510">
        <v>0</v>
      </c>
      <c r="Z50" s="510">
        <v>0</v>
      </c>
      <c r="AA50" s="510">
        <v>0</v>
      </c>
      <c r="AB50" s="510">
        <v>0</v>
      </c>
      <c r="AC50" s="510">
        <v>0</v>
      </c>
      <c r="AD50" s="510">
        <v>0</v>
      </c>
      <c r="AE50" s="510">
        <v>0</v>
      </c>
      <c r="AF50" s="510">
        <v>0</v>
      </c>
      <c r="AG50" s="510">
        <v>0</v>
      </c>
      <c r="AH50" s="510">
        <v>0</v>
      </c>
      <c r="AI50" s="510">
        <v>0</v>
      </c>
      <c r="AJ50" s="510">
        <v>0</v>
      </c>
      <c r="AK50" s="510">
        <v>0</v>
      </c>
      <c r="AL50" s="510">
        <v>0</v>
      </c>
      <c r="AM50" s="510">
        <v>0</v>
      </c>
      <c r="AN50" s="510">
        <v>0</v>
      </c>
      <c r="AO50" s="510">
        <v>0</v>
      </c>
      <c r="AP50" s="510">
        <v>0</v>
      </c>
      <c r="AQ50" s="510">
        <v>0</v>
      </c>
      <c r="AR50" s="510">
        <v>0</v>
      </c>
      <c r="AS50" s="510">
        <v>0</v>
      </c>
      <c r="AT50" s="510">
        <v>8.5859019489997417E-5</v>
      </c>
      <c r="AU50" s="510">
        <v>1.9383601473153711E-4</v>
      </c>
      <c r="AV50" s="510">
        <v>5.4809877445012581E-3</v>
      </c>
      <c r="AW50" s="510">
        <v>0.16465502234085766</v>
      </c>
      <c r="AX50" s="510">
        <v>9.0362174900503356E-2</v>
      </c>
      <c r="AY50" s="510">
        <v>3.8188377205343557E-2</v>
      </c>
      <c r="AZ50" s="510">
        <v>4.4243835529043991E-2</v>
      </c>
      <c r="BA50" s="510">
        <v>0.13576555023923445</v>
      </c>
      <c r="BB50" s="510">
        <v>0.20290545367944748</v>
      </c>
      <c r="BC50" s="510">
        <v>0.33726315789473682</v>
      </c>
      <c r="BD50" s="510">
        <v>6.9303525365434215E-2</v>
      </c>
      <c r="BE50" s="510">
        <v>6.2745098039215685E-2</v>
      </c>
      <c r="BF50" s="510">
        <v>0</v>
      </c>
      <c r="BG50" s="510">
        <v>0</v>
      </c>
      <c r="BH50" s="510">
        <v>7.4009835128556363E-3</v>
      </c>
      <c r="BI50" s="510">
        <v>0</v>
      </c>
      <c r="BJ50" s="510">
        <v>5.4127198917456026E-4</v>
      </c>
      <c r="BK50" s="510">
        <v>4.3396805571726453E-4</v>
      </c>
      <c r="BL50" s="510">
        <v>0</v>
      </c>
      <c r="BM50" s="510">
        <v>0</v>
      </c>
      <c r="BN50" s="510">
        <v>0</v>
      </c>
      <c r="BO50" s="510">
        <v>0</v>
      </c>
      <c r="BP50" s="510">
        <v>0</v>
      </c>
      <c r="BQ50" s="510">
        <v>0</v>
      </c>
      <c r="BR50" s="510">
        <v>0</v>
      </c>
      <c r="BS50" s="510">
        <v>0</v>
      </c>
      <c r="BT50" s="510">
        <v>0</v>
      </c>
      <c r="BU50" s="510">
        <v>0</v>
      </c>
      <c r="BV50" s="510">
        <v>0</v>
      </c>
      <c r="BW50" s="510">
        <v>0</v>
      </c>
      <c r="BX50" s="510">
        <v>0</v>
      </c>
      <c r="BY50" s="510">
        <v>0</v>
      </c>
      <c r="BZ50" s="510">
        <v>0</v>
      </c>
      <c r="CA50" s="510">
        <v>0</v>
      </c>
      <c r="CB50" s="510">
        <v>0</v>
      </c>
      <c r="CC50" s="510">
        <v>0</v>
      </c>
      <c r="CD50" s="510">
        <v>0</v>
      </c>
      <c r="CE50" s="510">
        <v>0</v>
      </c>
      <c r="CF50" s="510">
        <v>0</v>
      </c>
      <c r="CG50" s="510">
        <v>0</v>
      </c>
      <c r="CH50" s="510">
        <v>0</v>
      </c>
      <c r="CI50" s="510">
        <v>0</v>
      </c>
      <c r="CJ50" s="510">
        <v>0</v>
      </c>
      <c r="CK50" s="510">
        <v>0</v>
      </c>
      <c r="CL50" s="510">
        <v>0</v>
      </c>
      <c r="CM50" s="510">
        <v>0</v>
      </c>
      <c r="CN50" s="510">
        <v>0</v>
      </c>
      <c r="CO50" s="510">
        <v>0</v>
      </c>
      <c r="CP50" s="510">
        <v>3.2848993178359082E-5</v>
      </c>
      <c r="CQ50" s="510">
        <v>0</v>
      </c>
      <c r="CR50" s="510">
        <v>0</v>
      </c>
      <c r="CS50" s="510">
        <v>0</v>
      </c>
      <c r="CT50" s="510">
        <v>0</v>
      </c>
      <c r="CU50" s="510">
        <v>0</v>
      </c>
      <c r="CV50" s="510">
        <v>0</v>
      </c>
      <c r="CW50" s="510">
        <v>0</v>
      </c>
      <c r="CX50" s="510">
        <v>1.4249110041857372E-2</v>
      </c>
      <c r="CY50" s="510">
        <v>0</v>
      </c>
      <c r="CZ50" s="510">
        <v>0</v>
      </c>
      <c r="DA50" s="510">
        <v>0</v>
      </c>
      <c r="DB50" s="510">
        <v>0</v>
      </c>
      <c r="DC50" s="510">
        <v>0</v>
      </c>
      <c r="DD50" s="510">
        <v>0</v>
      </c>
      <c r="DE50" s="510">
        <v>0</v>
      </c>
      <c r="DF50" s="510">
        <v>0</v>
      </c>
      <c r="DG50" s="511">
        <v>3.5908554851431687E-3</v>
      </c>
      <c r="DH50" s="513" t="s">
        <v>251</v>
      </c>
      <c r="DI50" s="183"/>
    </row>
    <row r="51" spans="1:113" ht="17.25" customHeight="1">
      <c r="A51" s="587" t="s">
        <v>252</v>
      </c>
      <c r="B51" s="417" t="s">
        <v>350</v>
      </c>
      <c r="C51" s="488"/>
      <c r="D51" s="510">
        <v>0</v>
      </c>
      <c r="E51" s="510">
        <v>0</v>
      </c>
      <c r="F51" s="510">
        <v>0</v>
      </c>
      <c r="G51" s="510">
        <v>0</v>
      </c>
      <c r="H51" s="510">
        <v>0</v>
      </c>
      <c r="I51" s="510">
        <v>0</v>
      </c>
      <c r="J51" s="510">
        <v>0</v>
      </c>
      <c r="K51" s="510">
        <v>0</v>
      </c>
      <c r="L51" s="510">
        <v>0</v>
      </c>
      <c r="M51" s="510">
        <v>0</v>
      </c>
      <c r="N51" s="510">
        <v>0</v>
      </c>
      <c r="O51" s="510">
        <v>0</v>
      </c>
      <c r="P51" s="510">
        <v>0</v>
      </c>
      <c r="Q51" s="510">
        <v>0</v>
      </c>
      <c r="R51" s="510">
        <v>0</v>
      </c>
      <c r="S51" s="510">
        <v>0</v>
      </c>
      <c r="T51" s="510">
        <v>1.3114066147349647E-5</v>
      </c>
      <c r="U51" s="510">
        <v>7.7264825188333008E-4</v>
      </c>
      <c r="V51" s="510">
        <v>0</v>
      </c>
      <c r="W51" s="510">
        <v>0</v>
      </c>
      <c r="X51" s="510">
        <v>0</v>
      </c>
      <c r="Y51" s="510">
        <v>0</v>
      </c>
      <c r="Z51" s="510">
        <v>0</v>
      </c>
      <c r="AA51" s="510">
        <v>0</v>
      </c>
      <c r="AB51" s="510">
        <v>1.3356385465284528E-5</v>
      </c>
      <c r="AC51" s="510">
        <v>0</v>
      </c>
      <c r="AD51" s="510">
        <v>0</v>
      </c>
      <c r="AE51" s="510">
        <v>0</v>
      </c>
      <c r="AF51" s="510">
        <v>0</v>
      </c>
      <c r="AG51" s="510">
        <v>0</v>
      </c>
      <c r="AH51" s="510">
        <v>0</v>
      </c>
      <c r="AI51" s="510">
        <v>0</v>
      </c>
      <c r="AJ51" s="510">
        <v>0</v>
      </c>
      <c r="AK51" s="510">
        <v>0</v>
      </c>
      <c r="AL51" s="510">
        <v>0</v>
      </c>
      <c r="AM51" s="510">
        <v>0</v>
      </c>
      <c r="AN51" s="510">
        <v>0</v>
      </c>
      <c r="AO51" s="510">
        <v>0</v>
      </c>
      <c r="AP51" s="510">
        <v>0</v>
      </c>
      <c r="AQ51" s="510">
        <v>0</v>
      </c>
      <c r="AR51" s="510">
        <v>2.9672123040403542E-5</v>
      </c>
      <c r="AS51" s="510">
        <v>0</v>
      </c>
      <c r="AT51" s="510">
        <v>1.0303082338799691E-4</v>
      </c>
      <c r="AU51" s="510">
        <v>3.8767202946307422E-4</v>
      </c>
      <c r="AV51" s="510">
        <v>8.352102102102103E-3</v>
      </c>
      <c r="AW51" s="510">
        <v>5.8840596529913539E-2</v>
      </c>
      <c r="AX51" s="510">
        <v>0.18787956456424387</v>
      </c>
      <c r="AY51" s="510">
        <v>0.16568964545403303</v>
      </c>
      <c r="AZ51" s="510">
        <v>2.6061437366423173E-2</v>
      </c>
      <c r="BA51" s="510">
        <v>2.4521531100478468E-2</v>
      </c>
      <c r="BB51" s="510">
        <v>0.10073827101690878</v>
      </c>
      <c r="BC51" s="510">
        <v>2.9473684210526317E-3</v>
      </c>
      <c r="BD51" s="510">
        <v>0.11521926053310404</v>
      </c>
      <c r="BE51" s="510">
        <v>1.9607843137254902E-2</v>
      </c>
      <c r="BF51" s="510">
        <v>0</v>
      </c>
      <c r="BG51" s="510">
        <v>4.0716612377850165E-4</v>
      </c>
      <c r="BH51" s="510">
        <v>6.2873867925458005E-3</v>
      </c>
      <c r="BI51" s="510">
        <v>2.4987506246876561E-4</v>
      </c>
      <c r="BJ51" s="510">
        <v>2.7063599458728013E-4</v>
      </c>
      <c r="BK51" s="510">
        <v>2.5403008139547194E-4</v>
      </c>
      <c r="BL51" s="510">
        <v>0</v>
      </c>
      <c r="BM51" s="510">
        <v>5.2044721017829995E-4</v>
      </c>
      <c r="BN51" s="510">
        <v>1.8051627655093567E-4</v>
      </c>
      <c r="BO51" s="510">
        <v>5.2988554472233997E-5</v>
      </c>
      <c r="BP51" s="510">
        <v>9.0678273485672837E-6</v>
      </c>
      <c r="BQ51" s="510">
        <v>5.922802196175054E-6</v>
      </c>
      <c r="BR51" s="510">
        <v>0</v>
      </c>
      <c r="BS51" s="510">
        <v>2.4566402987274605E-5</v>
      </c>
      <c r="BT51" s="510">
        <v>0</v>
      </c>
      <c r="BU51" s="510">
        <v>2.6399045188218245E-5</v>
      </c>
      <c r="BV51" s="510">
        <v>3.9570053383599294E-5</v>
      </c>
      <c r="BW51" s="510">
        <v>0</v>
      </c>
      <c r="BX51" s="510">
        <v>0</v>
      </c>
      <c r="BY51" s="510">
        <v>0</v>
      </c>
      <c r="BZ51" s="510">
        <v>0</v>
      </c>
      <c r="CA51" s="510">
        <v>0</v>
      </c>
      <c r="CB51" s="510">
        <v>0</v>
      </c>
      <c r="CC51" s="510">
        <v>0</v>
      </c>
      <c r="CD51" s="510">
        <v>0</v>
      </c>
      <c r="CE51" s="510">
        <v>0</v>
      </c>
      <c r="CF51" s="510">
        <v>0</v>
      </c>
      <c r="CG51" s="510">
        <v>0</v>
      </c>
      <c r="CH51" s="510">
        <v>0</v>
      </c>
      <c r="CI51" s="510">
        <v>2.4024149492881541E-4</v>
      </c>
      <c r="CJ51" s="510">
        <v>2.6918998286972837E-3</v>
      </c>
      <c r="CK51" s="510">
        <v>1.0918683700875886E-3</v>
      </c>
      <c r="CL51" s="510">
        <v>0</v>
      </c>
      <c r="CM51" s="510">
        <v>4.0852057192880074E-3</v>
      </c>
      <c r="CN51" s="510">
        <v>1.1496203136524337E-3</v>
      </c>
      <c r="CO51" s="510">
        <v>3.4533623415770026E-5</v>
      </c>
      <c r="CP51" s="510">
        <v>2.1789832141644858E-3</v>
      </c>
      <c r="CQ51" s="510">
        <v>0</v>
      </c>
      <c r="CR51" s="510">
        <v>0</v>
      </c>
      <c r="CS51" s="510">
        <v>1.9762650566694006E-5</v>
      </c>
      <c r="CT51" s="510">
        <v>0</v>
      </c>
      <c r="CU51" s="510">
        <v>0</v>
      </c>
      <c r="CV51" s="510">
        <v>0</v>
      </c>
      <c r="CW51" s="510">
        <v>0</v>
      </c>
      <c r="CX51" s="510">
        <v>3.7837890701404371E-2</v>
      </c>
      <c r="CY51" s="510">
        <v>2.7868793719170147E-5</v>
      </c>
      <c r="CZ51" s="510">
        <v>0</v>
      </c>
      <c r="DA51" s="510">
        <v>0</v>
      </c>
      <c r="DB51" s="510">
        <v>0</v>
      </c>
      <c r="DC51" s="510">
        <v>0</v>
      </c>
      <c r="DD51" s="510">
        <v>7.7692833613027539E-5</v>
      </c>
      <c r="DE51" s="510">
        <v>3.5950171390351976E-2</v>
      </c>
      <c r="DF51" s="510">
        <v>0</v>
      </c>
      <c r="DG51" s="511">
        <v>7.4730626489198241E-3</v>
      </c>
      <c r="DH51" s="513" t="s">
        <v>252</v>
      </c>
      <c r="DI51" s="183"/>
    </row>
    <row r="52" spans="1:113" ht="17.25" customHeight="1">
      <c r="A52" s="587" t="s">
        <v>253</v>
      </c>
      <c r="B52" s="417" t="s">
        <v>351</v>
      </c>
      <c r="C52" s="488"/>
      <c r="D52" s="510">
        <v>0</v>
      </c>
      <c r="E52" s="510">
        <v>0</v>
      </c>
      <c r="F52" s="510">
        <v>0</v>
      </c>
      <c r="G52" s="510">
        <v>0</v>
      </c>
      <c r="H52" s="510">
        <v>1.2656447756996202E-3</v>
      </c>
      <c r="I52" s="510">
        <v>0</v>
      </c>
      <c r="J52" s="510">
        <v>0</v>
      </c>
      <c r="K52" s="510">
        <v>0</v>
      </c>
      <c r="L52" s="510">
        <v>0</v>
      </c>
      <c r="M52" s="510">
        <v>0</v>
      </c>
      <c r="N52" s="510">
        <v>0</v>
      </c>
      <c r="O52" s="510">
        <v>0</v>
      </c>
      <c r="P52" s="510">
        <v>0</v>
      </c>
      <c r="Q52" s="510">
        <v>3.1302823514681021E-5</v>
      </c>
      <c r="R52" s="510">
        <v>6.7017391012967866E-5</v>
      </c>
      <c r="S52" s="510">
        <v>0</v>
      </c>
      <c r="T52" s="510">
        <v>0</v>
      </c>
      <c r="U52" s="510">
        <v>0</v>
      </c>
      <c r="V52" s="510">
        <v>0</v>
      </c>
      <c r="W52" s="510">
        <v>0</v>
      </c>
      <c r="X52" s="510">
        <v>0</v>
      </c>
      <c r="Y52" s="510">
        <v>0</v>
      </c>
      <c r="Z52" s="510">
        <v>0</v>
      </c>
      <c r="AA52" s="510">
        <v>0</v>
      </c>
      <c r="AB52" s="510">
        <v>0</v>
      </c>
      <c r="AC52" s="510">
        <v>0</v>
      </c>
      <c r="AD52" s="510">
        <v>0</v>
      </c>
      <c r="AE52" s="510">
        <v>0</v>
      </c>
      <c r="AF52" s="510">
        <v>5.2605276309213816E-6</v>
      </c>
      <c r="AG52" s="510">
        <v>0</v>
      </c>
      <c r="AH52" s="510">
        <v>0</v>
      </c>
      <c r="AI52" s="510">
        <v>0</v>
      </c>
      <c r="AJ52" s="510">
        <v>0</v>
      </c>
      <c r="AK52" s="510">
        <v>0</v>
      </c>
      <c r="AL52" s="510">
        <v>0</v>
      </c>
      <c r="AM52" s="510">
        <v>0</v>
      </c>
      <c r="AN52" s="510">
        <v>0</v>
      </c>
      <c r="AO52" s="510">
        <v>0</v>
      </c>
      <c r="AP52" s="510">
        <v>0</v>
      </c>
      <c r="AQ52" s="510">
        <v>0</v>
      </c>
      <c r="AR52" s="510">
        <v>4.9453538400672565E-6</v>
      </c>
      <c r="AS52" s="510">
        <v>2.2908262441736515E-3</v>
      </c>
      <c r="AT52" s="510">
        <v>0</v>
      </c>
      <c r="AU52" s="510">
        <v>4.0237683058063911E-3</v>
      </c>
      <c r="AV52" s="510">
        <v>1.863688012336661E-2</v>
      </c>
      <c r="AW52" s="510">
        <v>9.7197237857598786E-3</v>
      </c>
      <c r="AX52" s="510">
        <v>0</v>
      </c>
      <c r="AY52" s="510">
        <v>8.6804576968603801E-4</v>
      </c>
      <c r="AZ52" s="510">
        <v>7.7035950110051363E-2</v>
      </c>
      <c r="BA52" s="510">
        <v>1.9736842105263157E-2</v>
      </c>
      <c r="BB52" s="510">
        <v>7.8590140509645148E-3</v>
      </c>
      <c r="BC52" s="510">
        <v>2.5263157894736842E-3</v>
      </c>
      <c r="BD52" s="510">
        <v>1.3069647463456577E-2</v>
      </c>
      <c r="BE52" s="510">
        <v>0</v>
      </c>
      <c r="BF52" s="510">
        <v>1.7721518987341773E-2</v>
      </c>
      <c r="BG52" s="510">
        <v>5.1913680781758955E-3</v>
      </c>
      <c r="BH52" s="510">
        <v>3.1170853330442581E-2</v>
      </c>
      <c r="BI52" s="510">
        <v>2.0239880059970013E-2</v>
      </c>
      <c r="BJ52" s="510">
        <v>5.6833558863328823E-3</v>
      </c>
      <c r="BK52" s="510">
        <v>5.2922933624056652E-5</v>
      </c>
      <c r="BL52" s="510">
        <v>0</v>
      </c>
      <c r="BM52" s="510">
        <v>2.2465347201941007E-3</v>
      </c>
      <c r="BN52" s="510">
        <v>3.6002968489881062E-3</v>
      </c>
      <c r="BO52" s="510">
        <v>1.5631623569309029E-3</v>
      </c>
      <c r="BP52" s="510">
        <v>4.8150163220892278E-3</v>
      </c>
      <c r="BQ52" s="510">
        <v>0</v>
      </c>
      <c r="BR52" s="510">
        <v>0</v>
      </c>
      <c r="BS52" s="510">
        <v>0</v>
      </c>
      <c r="BT52" s="510">
        <v>0</v>
      </c>
      <c r="BU52" s="510">
        <v>0</v>
      </c>
      <c r="BV52" s="510">
        <v>0</v>
      </c>
      <c r="BW52" s="510">
        <v>0</v>
      </c>
      <c r="BX52" s="510">
        <v>0</v>
      </c>
      <c r="BY52" s="510">
        <v>0</v>
      </c>
      <c r="BZ52" s="510">
        <v>6.9876318915519528E-5</v>
      </c>
      <c r="CA52" s="510">
        <v>0</v>
      </c>
      <c r="CB52" s="510">
        <v>9.4690692851799597E-6</v>
      </c>
      <c r="CC52" s="510">
        <v>0</v>
      </c>
      <c r="CD52" s="510">
        <v>0</v>
      </c>
      <c r="CE52" s="510">
        <v>0</v>
      </c>
      <c r="CF52" s="510">
        <v>0</v>
      </c>
      <c r="CG52" s="510">
        <v>0</v>
      </c>
      <c r="CH52" s="510">
        <v>0</v>
      </c>
      <c r="CI52" s="510">
        <v>0</v>
      </c>
      <c r="CJ52" s="510">
        <v>0</v>
      </c>
      <c r="CK52" s="510">
        <v>0</v>
      </c>
      <c r="CL52" s="510">
        <v>0</v>
      </c>
      <c r="CM52" s="510">
        <v>0</v>
      </c>
      <c r="CN52" s="510">
        <v>0</v>
      </c>
      <c r="CO52" s="510">
        <v>0</v>
      </c>
      <c r="CP52" s="510">
        <v>0</v>
      </c>
      <c r="CQ52" s="510">
        <v>0</v>
      </c>
      <c r="CR52" s="510">
        <v>0</v>
      </c>
      <c r="CS52" s="510">
        <v>0</v>
      </c>
      <c r="CT52" s="510">
        <v>0</v>
      </c>
      <c r="CU52" s="510">
        <v>0</v>
      </c>
      <c r="CV52" s="510">
        <v>0</v>
      </c>
      <c r="CW52" s="510">
        <v>0</v>
      </c>
      <c r="CX52" s="510">
        <v>1.7505770058287368E-2</v>
      </c>
      <c r="CY52" s="510">
        <v>0</v>
      </c>
      <c r="CZ52" s="510">
        <v>0</v>
      </c>
      <c r="DA52" s="510">
        <v>0</v>
      </c>
      <c r="DB52" s="510">
        <v>0</v>
      </c>
      <c r="DC52" s="510">
        <v>0</v>
      </c>
      <c r="DD52" s="510">
        <v>1.5538566722605506E-5</v>
      </c>
      <c r="DE52" s="510">
        <v>0</v>
      </c>
      <c r="DF52" s="510">
        <v>6.74976375826846E-5</v>
      </c>
      <c r="DG52" s="511">
        <v>2.0013702161538103E-3</v>
      </c>
      <c r="DH52" s="513" t="s">
        <v>253</v>
      </c>
      <c r="DI52" s="183"/>
    </row>
    <row r="53" spans="1:113" ht="17.25" customHeight="1">
      <c r="A53" s="587" t="s">
        <v>254</v>
      </c>
      <c r="B53" s="417" t="s">
        <v>352</v>
      </c>
      <c r="C53" s="488"/>
      <c r="D53" s="510">
        <v>0</v>
      </c>
      <c r="E53" s="510">
        <v>0</v>
      </c>
      <c r="F53" s="510">
        <v>0</v>
      </c>
      <c r="G53" s="510">
        <v>0</v>
      </c>
      <c r="H53" s="510">
        <v>0</v>
      </c>
      <c r="I53" s="510">
        <v>0</v>
      </c>
      <c r="J53" s="510">
        <v>0</v>
      </c>
      <c r="K53" s="510">
        <v>0</v>
      </c>
      <c r="L53" s="510">
        <v>0</v>
      </c>
      <c r="M53" s="510">
        <v>0</v>
      </c>
      <c r="N53" s="510">
        <v>0</v>
      </c>
      <c r="O53" s="510">
        <v>0</v>
      </c>
      <c r="P53" s="510">
        <v>0</v>
      </c>
      <c r="Q53" s="510">
        <v>0</v>
      </c>
      <c r="R53" s="510">
        <v>0</v>
      </c>
      <c r="S53" s="510">
        <v>0</v>
      </c>
      <c r="T53" s="510">
        <v>0</v>
      </c>
      <c r="U53" s="510">
        <v>0</v>
      </c>
      <c r="V53" s="510">
        <v>0</v>
      </c>
      <c r="W53" s="510">
        <v>0</v>
      </c>
      <c r="X53" s="510">
        <v>0</v>
      </c>
      <c r="Y53" s="510">
        <v>0</v>
      </c>
      <c r="Z53" s="510">
        <v>0</v>
      </c>
      <c r="AA53" s="510">
        <v>0</v>
      </c>
      <c r="AB53" s="510">
        <v>0</v>
      </c>
      <c r="AC53" s="510">
        <v>0</v>
      </c>
      <c r="AD53" s="510">
        <v>0</v>
      </c>
      <c r="AE53" s="510">
        <v>0</v>
      </c>
      <c r="AF53" s="510">
        <v>0</v>
      </c>
      <c r="AG53" s="510">
        <v>0</v>
      </c>
      <c r="AH53" s="510">
        <v>0</v>
      </c>
      <c r="AI53" s="510">
        <v>0</v>
      </c>
      <c r="AJ53" s="510">
        <v>0</v>
      </c>
      <c r="AK53" s="510">
        <v>0</v>
      </c>
      <c r="AL53" s="510">
        <v>0</v>
      </c>
      <c r="AM53" s="510">
        <v>0</v>
      </c>
      <c r="AN53" s="510">
        <v>0</v>
      </c>
      <c r="AO53" s="510">
        <v>0</v>
      </c>
      <c r="AP53" s="510">
        <v>0</v>
      </c>
      <c r="AQ53" s="510">
        <v>0</v>
      </c>
      <c r="AR53" s="510">
        <v>0</v>
      </c>
      <c r="AS53" s="510">
        <v>0</v>
      </c>
      <c r="AT53" s="510">
        <v>0</v>
      </c>
      <c r="AU53" s="510">
        <v>0</v>
      </c>
      <c r="AV53" s="510">
        <v>0</v>
      </c>
      <c r="AW53" s="510">
        <v>0</v>
      </c>
      <c r="AX53" s="510">
        <v>0</v>
      </c>
      <c r="AY53" s="510">
        <v>0</v>
      </c>
      <c r="AZ53" s="510">
        <v>0</v>
      </c>
      <c r="BA53" s="510">
        <v>5.861244019138756E-2</v>
      </c>
      <c r="BB53" s="510">
        <v>0</v>
      </c>
      <c r="BC53" s="510">
        <v>0</v>
      </c>
      <c r="BD53" s="510">
        <v>0</v>
      </c>
      <c r="BE53" s="510">
        <v>0</v>
      </c>
      <c r="BF53" s="510">
        <v>0</v>
      </c>
      <c r="BG53" s="510">
        <v>0</v>
      </c>
      <c r="BH53" s="510">
        <v>0</v>
      </c>
      <c r="BI53" s="510">
        <v>0</v>
      </c>
      <c r="BJ53" s="510">
        <v>2.165087956698241E-3</v>
      </c>
      <c r="BK53" s="510">
        <v>0</v>
      </c>
      <c r="BL53" s="510">
        <v>0</v>
      </c>
      <c r="BM53" s="510">
        <v>3.6281535731134723E-3</v>
      </c>
      <c r="BN53" s="510">
        <v>0</v>
      </c>
      <c r="BO53" s="510">
        <v>0</v>
      </c>
      <c r="BP53" s="510">
        <v>0</v>
      </c>
      <c r="BQ53" s="510">
        <v>0</v>
      </c>
      <c r="BR53" s="510">
        <v>0</v>
      </c>
      <c r="BS53" s="510">
        <v>0</v>
      </c>
      <c r="BT53" s="510">
        <v>0</v>
      </c>
      <c r="BU53" s="510">
        <v>0</v>
      </c>
      <c r="BV53" s="510">
        <v>0</v>
      </c>
      <c r="BW53" s="510">
        <v>0</v>
      </c>
      <c r="BX53" s="510">
        <v>0</v>
      </c>
      <c r="BY53" s="510">
        <v>0</v>
      </c>
      <c r="BZ53" s="510">
        <v>0</v>
      </c>
      <c r="CA53" s="510">
        <v>4.2798273395370449E-5</v>
      </c>
      <c r="CB53" s="510">
        <v>0</v>
      </c>
      <c r="CC53" s="510">
        <v>0</v>
      </c>
      <c r="CD53" s="510">
        <v>0</v>
      </c>
      <c r="CE53" s="510">
        <v>0</v>
      </c>
      <c r="CF53" s="510">
        <v>0</v>
      </c>
      <c r="CG53" s="510">
        <v>0</v>
      </c>
      <c r="CH53" s="510">
        <v>0</v>
      </c>
      <c r="CI53" s="510">
        <v>0</v>
      </c>
      <c r="CJ53" s="510">
        <v>0</v>
      </c>
      <c r="CK53" s="510">
        <v>0</v>
      </c>
      <c r="CL53" s="510">
        <v>0</v>
      </c>
      <c r="CM53" s="510">
        <v>5.4191504439534788E-4</v>
      </c>
      <c r="CN53" s="510">
        <v>5.3325761536890002E-4</v>
      </c>
      <c r="CO53" s="510">
        <v>0</v>
      </c>
      <c r="CP53" s="510">
        <v>0</v>
      </c>
      <c r="CQ53" s="510">
        <v>0</v>
      </c>
      <c r="CR53" s="510">
        <v>0</v>
      </c>
      <c r="CS53" s="510">
        <v>0</v>
      </c>
      <c r="CT53" s="510">
        <v>0</v>
      </c>
      <c r="CU53" s="510">
        <v>0</v>
      </c>
      <c r="CV53" s="510">
        <v>1.2086417887898474E-4</v>
      </c>
      <c r="CW53" s="510">
        <v>0</v>
      </c>
      <c r="CX53" s="510">
        <v>6.0243320424050381E-3</v>
      </c>
      <c r="CY53" s="510">
        <v>1.592502498238294E-5</v>
      </c>
      <c r="CZ53" s="510">
        <v>0</v>
      </c>
      <c r="DA53" s="510">
        <v>0</v>
      </c>
      <c r="DB53" s="510">
        <v>0</v>
      </c>
      <c r="DC53" s="510">
        <v>2.8177392338880105E-4</v>
      </c>
      <c r="DD53" s="510">
        <v>1.5538566722605506E-5</v>
      </c>
      <c r="DE53" s="510">
        <v>0</v>
      </c>
      <c r="DF53" s="510">
        <v>0</v>
      </c>
      <c r="DG53" s="511">
        <v>2.0416199110168809E-4</v>
      </c>
      <c r="DH53" s="513" t="s">
        <v>254</v>
      </c>
      <c r="DI53" s="183"/>
    </row>
    <row r="54" spans="1:113" ht="17.25" customHeight="1">
      <c r="A54" s="587" t="s">
        <v>255</v>
      </c>
      <c r="B54" s="417" t="s">
        <v>353</v>
      </c>
      <c r="C54" s="488"/>
      <c r="D54" s="510">
        <v>0</v>
      </c>
      <c r="E54" s="510">
        <v>0</v>
      </c>
      <c r="F54" s="510">
        <v>0</v>
      </c>
      <c r="G54" s="510">
        <v>0</v>
      </c>
      <c r="H54" s="510">
        <v>0</v>
      </c>
      <c r="I54" s="510">
        <v>0</v>
      </c>
      <c r="J54" s="510">
        <v>0</v>
      </c>
      <c r="K54" s="510">
        <v>0</v>
      </c>
      <c r="L54" s="510">
        <v>0</v>
      </c>
      <c r="M54" s="510">
        <v>0</v>
      </c>
      <c r="N54" s="510">
        <v>0</v>
      </c>
      <c r="O54" s="510">
        <v>0</v>
      </c>
      <c r="P54" s="510">
        <v>0</v>
      </c>
      <c r="Q54" s="510">
        <v>0</v>
      </c>
      <c r="R54" s="510">
        <v>0</v>
      </c>
      <c r="S54" s="510">
        <v>0</v>
      </c>
      <c r="T54" s="510">
        <v>0</v>
      </c>
      <c r="U54" s="510">
        <v>0</v>
      </c>
      <c r="V54" s="510">
        <v>0</v>
      </c>
      <c r="W54" s="510">
        <v>0</v>
      </c>
      <c r="X54" s="510">
        <v>0</v>
      </c>
      <c r="Y54" s="510">
        <v>0</v>
      </c>
      <c r="Z54" s="510">
        <v>0</v>
      </c>
      <c r="AA54" s="510">
        <v>0</v>
      </c>
      <c r="AB54" s="510">
        <v>0</v>
      </c>
      <c r="AC54" s="510">
        <v>0</v>
      </c>
      <c r="AD54" s="510">
        <v>0</v>
      </c>
      <c r="AE54" s="510">
        <v>0</v>
      </c>
      <c r="AF54" s="510">
        <v>0</v>
      </c>
      <c r="AG54" s="510">
        <v>0</v>
      </c>
      <c r="AH54" s="510">
        <v>0</v>
      </c>
      <c r="AI54" s="510">
        <v>0</v>
      </c>
      <c r="AJ54" s="510">
        <v>0</v>
      </c>
      <c r="AK54" s="510">
        <v>0</v>
      </c>
      <c r="AL54" s="510">
        <v>0</v>
      </c>
      <c r="AM54" s="510">
        <v>0</v>
      </c>
      <c r="AN54" s="510">
        <v>0</v>
      </c>
      <c r="AO54" s="510">
        <v>0</v>
      </c>
      <c r="AP54" s="510">
        <v>0</v>
      </c>
      <c r="AQ54" s="510">
        <v>0</v>
      </c>
      <c r="AR54" s="510">
        <v>0</v>
      </c>
      <c r="AS54" s="510">
        <v>0</v>
      </c>
      <c r="AT54" s="510">
        <v>0</v>
      </c>
      <c r="AU54" s="510">
        <v>6.4834804927445179E-4</v>
      </c>
      <c r="AV54" s="510">
        <v>6.9089359629900173E-3</v>
      </c>
      <c r="AW54" s="510">
        <v>7.0794406081355543E-3</v>
      </c>
      <c r="AX54" s="510">
        <v>0</v>
      </c>
      <c r="AY54" s="510">
        <v>0</v>
      </c>
      <c r="AZ54" s="510">
        <v>5.1676289514817056E-3</v>
      </c>
      <c r="BA54" s="510">
        <v>0</v>
      </c>
      <c r="BB54" s="510">
        <v>2.6434865444153369E-2</v>
      </c>
      <c r="BC54" s="510">
        <v>0</v>
      </c>
      <c r="BD54" s="510">
        <v>1.7196904557179707E-4</v>
      </c>
      <c r="BE54" s="510">
        <v>0</v>
      </c>
      <c r="BF54" s="510">
        <v>0</v>
      </c>
      <c r="BG54" s="510">
        <v>0</v>
      </c>
      <c r="BH54" s="510">
        <v>0</v>
      </c>
      <c r="BI54" s="510">
        <v>3.7481259370314841E-4</v>
      </c>
      <c r="BJ54" s="510">
        <v>2.7063599458728013E-4</v>
      </c>
      <c r="BK54" s="510">
        <v>0</v>
      </c>
      <c r="BL54" s="510">
        <v>0</v>
      </c>
      <c r="BM54" s="510">
        <v>1.3479208321164605E-4</v>
      </c>
      <c r="BN54" s="510">
        <v>4.011472812243015E-5</v>
      </c>
      <c r="BO54" s="510">
        <v>3.8858273279638266E-4</v>
      </c>
      <c r="BP54" s="510">
        <v>7.3449401523394998E-4</v>
      </c>
      <c r="BQ54" s="510">
        <v>0</v>
      </c>
      <c r="BR54" s="510">
        <v>0</v>
      </c>
      <c r="BS54" s="510">
        <v>0</v>
      </c>
      <c r="BT54" s="510">
        <v>0</v>
      </c>
      <c r="BU54" s="510">
        <v>0</v>
      </c>
      <c r="BV54" s="510">
        <v>0</v>
      </c>
      <c r="BW54" s="510">
        <v>0</v>
      </c>
      <c r="BX54" s="510">
        <v>0</v>
      </c>
      <c r="BY54" s="510">
        <v>0</v>
      </c>
      <c r="BZ54" s="510">
        <v>0</v>
      </c>
      <c r="CA54" s="510">
        <v>0</v>
      </c>
      <c r="CB54" s="510">
        <v>0</v>
      </c>
      <c r="CC54" s="510">
        <v>0</v>
      </c>
      <c r="CD54" s="510">
        <v>0</v>
      </c>
      <c r="CE54" s="510">
        <v>0</v>
      </c>
      <c r="CF54" s="510">
        <v>0</v>
      </c>
      <c r="CG54" s="510">
        <v>0</v>
      </c>
      <c r="CH54" s="510">
        <v>0</v>
      </c>
      <c r="CI54" s="510">
        <v>0</v>
      </c>
      <c r="CJ54" s="510">
        <v>0</v>
      </c>
      <c r="CK54" s="510">
        <v>7.9698421174276531E-6</v>
      </c>
      <c r="CL54" s="510">
        <v>0</v>
      </c>
      <c r="CM54" s="510">
        <v>0</v>
      </c>
      <c r="CN54" s="510">
        <v>4.3630168530182727E-4</v>
      </c>
      <c r="CO54" s="510">
        <v>0</v>
      </c>
      <c r="CP54" s="510">
        <v>0</v>
      </c>
      <c r="CQ54" s="510">
        <v>6.6897548976724804E-5</v>
      </c>
      <c r="CR54" s="510">
        <v>0</v>
      </c>
      <c r="CS54" s="510">
        <v>0</v>
      </c>
      <c r="CT54" s="510">
        <v>0</v>
      </c>
      <c r="CU54" s="510">
        <v>0</v>
      </c>
      <c r="CV54" s="510">
        <v>0</v>
      </c>
      <c r="CW54" s="510">
        <v>0</v>
      </c>
      <c r="CX54" s="510">
        <v>2.2884637953291868E-3</v>
      </c>
      <c r="CY54" s="510">
        <v>4.379381870155309E-5</v>
      </c>
      <c r="CZ54" s="510">
        <v>0</v>
      </c>
      <c r="DA54" s="510">
        <v>0</v>
      </c>
      <c r="DB54" s="510">
        <v>0</v>
      </c>
      <c r="DC54" s="510">
        <v>0</v>
      </c>
      <c r="DD54" s="510">
        <v>0</v>
      </c>
      <c r="DE54" s="510">
        <v>0</v>
      </c>
      <c r="DF54" s="510">
        <v>0</v>
      </c>
      <c r="DG54" s="511">
        <v>4.214887617564449E-4</v>
      </c>
      <c r="DH54" s="513" t="s">
        <v>255</v>
      </c>
      <c r="DI54" s="183"/>
    </row>
    <row r="55" spans="1:113" ht="17.25" customHeight="1">
      <c r="A55" s="587" t="s">
        <v>256</v>
      </c>
      <c r="B55" s="417" t="s">
        <v>354</v>
      </c>
      <c r="C55" s="488"/>
      <c r="D55" s="510">
        <v>0</v>
      </c>
      <c r="E55" s="510">
        <v>9.859988168014199E-5</v>
      </c>
      <c r="F55" s="510">
        <v>0</v>
      </c>
      <c r="G55" s="510">
        <v>0</v>
      </c>
      <c r="H55" s="510">
        <v>1.546899170299536E-3</v>
      </c>
      <c r="I55" s="510">
        <v>0</v>
      </c>
      <c r="J55" s="510">
        <v>0</v>
      </c>
      <c r="K55" s="510">
        <v>0</v>
      </c>
      <c r="L55" s="510">
        <v>0</v>
      </c>
      <c r="M55" s="510">
        <v>0</v>
      </c>
      <c r="N55" s="510">
        <v>0</v>
      </c>
      <c r="O55" s="510">
        <v>0</v>
      </c>
      <c r="P55" s="510">
        <v>0</v>
      </c>
      <c r="Q55" s="510">
        <v>0</v>
      </c>
      <c r="R55" s="510">
        <v>6.7017391012967869E-4</v>
      </c>
      <c r="S55" s="510">
        <v>0</v>
      </c>
      <c r="T55" s="510">
        <v>0</v>
      </c>
      <c r="U55" s="510">
        <v>3.2193677161805424E-5</v>
      </c>
      <c r="V55" s="510">
        <v>0</v>
      </c>
      <c r="W55" s="510">
        <v>0</v>
      </c>
      <c r="X55" s="510">
        <v>0</v>
      </c>
      <c r="Y55" s="510">
        <v>0</v>
      </c>
      <c r="Z55" s="510">
        <v>0</v>
      </c>
      <c r="AA55" s="510">
        <v>0</v>
      </c>
      <c r="AB55" s="510">
        <v>4.4521284884281761E-6</v>
      </c>
      <c r="AC55" s="510">
        <v>0</v>
      </c>
      <c r="AD55" s="510">
        <v>0</v>
      </c>
      <c r="AE55" s="510">
        <v>0</v>
      </c>
      <c r="AF55" s="510">
        <v>2.1042110523685526E-5</v>
      </c>
      <c r="AG55" s="510">
        <v>0</v>
      </c>
      <c r="AH55" s="510">
        <v>0</v>
      </c>
      <c r="AI55" s="510">
        <v>0</v>
      </c>
      <c r="AJ55" s="510">
        <v>0</v>
      </c>
      <c r="AK55" s="510">
        <v>0</v>
      </c>
      <c r="AL55" s="510">
        <v>1.6734534501031963E-4</v>
      </c>
      <c r="AM55" s="510">
        <v>0</v>
      </c>
      <c r="AN55" s="510">
        <v>0</v>
      </c>
      <c r="AO55" s="510">
        <v>0</v>
      </c>
      <c r="AP55" s="510">
        <v>0</v>
      </c>
      <c r="AQ55" s="510">
        <v>0</v>
      </c>
      <c r="AR55" s="510">
        <v>0</v>
      </c>
      <c r="AS55" s="510">
        <v>0</v>
      </c>
      <c r="AT55" s="510">
        <v>2.4040525457199279E-4</v>
      </c>
      <c r="AU55" s="510">
        <v>1.6041601219161691E-4</v>
      </c>
      <c r="AV55" s="510">
        <v>1.212361009658307E-3</v>
      </c>
      <c r="AW55" s="510">
        <v>2.5822549759182962E-3</v>
      </c>
      <c r="AX55" s="510">
        <v>4.4625757349224318E-2</v>
      </c>
      <c r="AY55" s="510">
        <v>9.3343103545459674E-3</v>
      </c>
      <c r="AZ55" s="510">
        <v>6.3478898848448118E-3</v>
      </c>
      <c r="BA55" s="510">
        <v>5.9808612440191387E-3</v>
      </c>
      <c r="BB55" s="510">
        <v>3.5722791140747798E-3</v>
      </c>
      <c r="BC55" s="510">
        <v>1.7684210526315788E-2</v>
      </c>
      <c r="BD55" s="510">
        <v>3.4393809114359416E-3</v>
      </c>
      <c r="BE55" s="510">
        <v>0</v>
      </c>
      <c r="BF55" s="510">
        <v>1.5189873417721518E-2</v>
      </c>
      <c r="BG55" s="510">
        <v>6.1074918566775245E-3</v>
      </c>
      <c r="BH55" s="510">
        <v>1.9414031318675904E-3</v>
      </c>
      <c r="BI55" s="510">
        <v>2.9985007496251873E-3</v>
      </c>
      <c r="BJ55" s="510">
        <v>1.0825439783491205E-3</v>
      </c>
      <c r="BK55" s="510">
        <v>8.1501317781047236E-4</v>
      </c>
      <c r="BL55" s="510">
        <v>0</v>
      </c>
      <c r="BM55" s="510">
        <v>4.7102344633402973E-3</v>
      </c>
      <c r="BN55" s="510">
        <v>3.7507270794472189E-3</v>
      </c>
      <c r="BO55" s="510">
        <v>1.1745796241345204E-3</v>
      </c>
      <c r="BP55" s="510">
        <v>1.8861080885019949E-3</v>
      </c>
      <c r="BQ55" s="510">
        <v>2.961401098087527E-6</v>
      </c>
      <c r="BR55" s="510">
        <v>0</v>
      </c>
      <c r="BS55" s="510">
        <v>2.7023043286002066E-4</v>
      </c>
      <c r="BT55" s="510">
        <v>0</v>
      </c>
      <c r="BU55" s="510">
        <v>2.042452443509517E-4</v>
      </c>
      <c r="BV55" s="510">
        <v>3.5972775803272082E-6</v>
      </c>
      <c r="BW55" s="510">
        <v>6.6670222411861969E-5</v>
      </c>
      <c r="BX55" s="510">
        <v>2.4455857177794082E-5</v>
      </c>
      <c r="BY55" s="510">
        <v>0</v>
      </c>
      <c r="BZ55" s="510">
        <v>2.7950527566207811E-4</v>
      </c>
      <c r="CA55" s="510">
        <v>2.4456156225925972E-5</v>
      </c>
      <c r="CB55" s="510">
        <v>1.3256696999251944E-4</v>
      </c>
      <c r="CC55" s="510">
        <v>0</v>
      </c>
      <c r="CD55" s="510">
        <v>0</v>
      </c>
      <c r="CE55" s="510">
        <v>0</v>
      </c>
      <c r="CF55" s="510">
        <v>0</v>
      </c>
      <c r="CG55" s="510">
        <v>2.1782339967871047E-4</v>
      </c>
      <c r="CH55" s="510">
        <v>0</v>
      </c>
      <c r="CI55" s="510">
        <v>0</v>
      </c>
      <c r="CJ55" s="510">
        <v>5.9819996193272965E-4</v>
      </c>
      <c r="CK55" s="510">
        <v>3.1879368469710612E-5</v>
      </c>
      <c r="CL55" s="510">
        <v>0</v>
      </c>
      <c r="CM55" s="510">
        <v>5.8360081704114382E-4</v>
      </c>
      <c r="CN55" s="510">
        <v>2.5277796053201106E-4</v>
      </c>
      <c r="CO55" s="510">
        <v>6.7093896922067479E-4</v>
      </c>
      <c r="CP55" s="510">
        <v>4.3798657571145444E-4</v>
      </c>
      <c r="CQ55" s="510">
        <v>3.6021757141313356E-5</v>
      </c>
      <c r="CR55" s="510">
        <v>1.7317516668109793E-4</v>
      </c>
      <c r="CS55" s="510">
        <v>0</v>
      </c>
      <c r="CT55" s="510">
        <v>9.5562096250143341E-6</v>
      </c>
      <c r="CU55" s="510">
        <v>0</v>
      </c>
      <c r="CV55" s="510">
        <v>6.0432089439492372E-5</v>
      </c>
      <c r="CW55" s="510">
        <v>0</v>
      </c>
      <c r="CX55" s="510">
        <v>6.0243320424050381E-3</v>
      </c>
      <c r="CY55" s="510">
        <v>7.166261242072323E-5</v>
      </c>
      <c r="CZ55" s="510">
        <v>1.0120228312350726E-4</v>
      </c>
      <c r="DA55" s="510">
        <v>4.2474267672834873E-5</v>
      </c>
      <c r="DB55" s="510">
        <v>3.8205853136700544E-5</v>
      </c>
      <c r="DC55" s="510">
        <v>4.8527731250293515E-4</v>
      </c>
      <c r="DD55" s="510">
        <v>7.7692833613027539E-5</v>
      </c>
      <c r="DE55" s="510">
        <v>0</v>
      </c>
      <c r="DF55" s="510">
        <v>8.5497007604733838E-4</v>
      </c>
      <c r="DG55" s="511">
        <v>1.3556485698787038E-3</v>
      </c>
      <c r="DH55" s="513" t="s">
        <v>256</v>
      </c>
      <c r="DI55" s="183"/>
    </row>
    <row r="56" spans="1:113" ht="17.25" customHeight="1">
      <c r="A56" s="587" t="s">
        <v>257</v>
      </c>
      <c r="B56" s="417" t="s">
        <v>541</v>
      </c>
      <c r="C56" s="488"/>
      <c r="D56" s="510">
        <v>0</v>
      </c>
      <c r="E56" s="510">
        <v>0</v>
      </c>
      <c r="F56" s="510">
        <v>0</v>
      </c>
      <c r="G56" s="510">
        <v>0</v>
      </c>
      <c r="H56" s="510">
        <v>7.0313598649978903E-5</v>
      </c>
      <c r="I56" s="510">
        <v>0</v>
      </c>
      <c r="J56" s="510">
        <v>0</v>
      </c>
      <c r="K56" s="510">
        <v>1.0927289813580436E-5</v>
      </c>
      <c r="L56" s="510">
        <v>3.2970656116056713E-5</v>
      </c>
      <c r="M56" s="510">
        <v>0</v>
      </c>
      <c r="N56" s="510">
        <v>0</v>
      </c>
      <c r="O56" s="510">
        <v>0</v>
      </c>
      <c r="P56" s="510">
        <v>0</v>
      </c>
      <c r="Q56" s="510">
        <v>0</v>
      </c>
      <c r="R56" s="510">
        <v>3.3508695506483933E-5</v>
      </c>
      <c r="S56" s="510">
        <v>0</v>
      </c>
      <c r="T56" s="510">
        <v>0</v>
      </c>
      <c r="U56" s="510">
        <v>0</v>
      </c>
      <c r="V56" s="510">
        <v>0</v>
      </c>
      <c r="W56" s="510">
        <v>0</v>
      </c>
      <c r="X56" s="510">
        <v>0</v>
      </c>
      <c r="Y56" s="510">
        <v>0</v>
      </c>
      <c r="Z56" s="510">
        <v>0</v>
      </c>
      <c r="AA56" s="510">
        <v>0</v>
      </c>
      <c r="AB56" s="510">
        <v>1.1575534069913258E-4</v>
      </c>
      <c r="AC56" s="510">
        <v>1.7040710256803505E-5</v>
      </c>
      <c r="AD56" s="510">
        <v>0</v>
      </c>
      <c r="AE56" s="510">
        <v>0</v>
      </c>
      <c r="AF56" s="510">
        <v>0</v>
      </c>
      <c r="AG56" s="510">
        <v>0</v>
      </c>
      <c r="AH56" s="510">
        <v>0</v>
      </c>
      <c r="AI56" s="510">
        <v>0</v>
      </c>
      <c r="AJ56" s="510">
        <v>0</v>
      </c>
      <c r="AK56" s="510">
        <v>0</v>
      </c>
      <c r="AL56" s="510">
        <v>2.7890890835053272E-5</v>
      </c>
      <c r="AM56" s="510">
        <v>0</v>
      </c>
      <c r="AN56" s="510">
        <v>0</v>
      </c>
      <c r="AO56" s="510">
        <v>0</v>
      </c>
      <c r="AP56" s="510">
        <v>0</v>
      </c>
      <c r="AQ56" s="510">
        <v>0</v>
      </c>
      <c r="AR56" s="510">
        <v>0</v>
      </c>
      <c r="AS56" s="510">
        <v>8.3606797232615006E-5</v>
      </c>
      <c r="AT56" s="510">
        <v>1.7171803897999484E-5</v>
      </c>
      <c r="AU56" s="510">
        <v>9.357600711177654E-5</v>
      </c>
      <c r="AV56" s="510">
        <v>1.8007872737602467E-4</v>
      </c>
      <c r="AW56" s="510">
        <v>0</v>
      </c>
      <c r="AX56" s="510">
        <v>9.9674633517731406E-5</v>
      </c>
      <c r="AY56" s="510">
        <v>2.8183304210585648E-5</v>
      </c>
      <c r="AZ56" s="510">
        <v>3.1898944144948805E-5</v>
      </c>
      <c r="BA56" s="510">
        <v>0</v>
      </c>
      <c r="BB56" s="510">
        <v>0</v>
      </c>
      <c r="BC56" s="510">
        <v>0</v>
      </c>
      <c r="BD56" s="510">
        <v>1.4273430782459157E-2</v>
      </c>
      <c r="BE56" s="510">
        <v>0</v>
      </c>
      <c r="BF56" s="510">
        <v>1.5189873417721518E-2</v>
      </c>
      <c r="BG56" s="510">
        <v>7.6682953311617806E-3</v>
      </c>
      <c r="BH56" s="510">
        <v>1.9709676465660818E-5</v>
      </c>
      <c r="BI56" s="510">
        <v>0</v>
      </c>
      <c r="BJ56" s="510">
        <v>1.8944519621109607E-3</v>
      </c>
      <c r="BK56" s="510">
        <v>1.058458672481133E-4</v>
      </c>
      <c r="BL56" s="510">
        <v>0</v>
      </c>
      <c r="BM56" s="510">
        <v>1.3853630774530287E-3</v>
      </c>
      <c r="BN56" s="510">
        <v>5.114627835609844E-4</v>
      </c>
      <c r="BO56" s="510">
        <v>2.6141020206302107E-3</v>
      </c>
      <c r="BP56" s="510">
        <v>2.7294160319187521E-3</v>
      </c>
      <c r="BQ56" s="510">
        <v>1.4807005490437636E-5</v>
      </c>
      <c r="BR56" s="510">
        <v>0</v>
      </c>
      <c r="BS56" s="510">
        <v>0</v>
      </c>
      <c r="BT56" s="510">
        <v>2.8984247061721954E-5</v>
      </c>
      <c r="BU56" s="510">
        <v>2.9177892050135957E-4</v>
      </c>
      <c r="BV56" s="510">
        <v>1.4389110321308833E-4</v>
      </c>
      <c r="BW56" s="510">
        <v>2.5334684516507545E-4</v>
      </c>
      <c r="BX56" s="510">
        <v>9.7823428711176329E-5</v>
      </c>
      <c r="BY56" s="510">
        <v>0</v>
      </c>
      <c r="BZ56" s="510">
        <v>6.9876318915519528E-5</v>
      </c>
      <c r="CA56" s="510">
        <v>2.2621944508981523E-4</v>
      </c>
      <c r="CB56" s="510">
        <v>0</v>
      </c>
      <c r="CC56" s="510">
        <v>9.063717937097797E-5</v>
      </c>
      <c r="CD56" s="510">
        <v>0</v>
      </c>
      <c r="CE56" s="510">
        <v>0</v>
      </c>
      <c r="CF56" s="510">
        <v>5.4092064694109373E-5</v>
      </c>
      <c r="CG56" s="510">
        <v>5.4455849919677619E-5</v>
      </c>
      <c r="CH56" s="510">
        <v>0</v>
      </c>
      <c r="CI56" s="510">
        <v>1.0445282388209366E-5</v>
      </c>
      <c r="CJ56" s="510">
        <v>1.9033635152405036E-4</v>
      </c>
      <c r="CK56" s="510">
        <v>3.9052226375395501E-4</v>
      </c>
      <c r="CL56" s="510">
        <v>0</v>
      </c>
      <c r="CM56" s="510">
        <v>3.751719538121639E-4</v>
      </c>
      <c r="CN56" s="510">
        <v>8.0681184662956945E-4</v>
      </c>
      <c r="CO56" s="510">
        <v>2.4666873868407162E-5</v>
      </c>
      <c r="CP56" s="510">
        <v>1.423456371062227E-4</v>
      </c>
      <c r="CQ56" s="510">
        <v>2.5729826529509538E-5</v>
      </c>
      <c r="CR56" s="510">
        <v>0</v>
      </c>
      <c r="CS56" s="510">
        <v>3.9525301133388013E-5</v>
      </c>
      <c r="CT56" s="510">
        <v>0</v>
      </c>
      <c r="CU56" s="510">
        <v>6.9650008706251092E-5</v>
      </c>
      <c r="CV56" s="510">
        <v>1.5108022359873092E-4</v>
      </c>
      <c r="CW56" s="510">
        <v>3.312111286939241E-4</v>
      </c>
      <c r="CX56" s="510">
        <v>1.1246723780463951E-3</v>
      </c>
      <c r="CY56" s="510">
        <v>4.6182572448910528E-4</v>
      </c>
      <c r="CZ56" s="510">
        <v>2.0240456624701452E-5</v>
      </c>
      <c r="DA56" s="510">
        <v>1.7461643376609894E-4</v>
      </c>
      <c r="DB56" s="510">
        <v>1.9102926568350272E-5</v>
      </c>
      <c r="DC56" s="510">
        <v>4.0700677822826819E-4</v>
      </c>
      <c r="DD56" s="510">
        <v>3.1077133445211011E-5</v>
      </c>
      <c r="DE56" s="510">
        <v>0</v>
      </c>
      <c r="DF56" s="510">
        <v>0</v>
      </c>
      <c r="DG56" s="511">
        <v>2.7333103776986046E-4</v>
      </c>
      <c r="DH56" s="513" t="s">
        <v>257</v>
      </c>
      <c r="DI56" s="183"/>
    </row>
    <row r="57" spans="1:113" ht="17.25" customHeight="1">
      <c r="A57" s="587" t="s">
        <v>258</v>
      </c>
      <c r="B57" s="417" t="s">
        <v>355</v>
      </c>
      <c r="C57" s="488"/>
      <c r="D57" s="510">
        <v>0</v>
      </c>
      <c r="E57" s="510">
        <v>0</v>
      </c>
      <c r="F57" s="510">
        <v>0</v>
      </c>
      <c r="G57" s="510">
        <v>0</v>
      </c>
      <c r="H57" s="510">
        <v>0</v>
      </c>
      <c r="I57" s="510">
        <v>0</v>
      </c>
      <c r="J57" s="510">
        <v>0</v>
      </c>
      <c r="K57" s="510">
        <v>0</v>
      </c>
      <c r="L57" s="510">
        <v>0</v>
      </c>
      <c r="M57" s="510">
        <v>0</v>
      </c>
      <c r="N57" s="510">
        <v>0</v>
      </c>
      <c r="O57" s="510">
        <v>0</v>
      </c>
      <c r="P57" s="510">
        <v>0</v>
      </c>
      <c r="Q57" s="510">
        <v>0</v>
      </c>
      <c r="R57" s="510">
        <v>0</v>
      </c>
      <c r="S57" s="510">
        <v>0</v>
      </c>
      <c r="T57" s="510">
        <v>0</v>
      </c>
      <c r="U57" s="510">
        <v>0</v>
      </c>
      <c r="V57" s="510">
        <v>0</v>
      </c>
      <c r="W57" s="510">
        <v>0</v>
      </c>
      <c r="X57" s="510">
        <v>0</v>
      </c>
      <c r="Y57" s="510">
        <v>0</v>
      </c>
      <c r="Z57" s="510">
        <v>0</v>
      </c>
      <c r="AA57" s="510">
        <v>0</v>
      </c>
      <c r="AB57" s="510">
        <v>0</v>
      </c>
      <c r="AC57" s="510">
        <v>0</v>
      </c>
      <c r="AD57" s="510">
        <v>0</v>
      </c>
      <c r="AE57" s="510">
        <v>0</v>
      </c>
      <c r="AF57" s="510">
        <v>0</v>
      </c>
      <c r="AG57" s="510">
        <v>0</v>
      </c>
      <c r="AH57" s="510">
        <v>0</v>
      </c>
      <c r="AI57" s="510">
        <v>0</v>
      </c>
      <c r="AJ57" s="510">
        <v>0</v>
      </c>
      <c r="AK57" s="510">
        <v>0</v>
      </c>
      <c r="AL57" s="510">
        <v>0</v>
      </c>
      <c r="AM57" s="510">
        <v>0</v>
      </c>
      <c r="AN57" s="510">
        <v>0</v>
      </c>
      <c r="AO57" s="510">
        <v>0</v>
      </c>
      <c r="AP57" s="510">
        <v>0</v>
      </c>
      <c r="AQ57" s="510">
        <v>0</v>
      </c>
      <c r="AR57" s="510">
        <v>0</v>
      </c>
      <c r="AS57" s="510">
        <v>0</v>
      </c>
      <c r="AT57" s="510">
        <v>0</v>
      </c>
      <c r="AU57" s="510">
        <v>0</v>
      </c>
      <c r="AV57" s="510">
        <v>3.0435841246652057E-5</v>
      </c>
      <c r="AW57" s="510">
        <v>0</v>
      </c>
      <c r="AX57" s="510">
        <v>0</v>
      </c>
      <c r="AY57" s="510">
        <v>0</v>
      </c>
      <c r="AZ57" s="510">
        <v>0</v>
      </c>
      <c r="BA57" s="510">
        <v>0</v>
      </c>
      <c r="BB57" s="510">
        <v>0</v>
      </c>
      <c r="BC57" s="510">
        <v>0</v>
      </c>
      <c r="BD57" s="510">
        <v>0</v>
      </c>
      <c r="BE57" s="510">
        <v>7.8431372549019607E-3</v>
      </c>
      <c r="BF57" s="510">
        <v>0</v>
      </c>
      <c r="BG57" s="510">
        <v>0</v>
      </c>
      <c r="BH57" s="510">
        <v>0</v>
      </c>
      <c r="BI57" s="510">
        <v>0</v>
      </c>
      <c r="BJ57" s="510">
        <v>0</v>
      </c>
      <c r="BK57" s="510">
        <v>0</v>
      </c>
      <c r="BL57" s="510">
        <v>0</v>
      </c>
      <c r="BM57" s="510">
        <v>0</v>
      </c>
      <c r="BN57" s="510">
        <v>0</v>
      </c>
      <c r="BO57" s="510">
        <v>0</v>
      </c>
      <c r="BP57" s="510">
        <v>0</v>
      </c>
      <c r="BQ57" s="510">
        <v>0</v>
      </c>
      <c r="BR57" s="510">
        <v>0</v>
      </c>
      <c r="BS57" s="510">
        <v>0</v>
      </c>
      <c r="BT57" s="510">
        <v>0</v>
      </c>
      <c r="BU57" s="510">
        <v>0</v>
      </c>
      <c r="BV57" s="510">
        <v>0</v>
      </c>
      <c r="BW57" s="510">
        <v>0</v>
      </c>
      <c r="BX57" s="510">
        <v>0</v>
      </c>
      <c r="BY57" s="510">
        <v>0</v>
      </c>
      <c r="BZ57" s="510">
        <v>0</v>
      </c>
      <c r="CA57" s="510">
        <v>0</v>
      </c>
      <c r="CB57" s="510">
        <v>0</v>
      </c>
      <c r="CC57" s="510">
        <v>0</v>
      </c>
      <c r="CD57" s="510">
        <v>0</v>
      </c>
      <c r="CE57" s="510">
        <v>0</v>
      </c>
      <c r="CF57" s="510">
        <v>0</v>
      </c>
      <c r="CG57" s="510">
        <v>0</v>
      </c>
      <c r="CH57" s="510">
        <v>0</v>
      </c>
      <c r="CI57" s="510">
        <v>6.2671694329256196E-5</v>
      </c>
      <c r="CJ57" s="510">
        <v>1.359545368028931E-4</v>
      </c>
      <c r="CK57" s="510">
        <v>0</v>
      </c>
      <c r="CL57" s="510">
        <v>0</v>
      </c>
      <c r="CM57" s="510">
        <v>0</v>
      </c>
      <c r="CN57" s="510">
        <v>0</v>
      </c>
      <c r="CO57" s="510">
        <v>0</v>
      </c>
      <c r="CP57" s="510">
        <v>0</v>
      </c>
      <c r="CQ57" s="510">
        <v>0</v>
      </c>
      <c r="CR57" s="510">
        <v>0</v>
      </c>
      <c r="CS57" s="510">
        <v>0</v>
      </c>
      <c r="CT57" s="510">
        <v>0</v>
      </c>
      <c r="CU57" s="510">
        <v>0</v>
      </c>
      <c r="CV57" s="510">
        <v>3.777005589968273E-3</v>
      </c>
      <c r="CW57" s="510">
        <v>0</v>
      </c>
      <c r="CX57" s="510">
        <v>1.5060830106012595E-3</v>
      </c>
      <c r="CY57" s="510">
        <v>0</v>
      </c>
      <c r="CZ57" s="510">
        <v>0</v>
      </c>
      <c r="DA57" s="510">
        <v>0</v>
      </c>
      <c r="DB57" s="510">
        <v>0</v>
      </c>
      <c r="DC57" s="510">
        <v>0</v>
      </c>
      <c r="DD57" s="510">
        <v>0</v>
      </c>
      <c r="DE57" s="510">
        <v>0</v>
      </c>
      <c r="DF57" s="510">
        <v>0</v>
      </c>
      <c r="DG57" s="511">
        <v>3.2804040853548192E-5</v>
      </c>
      <c r="DH57" s="513" t="s">
        <v>258</v>
      </c>
      <c r="DI57" s="183"/>
    </row>
    <row r="58" spans="1:113" ht="17.25" customHeight="1">
      <c r="A58" s="587" t="s">
        <v>259</v>
      </c>
      <c r="B58" s="417" t="s">
        <v>356</v>
      </c>
      <c r="C58" s="488"/>
      <c r="D58" s="510">
        <v>0</v>
      </c>
      <c r="E58" s="510">
        <v>0</v>
      </c>
      <c r="F58" s="510">
        <v>0</v>
      </c>
      <c r="G58" s="510">
        <v>0</v>
      </c>
      <c r="H58" s="510">
        <v>0</v>
      </c>
      <c r="I58" s="510">
        <v>0</v>
      </c>
      <c r="J58" s="510">
        <v>0</v>
      </c>
      <c r="K58" s="510">
        <v>0</v>
      </c>
      <c r="L58" s="510">
        <v>0</v>
      </c>
      <c r="M58" s="510">
        <v>0</v>
      </c>
      <c r="N58" s="510">
        <v>0</v>
      </c>
      <c r="O58" s="510">
        <v>0</v>
      </c>
      <c r="P58" s="510">
        <v>0</v>
      </c>
      <c r="Q58" s="510">
        <v>0</v>
      </c>
      <c r="R58" s="510">
        <v>0</v>
      </c>
      <c r="S58" s="510">
        <v>0</v>
      </c>
      <c r="T58" s="510">
        <v>0</v>
      </c>
      <c r="U58" s="510">
        <v>0</v>
      </c>
      <c r="V58" s="510">
        <v>0</v>
      </c>
      <c r="W58" s="510">
        <v>0</v>
      </c>
      <c r="X58" s="510">
        <v>0</v>
      </c>
      <c r="Y58" s="510">
        <v>0</v>
      </c>
      <c r="Z58" s="510">
        <v>0</v>
      </c>
      <c r="AA58" s="510">
        <v>0</v>
      </c>
      <c r="AB58" s="510">
        <v>0</v>
      </c>
      <c r="AC58" s="510">
        <v>0</v>
      </c>
      <c r="AD58" s="510">
        <v>0</v>
      </c>
      <c r="AE58" s="510">
        <v>0</v>
      </c>
      <c r="AF58" s="510">
        <v>0</v>
      </c>
      <c r="AG58" s="510">
        <v>0</v>
      </c>
      <c r="AH58" s="510">
        <v>0</v>
      </c>
      <c r="AI58" s="510">
        <v>0</v>
      </c>
      <c r="AJ58" s="510">
        <v>0</v>
      </c>
      <c r="AK58" s="510">
        <v>0</v>
      </c>
      <c r="AL58" s="510">
        <v>0</v>
      </c>
      <c r="AM58" s="510">
        <v>0</v>
      </c>
      <c r="AN58" s="510">
        <v>0</v>
      </c>
      <c r="AO58" s="510">
        <v>0</v>
      </c>
      <c r="AP58" s="510">
        <v>0</v>
      </c>
      <c r="AQ58" s="510">
        <v>0</v>
      </c>
      <c r="AR58" s="510">
        <v>0</v>
      </c>
      <c r="AS58" s="510">
        <v>0</v>
      </c>
      <c r="AT58" s="510">
        <v>0</v>
      </c>
      <c r="AU58" s="510">
        <v>0</v>
      </c>
      <c r="AV58" s="510">
        <v>0</v>
      </c>
      <c r="AW58" s="510">
        <v>0</v>
      </c>
      <c r="AX58" s="510">
        <v>0</v>
      </c>
      <c r="AY58" s="510">
        <v>0</v>
      </c>
      <c r="AZ58" s="510">
        <v>0</v>
      </c>
      <c r="BA58" s="510">
        <v>0</v>
      </c>
      <c r="BB58" s="510">
        <v>0</v>
      </c>
      <c r="BC58" s="510">
        <v>0</v>
      </c>
      <c r="BD58" s="510">
        <v>0</v>
      </c>
      <c r="BE58" s="510">
        <v>0</v>
      </c>
      <c r="BF58" s="510">
        <v>0</v>
      </c>
      <c r="BG58" s="510">
        <v>0</v>
      </c>
      <c r="BH58" s="510">
        <v>0</v>
      </c>
      <c r="BI58" s="510">
        <v>0</v>
      </c>
      <c r="BJ58" s="510">
        <v>0</v>
      </c>
      <c r="BK58" s="510">
        <v>0</v>
      </c>
      <c r="BL58" s="510">
        <v>0</v>
      </c>
      <c r="BM58" s="510">
        <v>0</v>
      </c>
      <c r="BN58" s="510">
        <v>0</v>
      </c>
      <c r="BO58" s="510">
        <v>0</v>
      </c>
      <c r="BP58" s="510">
        <v>0</v>
      </c>
      <c r="BQ58" s="510">
        <v>0</v>
      </c>
      <c r="BR58" s="510">
        <v>0</v>
      </c>
      <c r="BS58" s="510">
        <v>0</v>
      </c>
      <c r="BT58" s="510">
        <v>0</v>
      </c>
      <c r="BU58" s="510">
        <v>0</v>
      </c>
      <c r="BV58" s="510">
        <v>0</v>
      </c>
      <c r="BW58" s="510">
        <v>0</v>
      </c>
      <c r="BX58" s="510">
        <v>0</v>
      </c>
      <c r="BY58" s="510">
        <v>0</v>
      </c>
      <c r="BZ58" s="510">
        <v>0</v>
      </c>
      <c r="CA58" s="510">
        <v>0</v>
      </c>
      <c r="CB58" s="510">
        <v>0</v>
      </c>
      <c r="CC58" s="510">
        <v>0</v>
      </c>
      <c r="CD58" s="510">
        <v>0</v>
      </c>
      <c r="CE58" s="510">
        <v>0</v>
      </c>
      <c r="CF58" s="510">
        <v>0</v>
      </c>
      <c r="CG58" s="510">
        <v>0</v>
      </c>
      <c r="CH58" s="510">
        <v>0</v>
      </c>
      <c r="CI58" s="510">
        <v>0</v>
      </c>
      <c r="CJ58" s="510">
        <v>0</v>
      </c>
      <c r="CK58" s="510">
        <v>0</v>
      </c>
      <c r="CL58" s="510">
        <v>0</v>
      </c>
      <c r="CM58" s="510">
        <v>0</v>
      </c>
      <c r="CN58" s="510">
        <v>0</v>
      </c>
      <c r="CO58" s="510">
        <v>0</v>
      </c>
      <c r="CP58" s="510">
        <v>0</v>
      </c>
      <c r="CQ58" s="510">
        <v>0</v>
      </c>
      <c r="CR58" s="510">
        <v>0</v>
      </c>
      <c r="CS58" s="510">
        <v>0</v>
      </c>
      <c r="CT58" s="510">
        <v>0</v>
      </c>
      <c r="CU58" s="510">
        <v>0</v>
      </c>
      <c r="CV58" s="510">
        <v>0</v>
      </c>
      <c r="CW58" s="510">
        <v>0</v>
      </c>
      <c r="CX58" s="510">
        <v>0</v>
      </c>
      <c r="CY58" s="510">
        <v>0</v>
      </c>
      <c r="CZ58" s="510">
        <v>0</v>
      </c>
      <c r="DA58" s="510">
        <v>0</v>
      </c>
      <c r="DB58" s="510">
        <v>0</v>
      </c>
      <c r="DC58" s="510">
        <v>0</v>
      </c>
      <c r="DD58" s="510">
        <v>0</v>
      </c>
      <c r="DE58" s="510">
        <v>0</v>
      </c>
      <c r="DF58" s="510">
        <v>0</v>
      </c>
      <c r="DG58" s="511">
        <v>0</v>
      </c>
      <c r="DH58" s="513" t="s">
        <v>259</v>
      </c>
      <c r="DI58" s="183"/>
    </row>
    <row r="59" spans="1:113" ht="17.25" customHeight="1">
      <c r="A59" s="587" t="s">
        <v>260</v>
      </c>
      <c r="B59" s="417" t="s">
        <v>357</v>
      </c>
      <c r="C59" s="488"/>
      <c r="D59" s="510">
        <v>0</v>
      </c>
      <c r="E59" s="510">
        <v>0</v>
      </c>
      <c r="F59" s="510">
        <v>0</v>
      </c>
      <c r="G59" s="510">
        <v>0</v>
      </c>
      <c r="H59" s="510">
        <v>0</v>
      </c>
      <c r="I59" s="510">
        <v>0</v>
      </c>
      <c r="J59" s="510">
        <v>0</v>
      </c>
      <c r="K59" s="510">
        <v>0</v>
      </c>
      <c r="L59" s="510">
        <v>0</v>
      </c>
      <c r="M59" s="510">
        <v>0</v>
      </c>
      <c r="N59" s="510">
        <v>0</v>
      </c>
      <c r="O59" s="510">
        <v>0</v>
      </c>
      <c r="P59" s="510">
        <v>0</v>
      </c>
      <c r="Q59" s="510">
        <v>0</v>
      </c>
      <c r="R59" s="510">
        <v>0</v>
      </c>
      <c r="S59" s="510">
        <v>0</v>
      </c>
      <c r="T59" s="510">
        <v>0</v>
      </c>
      <c r="U59" s="510">
        <v>0</v>
      </c>
      <c r="V59" s="510">
        <v>0</v>
      </c>
      <c r="W59" s="510">
        <v>0</v>
      </c>
      <c r="X59" s="510">
        <v>0</v>
      </c>
      <c r="Y59" s="510">
        <v>0</v>
      </c>
      <c r="Z59" s="510">
        <v>0</v>
      </c>
      <c r="AA59" s="510">
        <v>0</v>
      </c>
      <c r="AB59" s="510">
        <v>0</v>
      </c>
      <c r="AC59" s="510">
        <v>0</v>
      </c>
      <c r="AD59" s="510">
        <v>0</v>
      </c>
      <c r="AE59" s="510">
        <v>0</v>
      </c>
      <c r="AF59" s="510">
        <v>0</v>
      </c>
      <c r="AG59" s="510">
        <v>0</v>
      </c>
      <c r="AH59" s="510">
        <v>0</v>
      </c>
      <c r="AI59" s="510">
        <v>0</v>
      </c>
      <c r="AJ59" s="510">
        <v>0</v>
      </c>
      <c r="AK59" s="510">
        <v>0</v>
      </c>
      <c r="AL59" s="510">
        <v>0</v>
      </c>
      <c r="AM59" s="510">
        <v>0</v>
      </c>
      <c r="AN59" s="510">
        <v>0</v>
      </c>
      <c r="AO59" s="510">
        <v>0</v>
      </c>
      <c r="AP59" s="510">
        <v>0</v>
      </c>
      <c r="AQ59" s="510">
        <v>0</v>
      </c>
      <c r="AR59" s="510">
        <v>0</v>
      </c>
      <c r="AS59" s="510">
        <v>0</v>
      </c>
      <c r="AT59" s="510">
        <v>0</v>
      </c>
      <c r="AU59" s="510">
        <v>0</v>
      </c>
      <c r="AV59" s="510">
        <v>0</v>
      </c>
      <c r="AW59" s="510">
        <v>0</v>
      </c>
      <c r="AX59" s="510">
        <v>0</v>
      </c>
      <c r="AY59" s="510">
        <v>0</v>
      </c>
      <c r="AZ59" s="510">
        <v>0</v>
      </c>
      <c r="BA59" s="510">
        <v>0</v>
      </c>
      <c r="BB59" s="510">
        <v>0</v>
      </c>
      <c r="BC59" s="510">
        <v>0</v>
      </c>
      <c r="BD59" s="510">
        <v>0</v>
      </c>
      <c r="BE59" s="510">
        <v>0</v>
      </c>
      <c r="BF59" s="510">
        <v>0</v>
      </c>
      <c r="BG59" s="510">
        <v>3.7832519001085779E-2</v>
      </c>
      <c r="BH59" s="510">
        <v>0</v>
      </c>
      <c r="BI59" s="510">
        <v>0</v>
      </c>
      <c r="BJ59" s="510">
        <v>0</v>
      </c>
      <c r="BK59" s="510">
        <v>0</v>
      </c>
      <c r="BL59" s="510">
        <v>0</v>
      </c>
      <c r="BM59" s="510">
        <v>0</v>
      </c>
      <c r="BN59" s="510">
        <v>0</v>
      </c>
      <c r="BO59" s="510">
        <v>0</v>
      </c>
      <c r="BP59" s="510">
        <v>0</v>
      </c>
      <c r="BQ59" s="510">
        <v>0</v>
      </c>
      <c r="BR59" s="510">
        <v>0</v>
      </c>
      <c r="BS59" s="510">
        <v>0</v>
      </c>
      <c r="BT59" s="510">
        <v>0</v>
      </c>
      <c r="BU59" s="510">
        <v>0</v>
      </c>
      <c r="BV59" s="510">
        <v>0</v>
      </c>
      <c r="BW59" s="510">
        <v>0</v>
      </c>
      <c r="BX59" s="510">
        <v>0</v>
      </c>
      <c r="BY59" s="510">
        <v>0</v>
      </c>
      <c r="BZ59" s="510">
        <v>0</v>
      </c>
      <c r="CA59" s="510">
        <v>0</v>
      </c>
      <c r="CB59" s="510">
        <v>0</v>
      </c>
      <c r="CC59" s="510">
        <v>0</v>
      </c>
      <c r="CD59" s="510">
        <v>0</v>
      </c>
      <c r="CE59" s="510">
        <v>0</v>
      </c>
      <c r="CF59" s="510">
        <v>0</v>
      </c>
      <c r="CG59" s="510">
        <v>0</v>
      </c>
      <c r="CH59" s="510">
        <v>0</v>
      </c>
      <c r="CI59" s="510">
        <v>0</v>
      </c>
      <c r="CJ59" s="510">
        <v>0</v>
      </c>
      <c r="CK59" s="510">
        <v>0</v>
      </c>
      <c r="CL59" s="510">
        <v>0</v>
      </c>
      <c r="CM59" s="510">
        <v>0</v>
      </c>
      <c r="CN59" s="510">
        <v>1.6274745404115779E-4</v>
      </c>
      <c r="CO59" s="510">
        <v>0</v>
      </c>
      <c r="CP59" s="510">
        <v>0</v>
      </c>
      <c r="CQ59" s="510">
        <v>0</v>
      </c>
      <c r="CR59" s="510">
        <v>0</v>
      </c>
      <c r="CS59" s="510">
        <v>0</v>
      </c>
      <c r="CT59" s="510">
        <v>0</v>
      </c>
      <c r="CU59" s="510">
        <v>0</v>
      </c>
      <c r="CV59" s="510">
        <v>0</v>
      </c>
      <c r="CW59" s="510">
        <v>0</v>
      </c>
      <c r="CX59" s="510">
        <v>3.9021241638305362E-3</v>
      </c>
      <c r="CY59" s="510">
        <v>0</v>
      </c>
      <c r="CZ59" s="510">
        <v>0</v>
      </c>
      <c r="DA59" s="510">
        <v>0</v>
      </c>
      <c r="DB59" s="510">
        <v>0</v>
      </c>
      <c r="DC59" s="510">
        <v>0</v>
      </c>
      <c r="DD59" s="510">
        <v>0</v>
      </c>
      <c r="DE59" s="510">
        <v>0</v>
      </c>
      <c r="DF59" s="510">
        <v>0</v>
      </c>
      <c r="DG59" s="511">
        <v>1.6844443346180504E-4</v>
      </c>
      <c r="DH59" s="513" t="s">
        <v>260</v>
      </c>
      <c r="DI59" s="183"/>
    </row>
    <row r="60" spans="1:113" ht="17.25" customHeight="1">
      <c r="A60" s="587" t="s">
        <v>261</v>
      </c>
      <c r="B60" s="417" t="s">
        <v>358</v>
      </c>
      <c r="C60" s="488"/>
      <c r="D60" s="510">
        <v>0</v>
      </c>
      <c r="E60" s="510">
        <v>0</v>
      </c>
      <c r="F60" s="510">
        <v>0</v>
      </c>
      <c r="G60" s="510">
        <v>0</v>
      </c>
      <c r="H60" s="510">
        <v>0</v>
      </c>
      <c r="I60" s="510">
        <v>0</v>
      </c>
      <c r="J60" s="510">
        <v>0</v>
      </c>
      <c r="K60" s="510">
        <v>0</v>
      </c>
      <c r="L60" s="510">
        <v>0</v>
      </c>
      <c r="M60" s="510">
        <v>0</v>
      </c>
      <c r="N60" s="510">
        <v>0</v>
      </c>
      <c r="O60" s="510">
        <v>0</v>
      </c>
      <c r="P60" s="510">
        <v>0</v>
      </c>
      <c r="Q60" s="510">
        <v>0</v>
      </c>
      <c r="R60" s="510">
        <v>0</v>
      </c>
      <c r="S60" s="510">
        <v>0</v>
      </c>
      <c r="T60" s="510">
        <v>0</v>
      </c>
      <c r="U60" s="510">
        <v>0</v>
      </c>
      <c r="V60" s="510">
        <v>0</v>
      </c>
      <c r="W60" s="510">
        <v>0</v>
      </c>
      <c r="X60" s="510">
        <v>0</v>
      </c>
      <c r="Y60" s="510">
        <v>0</v>
      </c>
      <c r="Z60" s="510">
        <v>0</v>
      </c>
      <c r="AA60" s="510">
        <v>0</v>
      </c>
      <c r="AB60" s="510">
        <v>0</v>
      </c>
      <c r="AC60" s="510">
        <v>0</v>
      </c>
      <c r="AD60" s="510">
        <v>0</v>
      </c>
      <c r="AE60" s="510">
        <v>0</v>
      </c>
      <c r="AF60" s="510">
        <v>0</v>
      </c>
      <c r="AG60" s="510">
        <v>0</v>
      </c>
      <c r="AH60" s="510">
        <v>0</v>
      </c>
      <c r="AI60" s="510">
        <v>0</v>
      </c>
      <c r="AJ60" s="510">
        <v>0</v>
      </c>
      <c r="AK60" s="510">
        <v>0</v>
      </c>
      <c r="AL60" s="510">
        <v>0</v>
      </c>
      <c r="AM60" s="510">
        <v>0</v>
      </c>
      <c r="AN60" s="510">
        <v>0</v>
      </c>
      <c r="AO60" s="510">
        <v>0</v>
      </c>
      <c r="AP60" s="510">
        <v>0</v>
      </c>
      <c r="AQ60" s="510">
        <v>0</v>
      </c>
      <c r="AR60" s="510">
        <v>0</v>
      </c>
      <c r="AS60" s="510">
        <v>0</v>
      </c>
      <c r="AT60" s="510">
        <v>0</v>
      </c>
      <c r="AU60" s="510">
        <v>0</v>
      </c>
      <c r="AV60" s="510">
        <v>4.0581121662202743E-5</v>
      </c>
      <c r="AW60" s="510">
        <v>0</v>
      </c>
      <c r="AX60" s="510">
        <v>0</v>
      </c>
      <c r="AY60" s="510">
        <v>0</v>
      </c>
      <c r="AZ60" s="510">
        <v>0</v>
      </c>
      <c r="BA60" s="510">
        <v>0</v>
      </c>
      <c r="BB60" s="510">
        <v>0</v>
      </c>
      <c r="BC60" s="510">
        <v>0</v>
      </c>
      <c r="BD60" s="510">
        <v>0</v>
      </c>
      <c r="BE60" s="510">
        <v>0</v>
      </c>
      <c r="BF60" s="510">
        <v>0.52405063291139242</v>
      </c>
      <c r="BG60" s="510">
        <v>0.43590526601520085</v>
      </c>
      <c r="BH60" s="510">
        <v>0.2957239856907749</v>
      </c>
      <c r="BI60" s="510">
        <v>0</v>
      </c>
      <c r="BJ60" s="510">
        <v>8.3897158322056836E-3</v>
      </c>
      <c r="BK60" s="510">
        <v>0</v>
      </c>
      <c r="BL60" s="510">
        <v>0</v>
      </c>
      <c r="BM60" s="510">
        <v>0</v>
      </c>
      <c r="BN60" s="510">
        <v>0</v>
      </c>
      <c r="BO60" s="510">
        <v>0</v>
      </c>
      <c r="BP60" s="510">
        <v>0</v>
      </c>
      <c r="BQ60" s="510">
        <v>0</v>
      </c>
      <c r="BR60" s="510">
        <v>0</v>
      </c>
      <c r="BS60" s="510">
        <v>0</v>
      </c>
      <c r="BT60" s="510">
        <v>0</v>
      </c>
      <c r="BU60" s="510">
        <v>0</v>
      </c>
      <c r="BV60" s="510">
        <v>0</v>
      </c>
      <c r="BW60" s="510">
        <v>0</v>
      </c>
      <c r="BX60" s="510">
        <v>0</v>
      </c>
      <c r="BY60" s="510">
        <v>0</v>
      </c>
      <c r="BZ60" s="510">
        <v>0</v>
      </c>
      <c r="CA60" s="510">
        <v>0</v>
      </c>
      <c r="CB60" s="510">
        <v>1.3256696999251944E-4</v>
      </c>
      <c r="CC60" s="510">
        <v>0</v>
      </c>
      <c r="CD60" s="510">
        <v>0</v>
      </c>
      <c r="CE60" s="510">
        <v>0</v>
      </c>
      <c r="CF60" s="510">
        <v>0</v>
      </c>
      <c r="CG60" s="510">
        <v>0</v>
      </c>
      <c r="CH60" s="510">
        <v>0</v>
      </c>
      <c r="CI60" s="510">
        <v>0</v>
      </c>
      <c r="CJ60" s="510">
        <v>0</v>
      </c>
      <c r="CK60" s="510">
        <v>0</v>
      </c>
      <c r="CL60" s="510">
        <v>0</v>
      </c>
      <c r="CM60" s="510">
        <v>0</v>
      </c>
      <c r="CN60" s="510">
        <v>0</v>
      </c>
      <c r="CO60" s="510">
        <v>0</v>
      </c>
      <c r="CP60" s="510">
        <v>0</v>
      </c>
      <c r="CQ60" s="510">
        <v>0</v>
      </c>
      <c r="CR60" s="510">
        <v>0</v>
      </c>
      <c r="CS60" s="510">
        <v>0</v>
      </c>
      <c r="CT60" s="510">
        <v>0</v>
      </c>
      <c r="CU60" s="510">
        <v>0</v>
      </c>
      <c r="CV60" s="510">
        <v>0</v>
      </c>
      <c r="CW60" s="510">
        <v>0</v>
      </c>
      <c r="CX60" s="510">
        <v>0.15606540703360325</v>
      </c>
      <c r="CY60" s="510">
        <v>0</v>
      </c>
      <c r="CZ60" s="510">
        <v>0</v>
      </c>
      <c r="DA60" s="510">
        <v>0</v>
      </c>
      <c r="DB60" s="510">
        <v>0</v>
      </c>
      <c r="DC60" s="510">
        <v>0</v>
      </c>
      <c r="DD60" s="510">
        <v>0</v>
      </c>
      <c r="DE60" s="510">
        <v>0</v>
      </c>
      <c r="DF60" s="510">
        <v>0</v>
      </c>
      <c r="DG60" s="511">
        <v>6.3753142686463187E-3</v>
      </c>
      <c r="DH60" s="513" t="s">
        <v>261</v>
      </c>
      <c r="DI60" s="183"/>
    </row>
    <row r="61" spans="1:113" ht="17.25" customHeight="1">
      <c r="A61" s="587" t="s">
        <v>262</v>
      </c>
      <c r="B61" s="417" t="s">
        <v>359</v>
      </c>
      <c r="C61" s="488"/>
      <c r="D61" s="510">
        <v>0</v>
      </c>
      <c r="E61" s="510">
        <v>0</v>
      </c>
      <c r="F61" s="510">
        <v>0</v>
      </c>
      <c r="G61" s="510">
        <v>0</v>
      </c>
      <c r="H61" s="510">
        <v>6.8063563493179574E-2</v>
      </c>
      <c r="I61" s="510">
        <v>0</v>
      </c>
      <c r="J61" s="510">
        <v>8.7550341446331645E-5</v>
      </c>
      <c r="K61" s="510">
        <v>0</v>
      </c>
      <c r="L61" s="510">
        <v>0</v>
      </c>
      <c r="M61" s="510">
        <v>0</v>
      </c>
      <c r="N61" s="510">
        <v>0</v>
      </c>
      <c r="O61" s="510">
        <v>0</v>
      </c>
      <c r="P61" s="510">
        <v>0</v>
      </c>
      <c r="Q61" s="510">
        <v>0</v>
      </c>
      <c r="R61" s="510">
        <v>0</v>
      </c>
      <c r="S61" s="510">
        <v>0</v>
      </c>
      <c r="T61" s="510">
        <v>0</v>
      </c>
      <c r="U61" s="510">
        <v>0</v>
      </c>
      <c r="V61" s="510">
        <v>0</v>
      </c>
      <c r="W61" s="510">
        <v>0</v>
      </c>
      <c r="X61" s="510">
        <v>0</v>
      </c>
      <c r="Y61" s="510">
        <v>0</v>
      </c>
      <c r="Z61" s="510">
        <v>0</v>
      </c>
      <c r="AA61" s="510">
        <v>0</v>
      </c>
      <c r="AB61" s="510">
        <v>0</v>
      </c>
      <c r="AC61" s="510">
        <v>0</v>
      </c>
      <c r="AD61" s="510">
        <v>0</v>
      </c>
      <c r="AE61" s="510">
        <v>0</v>
      </c>
      <c r="AF61" s="510">
        <v>0</v>
      </c>
      <c r="AG61" s="510">
        <v>0</v>
      </c>
      <c r="AH61" s="510">
        <v>0</v>
      </c>
      <c r="AI61" s="510">
        <v>0</v>
      </c>
      <c r="AJ61" s="510">
        <v>0</v>
      </c>
      <c r="AK61" s="510">
        <v>0</v>
      </c>
      <c r="AL61" s="510">
        <v>0</v>
      </c>
      <c r="AM61" s="510">
        <v>0</v>
      </c>
      <c r="AN61" s="510">
        <v>0</v>
      </c>
      <c r="AO61" s="510">
        <v>0</v>
      </c>
      <c r="AP61" s="510">
        <v>0</v>
      </c>
      <c r="AQ61" s="510">
        <v>0</v>
      </c>
      <c r="AR61" s="510">
        <v>0</v>
      </c>
      <c r="AS61" s="510">
        <v>0</v>
      </c>
      <c r="AT61" s="510">
        <v>0</v>
      </c>
      <c r="AU61" s="510">
        <v>0</v>
      </c>
      <c r="AV61" s="510">
        <v>0</v>
      </c>
      <c r="AW61" s="510">
        <v>0</v>
      </c>
      <c r="AX61" s="510">
        <v>0</v>
      </c>
      <c r="AY61" s="510">
        <v>0</v>
      </c>
      <c r="AZ61" s="510">
        <v>0</v>
      </c>
      <c r="BA61" s="510">
        <v>0</v>
      </c>
      <c r="BB61" s="510">
        <v>0</v>
      </c>
      <c r="BC61" s="510">
        <v>0</v>
      </c>
      <c r="BD61" s="510">
        <v>0</v>
      </c>
      <c r="BE61" s="510">
        <v>0</v>
      </c>
      <c r="BF61" s="510">
        <v>0</v>
      </c>
      <c r="BG61" s="510">
        <v>0</v>
      </c>
      <c r="BH61" s="510">
        <v>0</v>
      </c>
      <c r="BI61" s="510">
        <v>0.24987506246876562</v>
      </c>
      <c r="BJ61" s="510">
        <v>0</v>
      </c>
      <c r="BK61" s="510">
        <v>0</v>
      </c>
      <c r="BL61" s="510">
        <v>0</v>
      </c>
      <c r="BM61" s="510">
        <v>0</v>
      </c>
      <c r="BN61" s="510">
        <v>0</v>
      </c>
      <c r="BO61" s="510">
        <v>0</v>
      </c>
      <c r="BP61" s="510">
        <v>0</v>
      </c>
      <c r="BQ61" s="510">
        <v>0</v>
      </c>
      <c r="BR61" s="510">
        <v>0</v>
      </c>
      <c r="BS61" s="510">
        <v>0</v>
      </c>
      <c r="BT61" s="510">
        <v>0</v>
      </c>
      <c r="BU61" s="510">
        <v>0</v>
      </c>
      <c r="BV61" s="510">
        <v>0</v>
      </c>
      <c r="BW61" s="510">
        <v>0</v>
      </c>
      <c r="BX61" s="510">
        <v>0</v>
      </c>
      <c r="BY61" s="510">
        <v>0</v>
      </c>
      <c r="BZ61" s="510">
        <v>0</v>
      </c>
      <c r="CA61" s="510">
        <v>0</v>
      </c>
      <c r="CB61" s="510">
        <v>0</v>
      </c>
      <c r="CC61" s="510">
        <v>1.0604549986404423E-2</v>
      </c>
      <c r="CD61" s="510">
        <v>0</v>
      </c>
      <c r="CE61" s="510">
        <v>0</v>
      </c>
      <c r="CF61" s="510">
        <v>0</v>
      </c>
      <c r="CG61" s="510">
        <v>2.4505132463854931E-4</v>
      </c>
      <c r="CH61" s="510">
        <v>0</v>
      </c>
      <c r="CI61" s="510">
        <v>0</v>
      </c>
      <c r="CJ61" s="510">
        <v>0</v>
      </c>
      <c r="CK61" s="510">
        <v>0</v>
      </c>
      <c r="CL61" s="510">
        <v>0</v>
      </c>
      <c r="CM61" s="510">
        <v>0</v>
      </c>
      <c r="CN61" s="510">
        <v>6.3367625722408243E-4</v>
      </c>
      <c r="CO61" s="510">
        <v>5.4267122510495754E-5</v>
      </c>
      <c r="CP61" s="510">
        <v>7.6647650749504521E-5</v>
      </c>
      <c r="CQ61" s="510">
        <v>0</v>
      </c>
      <c r="CR61" s="510">
        <v>0</v>
      </c>
      <c r="CS61" s="510">
        <v>0</v>
      </c>
      <c r="CT61" s="510">
        <v>0</v>
      </c>
      <c r="CU61" s="510">
        <v>0</v>
      </c>
      <c r="CV61" s="510">
        <v>0</v>
      </c>
      <c r="CW61" s="510">
        <v>0</v>
      </c>
      <c r="CX61" s="510">
        <v>0</v>
      </c>
      <c r="CY61" s="510">
        <v>0</v>
      </c>
      <c r="CZ61" s="510">
        <v>0</v>
      </c>
      <c r="DA61" s="510">
        <v>0</v>
      </c>
      <c r="DB61" s="510">
        <v>0</v>
      </c>
      <c r="DC61" s="510">
        <v>0</v>
      </c>
      <c r="DD61" s="510">
        <v>0</v>
      </c>
      <c r="DE61" s="510">
        <v>0</v>
      </c>
      <c r="DF61" s="510">
        <v>0</v>
      </c>
      <c r="DG61" s="511">
        <v>3.5566486399110148E-4</v>
      </c>
      <c r="DH61" s="513" t="s">
        <v>262</v>
      </c>
      <c r="DI61" s="183"/>
    </row>
    <row r="62" spans="1:113" ht="17.25" customHeight="1">
      <c r="A62" s="587" t="s">
        <v>263</v>
      </c>
      <c r="B62" s="417" t="s">
        <v>360</v>
      </c>
      <c r="C62" s="488"/>
      <c r="D62" s="510">
        <v>0</v>
      </c>
      <c r="E62" s="510">
        <v>0</v>
      </c>
      <c r="F62" s="510">
        <v>0</v>
      </c>
      <c r="G62" s="510">
        <v>0</v>
      </c>
      <c r="H62" s="510">
        <v>0</v>
      </c>
      <c r="I62" s="510">
        <v>0</v>
      </c>
      <c r="J62" s="510">
        <v>0</v>
      </c>
      <c r="K62" s="510">
        <v>0</v>
      </c>
      <c r="L62" s="510">
        <v>0</v>
      </c>
      <c r="M62" s="510">
        <v>0</v>
      </c>
      <c r="N62" s="510">
        <v>0</v>
      </c>
      <c r="O62" s="510">
        <v>0</v>
      </c>
      <c r="P62" s="510">
        <v>0</v>
      </c>
      <c r="Q62" s="510">
        <v>0</v>
      </c>
      <c r="R62" s="510">
        <v>0</v>
      </c>
      <c r="S62" s="510">
        <v>0</v>
      </c>
      <c r="T62" s="510">
        <v>0</v>
      </c>
      <c r="U62" s="510">
        <v>0</v>
      </c>
      <c r="V62" s="510">
        <v>0</v>
      </c>
      <c r="W62" s="510">
        <v>0</v>
      </c>
      <c r="X62" s="510">
        <v>0</v>
      </c>
      <c r="Y62" s="510">
        <v>0</v>
      </c>
      <c r="Z62" s="510">
        <v>0</v>
      </c>
      <c r="AA62" s="510">
        <v>0</v>
      </c>
      <c r="AB62" s="510">
        <v>0</v>
      </c>
      <c r="AC62" s="510">
        <v>0</v>
      </c>
      <c r="AD62" s="510">
        <v>0</v>
      </c>
      <c r="AE62" s="510">
        <v>0</v>
      </c>
      <c r="AF62" s="510">
        <v>0</v>
      </c>
      <c r="AG62" s="510">
        <v>0</v>
      </c>
      <c r="AH62" s="510">
        <v>0</v>
      </c>
      <c r="AI62" s="510">
        <v>0</v>
      </c>
      <c r="AJ62" s="510">
        <v>0</v>
      </c>
      <c r="AK62" s="510">
        <v>0</v>
      </c>
      <c r="AL62" s="510">
        <v>0</v>
      </c>
      <c r="AM62" s="510">
        <v>0</v>
      </c>
      <c r="AN62" s="510">
        <v>0</v>
      </c>
      <c r="AO62" s="510">
        <v>0</v>
      </c>
      <c r="AP62" s="510">
        <v>0</v>
      </c>
      <c r="AQ62" s="510">
        <v>0</v>
      </c>
      <c r="AR62" s="510">
        <v>0</v>
      </c>
      <c r="AS62" s="510">
        <v>0</v>
      </c>
      <c r="AT62" s="510">
        <v>0</v>
      </c>
      <c r="AU62" s="510">
        <v>0</v>
      </c>
      <c r="AV62" s="510">
        <v>0</v>
      </c>
      <c r="AW62" s="510">
        <v>0</v>
      </c>
      <c r="AX62" s="510">
        <v>0</v>
      </c>
      <c r="AY62" s="510">
        <v>0</v>
      </c>
      <c r="AZ62" s="510">
        <v>0</v>
      </c>
      <c r="BA62" s="510">
        <v>0</v>
      </c>
      <c r="BB62" s="510">
        <v>0</v>
      </c>
      <c r="BC62" s="510">
        <v>0</v>
      </c>
      <c r="BD62" s="510">
        <v>0</v>
      </c>
      <c r="BE62" s="510">
        <v>0</v>
      </c>
      <c r="BF62" s="510">
        <v>0</v>
      </c>
      <c r="BG62" s="510">
        <v>0</v>
      </c>
      <c r="BH62" s="510">
        <v>0</v>
      </c>
      <c r="BI62" s="510">
        <v>0</v>
      </c>
      <c r="BJ62" s="510">
        <v>0.3198917456021651</v>
      </c>
      <c r="BK62" s="510">
        <v>0</v>
      </c>
      <c r="BL62" s="510">
        <v>0</v>
      </c>
      <c r="BM62" s="510">
        <v>0</v>
      </c>
      <c r="BN62" s="510">
        <v>0</v>
      </c>
      <c r="BO62" s="510">
        <v>0</v>
      </c>
      <c r="BP62" s="510">
        <v>0</v>
      </c>
      <c r="BQ62" s="510">
        <v>0</v>
      </c>
      <c r="BR62" s="510">
        <v>0</v>
      </c>
      <c r="BS62" s="510">
        <v>0</v>
      </c>
      <c r="BT62" s="510">
        <v>0</v>
      </c>
      <c r="BU62" s="510">
        <v>0</v>
      </c>
      <c r="BV62" s="510">
        <v>0</v>
      </c>
      <c r="BW62" s="510">
        <v>0</v>
      </c>
      <c r="BX62" s="510">
        <v>0</v>
      </c>
      <c r="BY62" s="510">
        <v>0</v>
      </c>
      <c r="BZ62" s="510">
        <v>6.0373139543008873E-2</v>
      </c>
      <c r="CA62" s="510">
        <v>0</v>
      </c>
      <c r="CB62" s="510">
        <v>0</v>
      </c>
      <c r="CC62" s="510">
        <v>0</v>
      </c>
      <c r="CD62" s="510">
        <v>9.7244094488188978E-2</v>
      </c>
      <c r="CE62" s="510">
        <v>0</v>
      </c>
      <c r="CF62" s="510">
        <v>0</v>
      </c>
      <c r="CG62" s="510">
        <v>7.0792604895580913E-4</v>
      </c>
      <c r="CH62" s="510">
        <v>0</v>
      </c>
      <c r="CI62" s="510">
        <v>0</v>
      </c>
      <c r="CJ62" s="510">
        <v>0</v>
      </c>
      <c r="CK62" s="510">
        <v>0</v>
      </c>
      <c r="CL62" s="510">
        <v>0</v>
      </c>
      <c r="CM62" s="510">
        <v>0</v>
      </c>
      <c r="CN62" s="510">
        <v>2.0984033435945027E-3</v>
      </c>
      <c r="CO62" s="510">
        <v>0</v>
      </c>
      <c r="CP62" s="510">
        <v>0</v>
      </c>
      <c r="CQ62" s="510">
        <v>0</v>
      </c>
      <c r="CR62" s="510">
        <v>0</v>
      </c>
      <c r="CS62" s="510">
        <v>0</v>
      </c>
      <c r="CT62" s="510">
        <v>0</v>
      </c>
      <c r="CU62" s="510">
        <v>0</v>
      </c>
      <c r="CV62" s="510">
        <v>0</v>
      </c>
      <c r="CW62" s="510">
        <v>0</v>
      </c>
      <c r="CX62" s="510">
        <v>6.9240699448421547E-3</v>
      </c>
      <c r="CY62" s="510">
        <v>7.9625124911914702E-6</v>
      </c>
      <c r="CZ62" s="510">
        <v>0</v>
      </c>
      <c r="DA62" s="510">
        <v>0</v>
      </c>
      <c r="DB62" s="510">
        <v>0</v>
      </c>
      <c r="DC62" s="510">
        <v>0</v>
      </c>
      <c r="DD62" s="510">
        <v>1.7092423394866058E-4</v>
      </c>
      <c r="DE62" s="510">
        <v>0</v>
      </c>
      <c r="DF62" s="510">
        <v>0</v>
      </c>
      <c r="DG62" s="511">
        <v>4.2008595737783922E-4</v>
      </c>
      <c r="DH62" s="513" t="s">
        <v>263</v>
      </c>
      <c r="DI62" s="183"/>
    </row>
    <row r="63" spans="1:113" ht="17.25" customHeight="1">
      <c r="A63" s="587" t="s">
        <v>264</v>
      </c>
      <c r="B63" s="417" t="s">
        <v>78</v>
      </c>
      <c r="C63" s="488"/>
      <c r="D63" s="510">
        <v>5.6029733111704611E-5</v>
      </c>
      <c r="E63" s="510">
        <v>0</v>
      </c>
      <c r="F63" s="510">
        <v>1.0189525168127165E-4</v>
      </c>
      <c r="G63" s="510">
        <v>1.8935807612194659E-4</v>
      </c>
      <c r="H63" s="510">
        <v>1.0336099001546899E-2</v>
      </c>
      <c r="I63" s="510">
        <v>0</v>
      </c>
      <c r="J63" s="510">
        <v>2.4514095604972861E-3</v>
      </c>
      <c r="K63" s="510">
        <v>2.9503682496667178E-4</v>
      </c>
      <c r="L63" s="510">
        <v>1.7804154302670622E-3</v>
      </c>
      <c r="M63" s="510">
        <v>0</v>
      </c>
      <c r="N63" s="510">
        <v>0</v>
      </c>
      <c r="O63" s="510">
        <v>5.6153081940304951E-4</v>
      </c>
      <c r="P63" s="510">
        <v>2.0654741815727302E-2</v>
      </c>
      <c r="Q63" s="510">
        <v>2.3164089400863957E-3</v>
      </c>
      <c r="R63" s="510">
        <v>6.1320912776865596E-3</v>
      </c>
      <c r="S63" s="510">
        <v>3.859976041528018E-4</v>
      </c>
      <c r="T63" s="510">
        <v>9.1798463031447525E-5</v>
      </c>
      <c r="U63" s="510">
        <v>6.4387354323610849E-5</v>
      </c>
      <c r="V63" s="510">
        <v>0</v>
      </c>
      <c r="W63" s="510">
        <v>0</v>
      </c>
      <c r="X63" s="510">
        <v>0</v>
      </c>
      <c r="Y63" s="510">
        <v>1.1906786868515053E-3</v>
      </c>
      <c r="Z63" s="510">
        <v>0</v>
      </c>
      <c r="AA63" s="510">
        <v>8.0227847085723454E-5</v>
      </c>
      <c r="AB63" s="510">
        <v>8.607448410961141E-5</v>
      </c>
      <c r="AC63" s="510">
        <v>1.3632568205442804E-4</v>
      </c>
      <c r="AD63" s="510">
        <v>0</v>
      </c>
      <c r="AE63" s="510">
        <v>3.3036009250082588E-4</v>
      </c>
      <c r="AF63" s="510">
        <v>2.4724479865330493E-4</v>
      </c>
      <c r="AG63" s="510">
        <v>2.3335407591785936E-4</v>
      </c>
      <c r="AH63" s="510">
        <v>2.2522522522522522E-3</v>
      </c>
      <c r="AI63" s="510">
        <v>4.9035849181631435E-3</v>
      </c>
      <c r="AJ63" s="510">
        <v>1.6517322542015939E-4</v>
      </c>
      <c r="AK63" s="510">
        <v>7.1246819338422395E-3</v>
      </c>
      <c r="AL63" s="510">
        <v>1.7571261226083561E-3</v>
      </c>
      <c r="AM63" s="510">
        <v>0</v>
      </c>
      <c r="AN63" s="510">
        <v>1.2800924970062352E-3</v>
      </c>
      <c r="AO63" s="510">
        <v>1.9300575475874281E-3</v>
      </c>
      <c r="AP63" s="510">
        <v>1.8009094592769348E-4</v>
      </c>
      <c r="AQ63" s="510">
        <v>7.9344928272184849E-6</v>
      </c>
      <c r="AR63" s="510">
        <v>1.6072399980218584E-3</v>
      </c>
      <c r="AS63" s="510">
        <v>1.6721359446523003E-5</v>
      </c>
      <c r="AT63" s="510">
        <v>1.5454623508199535E-4</v>
      </c>
      <c r="AU63" s="510">
        <v>6.6840005079840388E-5</v>
      </c>
      <c r="AV63" s="510">
        <v>2.9827124421719017E-3</v>
      </c>
      <c r="AW63" s="510">
        <v>1.3636627400916846E-3</v>
      </c>
      <c r="AX63" s="510">
        <v>2.9190428387335625E-4</v>
      </c>
      <c r="AY63" s="510">
        <v>8.2295248294910091E-4</v>
      </c>
      <c r="AZ63" s="510">
        <v>6.0607993875402724E-4</v>
      </c>
      <c r="BA63" s="510">
        <v>0</v>
      </c>
      <c r="BB63" s="510">
        <v>3.334127173136461E-3</v>
      </c>
      <c r="BC63" s="510">
        <v>0</v>
      </c>
      <c r="BD63" s="510">
        <v>1.8916595012897679E-3</v>
      </c>
      <c r="BE63" s="510">
        <v>0</v>
      </c>
      <c r="BF63" s="510">
        <v>0</v>
      </c>
      <c r="BG63" s="510">
        <v>5.0895765472312705E-4</v>
      </c>
      <c r="BH63" s="510">
        <v>3.3506449991623389E-4</v>
      </c>
      <c r="BI63" s="510">
        <v>0</v>
      </c>
      <c r="BJ63" s="510">
        <v>0</v>
      </c>
      <c r="BK63" s="510">
        <v>3.9078294188003432E-2</v>
      </c>
      <c r="BL63" s="510">
        <v>0</v>
      </c>
      <c r="BM63" s="510">
        <v>1.422805322789597E-3</v>
      </c>
      <c r="BN63" s="510">
        <v>5.4154882965280699E-3</v>
      </c>
      <c r="BO63" s="510">
        <v>2.9850219019358485E-3</v>
      </c>
      <c r="BP63" s="510">
        <v>3.5999274573812116E-3</v>
      </c>
      <c r="BQ63" s="510">
        <v>1.1845604392350108E-5</v>
      </c>
      <c r="BR63" s="510">
        <v>0</v>
      </c>
      <c r="BS63" s="510">
        <v>9.0895691052916036E-4</v>
      </c>
      <c r="BT63" s="510">
        <v>2.6085822355549756E-4</v>
      </c>
      <c r="BU63" s="510">
        <v>3.251250828443721E-4</v>
      </c>
      <c r="BV63" s="510">
        <v>2.158366548196325E-4</v>
      </c>
      <c r="BW63" s="510">
        <v>4.0002133447117181E-5</v>
      </c>
      <c r="BX63" s="510">
        <v>2.4455857177794082E-5</v>
      </c>
      <c r="BY63" s="510">
        <v>0</v>
      </c>
      <c r="BZ63" s="510">
        <v>0</v>
      </c>
      <c r="CA63" s="510">
        <v>2.0787732792037076E-4</v>
      </c>
      <c r="CB63" s="510">
        <v>9.4690692851799597E-6</v>
      </c>
      <c r="CC63" s="510">
        <v>1.8127435874195594E-4</v>
      </c>
      <c r="CD63" s="510">
        <v>0</v>
      </c>
      <c r="CE63" s="510">
        <v>0</v>
      </c>
      <c r="CF63" s="510">
        <v>5.4092064694109373E-5</v>
      </c>
      <c r="CG63" s="510">
        <v>1.3613962479919406E-4</v>
      </c>
      <c r="CH63" s="510">
        <v>1.1679514132212099E-4</v>
      </c>
      <c r="CI63" s="510">
        <v>1.2429886041969145E-3</v>
      </c>
      <c r="CJ63" s="510">
        <v>1.8489817005193463E-3</v>
      </c>
      <c r="CK63" s="510">
        <v>6.9576721685143421E-3</v>
      </c>
      <c r="CL63" s="510">
        <v>7.668711656441718E-4</v>
      </c>
      <c r="CM63" s="510">
        <v>7.8786110300554414E-3</v>
      </c>
      <c r="CN63" s="510">
        <v>1.2015609904740799E-3</v>
      </c>
      <c r="CO63" s="510">
        <v>2.7330896246195134E-3</v>
      </c>
      <c r="CP63" s="510">
        <v>6.4493523273511663E-3</v>
      </c>
      <c r="CQ63" s="510">
        <v>2.2127650815378203E-4</v>
      </c>
      <c r="CR63" s="510">
        <v>5.6281929171356822E-4</v>
      </c>
      <c r="CS63" s="510">
        <v>3.6165650537050031E-3</v>
      </c>
      <c r="CT63" s="510">
        <v>2.0068040212530103E-3</v>
      </c>
      <c r="CU63" s="510">
        <v>4.9451506181438275E-3</v>
      </c>
      <c r="CV63" s="510">
        <v>8.218764163770962E-3</v>
      </c>
      <c r="CW63" s="510">
        <v>2.4288816104221104E-3</v>
      </c>
      <c r="CX63" s="510">
        <v>1.1051128584281969E-3</v>
      </c>
      <c r="CY63" s="510">
        <v>3.3283302213180346E-3</v>
      </c>
      <c r="CZ63" s="510">
        <v>2.4693357082135772E-3</v>
      </c>
      <c r="DA63" s="510">
        <v>2.1284327467165033E-3</v>
      </c>
      <c r="DB63" s="510">
        <v>3.9925116527852068E-3</v>
      </c>
      <c r="DC63" s="510">
        <v>7.1069645121397598E-3</v>
      </c>
      <c r="DD63" s="510">
        <v>8.1111318292000738E-3</v>
      </c>
      <c r="DE63" s="510">
        <v>0.14681046735222808</v>
      </c>
      <c r="DF63" s="510">
        <v>4.0498582549610763E-4</v>
      </c>
      <c r="DG63" s="511">
        <v>1.9297192848157971E-3</v>
      </c>
      <c r="DH63" s="513" t="s">
        <v>264</v>
      </c>
      <c r="DI63" s="183"/>
    </row>
    <row r="64" spans="1:113" ht="17.25" customHeight="1">
      <c r="A64" s="587" t="s">
        <v>265</v>
      </c>
      <c r="B64" s="417" t="s">
        <v>361</v>
      </c>
      <c r="C64" s="488"/>
      <c r="D64" s="510">
        <v>5.9765048652484919E-4</v>
      </c>
      <c r="E64" s="510">
        <v>2.2677972786432658E-3</v>
      </c>
      <c r="F64" s="510">
        <v>0</v>
      </c>
      <c r="G64" s="510">
        <v>4.1658776746828254E-3</v>
      </c>
      <c r="H64" s="510">
        <v>0</v>
      </c>
      <c r="I64" s="510">
        <v>0</v>
      </c>
      <c r="J64" s="510">
        <v>0</v>
      </c>
      <c r="K64" s="510">
        <v>0</v>
      </c>
      <c r="L64" s="510">
        <v>2.4727992087042531E-4</v>
      </c>
      <c r="M64" s="510">
        <v>4.7781569965870303E-3</v>
      </c>
      <c r="N64" s="510">
        <v>0</v>
      </c>
      <c r="O64" s="510">
        <v>2.5916807049371519E-4</v>
      </c>
      <c r="P64" s="510">
        <v>0</v>
      </c>
      <c r="Q64" s="510">
        <v>4.1006698804232139E-3</v>
      </c>
      <c r="R64" s="510">
        <v>0</v>
      </c>
      <c r="S64" s="510">
        <v>2.1416211899374416E-2</v>
      </c>
      <c r="T64" s="510">
        <v>0</v>
      </c>
      <c r="U64" s="510">
        <v>0</v>
      </c>
      <c r="V64" s="510">
        <v>2.4518868570645846E-2</v>
      </c>
      <c r="W64" s="510">
        <v>1.3006800698651009E-3</v>
      </c>
      <c r="X64" s="510">
        <v>0</v>
      </c>
      <c r="Y64" s="510">
        <v>2.4299565037785823E-3</v>
      </c>
      <c r="Z64" s="510">
        <v>0</v>
      </c>
      <c r="AA64" s="510">
        <v>6.4182277668578763E-4</v>
      </c>
      <c r="AB64" s="510">
        <v>0</v>
      </c>
      <c r="AC64" s="510">
        <v>0</v>
      </c>
      <c r="AD64" s="510">
        <v>0</v>
      </c>
      <c r="AE64" s="510">
        <v>0</v>
      </c>
      <c r="AF64" s="510">
        <v>1.5676372340145716E-3</v>
      </c>
      <c r="AG64" s="510">
        <v>0</v>
      </c>
      <c r="AH64" s="510">
        <v>0</v>
      </c>
      <c r="AI64" s="510">
        <v>1.3120402889139222E-2</v>
      </c>
      <c r="AJ64" s="510">
        <v>1.4039724160713547E-3</v>
      </c>
      <c r="AK64" s="510">
        <v>2.0865139949109414E-2</v>
      </c>
      <c r="AL64" s="510">
        <v>7.530540525464383E-4</v>
      </c>
      <c r="AM64" s="510">
        <v>2.1518426477104162E-2</v>
      </c>
      <c r="AN64" s="510">
        <v>5.6365363174629389E-3</v>
      </c>
      <c r="AO64" s="510">
        <v>3.5945108455068616E-3</v>
      </c>
      <c r="AP64" s="510">
        <v>5.8529557426500382E-4</v>
      </c>
      <c r="AQ64" s="510">
        <v>8.0146312047733911E-2</v>
      </c>
      <c r="AR64" s="510">
        <v>3.0265565501211612E-2</v>
      </c>
      <c r="AS64" s="510">
        <v>0</v>
      </c>
      <c r="AT64" s="510">
        <v>7.2121576371597836E-4</v>
      </c>
      <c r="AU64" s="510">
        <v>0</v>
      </c>
      <c r="AV64" s="510">
        <v>0</v>
      </c>
      <c r="AW64" s="510">
        <v>0</v>
      </c>
      <c r="AX64" s="510">
        <v>4.0581815075076355E-4</v>
      </c>
      <c r="AY64" s="510">
        <v>0</v>
      </c>
      <c r="AZ64" s="510">
        <v>0</v>
      </c>
      <c r="BA64" s="510">
        <v>0</v>
      </c>
      <c r="BB64" s="510">
        <v>0</v>
      </c>
      <c r="BC64" s="510">
        <v>0</v>
      </c>
      <c r="BD64" s="510">
        <v>0</v>
      </c>
      <c r="BE64" s="510">
        <v>0</v>
      </c>
      <c r="BF64" s="510">
        <v>0</v>
      </c>
      <c r="BG64" s="510">
        <v>0</v>
      </c>
      <c r="BH64" s="510">
        <v>2.0695160288943857E-4</v>
      </c>
      <c r="BI64" s="510">
        <v>0</v>
      </c>
      <c r="BJ64" s="510">
        <v>0</v>
      </c>
      <c r="BK64" s="510">
        <v>1.058458672481133E-5</v>
      </c>
      <c r="BL64" s="510">
        <v>0</v>
      </c>
      <c r="BM64" s="510">
        <v>0</v>
      </c>
      <c r="BN64" s="510">
        <v>0</v>
      </c>
      <c r="BO64" s="510">
        <v>2.5611134661579764E-4</v>
      </c>
      <c r="BP64" s="510">
        <v>1.8135654697134567E-5</v>
      </c>
      <c r="BQ64" s="510">
        <v>2.9969379112645776E-3</v>
      </c>
      <c r="BR64" s="510">
        <v>5.6533025670608599E-3</v>
      </c>
      <c r="BS64" s="510">
        <v>0</v>
      </c>
      <c r="BT64" s="510">
        <v>0</v>
      </c>
      <c r="BU64" s="510">
        <v>0</v>
      </c>
      <c r="BV64" s="510">
        <v>0</v>
      </c>
      <c r="BW64" s="510">
        <v>0</v>
      </c>
      <c r="BX64" s="510">
        <v>0</v>
      </c>
      <c r="BY64" s="510">
        <v>0</v>
      </c>
      <c r="BZ64" s="510">
        <v>0</v>
      </c>
      <c r="CA64" s="510">
        <v>1.6507905452500031E-4</v>
      </c>
      <c r="CB64" s="510">
        <v>0</v>
      </c>
      <c r="CC64" s="510">
        <v>0</v>
      </c>
      <c r="CD64" s="510">
        <v>0</v>
      </c>
      <c r="CE64" s="510">
        <v>0</v>
      </c>
      <c r="CF64" s="510">
        <v>0</v>
      </c>
      <c r="CG64" s="510">
        <v>0</v>
      </c>
      <c r="CH64" s="510">
        <v>0</v>
      </c>
      <c r="CI64" s="510">
        <v>0</v>
      </c>
      <c r="CJ64" s="510">
        <v>0</v>
      </c>
      <c r="CK64" s="510">
        <v>0</v>
      </c>
      <c r="CL64" s="510">
        <v>0</v>
      </c>
      <c r="CM64" s="510">
        <v>0</v>
      </c>
      <c r="CN64" s="510">
        <v>0</v>
      </c>
      <c r="CO64" s="510">
        <v>0</v>
      </c>
      <c r="CP64" s="510">
        <v>0</v>
      </c>
      <c r="CQ64" s="510">
        <v>0</v>
      </c>
      <c r="CR64" s="510">
        <v>0</v>
      </c>
      <c r="CS64" s="510">
        <v>0</v>
      </c>
      <c r="CT64" s="510">
        <v>0</v>
      </c>
      <c r="CU64" s="510">
        <v>0</v>
      </c>
      <c r="CV64" s="510">
        <v>0</v>
      </c>
      <c r="CW64" s="510">
        <v>0</v>
      </c>
      <c r="CX64" s="510">
        <v>0</v>
      </c>
      <c r="CY64" s="510">
        <v>0</v>
      </c>
      <c r="CZ64" s="510">
        <v>0</v>
      </c>
      <c r="DA64" s="510">
        <v>6.6071083046632029E-5</v>
      </c>
      <c r="DB64" s="510">
        <v>0</v>
      </c>
      <c r="DC64" s="510">
        <v>0</v>
      </c>
      <c r="DD64" s="510">
        <v>0</v>
      </c>
      <c r="DE64" s="510">
        <v>0</v>
      </c>
      <c r="DF64" s="510">
        <v>0</v>
      </c>
      <c r="DG64" s="511">
        <v>2.3828250991054316E-3</v>
      </c>
      <c r="DH64" s="513" t="s">
        <v>265</v>
      </c>
      <c r="DI64" s="183"/>
    </row>
    <row r="65" spans="1:113" ht="17.25" customHeight="1">
      <c r="A65" s="587" t="s">
        <v>266</v>
      </c>
      <c r="B65" s="417" t="s">
        <v>362</v>
      </c>
      <c r="C65" s="488"/>
      <c r="D65" s="510">
        <v>0</v>
      </c>
      <c r="E65" s="510">
        <v>0</v>
      </c>
      <c r="F65" s="510">
        <v>0</v>
      </c>
      <c r="G65" s="510">
        <v>0</v>
      </c>
      <c r="H65" s="510">
        <v>0</v>
      </c>
      <c r="I65" s="510">
        <v>0</v>
      </c>
      <c r="J65" s="510">
        <v>0</v>
      </c>
      <c r="K65" s="510">
        <v>0</v>
      </c>
      <c r="L65" s="510">
        <v>0</v>
      </c>
      <c r="M65" s="510">
        <v>0</v>
      </c>
      <c r="N65" s="510">
        <v>0</v>
      </c>
      <c r="O65" s="510">
        <v>0</v>
      </c>
      <c r="P65" s="510">
        <v>0</v>
      </c>
      <c r="Q65" s="510">
        <v>0</v>
      </c>
      <c r="R65" s="510">
        <v>0</v>
      </c>
      <c r="S65" s="510">
        <v>0</v>
      </c>
      <c r="T65" s="510">
        <v>0</v>
      </c>
      <c r="U65" s="510">
        <v>0</v>
      </c>
      <c r="V65" s="510">
        <v>0</v>
      </c>
      <c r="W65" s="510">
        <v>0</v>
      </c>
      <c r="X65" s="510">
        <v>0</v>
      </c>
      <c r="Y65" s="510">
        <v>0</v>
      </c>
      <c r="Z65" s="510">
        <v>0</v>
      </c>
      <c r="AA65" s="510">
        <v>0</v>
      </c>
      <c r="AB65" s="510">
        <v>0</v>
      </c>
      <c r="AC65" s="510">
        <v>0</v>
      </c>
      <c r="AD65" s="510">
        <v>0</v>
      </c>
      <c r="AE65" s="510">
        <v>0</v>
      </c>
      <c r="AF65" s="510">
        <v>0</v>
      </c>
      <c r="AG65" s="510">
        <v>0</v>
      </c>
      <c r="AH65" s="510">
        <v>0</v>
      </c>
      <c r="AI65" s="510">
        <v>0</v>
      </c>
      <c r="AJ65" s="510">
        <v>0</v>
      </c>
      <c r="AK65" s="510">
        <v>0</v>
      </c>
      <c r="AL65" s="510">
        <v>0</v>
      </c>
      <c r="AM65" s="510">
        <v>0</v>
      </c>
      <c r="AN65" s="510">
        <v>0</v>
      </c>
      <c r="AO65" s="510">
        <v>0</v>
      </c>
      <c r="AP65" s="510">
        <v>0</v>
      </c>
      <c r="AQ65" s="510">
        <v>0</v>
      </c>
      <c r="AR65" s="510">
        <v>0</v>
      </c>
      <c r="AS65" s="510">
        <v>0</v>
      </c>
      <c r="AT65" s="510">
        <v>0</v>
      </c>
      <c r="AU65" s="510">
        <v>0</v>
      </c>
      <c r="AV65" s="510">
        <v>0</v>
      </c>
      <c r="AW65" s="510">
        <v>0</v>
      </c>
      <c r="AX65" s="510">
        <v>0</v>
      </c>
      <c r="AY65" s="510">
        <v>0</v>
      </c>
      <c r="AZ65" s="510">
        <v>0</v>
      </c>
      <c r="BA65" s="510">
        <v>0</v>
      </c>
      <c r="BB65" s="510">
        <v>0</v>
      </c>
      <c r="BC65" s="510">
        <v>0</v>
      </c>
      <c r="BD65" s="510">
        <v>0</v>
      </c>
      <c r="BE65" s="510">
        <v>0</v>
      </c>
      <c r="BF65" s="510">
        <v>0</v>
      </c>
      <c r="BG65" s="510">
        <v>0</v>
      </c>
      <c r="BH65" s="510">
        <v>0</v>
      </c>
      <c r="BI65" s="510">
        <v>0</v>
      </c>
      <c r="BJ65" s="510">
        <v>0</v>
      </c>
      <c r="BK65" s="510">
        <v>0</v>
      </c>
      <c r="BL65" s="510">
        <v>0</v>
      </c>
      <c r="BM65" s="510">
        <v>0</v>
      </c>
      <c r="BN65" s="510">
        <v>0</v>
      </c>
      <c r="BO65" s="510">
        <v>0</v>
      </c>
      <c r="BP65" s="510">
        <v>0</v>
      </c>
      <c r="BQ65" s="510">
        <v>0</v>
      </c>
      <c r="BR65" s="510">
        <v>0</v>
      </c>
      <c r="BS65" s="510">
        <v>0</v>
      </c>
      <c r="BT65" s="510">
        <v>0</v>
      </c>
      <c r="BU65" s="510">
        <v>0</v>
      </c>
      <c r="BV65" s="510">
        <v>0</v>
      </c>
      <c r="BW65" s="510">
        <v>0</v>
      </c>
      <c r="BX65" s="510">
        <v>0</v>
      </c>
      <c r="BY65" s="510">
        <v>0</v>
      </c>
      <c r="BZ65" s="510">
        <v>0</v>
      </c>
      <c r="CA65" s="510">
        <v>0</v>
      </c>
      <c r="CB65" s="510">
        <v>0</v>
      </c>
      <c r="CC65" s="510">
        <v>0</v>
      </c>
      <c r="CD65" s="510">
        <v>0</v>
      </c>
      <c r="CE65" s="510">
        <v>0</v>
      </c>
      <c r="CF65" s="510">
        <v>0</v>
      </c>
      <c r="CG65" s="510">
        <v>0</v>
      </c>
      <c r="CH65" s="510">
        <v>0</v>
      </c>
      <c r="CI65" s="510">
        <v>0</v>
      </c>
      <c r="CJ65" s="510">
        <v>0</v>
      </c>
      <c r="CK65" s="510">
        <v>0</v>
      </c>
      <c r="CL65" s="510">
        <v>0</v>
      </c>
      <c r="CM65" s="510">
        <v>0</v>
      </c>
      <c r="CN65" s="510">
        <v>0</v>
      </c>
      <c r="CO65" s="510">
        <v>0</v>
      </c>
      <c r="CP65" s="510">
        <v>0</v>
      </c>
      <c r="CQ65" s="510">
        <v>0</v>
      </c>
      <c r="CR65" s="510">
        <v>0</v>
      </c>
      <c r="CS65" s="510">
        <v>0</v>
      </c>
      <c r="CT65" s="510">
        <v>0</v>
      </c>
      <c r="CU65" s="510">
        <v>0</v>
      </c>
      <c r="CV65" s="510">
        <v>0</v>
      </c>
      <c r="CW65" s="510">
        <v>0</v>
      </c>
      <c r="CX65" s="510">
        <v>0</v>
      </c>
      <c r="CY65" s="510">
        <v>0</v>
      </c>
      <c r="CZ65" s="510">
        <v>0</v>
      </c>
      <c r="DA65" s="510">
        <v>0</v>
      </c>
      <c r="DB65" s="510">
        <v>0</v>
      </c>
      <c r="DC65" s="510">
        <v>0</v>
      </c>
      <c r="DD65" s="510">
        <v>0</v>
      </c>
      <c r="DE65" s="510">
        <v>0</v>
      </c>
      <c r="DF65" s="510">
        <v>0</v>
      </c>
      <c r="DG65" s="511">
        <v>0</v>
      </c>
      <c r="DH65" s="513" t="s">
        <v>266</v>
      </c>
      <c r="DI65" s="183"/>
    </row>
    <row r="66" spans="1:113" ht="17.25" customHeight="1">
      <c r="A66" s="587" t="s">
        <v>267</v>
      </c>
      <c r="B66" s="417" t="s">
        <v>363</v>
      </c>
      <c r="C66" s="488"/>
      <c r="D66" s="510">
        <v>3.4551668752217843E-3</v>
      </c>
      <c r="E66" s="510">
        <v>2.4649970420035495E-3</v>
      </c>
      <c r="F66" s="510">
        <v>3.0568575504381496E-3</v>
      </c>
      <c r="G66" s="510">
        <v>1.3255065328536262E-3</v>
      </c>
      <c r="H66" s="510">
        <v>2.1094079594993672E-4</v>
      </c>
      <c r="I66" s="510">
        <v>0</v>
      </c>
      <c r="J66" s="510">
        <v>4.4650674137629133E-3</v>
      </c>
      <c r="K66" s="510">
        <v>7.6491028695063051E-4</v>
      </c>
      <c r="L66" s="510">
        <v>4.2861852950873723E-4</v>
      </c>
      <c r="M66" s="510">
        <v>0</v>
      </c>
      <c r="N66" s="510">
        <v>0</v>
      </c>
      <c r="O66" s="510">
        <v>2.1165392423653407E-3</v>
      </c>
      <c r="P66" s="510">
        <v>1.7549780627742152E-3</v>
      </c>
      <c r="Q66" s="510">
        <v>1.8781694108808615E-3</v>
      </c>
      <c r="R66" s="510">
        <v>2.9822739000770699E-3</v>
      </c>
      <c r="S66" s="510">
        <v>8.3987754558764813E-3</v>
      </c>
      <c r="T66" s="510">
        <v>5.4554515172974532E-3</v>
      </c>
      <c r="U66" s="510">
        <v>1.8028459210611037E-3</v>
      </c>
      <c r="V66" s="510">
        <v>2.9450037668652834E-3</v>
      </c>
      <c r="W66" s="510">
        <v>5.9459660336690324E-3</v>
      </c>
      <c r="X66" s="510">
        <v>0</v>
      </c>
      <c r="Y66" s="510">
        <v>1.0351614706096761E-2</v>
      </c>
      <c r="Z66" s="510">
        <v>6.5388288883990887E-3</v>
      </c>
      <c r="AA66" s="510">
        <v>1.0991215050744114E-2</v>
      </c>
      <c r="AB66" s="510">
        <v>1.8758301364577381E-3</v>
      </c>
      <c r="AC66" s="510">
        <v>2.9310021641702024E-3</v>
      </c>
      <c r="AD66" s="510">
        <v>0</v>
      </c>
      <c r="AE66" s="510">
        <v>5.285761480013214E-3</v>
      </c>
      <c r="AF66" s="510">
        <v>4.2031615771061836E-3</v>
      </c>
      <c r="AG66" s="510">
        <v>2.7224642190416927E-3</v>
      </c>
      <c r="AH66" s="510">
        <v>1.1261261261261261E-3</v>
      </c>
      <c r="AI66" s="510">
        <v>4.4397322907693331E-3</v>
      </c>
      <c r="AJ66" s="510">
        <v>5.4920097452202995E-3</v>
      </c>
      <c r="AK66" s="510">
        <v>5.5979643765903305E-3</v>
      </c>
      <c r="AL66" s="510">
        <v>7.8652312154850225E-3</v>
      </c>
      <c r="AM66" s="510">
        <v>2.429251189581768E-2</v>
      </c>
      <c r="AN66" s="510">
        <v>4.7280835776520626E-3</v>
      </c>
      <c r="AO66" s="510">
        <v>6.3036741921204077E-3</v>
      </c>
      <c r="AP66" s="510">
        <v>3.2416370266984827E-3</v>
      </c>
      <c r="AQ66" s="510">
        <v>4.3322330836612927E-3</v>
      </c>
      <c r="AR66" s="510">
        <v>3.3974580881262055E-3</v>
      </c>
      <c r="AS66" s="510">
        <v>7.6333005873377505E-3</v>
      </c>
      <c r="AT66" s="510">
        <v>4.1899201511118745E-3</v>
      </c>
      <c r="AU66" s="510">
        <v>2.5733401955738548E-3</v>
      </c>
      <c r="AV66" s="510">
        <v>1.899703757811866E-3</v>
      </c>
      <c r="AW66" s="510">
        <v>1.131549933267568E-3</v>
      </c>
      <c r="AX66" s="510">
        <v>2.5488227713819887E-3</v>
      </c>
      <c r="AY66" s="510">
        <v>6.5948931852770421E-3</v>
      </c>
      <c r="AZ66" s="510">
        <v>2.4562186991610576E-3</v>
      </c>
      <c r="BA66" s="510">
        <v>2.3923444976076554E-3</v>
      </c>
      <c r="BB66" s="510">
        <v>1.4289116456299119E-3</v>
      </c>
      <c r="BC66" s="510">
        <v>5.0526315789473685E-3</v>
      </c>
      <c r="BD66" s="510">
        <v>2.7515047291487532E-3</v>
      </c>
      <c r="BE66" s="510">
        <v>0</v>
      </c>
      <c r="BF66" s="510">
        <v>0</v>
      </c>
      <c r="BG66" s="510">
        <v>8.8219326818675349E-4</v>
      </c>
      <c r="BH66" s="510">
        <v>8.1795157332492392E-4</v>
      </c>
      <c r="BI66" s="510">
        <v>4.2478760619690152E-3</v>
      </c>
      <c r="BJ66" s="510">
        <v>4.6008119079837618E-3</v>
      </c>
      <c r="BK66" s="510">
        <v>7.7267483091122708E-4</v>
      </c>
      <c r="BL66" s="510">
        <v>9.0571506204148176E-5</v>
      </c>
      <c r="BM66" s="510">
        <v>8.5742741820741511E-4</v>
      </c>
      <c r="BN66" s="510">
        <v>1.4541588944380929E-3</v>
      </c>
      <c r="BO66" s="510">
        <v>5.2105411897696767E-4</v>
      </c>
      <c r="BP66" s="510">
        <v>3.1737395719985494E-4</v>
      </c>
      <c r="BQ66" s="510">
        <v>3.1461925266081887E-2</v>
      </c>
      <c r="BR66" s="510">
        <v>3.403518892414191E-2</v>
      </c>
      <c r="BS66" s="510">
        <v>3.7463764555593769E-2</v>
      </c>
      <c r="BT66" s="510">
        <v>3.7679521180238539E-3</v>
      </c>
      <c r="BU66" s="510">
        <v>3.7834000025009622E-3</v>
      </c>
      <c r="BV66" s="510">
        <v>3.3058980963207047E-3</v>
      </c>
      <c r="BW66" s="510">
        <v>4.9469305029601575E-3</v>
      </c>
      <c r="BX66" s="510">
        <v>1.4233308877476156E-2</v>
      </c>
      <c r="BY66" s="510">
        <v>1.3352440503531793E-2</v>
      </c>
      <c r="BZ66" s="510">
        <v>1.6630563901893648E-2</v>
      </c>
      <c r="CA66" s="510">
        <v>1.2105797331833355E-3</v>
      </c>
      <c r="CB66" s="510">
        <v>1.1201908964367893E-2</v>
      </c>
      <c r="CC66" s="510">
        <v>1.8127435874195595E-3</v>
      </c>
      <c r="CD66" s="510">
        <v>0</v>
      </c>
      <c r="CE66" s="510">
        <v>5.8626465661641538E-3</v>
      </c>
      <c r="CF66" s="510">
        <v>1.55785146319035E-2</v>
      </c>
      <c r="CG66" s="510">
        <v>1.5002586652871184E-2</v>
      </c>
      <c r="CH66" s="510">
        <v>1.9855174024760568E-3</v>
      </c>
      <c r="CI66" s="510">
        <v>5.4837732538099166E-3</v>
      </c>
      <c r="CJ66" s="510">
        <v>2.1018571389727275E-2</v>
      </c>
      <c r="CK66" s="510">
        <v>6.7743657998135061E-4</v>
      </c>
      <c r="CL66" s="510">
        <v>8.4355828220858894E-3</v>
      </c>
      <c r="CM66" s="510">
        <v>3.418233356955271E-3</v>
      </c>
      <c r="CN66" s="510">
        <v>1.3497650550051768E-2</v>
      </c>
      <c r="CO66" s="510">
        <v>6.7735235642646064E-3</v>
      </c>
      <c r="CP66" s="510">
        <v>3.3067986466214809E-3</v>
      </c>
      <c r="CQ66" s="510">
        <v>2.6321612539688256E-3</v>
      </c>
      <c r="CR66" s="510">
        <v>1.9482206251623516E-3</v>
      </c>
      <c r="CS66" s="510">
        <v>4.6639855337397848E-3</v>
      </c>
      <c r="CT66" s="510">
        <v>3.3064485302549598E-3</v>
      </c>
      <c r="CU66" s="510">
        <v>2.2462127807765975E-3</v>
      </c>
      <c r="CV66" s="510">
        <v>2.5683638011784258E-3</v>
      </c>
      <c r="CW66" s="510">
        <v>2.5760865565082984E-4</v>
      </c>
      <c r="CX66" s="510">
        <v>9.1929742205531433E-4</v>
      </c>
      <c r="CY66" s="510">
        <v>1.5447274232911453E-3</v>
      </c>
      <c r="CZ66" s="510">
        <v>2.5502975347123833E-3</v>
      </c>
      <c r="DA66" s="510">
        <v>1.6423383500162817E-3</v>
      </c>
      <c r="DB66" s="510">
        <v>2.6171009398639872E-3</v>
      </c>
      <c r="DC66" s="510">
        <v>5.1815093689829526E-3</v>
      </c>
      <c r="DD66" s="510">
        <v>3.434023245695817E-3</v>
      </c>
      <c r="DE66" s="510">
        <v>0</v>
      </c>
      <c r="DF66" s="510">
        <v>0</v>
      </c>
      <c r="DG66" s="511">
        <v>5.5726943480256226E-3</v>
      </c>
      <c r="DH66" s="513" t="s">
        <v>267</v>
      </c>
      <c r="DI66" s="183"/>
    </row>
    <row r="67" spans="1:113" ht="17.25" customHeight="1">
      <c r="A67" s="587" t="s">
        <v>268</v>
      </c>
      <c r="B67" s="417" t="s">
        <v>364</v>
      </c>
      <c r="C67" s="488"/>
      <c r="D67" s="510">
        <v>0</v>
      </c>
      <c r="E67" s="510">
        <v>0</v>
      </c>
      <c r="F67" s="510">
        <v>0</v>
      </c>
      <c r="G67" s="510">
        <v>0</v>
      </c>
      <c r="H67" s="510">
        <v>0</v>
      </c>
      <c r="I67" s="510">
        <v>0</v>
      </c>
      <c r="J67" s="510">
        <v>0</v>
      </c>
      <c r="K67" s="510">
        <v>0</v>
      </c>
      <c r="L67" s="510">
        <v>0</v>
      </c>
      <c r="M67" s="510">
        <v>0</v>
      </c>
      <c r="N67" s="510">
        <v>0</v>
      </c>
      <c r="O67" s="510">
        <v>0</v>
      </c>
      <c r="P67" s="510">
        <v>0</v>
      </c>
      <c r="Q67" s="510">
        <v>0</v>
      </c>
      <c r="R67" s="510">
        <v>0</v>
      </c>
      <c r="S67" s="510">
        <v>0</v>
      </c>
      <c r="T67" s="510">
        <v>0</v>
      </c>
      <c r="U67" s="510">
        <v>0</v>
      </c>
      <c r="V67" s="510">
        <v>0</v>
      </c>
      <c r="W67" s="510">
        <v>0</v>
      </c>
      <c r="X67" s="510">
        <v>0</v>
      </c>
      <c r="Y67" s="510">
        <v>0</v>
      </c>
      <c r="Z67" s="510">
        <v>0</v>
      </c>
      <c r="AA67" s="510">
        <v>0</v>
      </c>
      <c r="AB67" s="510">
        <v>0</v>
      </c>
      <c r="AC67" s="510">
        <v>0</v>
      </c>
      <c r="AD67" s="510">
        <v>0</v>
      </c>
      <c r="AE67" s="510">
        <v>0</v>
      </c>
      <c r="AF67" s="510">
        <v>0</v>
      </c>
      <c r="AG67" s="510">
        <v>0</v>
      </c>
      <c r="AH67" s="510">
        <v>0</v>
      </c>
      <c r="AI67" s="510">
        <v>0</v>
      </c>
      <c r="AJ67" s="510">
        <v>0</v>
      </c>
      <c r="AK67" s="510">
        <v>0</v>
      </c>
      <c r="AL67" s="510">
        <v>0</v>
      </c>
      <c r="AM67" s="510">
        <v>0</v>
      </c>
      <c r="AN67" s="510">
        <v>0</v>
      </c>
      <c r="AO67" s="510">
        <v>0</v>
      </c>
      <c r="AP67" s="510">
        <v>0</v>
      </c>
      <c r="AQ67" s="510">
        <v>0</v>
      </c>
      <c r="AR67" s="510">
        <v>0</v>
      </c>
      <c r="AS67" s="510">
        <v>0</v>
      </c>
      <c r="AT67" s="510">
        <v>0</v>
      </c>
      <c r="AU67" s="510">
        <v>0</v>
      </c>
      <c r="AV67" s="510">
        <v>0</v>
      </c>
      <c r="AW67" s="510">
        <v>0</v>
      </c>
      <c r="AX67" s="510">
        <v>0</v>
      </c>
      <c r="AY67" s="510">
        <v>0</v>
      </c>
      <c r="AZ67" s="510">
        <v>0</v>
      </c>
      <c r="BA67" s="510">
        <v>0</v>
      </c>
      <c r="BB67" s="510">
        <v>0</v>
      </c>
      <c r="BC67" s="510">
        <v>0</v>
      </c>
      <c r="BD67" s="510">
        <v>0</v>
      </c>
      <c r="BE67" s="510">
        <v>0</v>
      </c>
      <c r="BF67" s="510">
        <v>0</v>
      </c>
      <c r="BG67" s="510">
        <v>0</v>
      </c>
      <c r="BH67" s="510">
        <v>0</v>
      </c>
      <c r="BI67" s="510">
        <v>0</v>
      </c>
      <c r="BJ67" s="510">
        <v>0</v>
      </c>
      <c r="BK67" s="510">
        <v>0</v>
      </c>
      <c r="BL67" s="510">
        <v>0</v>
      </c>
      <c r="BM67" s="510">
        <v>0</v>
      </c>
      <c r="BN67" s="510">
        <v>0</v>
      </c>
      <c r="BO67" s="510">
        <v>0</v>
      </c>
      <c r="BP67" s="510">
        <v>0</v>
      </c>
      <c r="BQ67" s="510">
        <v>0</v>
      </c>
      <c r="BR67" s="510">
        <v>0</v>
      </c>
      <c r="BS67" s="510">
        <v>0</v>
      </c>
      <c r="BT67" s="510">
        <v>0</v>
      </c>
      <c r="BU67" s="510">
        <v>0</v>
      </c>
      <c r="BV67" s="510">
        <v>0</v>
      </c>
      <c r="BW67" s="510">
        <v>0</v>
      </c>
      <c r="BX67" s="510">
        <v>0</v>
      </c>
      <c r="BY67" s="510">
        <v>0</v>
      </c>
      <c r="BZ67" s="510">
        <v>0</v>
      </c>
      <c r="CA67" s="510">
        <v>0</v>
      </c>
      <c r="CB67" s="510">
        <v>0</v>
      </c>
      <c r="CC67" s="510">
        <v>0</v>
      </c>
      <c r="CD67" s="510">
        <v>0</v>
      </c>
      <c r="CE67" s="510">
        <v>0</v>
      </c>
      <c r="CF67" s="510">
        <v>0</v>
      </c>
      <c r="CG67" s="510">
        <v>0</v>
      </c>
      <c r="CH67" s="510">
        <v>0</v>
      </c>
      <c r="CI67" s="510">
        <v>0</v>
      </c>
      <c r="CJ67" s="510">
        <v>0</v>
      </c>
      <c r="CK67" s="510">
        <v>0</v>
      </c>
      <c r="CL67" s="510">
        <v>0</v>
      </c>
      <c r="CM67" s="510">
        <v>0</v>
      </c>
      <c r="CN67" s="510">
        <v>0</v>
      </c>
      <c r="CO67" s="510">
        <v>0</v>
      </c>
      <c r="CP67" s="510">
        <v>0</v>
      </c>
      <c r="CQ67" s="510">
        <v>0</v>
      </c>
      <c r="CR67" s="510">
        <v>0</v>
      </c>
      <c r="CS67" s="510">
        <v>0</v>
      </c>
      <c r="CT67" s="510">
        <v>0</v>
      </c>
      <c r="CU67" s="510">
        <v>0</v>
      </c>
      <c r="CV67" s="510">
        <v>0</v>
      </c>
      <c r="CW67" s="510">
        <v>0</v>
      </c>
      <c r="CX67" s="510">
        <v>0</v>
      </c>
      <c r="CY67" s="510">
        <v>0</v>
      </c>
      <c r="CZ67" s="510">
        <v>0</v>
      </c>
      <c r="DA67" s="510">
        <v>0</v>
      </c>
      <c r="DB67" s="510">
        <v>0</v>
      </c>
      <c r="DC67" s="510">
        <v>0</v>
      </c>
      <c r="DD67" s="510">
        <v>0</v>
      </c>
      <c r="DE67" s="510">
        <v>0</v>
      </c>
      <c r="DF67" s="510">
        <v>0</v>
      </c>
      <c r="DG67" s="511">
        <v>0</v>
      </c>
      <c r="DH67" s="513" t="s">
        <v>268</v>
      </c>
      <c r="DI67" s="183"/>
    </row>
    <row r="68" spans="1:113" ht="17.25" customHeight="1">
      <c r="A68" s="587" t="s">
        <v>269</v>
      </c>
      <c r="B68" s="417" t="s">
        <v>365</v>
      </c>
      <c r="C68" s="488"/>
      <c r="D68" s="510">
        <v>0</v>
      </c>
      <c r="E68" s="510">
        <v>0</v>
      </c>
      <c r="F68" s="510">
        <v>0</v>
      </c>
      <c r="G68" s="510">
        <v>0</v>
      </c>
      <c r="H68" s="510">
        <v>0</v>
      </c>
      <c r="I68" s="510">
        <v>0</v>
      </c>
      <c r="J68" s="510">
        <v>0</v>
      </c>
      <c r="K68" s="510">
        <v>0</v>
      </c>
      <c r="L68" s="510">
        <v>0</v>
      </c>
      <c r="M68" s="510">
        <v>0</v>
      </c>
      <c r="N68" s="510">
        <v>0</v>
      </c>
      <c r="O68" s="510">
        <v>0</v>
      </c>
      <c r="P68" s="510">
        <v>0</v>
      </c>
      <c r="Q68" s="510">
        <v>0</v>
      </c>
      <c r="R68" s="510">
        <v>0</v>
      </c>
      <c r="S68" s="510">
        <v>0</v>
      </c>
      <c r="T68" s="510">
        <v>0</v>
      </c>
      <c r="U68" s="510">
        <v>0</v>
      </c>
      <c r="V68" s="510">
        <v>0</v>
      </c>
      <c r="W68" s="510">
        <v>0</v>
      </c>
      <c r="X68" s="510">
        <v>0</v>
      </c>
      <c r="Y68" s="510">
        <v>0</v>
      </c>
      <c r="Z68" s="510">
        <v>0</v>
      </c>
      <c r="AA68" s="510">
        <v>0</v>
      </c>
      <c r="AB68" s="510">
        <v>0</v>
      </c>
      <c r="AC68" s="510">
        <v>0</v>
      </c>
      <c r="AD68" s="510">
        <v>0</v>
      </c>
      <c r="AE68" s="510">
        <v>0</v>
      </c>
      <c r="AF68" s="510">
        <v>0</v>
      </c>
      <c r="AG68" s="510">
        <v>0</v>
      </c>
      <c r="AH68" s="510">
        <v>0</v>
      </c>
      <c r="AI68" s="510">
        <v>0</v>
      </c>
      <c r="AJ68" s="510">
        <v>0</v>
      </c>
      <c r="AK68" s="510">
        <v>0</v>
      </c>
      <c r="AL68" s="510">
        <v>0</v>
      </c>
      <c r="AM68" s="510">
        <v>0</v>
      </c>
      <c r="AN68" s="510">
        <v>0</v>
      </c>
      <c r="AO68" s="510">
        <v>0</v>
      </c>
      <c r="AP68" s="510">
        <v>0</v>
      </c>
      <c r="AQ68" s="510">
        <v>0</v>
      </c>
      <c r="AR68" s="510">
        <v>0</v>
      </c>
      <c r="AS68" s="510">
        <v>0</v>
      </c>
      <c r="AT68" s="510">
        <v>0</v>
      </c>
      <c r="AU68" s="510">
        <v>0</v>
      </c>
      <c r="AV68" s="510">
        <v>0</v>
      </c>
      <c r="AW68" s="510">
        <v>0</v>
      </c>
      <c r="AX68" s="510">
        <v>0</v>
      </c>
      <c r="AY68" s="510">
        <v>0</v>
      </c>
      <c r="AZ68" s="510">
        <v>0</v>
      </c>
      <c r="BA68" s="510">
        <v>0</v>
      </c>
      <c r="BB68" s="510">
        <v>0</v>
      </c>
      <c r="BC68" s="510">
        <v>0</v>
      </c>
      <c r="BD68" s="510">
        <v>0</v>
      </c>
      <c r="BE68" s="510">
        <v>0</v>
      </c>
      <c r="BF68" s="510">
        <v>0</v>
      </c>
      <c r="BG68" s="510">
        <v>0</v>
      </c>
      <c r="BH68" s="510">
        <v>0</v>
      </c>
      <c r="BI68" s="510">
        <v>0</v>
      </c>
      <c r="BJ68" s="510">
        <v>0</v>
      </c>
      <c r="BK68" s="510">
        <v>0</v>
      </c>
      <c r="BL68" s="510">
        <v>0</v>
      </c>
      <c r="BM68" s="510">
        <v>0</v>
      </c>
      <c r="BN68" s="510">
        <v>0</v>
      </c>
      <c r="BO68" s="510">
        <v>0</v>
      </c>
      <c r="BP68" s="510">
        <v>0</v>
      </c>
      <c r="BQ68" s="510">
        <v>0</v>
      </c>
      <c r="BR68" s="510">
        <v>0</v>
      </c>
      <c r="BS68" s="510">
        <v>0</v>
      </c>
      <c r="BT68" s="510">
        <v>0</v>
      </c>
      <c r="BU68" s="510">
        <v>0</v>
      </c>
      <c r="BV68" s="510">
        <v>0</v>
      </c>
      <c r="BW68" s="510">
        <v>0</v>
      </c>
      <c r="BX68" s="510">
        <v>0</v>
      </c>
      <c r="BY68" s="510">
        <v>0</v>
      </c>
      <c r="BZ68" s="510">
        <v>0</v>
      </c>
      <c r="CA68" s="510">
        <v>0</v>
      </c>
      <c r="CB68" s="510">
        <v>0</v>
      </c>
      <c r="CC68" s="510">
        <v>0</v>
      </c>
      <c r="CD68" s="510">
        <v>0</v>
      </c>
      <c r="CE68" s="510">
        <v>0</v>
      </c>
      <c r="CF68" s="510">
        <v>0</v>
      </c>
      <c r="CG68" s="510">
        <v>0</v>
      </c>
      <c r="CH68" s="510">
        <v>0</v>
      </c>
      <c r="CI68" s="510">
        <v>0</v>
      </c>
      <c r="CJ68" s="510">
        <v>0</v>
      </c>
      <c r="CK68" s="510">
        <v>0</v>
      </c>
      <c r="CL68" s="510">
        <v>0</v>
      </c>
      <c r="CM68" s="510">
        <v>0</v>
      </c>
      <c r="CN68" s="510">
        <v>0</v>
      </c>
      <c r="CO68" s="510">
        <v>0</v>
      </c>
      <c r="CP68" s="510">
        <v>0</v>
      </c>
      <c r="CQ68" s="510">
        <v>0</v>
      </c>
      <c r="CR68" s="510">
        <v>0</v>
      </c>
      <c r="CS68" s="510">
        <v>0</v>
      </c>
      <c r="CT68" s="510">
        <v>0</v>
      </c>
      <c r="CU68" s="510">
        <v>0</v>
      </c>
      <c r="CV68" s="510">
        <v>0</v>
      </c>
      <c r="CW68" s="510">
        <v>0</v>
      </c>
      <c r="CX68" s="510">
        <v>0</v>
      </c>
      <c r="CY68" s="510">
        <v>0</v>
      </c>
      <c r="CZ68" s="510">
        <v>0</v>
      </c>
      <c r="DA68" s="510">
        <v>0</v>
      </c>
      <c r="DB68" s="510">
        <v>0</v>
      </c>
      <c r="DC68" s="510">
        <v>0</v>
      </c>
      <c r="DD68" s="510">
        <v>0</v>
      </c>
      <c r="DE68" s="510">
        <v>0</v>
      </c>
      <c r="DF68" s="510">
        <v>0</v>
      </c>
      <c r="DG68" s="511">
        <v>0</v>
      </c>
      <c r="DH68" s="513" t="s">
        <v>269</v>
      </c>
      <c r="DI68" s="183"/>
    </row>
    <row r="69" spans="1:113" ht="17.25" customHeight="1">
      <c r="A69" s="587" t="s">
        <v>270</v>
      </c>
      <c r="B69" s="417" t="s">
        <v>366</v>
      </c>
      <c r="C69" s="488"/>
      <c r="D69" s="510">
        <v>4.9866462469417101E-3</v>
      </c>
      <c r="E69" s="510">
        <v>9.1697889962532048E-3</v>
      </c>
      <c r="F69" s="510">
        <v>4.544528224984716E-2</v>
      </c>
      <c r="G69" s="510">
        <v>4.9233099791706116E-3</v>
      </c>
      <c r="H69" s="510">
        <v>1.1250175783996624E-3</v>
      </c>
      <c r="I69" s="510">
        <v>0</v>
      </c>
      <c r="J69" s="510">
        <v>2.3375941166170547E-2</v>
      </c>
      <c r="K69" s="510">
        <v>1.1943527766243417E-2</v>
      </c>
      <c r="L69" s="510">
        <v>8.7207385426969989E-3</v>
      </c>
      <c r="M69" s="510">
        <v>1.2969283276450512E-2</v>
      </c>
      <c r="N69" s="510">
        <v>0</v>
      </c>
      <c r="O69" s="510">
        <v>3.1920867349142588E-2</v>
      </c>
      <c r="P69" s="510">
        <v>1.6604792440094499E-2</v>
      </c>
      <c r="Q69" s="510">
        <v>1.8781694108808613E-2</v>
      </c>
      <c r="R69" s="510">
        <v>1.2967865161009283E-2</v>
      </c>
      <c r="S69" s="510">
        <v>9.9733794755756694E-2</v>
      </c>
      <c r="T69" s="510">
        <v>1.0097830933459229E-2</v>
      </c>
      <c r="U69" s="510">
        <v>1.419741162835619E-2</v>
      </c>
      <c r="V69" s="510">
        <v>3.8490514348332304E-2</v>
      </c>
      <c r="W69" s="510">
        <v>6.3844810286521239E-2</v>
      </c>
      <c r="X69" s="510">
        <v>0</v>
      </c>
      <c r="Y69" s="510">
        <v>5.666658566811654E-2</v>
      </c>
      <c r="Z69" s="510">
        <v>9.1470134450077137E-3</v>
      </c>
      <c r="AA69" s="510">
        <v>5.1867303140920216E-2</v>
      </c>
      <c r="AB69" s="510">
        <v>1.1030890351495544E-2</v>
      </c>
      <c r="AC69" s="510">
        <v>2.6702792972411089E-2</v>
      </c>
      <c r="AD69" s="510">
        <v>1.7543859649122806E-2</v>
      </c>
      <c r="AE69" s="510">
        <v>2.4281466798810703E-2</v>
      </c>
      <c r="AF69" s="510">
        <v>2.3067413661590257E-2</v>
      </c>
      <c r="AG69" s="510">
        <v>3.8736776602364652E-2</v>
      </c>
      <c r="AH69" s="510">
        <v>6.7567567567567571E-3</v>
      </c>
      <c r="AI69" s="510">
        <v>1.3981843482870585E-2</v>
      </c>
      <c r="AJ69" s="510">
        <v>3.2869471858611721E-2</v>
      </c>
      <c r="AK69" s="510">
        <v>3.9185750636132319E-2</v>
      </c>
      <c r="AL69" s="510">
        <v>5.8319852736096391E-2</v>
      </c>
      <c r="AM69" s="510">
        <v>0.15452041071875783</v>
      </c>
      <c r="AN69" s="510">
        <v>2.7563281991989097E-2</v>
      </c>
      <c r="AO69" s="510">
        <v>8.7312970340858789E-2</v>
      </c>
      <c r="AP69" s="510">
        <v>9.3197064517581384E-3</v>
      </c>
      <c r="AQ69" s="510">
        <v>2.5350704582963058E-2</v>
      </c>
      <c r="AR69" s="510">
        <v>2.4078927847287473E-2</v>
      </c>
      <c r="AS69" s="510">
        <v>1.7131032752962815E-2</v>
      </c>
      <c r="AT69" s="510">
        <v>2.6788014080879198E-2</v>
      </c>
      <c r="AU69" s="510">
        <v>1.7625709339553909E-2</v>
      </c>
      <c r="AV69" s="510">
        <v>1.0046363931499066E-2</v>
      </c>
      <c r="AW69" s="510">
        <v>1.2069865954854059E-2</v>
      </c>
      <c r="AX69" s="510">
        <v>4.6348704585745103E-2</v>
      </c>
      <c r="AY69" s="510">
        <v>2.2907389662364015E-2</v>
      </c>
      <c r="AZ69" s="510">
        <v>7.7195444830776101E-3</v>
      </c>
      <c r="BA69" s="510">
        <v>1.6148325358851676E-2</v>
      </c>
      <c r="BB69" s="510">
        <v>4.7630388187663731E-3</v>
      </c>
      <c r="BC69" s="510">
        <v>3.3684210526315791E-3</v>
      </c>
      <c r="BD69" s="510">
        <v>6.0189165950128975E-3</v>
      </c>
      <c r="BE69" s="510">
        <v>1.9607843137254902E-2</v>
      </c>
      <c r="BF69" s="510">
        <v>5.0632911392405064E-3</v>
      </c>
      <c r="BG69" s="510">
        <v>7.2271986970684036E-3</v>
      </c>
      <c r="BH69" s="510">
        <v>2.5711272949454536E-2</v>
      </c>
      <c r="BI69" s="510">
        <v>1.4617691154422789E-2</v>
      </c>
      <c r="BJ69" s="510">
        <v>6.7658998646820028E-3</v>
      </c>
      <c r="BK69" s="510">
        <v>4.4031880775215132E-3</v>
      </c>
      <c r="BL69" s="510">
        <v>7.1098632370256319E-3</v>
      </c>
      <c r="BM69" s="510">
        <v>2.5685380300885883E-3</v>
      </c>
      <c r="BN69" s="510">
        <v>1.6146178069278135E-3</v>
      </c>
      <c r="BO69" s="510">
        <v>1.7927794263105836E-3</v>
      </c>
      <c r="BP69" s="510">
        <v>3.5092491838955384E-3</v>
      </c>
      <c r="BQ69" s="510">
        <v>0.16134897742820084</v>
      </c>
      <c r="BR69" s="510">
        <v>1.7421401788289586E-2</v>
      </c>
      <c r="BS69" s="510">
        <v>5.1908809512111236E-2</v>
      </c>
      <c r="BT69" s="510">
        <v>7.012738576583627E-2</v>
      </c>
      <c r="BU69" s="510">
        <v>2.0086894541372167E-2</v>
      </c>
      <c r="BV69" s="510">
        <v>4.367094982517231E-3</v>
      </c>
      <c r="BW69" s="510">
        <v>1.7294255693636993E-2</v>
      </c>
      <c r="BX69" s="510">
        <v>5.2824651504035213E-3</v>
      </c>
      <c r="BY69" s="510">
        <v>0</v>
      </c>
      <c r="BZ69" s="510">
        <v>5.0171196981343022E-2</v>
      </c>
      <c r="CA69" s="510">
        <v>4.4265642768926009E-3</v>
      </c>
      <c r="CB69" s="510">
        <v>1.5434582934843333E-3</v>
      </c>
      <c r="CC69" s="510">
        <v>6.3446025559684587E-4</v>
      </c>
      <c r="CD69" s="510">
        <v>2.3622047244094488E-3</v>
      </c>
      <c r="CE69" s="510">
        <v>3.3500837520938024E-3</v>
      </c>
      <c r="CF69" s="510">
        <v>4.7276464542651594E-2</v>
      </c>
      <c r="CG69" s="510">
        <v>7.7599586135540608E-3</v>
      </c>
      <c r="CH69" s="510">
        <v>5.6061667834618077E-3</v>
      </c>
      <c r="CI69" s="510">
        <v>9.6201050795408256E-3</v>
      </c>
      <c r="CJ69" s="510">
        <v>5.601326916279196E-3</v>
      </c>
      <c r="CK69" s="510">
        <v>2.0960684768834728E-3</v>
      </c>
      <c r="CL69" s="510">
        <v>3.8343558282208589E-3</v>
      </c>
      <c r="CM69" s="510">
        <v>4.377006127808579E-3</v>
      </c>
      <c r="CN69" s="510">
        <v>9.003050649085324E-3</v>
      </c>
      <c r="CO69" s="510">
        <v>2.7163161503889966E-2</v>
      </c>
      <c r="CP69" s="510">
        <v>6.0661140736036441E-3</v>
      </c>
      <c r="CQ69" s="510">
        <v>7.4101900404987472E-3</v>
      </c>
      <c r="CR69" s="510">
        <v>1.0996623084249719E-2</v>
      </c>
      <c r="CS69" s="510">
        <v>1.5760713826938468E-2</v>
      </c>
      <c r="CT69" s="510">
        <v>1.2308397997018463E-2</v>
      </c>
      <c r="CU69" s="510">
        <v>2.977537872192234E-3</v>
      </c>
      <c r="CV69" s="510">
        <v>5.0460794681976128E-3</v>
      </c>
      <c r="CW69" s="510">
        <v>4.9313656938873148E-3</v>
      </c>
      <c r="CX69" s="510">
        <v>3.2468802566208974E-3</v>
      </c>
      <c r="CY69" s="510">
        <v>3.6906245396672466E-3</v>
      </c>
      <c r="CZ69" s="510">
        <v>4.2828806217868276E-2</v>
      </c>
      <c r="DA69" s="510">
        <v>1.9070946185102858E-2</v>
      </c>
      <c r="DB69" s="510">
        <v>2.6533965003438527E-2</v>
      </c>
      <c r="DC69" s="510">
        <v>3.5002582927631067E-2</v>
      </c>
      <c r="DD69" s="510">
        <v>1.7092423394866059E-2</v>
      </c>
      <c r="DE69" s="510">
        <v>0</v>
      </c>
      <c r="DF69" s="510">
        <v>3.7123700670476534E-3</v>
      </c>
      <c r="DG69" s="511">
        <v>2.1579231848062042E-2</v>
      </c>
      <c r="DH69" s="513" t="s">
        <v>270</v>
      </c>
      <c r="DI69" s="183"/>
    </row>
    <row r="70" spans="1:113" ht="17.25" customHeight="1">
      <c r="A70" s="587" t="s">
        <v>271</v>
      </c>
      <c r="B70" s="417" t="s">
        <v>367</v>
      </c>
      <c r="C70" s="488"/>
      <c r="D70" s="510">
        <v>0</v>
      </c>
      <c r="E70" s="510">
        <v>0</v>
      </c>
      <c r="F70" s="510">
        <v>3.0568575504381494E-4</v>
      </c>
      <c r="G70" s="510">
        <v>0</v>
      </c>
      <c r="H70" s="510">
        <v>0</v>
      </c>
      <c r="I70" s="510">
        <v>0</v>
      </c>
      <c r="J70" s="510">
        <v>0</v>
      </c>
      <c r="K70" s="510">
        <v>1.027165242476561E-3</v>
      </c>
      <c r="L70" s="510">
        <v>9.8911968348170125E-4</v>
      </c>
      <c r="M70" s="510">
        <v>2.0477815699658703E-3</v>
      </c>
      <c r="N70" s="510">
        <v>0</v>
      </c>
      <c r="O70" s="510">
        <v>1.8141764934560061E-3</v>
      </c>
      <c r="P70" s="510">
        <v>2.6999662504218695E-4</v>
      </c>
      <c r="Q70" s="510">
        <v>3.1302823514681021E-5</v>
      </c>
      <c r="R70" s="510">
        <v>2.3456086854538752E-4</v>
      </c>
      <c r="S70" s="510">
        <v>3.7268734194063625E-4</v>
      </c>
      <c r="T70" s="510">
        <v>2.8850945524169222E-4</v>
      </c>
      <c r="U70" s="510">
        <v>2.575494172944434E-4</v>
      </c>
      <c r="V70" s="510">
        <v>4.246284501061571E-3</v>
      </c>
      <c r="W70" s="510">
        <v>8.1757032962949199E-4</v>
      </c>
      <c r="X70" s="510">
        <v>0</v>
      </c>
      <c r="Y70" s="510">
        <v>1.3121765120404345E-3</v>
      </c>
      <c r="Z70" s="510">
        <v>1.1387848064065829E-3</v>
      </c>
      <c r="AA70" s="510">
        <v>1.6045569417144691E-4</v>
      </c>
      <c r="AB70" s="510">
        <v>1.6087024271520475E-3</v>
      </c>
      <c r="AC70" s="510">
        <v>5.4530272821771216E-4</v>
      </c>
      <c r="AD70" s="510">
        <v>0</v>
      </c>
      <c r="AE70" s="510">
        <v>0</v>
      </c>
      <c r="AF70" s="510">
        <v>1.3046108524685026E-3</v>
      </c>
      <c r="AG70" s="510">
        <v>2.3335407591785935E-3</v>
      </c>
      <c r="AH70" s="510">
        <v>0</v>
      </c>
      <c r="AI70" s="510">
        <v>9.9396991584388048E-4</v>
      </c>
      <c r="AJ70" s="510">
        <v>2.0646653177519924E-4</v>
      </c>
      <c r="AK70" s="510">
        <v>1.5267175572519084E-3</v>
      </c>
      <c r="AL70" s="510">
        <v>8.9250850672170472E-4</v>
      </c>
      <c r="AM70" s="510">
        <v>7.898437650503766E-4</v>
      </c>
      <c r="AN70" s="510">
        <v>1.2594458438287153E-3</v>
      </c>
      <c r="AO70" s="510">
        <v>6.0734838424081452E-3</v>
      </c>
      <c r="AP70" s="510">
        <v>4.502273648192337E-5</v>
      </c>
      <c r="AQ70" s="510">
        <v>2.2216579916211756E-4</v>
      </c>
      <c r="AR70" s="510">
        <v>9.3961722961277878E-4</v>
      </c>
      <c r="AS70" s="510">
        <v>1.0241832660995338E-3</v>
      </c>
      <c r="AT70" s="510">
        <v>1.4424315274319567E-3</v>
      </c>
      <c r="AU70" s="510">
        <v>3.7430402844710616E-4</v>
      </c>
      <c r="AV70" s="510">
        <v>3.8552065579092605E-4</v>
      </c>
      <c r="AW70" s="510">
        <v>1.7408460511808739E-4</v>
      </c>
      <c r="AX70" s="510">
        <v>1.7015883864812719E-3</v>
      </c>
      <c r="AY70" s="510">
        <v>8.7368243052815509E-4</v>
      </c>
      <c r="AZ70" s="510">
        <v>4.1468627388433442E-4</v>
      </c>
      <c r="BA70" s="510">
        <v>5.9808612440191385E-4</v>
      </c>
      <c r="BB70" s="510">
        <v>0</v>
      </c>
      <c r="BC70" s="510">
        <v>4.2105263157894739E-4</v>
      </c>
      <c r="BD70" s="510">
        <v>1.3757523645743766E-3</v>
      </c>
      <c r="BE70" s="510">
        <v>0</v>
      </c>
      <c r="BF70" s="510">
        <v>0</v>
      </c>
      <c r="BG70" s="510">
        <v>6.7861020629750274E-5</v>
      </c>
      <c r="BH70" s="510">
        <v>4.7598868664570871E-3</v>
      </c>
      <c r="BI70" s="510">
        <v>6.2468765617191408E-4</v>
      </c>
      <c r="BJ70" s="510">
        <v>0</v>
      </c>
      <c r="BK70" s="510">
        <v>3.5987594864358519E-4</v>
      </c>
      <c r="BL70" s="510">
        <v>2.7171451861244454E-4</v>
      </c>
      <c r="BM70" s="510">
        <v>2.7707261549060575E-4</v>
      </c>
      <c r="BN70" s="510">
        <v>3.4097518904065626E-4</v>
      </c>
      <c r="BO70" s="510">
        <v>1.6779708916207434E-4</v>
      </c>
      <c r="BP70" s="510">
        <v>1.6322089227421109E-4</v>
      </c>
      <c r="BQ70" s="510">
        <v>1.747226647871641E-4</v>
      </c>
      <c r="BR70" s="510">
        <v>3.5188924141909433E-3</v>
      </c>
      <c r="BS70" s="510">
        <v>3.6849604480911904E-4</v>
      </c>
      <c r="BT70" s="510">
        <v>1.231830500123183E-3</v>
      </c>
      <c r="BU70" s="510">
        <v>1.5436494317952879E-3</v>
      </c>
      <c r="BV70" s="510">
        <v>2.9137948400650385E-4</v>
      </c>
      <c r="BW70" s="510">
        <v>7.4670649101285405E-4</v>
      </c>
      <c r="BX70" s="510">
        <v>4.8911714355588165E-5</v>
      </c>
      <c r="BY70" s="510">
        <v>0</v>
      </c>
      <c r="BZ70" s="510">
        <v>1.3975263783103906E-4</v>
      </c>
      <c r="CA70" s="510">
        <v>1.9564924980740777E-4</v>
      </c>
      <c r="CB70" s="510">
        <v>2.4619580141467897E-4</v>
      </c>
      <c r="CC70" s="510">
        <v>0</v>
      </c>
      <c r="CD70" s="510">
        <v>1.968503937007874E-4</v>
      </c>
      <c r="CE70" s="510">
        <v>0</v>
      </c>
      <c r="CF70" s="510">
        <v>5.4092064694109373E-5</v>
      </c>
      <c r="CG70" s="510">
        <v>2.7227924959838813E-4</v>
      </c>
      <c r="CH70" s="510">
        <v>2.3359028264424199E-4</v>
      </c>
      <c r="CI70" s="510">
        <v>2.9246790686986222E-4</v>
      </c>
      <c r="CJ70" s="510">
        <v>3.2629088832694349E-4</v>
      </c>
      <c r="CK70" s="510">
        <v>4.7819052704565922E-5</v>
      </c>
      <c r="CL70" s="510">
        <v>0</v>
      </c>
      <c r="CM70" s="510">
        <v>2.0842886322897995E-4</v>
      </c>
      <c r="CN70" s="510">
        <v>1.0457389600091415E-3</v>
      </c>
      <c r="CO70" s="510">
        <v>1.7612147942042712E-3</v>
      </c>
      <c r="CP70" s="510">
        <v>8.102751650661907E-4</v>
      </c>
      <c r="CQ70" s="510">
        <v>6.200888193611799E-4</v>
      </c>
      <c r="CR70" s="510">
        <v>1.0390510000865877E-3</v>
      </c>
      <c r="CS70" s="510">
        <v>2.0454343336528294E-3</v>
      </c>
      <c r="CT70" s="510">
        <v>1.9016857153778526E-3</v>
      </c>
      <c r="CU70" s="510">
        <v>5.2237506529688319E-4</v>
      </c>
      <c r="CV70" s="510">
        <v>6.0432089439492372E-5</v>
      </c>
      <c r="CW70" s="510">
        <v>1.1040370956464137E-4</v>
      </c>
      <c r="CX70" s="510">
        <v>7.1392246606423351E-4</v>
      </c>
      <c r="CY70" s="510">
        <v>4.5386321199791384E-4</v>
      </c>
      <c r="CZ70" s="510">
        <v>6.618629316277375E-3</v>
      </c>
      <c r="DA70" s="510">
        <v>5.7104293204589106E-3</v>
      </c>
      <c r="DB70" s="510">
        <v>3.0373653243676931E-3</v>
      </c>
      <c r="DC70" s="510">
        <v>5.0093141935786856E-4</v>
      </c>
      <c r="DD70" s="510">
        <v>1.6160109391509727E-3</v>
      </c>
      <c r="DE70" s="510">
        <v>0</v>
      </c>
      <c r="DF70" s="510">
        <v>6.74976375826846E-5</v>
      </c>
      <c r="DG70" s="511">
        <v>1.0086163482174834E-3</v>
      </c>
      <c r="DH70" s="513" t="s">
        <v>271</v>
      </c>
      <c r="DI70" s="183"/>
    </row>
    <row r="71" spans="1:113" ht="17.25" customHeight="1">
      <c r="A71" s="587" t="s">
        <v>272</v>
      </c>
      <c r="B71" s="417" t="s">
        <v>190</v>
      </c>
      <c r="C71" s="488"/>
      <c r="D71" s="510">
        <v>1.8676577703901537E-5</v>
      </c>
      <c r="E71" s="510">
        <v>1.1831985801617037E-3</v>
      </c>
      <c r="F71" s="510">
        <v>1.9360097819441614E-3</v>
      </c>
      <c r="G71" s="510">
        <v>1.8935807612194659E-4</v>
      </c>
      <c r="H71" s="510">
        <v>0</v>
      </c>
      <c r="I71" s="510">
        <v>0</v>
      </c>
      <c r="J71" s="510">
        <v>2.4514095604972861E-3</v>
      </c>
      <c r="K71" s="510">
        <v>1.8084664641475621E-3</v>
      </c>
      <c r="L71" s="510">
        <v>2.2420046158918563E-3</v>
      </c>
      <c r="M71" s="510">
        <v>0</v>
      </c>
      <c r="N71" s="510">
        <v>0</v>
      </c>
      <c r="O71" s="510">
        <v>2.5052913481059132E-3</v>
      </c>
      <c r="P71" s="510">
        <v>2.1937225784677693E-3</v>
      </c>
      <c r="Q71" s="510">
        <v>4.6954235272021538E-4</v>
      </c>
      <c r="R71" s="510">
        <v>5.0263043259725902E-4</v>
      </c>
      <c r="S71" s="510">
        <v>3.8732863037401837E-3</v>
      </c>
      <c r="T71" s="510">
        <v>1.1278096886720697E-3</v>
      </c>
      <c r="U71" s="510">
        <v>4.5071148026527591E-4</v>
      </c>
      <c r="V71" s="510">
        <v>3.3559345250325319E-3</v>
      </c>
      <c r="W71" s="510">
        <v>3.864877921884871E-3</v>
      </c>
      <c r="X71" s="510">
        <v>0</v>
      </c>
      <c r="Y71" s="510">
        <v>3.0617451947610136E-3</v>
      </c>
      <c r="Z71" s="510">
        <v>8.0449636323561818E-3</v>
      </c>
      <c r="AA71" s="510">
        <v>5.8566328372578122E-3</v>
      </c>
      <c r="AB71" s="510">
        <v>3.1253941988765798E-3</v>
      </c>
      <c r="AC71" s="510">
        <v>1.3121346897738697E-3</v>
      </c>
      <c r="AD71" s="510">
        <v>0</v>
      </c>
      <c r="AE71" s="510">
        <v>6.6072018500165175E-4</v>
      </c>
      <c r="AF71" s="510">
        <v>1.0678871090770404E-3</v>
      </c>
      <c r="AG71" s="510">
        <v>7.0006222775357814E-4</v>
      </c>
      <c r="AH71" s="510">
        <v>5.6306306306306306E-4</v>
      </c>
      <c r="AI71" s="510">
        <v>2.0542044927440196E-3</v>
      </c>
      <c r="AJ71" s="510">
        <v>1.2800924970062352E-3</v>
      </c>
      <c r="AK71" s="510">
        <v>1.5267175572519084E-3</v>
      </c>
      <c r="AL71" s="510">
        <v>1.227199196742344E-3</v>
      </c>
      <c r="AM71" s="510">
        <v>5.3940549808318403E-4</v>
      </c>
      <c r="AN71" s="510">
        <v>1.1975058842961556E-3</v>
      </c>
      <c r="AO71" s="510">
        <v>6.5515714918105354E-4</v>
      </c>
      <c r="AP71" s="510">
        <v>6.7534104722885059E-4</v>
      </c>
      <c r="AQ71" s="510">
        <v>7.2203884727688205E-4</v>
      </c>
      <c r="AR71" s="510">
        <v>7.3685772217002132E-4</v>
      </c>
      <c r="AS71" s="510">
        <v>4.6819806450264408E-4</v>
      </c>
      <c r="AT71" s="510">
        <v>8.2424658710397529E-4</v>
      </c>
      <c r="AU71" s="510">
        <v>7.3524005587824427E-4</v>
      </c>
      <c r="AV71" s="510">
        <v>6.0364418472526576E-4</v>
      </c>
      <c r="AW71" s="510">
        <v>5.8028201706029133E-4</v>
      </c>
      <c r="AX71" s="510">
        <v>8.6859323494023087E-4</v>
      </c>
      <c r="AY71" s="510">
        <v>9.8641564737049774E-4</v>
      </c>
      <c r="AZ71" s="510">
        <v>6.3797888289897603E-4</v>
      </c>
      <c r="BA71" s="510">
        <v>5.9808612440191385E-4</v>
      </c>
      <c r="BB71" s="510">
        <v>2.3815194093831864E-4</v>
      </c>
      <c r="BC71" s="510">
        <v>1.2631578947368421E-3</v>
      </c>
      <c r="BD71" s="510">
        <v>1.7196904557179707E-4</v>
      </c>
      <c r="BE71" s="510">
        <v>0</v>
      </c>
      <c r="BF71" s="510">
        <v>0</v>
      </c>
      <c r="BG71" s="510">
        <v>3.0537459283387619E-4</v>
      </c>
      <c r="BH71" s="510">
        <v>2.66080632286421E-4</v>
      </c>
      <c r="BI71" s="510">
        <v>6.2468765617191408E-4</v>
      </c>
      <c r="BJ71" s="510">
        <v>8.1190798376184028E-4</v>
      </c>
      <c r="BK71" s="510">
        <v>5.5039850969018915E-4</v>
      </c>
      <c r="BL71" s="510">
        <v>8.1514355583733357E-4</v>
      </c>
      <c r="BM71" s="510">
        <v>6.7396041605823022E-4</v>
      </c>
      <c r="BN71" s="510">
        <v>1.2936999819483724E-3</v>
      </c>
      <c r="BO71" s="510">
        <v>4.6806556450473363E-4</v>
      </c>
      <c r="BP71" s="510">
        <v>6.6195139644541169E-4</v>
      </c>
      <c r="BQ71" s="510">
        <v>7.1665906573718156E-4</v>
      </c>
      <c r="BR71" s="510">
        <v>2.5382174790885494E-3</v>
      </c>
      <c r="BS71" s="510">
        <v>5.9401562423229991E-2</v>
      </c>
      <c r="BT71" s="510">
        <v>8.6228135008622822E-3</v>
      </c>
      <c r="BU71" s="510">
        <v>2.4592794727971734E-3</v>
      </c>
      <c r="BV71" s="510">
        <v>1.3094090392391038E-3</v>
      </c>
      <c r="BW71" s="510">
        <v>2.3734599178622858E-3</v>
      </c>
      <c r="BX71" s="510">
        <v>2.4455857177794083E-4</v>
      </c>
      <c r="BY71" s="510">
        <v>0</v>
      </c>
      <c r="BZ71" s="510">
        <v>5.7997344699881213E-3</v>
      </c>
      <c r="CA71" s="510">
        <v>8.9264970224629792E-4</v>
      </c>
      <c r="CB71" s="510">
        <v>1.0188718550853636E-2</v>
      </c>
      <c r="CC71" s="510">
        <v>2.7191153811293394E-4</v>
      </c>
      <c r="CD71" s="510">
        <v>1.968503937007874E-4</v>
      </c>
      <c r="CE71" s="510">
        <v>8.375209380234506E-4</v>
      </c>
      <c r="CF71" s="510">
        <v>1.7309460702114999E-3</v>
      </c>
      <c r="CG71" s="510">
        <v>3.1856672203011407E-3</v>
      </c>
      <c r="CH71" s="510">
        <v>7.0077084793272596E-4</v>
      </c>
      <c r="CI71" s="510">
        <v>4.8570563105173551E-3</v>
      </c>
      <c r="CJ71" s="510">
        <v>6.5258177665388699E-4</v>
      </c>
      <c r="CK71" s="510">
        <v>1.5142700023112543E-4</v>
      </c>
      <c r="CL71" s="510">
        <v>1.5337423312883436E-3</v>
      </c>
      <c r="CM71" s="510">
        <v>9.1708699820751177E-4</v>
      </c>
      <c r="CN71" s="510">
        <v>4.3249270233490658E-3</v>
      </c>
      <c r="CO71" s="510">
        <v>9.3783454447684024E-3</v>
      </c>
      <c r="CP71" s="510">
        <v>8.2012986301969841E-3</v>
      </c>
      <c r="CQ71" s="510">
        <v>4.2351294467572699E-3</v>
      </c>
      <c r="CR71" s="510">
        <v>3.4635033336219588E-3</v>
      </c>
      <c r="CS71" s="510">
        <v>6.1363030009584886E-3</v>
      </c>
      <c r="CT71" s="510">
        <v>7.3582814112610377E-3</v>
      </c>
      <c r="CU71" s="510">
        <v>2.2113877764234719E-3</v>
      </c>
      <c r="CV71" s="510">
        <v>4.8345671551593898E-4</v>
      </c>
      <c r="CW71" s="510">
        <v>1.4720494608618849E-4</v>
      </c>
      <c r="CX71" s="510">
        <v>8.3127958377342249E-4</v>
      </c>
      <c r="CY71" s="510">
        <v>7.484761741719982E-4</v>
      </c>
      <c r="CZ71" s="510">
        <v>1.2872930413310123E-2</v>
      </c>
      <c r="DA71" s="510">
        <v>9.2782678049770397E-3</v>
      </c>
      <c r="DB71" s="510">
        <v>1.4422709559104454E-2</v>
      </c>
      <c r="DC71" s="510">
        <v>5.8389818568901552E-3</v>
      </c>
      <c r="DD71" s="510">
        <v>4.1332587482130652E-3</v>
      </c>
      <c r="DE71" s="510">
        <v>0</v>
      </c>
      <c r="DF71" s="510">
        <v>1.0799622013229536E-3</v>
      </c>
      <c r="DG71" s="511">
        <v>2.7085994390293197E-3</v>
      </c>
      <c r="DH71" s="513" t="s">
        <v>272</v>
      </c>
      <c r="DI71" s="183"/>
    </row>
    <row r="72" spans="1:113" ht="17.25" customHeight="1">
      <c r="A72" s="587" t="s">
        <v>273</v>
      </c>
      <c r="B72" s="417" t="s">
        <v>191</v>
      </c>
      <c r="C72" s="488"/>
      <c r="D72" s="510">
        <v>0</v>
      </c>
      <c r="E72" s="510">
        <v>1.0845986984815619E-3</v>
      </c>
      <c r="F72" s="510">
        <v>4.7890768290197675E-3</v>
      </c>
      <c r="G72" s="510">
        <v>1.8935807612194659E-4</v>
      </c>
      <c r="H72" s="510">
        <v>0</v>
      </c>
      <c r="I72" s="510">
        <v>0</v>
      </c>
      <c r="J72" s="510">
        <v>3.414463316406934E-3</v>
      </c>
      <c r="K72" s="510">
        <v>1.8904211377494154E-3</v>
      </c>
      <c r="L72" s="510">
        <v>2.637652489284537E-4</v>
      </c>
      <c r="M72" s="510">
        <v>2.7303754266211604E-3</v>
      </c>
      <c r="N72" s="510">
        <v>0</v>
      </c>
      <c r="O72" s="510">
        <v>1.0366722819748608E-3</v>
      </c>
      <c r="P72" s="510">
        <v>6.7499156260546742E-4</v>
      </c>
      <c r="Q72" s="510">
        <v>4.6954235272021538E-4</v>
      </c>
      <c r="R72" s="510">
        <v>4.0210434607780717E-4</v>
      </c>
      <c r="S72" s="510">
        <v>2.1296419539464928E-3</v>
      </c>
      <c r="T72" s="510">
        <v>2.0195661866918456E-3</v>
      </c>
      <c r="U72" s="510">
        <v>9.658103148541626E-4</v>
      </c>
      <c r="V72" s="510">
        <v>9.0404766796794746E-3</v>
      </c>
      <c r="W72" s="510">
        <v>5.8716414582481698E-3</v>
      </c>
      <c r="X72" s="510">
        <v>0</v>
      </c>
      <c r="Y72" s="510">
        <v>1.1177799917381479E-3</v>
      </c>
      <c r="Z72" s="510">
        <v>5.9878039820733227E-3</v>
      </c>
      <c r="AA72" s="510">
        <v>6.8594809258293553E-3</v>
      </c>
      <c r="AB72" s="510">
        <v>7.991570636728576E-3</v>
      </c>
      <c r="AC72" s="510">
        <v>9.2019835386738917E-4</v>
      </c>
      <c r="AD72" s="510">
        <v>0</v>
      </c>
      <c r="AE72" s="510">
        <v>0</v>
      </c>
      <c r="AF72" s="510">
        <v>7.8907914463820716E-5</v>
      </c>
      <c r="AG72" s="510">
        <v>1.5556938394523958E-4</v>
      </c>
      <c r="AH72" s="510">
        <v>5.6306306306306306E-4</v>
      </c>
      <c r="AI72" s="510">
        <v>2.4517924590815717E-3</v>
      </c>
      <c r="AJ72" s="510">
        <v>6.4004624850311767E-3</v>
      </c>
      <c r="AK72" s="510">
        <v>5.0890585241730279E-4</v>
      </c>
      <c r="AL72" s="510">
        <v>5.5223963853405474E-3</v>
      </c>
      <c r="AM72" s="510">
        <v>0</v>
      </c>
      <c r="AN72" s="510">
        <v>2.0646653177519923E-5</v>
      </c>
      <c r="AO72" s="510">
        <v>7.082779991146525E-5</v>
      </c>
      <c r="AP72" s="510">
        <v>0</v>
      </c>
      <c r="AQ72" s="510">
        <v>0</v>
      </c>
      <c r="AR72" s="510">
        <v>9.890707680134513E-5</v>
      </c>
      <c r="AS72" s="510">
        <v>1.6303325460359928E-4</v>
      </c>
      <c r="AT72" s="510">
        <v>1.3737443118399587E-4</v>
      </c>
      <c r="AU72" s="510">
        <v>5.8150804419461141E-4</v>
      </c>
      <c r="AV72" s="510">
        <v>4.3117441766090411E-5</v>
      </c>
      <c r="AW72" s="510">
        <v>1.1605640341205826E-4</v>
      </c>
      <c r="AX72" s="510">
        <v>1.9009376535167348E-3</v>
      </c>
      <c r="AY72" s="510">
        <v>1.1780621160024801E-3</v>
      </c>
      <c r="AZ72" s="510">
        <v>3.508883855944368E-4</v>
      </c>
      <c r="BA72" s="510">
        <v>0</v>
      </c>
      <c r="BB72" s="510">
        <v>0</v>
      </c>
      <c r="BC72" s="510">
        <v>4.6315789473684215E-3</v>
      </c>
      <c r="BD72" s="510">
        <v>5.159071367153912E-4</v>
      </c>
      <c r="BE72" s="510">
        <v>0</v>
      </c>
      <c r="BF72" s="510">
        <v>0</v>
      </c>
      <c r="BG72" s="510">
        <v>1.6965255157437567E-4</v>
      </c>
      <c r="BH72" s="510">
        <v>8.8693544095473672E-5</v>
      </c>
      <c r="BI72" s="510">
        <v>4.9975012493753122E-4</v>
      </c>
      <c r="BJ72" s="510">
        <v>1.5426251691474966E-2</v>
      </c>
      <c r="BK72" s="510">
        <v>5.2922933624056652E-5</v>
      </c>
      <c r="BL72" s="510">
        <v>0</v>
      </c>
      <c r="BM72" s="510">
        <v>7.9377560113524893E-4</v>
      </c>
      <c r="BN72" s="510">
        <v>2.0057364061215075E-5</v>
      </c>
      <c r="BO72" s="510">
        <v>9.5379398050021193E-3</v>
      </c>
      <c r="BP72" s="510">
        <v>9.8476605005440691E-3</v>
      </c>
      <c r="BQ72" s="510">
        <v>6.3758965641824462E-3</v>
      </c>
      <c r="BR72" s="510">
        <v>3.2304586097490627E-3</v>
      </c>
      <c r="BS72" s="510">
        <v>2.4075074927529111E-3</v>
      </c>
      <c r="BT72" s="510">
        <v>0</v>
      </c>
      <c r="BU72" s="510">
        <v>2.5092987163116923E-3</v>
      </c>
      <c r="BV72" s="510">
        <v>6.3384030965365412E-3</v>
      </c>
      <c r="BW72" s="510">
        <v>1.2000640034135154E-4</v>
      </c>
      <c r="BX72" s="510">
        <v>0</v>
      </c>
      <c r="BY72" s="510">
        <v>0</v>
      </c>
      <c r="BZ72" s="510">
        <v>4.0598141289916845E-2</v>
      </c>
      <c r="CA72" s="510">
        <v>4.3654238863277857E-3</v>
      </c>
      <c r="CB72" s="510">
        <v>0</v>
      </c>
      <c r="CC72" s="510">
        <v>2.0846551255324936E-3</v>
      </c>
      <c r="CD72" s="510">
        <v>1.1811023622047244E-3</v>
      </c>
      <c r="CE72" s="510">
        <v>8.3752093802345051E-3</v>
      </c>
      <c r="CF72" s="510">
        <v>2.9750635581760154E-3</v>
      </c>
      <c r="CG72" s="510">
        <v>1.1027309608734718E-2</v>
      </c>
      <c r="CH72" s="510">
        <v>2.6862882504087829E-3</v>
      </c>
      <c r="CI72" s="510">
        <v>1.6033508465901375E-2</v>
      </c>
      <c r="CJ72" s="510">
        <v>1.3051635533077739E-2</v>
      </c>
      <c r="CK72" s="510">
        <v>4.0646194798881033E-4</v>
      </c>
      <c r="CL72" s="510">
        <v>5.3680981595092027E-3</v>
      </c>
      <c r="CM72" s="510">
        <v>2.1259744049355956E-3</v>
      </c>
      <c r="CN72" s="510">
        <v>6.6179347694353352E-2</v>
      </c>
      <c r="CO72" s="510">
        <v>1.419331922388148E-2</v>
      </c>
      <c r="CP72" s="510">
        <v>4.752154346469281E-3</v>
      </c>
      <c r="CQ72" s="510">
        <v>6.4324566323773844E-3</v>
      </c>
      <c r="CR72" s="510">
        <v>1.2511905792709326E-2</v>
      </c>
      <c r="CS72" s="510">
        <v>6.8477584213594732E-3</v>
      </c>
      <c r="CT72" s="510">
        <v>7.6354114903864527E-3</v>
      </c>
      <c r="CU72" s="510">
        <v>6.9650008706251092E-5</v>
      </c>
      <c r="CV72" s="510">
        <v>1.631666414866294E-3</v>
      </c>
      <c r="CW72" s="510">
        <v>2.5760865565082984E-4</v>
      </c>
      <c r="CX72" s="510">
        <v>1.437624691937566E-3</v>
      </c>
      <c r="CY72" s="510">
        <v>2.9859421841968014E-4</v>
      </c>
      <c r="CZ72" s="510">
        <v>9.9319920657410035E-2</v>
      </c>
      <c r="DA72" s="510">
        <v>3.0274714124581745E-2</v>
      </c>
      <c r="DB72" s="510">
        <v>1.7479177810040498E-2</v>
      </c>
      <c r="DC72" s="510">
        <v>2.4295173838856623E-2</v>
      </c>
      <c r="DD72" s="510">
        <v>2.5156939523898317E-2</v>
      </c>
      <c r="DE72" s="510">
        <v>0</v>
      </c>
      <c r="DF72" s="510">
        <v>2.7314044008459704E-2</v>
      </c>
      <c r="DG72" s="511">
        <v>6.9035240712059191E-3</v>
      </c>
      <c r="DH72" s="513" t="s">
        <v>273</v>
      </c>
      <c r="DI72" s="183"/>
    </row>
    <row r="73" spans="1:113" ht="17.25" customHeight="1">
      <c r="A73" s="587" t="s">
        <v>274</v>
      </c>
      <c r="B73" s="417" t="s">
        <v>192</v>
      </c>
      <c r="C73" s="488"/>
      <c r="D73" s="510">
        <v>8.387651046822181E-2</v>
      </c>
      <c r="E73" s="510">
        <v>6.4089923092092285E-2</v>
      </c>
      <c r="F73" s="510">
        <v>5.7570817199918481E-2</v>
      </c>
      <c r="G73" s="510">
        <v>1.8178375307706874E-2</v>
      </c>
      <c r="H73" s="510">
        <v>4.436788074813669E-2</v>
      </c>
      <c r="I73" s="510">
        <v>0</v>
      </c>
      <c r="J73" s="510">
        <v>3.3444230432498688E-2</v>
      </c>
      <c r="K73" s="510">
        <v>8.1779836964835984E-2</v>
      </c>
      <c r="L73" s="510">
        <v>8.3448730629739537E-2</v>
      </c>
      <c r="M73" s="510">
        <v>3.3447098976109216E-2</v>
      </c>
      <c r="N73" s="510">
        <v>0</v>
      </c>
      <c r="O73" s="510">
        <v>5.166083538508056E-2</v>
      </c>
      <c r="P73" s="510">
        <v>9.2001349983125216E-2</v>
      </c>
      <c r="Q73" s="510">
        <v>6.0508357853878418E-2</v>
      </c>
      <c r="R73" s="510">
        <v>8.1962269208859698E-2</v>
      </c>
      <c r="S73" s="510">
        <v>4.9381072807134302E-2</v>
      </c>
      <c r="T73" s="510">
        <v>8.1936685288640593E-2</v>
      </c>
      <c r="U73" s="510">
        <v>6.1425536024724746E-2</v>
      </c>
      <c r="V73" s="510">
        <v>2.8148756934456544E-2</v>
      </c>
      <c r="W73" s="510">
        <v>3.6753502545616705E-2</v>
      </c>
      <c r="X73" s="510">
        <v>0</v>
      </c>
      <c r="Y73" s="510">
        <v>5.1223483099652516E-2</v>
      </c>
      <c r="Z73" s="510">
        <v>5.1428991257071489E-2</v>
      </c>
      <c r="AA73" s="510">
        <v>7.4852581330979981E-2</v>
      </c>
      <c r="AB73" s="510">
        <v>3.9818353157672133E-2</v>
      </c>
      <c r="AC73" s="510">
        <v>4.9366937613959751E-2</v>
      </c>
      <c r="AD73" s="510">
        <v>7.5187969924812026E-3</v>
      </c>
      <c r="AE73" s="510">
        <v>6.1777337297654444E-2</v>
      </c>
      <c r="AF73" s="510">
        <v>5.9186196375496464E-2</v>
      </c>
      <c r="AG73" s="510">
        <v>4.8148724331051648E-2</v>
      </c>
      <c r="AH73" s="510">
        <v>6.86936936936937E-2</v>
      </c>
      <c r="AI73" s="510">
        <v>4.2276853753893048E-2</v>
      </c>
      <c r="AJ73" s="510">
        <v>3.2497832101416359E-2</v>
      </c>
      <c r="AK73" s="510">
        <v>6.0050890585241733E-2</v>
      </c>
      <c r="AL73" s="510">
        <v>4.3844480392703743E-2</v>
      </c>
      <c r="AM73" s="510">
        <v>1.9033308289506636E-2</v>
      </c>
      <c r="AN73" s="510">
        <v>2.8285914853202294E-3</v>
      </c>
      <c r="AO73" s="510">
        <v>2.5639663567950419E-2</v>
      </c>
      <c r="AP73" s="510">
        <v>7.5458106343703577E-2</v>
      </c>
      <c r="AQ73" s="510">
        <v>3.8712390503998988E-2</v>
      </c>
      <c r="AR73" s="510">
        <v>5.5570941100835762E-2</v>
      </c>
      <c r="AS73" s="510">
        <v>4.4554062245260539E-2</v>
      </c>
      <c r="AT73" s="510">
        <v>3.8997166652356828E-2</v>
      </c>
      <c r="AU73" s="510">
        <v>4.5364311447687669E-2</v>
      </c>
      <c r="AV73" s="510">
        <v>4.3431945458972485E-2</v>
      </c>
      <c r="AW73" s="510">
        <v>5.2718621249927468E-2</v>
      </c>
      <c r="AX73" s="510">
        <v>4.1080188242665017E-2</v>
      </c>
      <c r="AY73" s="510">
        <v>2.7332168423425961E-2</v>
      </c>
      <c r="AZ73" s="510">
        <v>4.2808383042521291E-2</v>
      </c>
      <c r="BA73" s="510">
        <v>4.7248803827751193E-2</v>
      </c>
      <c r="BB73" s="510">
        <v>3.3817575613241245E-2</v>
      </c>
      <c r="BC73" s="510">
        <v>4.3368421052631577E-2</v>
      </c>
      <c r="BD73" s="510">
        <v>2.3903697334479793E-2</v>
      </c>
      <c r="BE73" s="510">
        <v>7.8431372549019607E-3</v>
      </c>
      <c r="BF73" s="510">
        <v>1.7721518987341773E-2</v>
      </c>
      <c r="BG73" s="510">
        <v>1.4454397394136807E-2</v>
      </c>
      <c r="BH73" s="510">
        <v>4.3854030136095318E-2</v>
      </c>
      <c r="BI73" s="510">
        <v>3.9355322338830587E-2</v>
      </c>
      <c r="BJ73" s="510">
        <v>3.3288227334235455E-2</v>
      </c>
      <c r="BK73" s="510">
        <v>9.0360616869714319E-2</v>
      </c>
      <c r="BL73" s="510">
        <v>1.4944298523684449E-3</v>
      </c>
      <c r="BM73" s="510">
        <v>6.0285759216408691E-2</v>
      </c>
      <c r="BN73" s="510">
        <v>7.2938604408608623E-2</v>
      </c>
      <c r="BO73" s="510">
        <v>4.1322241062597145E-2</v>
      </c>
      <c r="BP73" s="510">
        <v>3.8492927094668117E-2</v>
      </c>
      <c r="BQ73" s="510">
        <v>7.5900710143983318E-3</v>
      </c>
      <c r="BR73" s="510">
        <v>2.6016729160657628E-2</v>
      </c>
      <c r="BS73" s="510">
        <v>2.1716700240750748E-2</v>
      </c>
      <c r="BT73" s="510">
        <v>1.4071851948466009E-2</v>
      </c>
      <c r="BU73" s="510">
        <v>1.0365098794953058E-2</v>
      </c>
      <c r="BV73" s="510">
        <v>5.5254183633825921E-3</v>
      </c>
      <c r="BW73" s="510">
        <v>1.3334044482372393E-3</v>
      </c>
      <c r="BX73" s="510">
        <v>3.1303497187576425E-3</v>
      </c>
      <c r="BY73" s="510">
        <v>7.2181075011165836E-4</v>
      </c>
      <c r="BZ73" s="510">
        <v>2.5854237998742227E-3</v>
      </c>
      <c r="CA73" s="510">
        <v>1.2093569253720392E-2</v>
      </c>
      <c r="CB73" s="510">
        <v>0.11051350762733531</v>
      </c>
      <c r="CC73" s="510">
        <v>8.6105320402429068E-3</v>
      </c>
      <c r="CD73" s="510">
        <v>6.6929133858267716E-3</v>
      </c>
      <c r="CE73" s="510">
        <v>9.212730318257957E-3</v>
      </c>
      <c r="CF73" s="510">
        <v>7.4647049277870936E-3</v>
      </c>
      <c r="CG73" s="510">
        <v>9.1213548615460011E-3</v>
      </c>
      <c r="CH73" s="510">
        <v>6.3069376313945342E-3</v>
      </c>
      <c r="CI73" s="510">
        <v>4.9615091343994484E-3</v>
      </c>
      <c r="CJ73" s="510">
        <v>4.3505451776925793E-3</v>
      </c>
      <c r="CK73" s="510">
        <v>1.372406812621042E-2</v>
      </c>
      <c r="CL73" s="510">
        <v>5.3680981595092027E-3</v>
      </c>
      <c r="CM73" s="510">
        <v>3.7517195381216388E-2</v>
      </c>
      <c r="CN73" s="510">
        <v>9.5016811465731266E-3</v>
      </c>
      <c r="CO73" s="510">
        <v>1.0414354147241503E-2</v>
      </c>
      <c r="CP73" s="510">
        <v>2.1943127443143869E-2</v>
      </c>
      <c r="CQ73" s="510">
        <v>5.9914474056615909E-2</v>
      </c>
      <c r="CR73" s="510">
        <v>1.9395618668282967E-2</v>
      </c>
      <c r="CS73" s="510">
        <v>2.8497742117172754E-2</v>
      </c>
      <c r="CT73" s="510">
        <v>2.5190168571537785E-2</v>
      </c>
      <c r="CU73" s="510">
        <v>3.8150792268849036E-2</v>
      </c>
      <c r="CV73" s="510">
        <v>1.5923855567306241E-2</v>
      </c>
      <c r="CW73" s="510">
        <v>7.3970485408309718E-3</v>
      </c>
      <c r="CX73" s="510">
        <v>6.0145522825959391E-2</v>
      </c>
      <c r="CY73" s="510">
        <v>8.8423701214681277E-3</v>
      </c>
      <c r="CZ73" s="510">
        <v>5.8171072339391977E-2</v>
      </c>
      <c r="DA73" s="510">
        <v>0.12360955765409901</v>
      </c>
      <c r="DB73" s="510">
        <v>2.7928478642928096E-2</v>
      </c>
      <c r="DC73" s="510">
        <v>2.1994020131181416E-2</v>
      </c>
      <c r="DD73" s="510">
        <v>2.8031574367580334E-2</v>
      </c>
      <c r="DE73" s="510">
        <v>0.22673689490845247</v>
      </c>
      <c r="DF73" s="510">
        <v>9.1571794987175444E-3</v>
      </c>
      <c r="DG73" s="511">
        <v>3.5932726249955353E-2</v>
      </c>
      <c r="DH73" s="513" t="s">
        <v>274</v>
      </c>
      <c r="DI73" s="183"/>
    </row>
    <row r="74" spans="1:113" ht="17.25" customHeight="1">
      <c r="A74" s="587" t="s">
        <v>275</v>
      </c>
      <c r="B74" s="417" t="s">
        <v>193</v>
      </c>
      <c r="C74" s="488"/>
      <c r="D74" s="510">
        <v>8.9274041424649356E-3</v>
      </c>
      <c r="E74" s="510">
        <v>4.1411950305659632E-3</v>
      </c>
      <c r="F74" s="510">
        <v>1.1412268188302425E-2</v>
      </c>
      <c r="G74" s="510">
        <v>7.3849649687559174E-3</v>
      </c>
      <c r="H74" s="510">
        <v>1.026578540289692E-2</v>
      </c>
      <c r="I74" s="510">
        <v>0</v>
      </c>
      <c r="J74" s="510">
        <v>4.8327788478375065E-2</v>
      </c>
      <c r="K74" s="510">
        <v>4.5566798522630415E-3</v>
      </c>
      <c r="L74" s="510">
        <v>3.8245961094625783E-3</v>
      </c>
      <c r="M74" s="510">
        <v>4.7781569965870303E-3</v>
      </c>
      <c r="N74" s="510">
        <v>0</v>
      </c>
      <c r="O74" s="510">
        <v>1.6327588441104057E-2</v>
      </c>
      <c r="P74" s="510">
        <v>1.9844751940600744E-2</v>
      </c>
      <c r="Q74" s="510">
        <v>9.2343329368309024E-3</v>
      </c>
      <c r="R74" s="510">
        <v>1.7826626009449453E-2</v>
      </c>
      <c r="S74" s="510">
        <v>6.708372154931452E-3</v>
      </c>
      <c r="T74" s="510">
        <v>1.3284549007265193E-2</v>
      </c>
      <c r="U74" s="510">
        <v>8.1771939990985774E-3</v>
      </c>
      <c r="V74" s="510">
        <v>8.5610574618176834E-3</v>
      </c>
      <c r="W74" s="510">
        <v>5.2027202794604037E-3</v>
      </c>
      <c r="X74" s="510">
        <v>0</v>
      </c>
      <c r="Y74" s="510">
        <v>7.9459577673559635E-3</v>
      </c>
      <c r="Z74" s="510">
        <v>8.4490485636617447E-3</v>
      </c>
      <c r="AA74" s="510">
        <v>4.2520758955433427E-3</v>
      </c>
      <c r="AB74" s="510">
        <v>6.835501272566726E-3</v>
      </c>
      <c r="AC74" s="510">
        <v>1.3700731046470016E-2</v>
      </c>
      <c r="AD74" s="510">
        <v>7.5187969924812026E-3</v>
      </c>
      <c r="AE74" s="510">
        <v>2.1473406012553682E-3</v>
      </c>
      <c r="AF74" s="510">
        <v>3.3719982114206056E-3</v>
      </c>
      <c r="AG74" s="510">
        <v>5.2893590541381458E-3</v>
      </c>
      <c r="AH74" s="510">
        <v>4.5045045045045045E-3</v>
      </c>
      <c r="AI74" s="510">
        <v>8.3493472930885951E-3</v>
      </c>
      <c r="AJ74" s="510">
        <v>9.3735805425940455E-3</v>
      </c>
      <c r="AK74" s="510">
        <v>2.0865139949109414E-2</v>
      </c>
      <c r="AL74" s="510">
        <v>9.2876666480727395E-3</v>
      </c>
      <c r="AM74" s="510">
        <v>3.7565740045078888E-3</v>
      </c>
      <c r="AN74" s="510">
        <v>3.4479910806458273E-3</v>
      </c>
      <c r="AO74" s="510">
        <v>5.8078795927401505E-3</v>
      </c>
      <c r="AP74" s="510">
        <v>4.9525010130115708E-3</v>
      </c>
      <c r="AQ74" s="510">
        <v>1.4329694045956583E-2</v>
      </c>
      <c r="AR74" s="510">
        <v>6.7504079916918059E-3</v>
      </c>
      <c r="AS74" s="510">
        <v>1.3038480028426312E-2</v>
      </c>
      <c r="AT74" s="510">
        <v>7.4010474800377778E-3</v>
      </c>
      <c r="AU74" s="510">
        <v>7.8603845973892299E-3</v>
      </c>
      <c r="AV74" s="510">
        <v>7.1828585342098858E-3</v>
      </c>
      <c r="AW74" s="510">
        <v>1.137352753438171E-2</v>
      </c>
      <c r="AX74" s="510">
        <v>6.0730330279017775E-3</v>
      </c>
      <c r="AY74" s="510">
        <v>7.0514627134885292E-3</v>
      </c>
      <c r="AZ74" s="510">
        <v>5.3590226163513985E-3</v>
      </c>
      <c r="BA74" s="510">
        <v>7.7751196172248802E-3</v>
      </c>
      <c r="BB74" s="510">
        <v>5.4774946415813291E-3</v>
      </c>
      <c r="BC74" s="510">
        <v>1.2210526315789474E-2</v>
      </c>
      <c r="BD74" s="510">
        <v>7.5666380051590716E-3</v>
      </c>
      <c r="BE74" s="510">
        <v>3.9215686274509803E-3</v>
      </c>
      <c r="BF74" s="510">
        <v>2.5316455696202532E-3</v>
      </c>
      <c r="BG74" s="510">
        <v>2.5108577633007599E-3</v>
      </c>
      <c r="BH74" s="510">
        <v>3.7054191755442334E-3</v>
      </c>
      <c r="BI74" s="510">
        <v>2.7486256871564217E-2</v>
      </c>
      <c r="BJ74" s="510">
        <v>8.6603518267929641E-3</v>
      </c>
      <c r="BK74" s="510">
        <v>1.4596145093514824E-2</v>
      </c>
      <c r="BL74" s="510">
        <v>5.8871479032696311E-4</v>
      </c>
      <c r="BM74" s="510">
        <v>1.220617197972128E-2</v>
      </c>
      <c r="BN74" s="510">
        <v>7.3109092003128947E-3</v>
      </c>
      <c r="BO74" s="510">
        <v>1.7698177193726156E-2</v>
      </c>
      <c r="BP74" s="510">
        <v>1.4490388103010518E-2</v>
      </c>
      <c r="BQ74" s="510">
        <v>2.2962704114570687E-2</v>
      </c>
      <c r="BR74" s="510">
        <v>6.2878569368329971E-3</v>
      </c>
      <c r="BS74" s="510">
        <v>3.0560605316169605E-2</v>
      </c>
      <c r="BT74" s="510">
        <v>1.8593394490094634E-2</v>
      </c>
      <c r="BU74" s="510">
        <v>1.6156215655189567E-2</v>
      </c>
      <c r="BV74" s="510">
        <v>4.1609709771644819E-2</v>
      </c>
      <c r="BW74" s="510">
        <v>8.9804789588778064E-2</v>
      </c>
      <c r="BX74" s="510">
        <v>6.6593299095133285E-2</v>
      </c>
      <c r="BY74" s="510">
        <v>7.6759598918765604E-2</v>
      </c>
      <c r="BZ74" s="510">
        <v>4.3672699322199707E-2</v>
      </c>
      <c r="CA74" s="510">
        <v>1.1769525183726873E-2</v>
      </c>
      <c r="CB74" s="510">
        <v>4.1919569725491684E-2</v>
      </c>
      <c r="CC74" s="510">
        <v>2.2206108945889605E-2</v>
      </c>
      <c r="CD74" s="510">
        <v>1.4566929133858268E-2</v>
      </c>
      <c r="CE74" s="510">
        <v>2.0938023450586266E-2</v>
      </c>
      <c r="CF74" s="510">
        <v>4.7060096283875153E-3</v>
      </c>
      <c r="CG74" s="510">
        <v>1.0755030359136331E-2</v>
      </c>
      <c r="CH74" s="510">
        <v>8.1756598925484701E-4</v>
      </c>
      <c r="CI74" s="510">
        <v>8.7949277708722854E-3</v>
      </c>
      <c r="CJ74" s="510">
        <v>6.8521086548658126E-3</v>
      </c>
      <c r="CK74" s="510">
        <v>4.0725893220055313E-3</v>
      </c>
      <c r="CL74" s="510">
        <v>3.8343558282208589E-3</v>
      </c>
      <c r="CM74" s="510">
        <v>4.2102630372253952E-3</v>
      </c>
      <c r="CN74" s="510">
        <v>1.9183423306127961E-2</v>
      </c>
      <c r="CO74" s="510">
        <v>1.3872649863592188E-2</v>
      </c>
      <c r="CP74" s="510">
        <v>1.423456371062227E-3</v>
      </c>
      <c r="CQ74" s="510">
        <v>5.6219670966978341E-3</v>
      </c>
      <c r="CR74" s="510">
        <v>3.4331976794527666E-2</v>
      </c>
      <c r="CS74" s="510">
        <v>2.564203911028547E-2</v>
      </c>
      <c r="CT74" s="510">
        <v>6.0777493215091166E-3</v>
      </c>
      <c r="CU74" s="510">
        <v>2.5108828138603517E-2</v>
      </c>
      <c r="CV74" s="510">
        <v>4.7318326031122529E-2</v>
      </c>
      <c r="CW74" s="510">
        <v>1.9504655356419975E-3</v>
      </c>
      <c r="CX74" s="510">
        <v>7.6477721707154875E-3</v>
      </c>
      <c r="CY74" s="510">
        <v>3.3124051963356518E-3</v>
      </c>
      <c r="CZ74" s="510">
        <v>2.212281909079869E-2</v>
      </c>
      <c r="DA74" s="510">
        <v>5.7104293204589106E-3</v>
      </c>
      <c r="DB74" s="510">
        <v>2.2541453350653322E-3</v>
      </c>
      <c r="DC74" s="510">
        <v>1.0347364631110972E-2</v>
      </c>
      <c r="DD74" s="510">
        <v>4.4906457828329917E-3</v>
      </c>
      <c r="DE74" s="510">
        <v>0</v>
      </c>
      <c r="DF74" s="510">
        <v>2.8573999910003148E-3</v>
      </c>
      <c r="DG74" s="511">
        <v>1.6130523825499336E-2</v>
      </c>
      <c r="DH74" s="513" t="s">
        <v>275</v>
      </c>
      <c r="DI74" s="183"/>
    </row>
    <row r="75" spans="1:113" ht="17.25" customHeight="1">
      <c r="A75" s="587" t="s">
        <v>276</v>
      </c>
      <c r="B75" s="417" t="s">
        <v>368</v>
      </c>
      <c r="C75" s="488"/>
      <c r="D75" s="510">
        <v>1.3073604392731077E-4</v>
      </c>
      <c r="E75" s="510">
        <v>0</v>
      </c>
      <c r="F75" s="510">
        <v>1.0393315671489708E-2</v>
      </c>
      <c r="G75" s="510">
        <v>3.7871615224389319E-4</v>
      </c>
      <c r="H75" s="510">
        <v>3.5156799324989455E-4</v>
      </c>
      <c r="I75" s="510">
        <v>0</v>
      </c>
      <c r="J75" s="510">
        <v>4.4650674137629133E-3</v>
      </c>
      <c r="K75" s="510">
        <v>2.2728762812247306E-3</v>
      </c>
      <c r="L75" s="510">
        <v>8.5723705901747445E-4</v>
      </c>
      <c r="M75" s="510">
        <v>6.8259385665529011E-4</v>
      </c>
      <c r="N75" s="510">
        <v>0</v>
      </c>
      <c r="O75" s="510">
        <v>1.2094509956373375E-3</v>
      </c>
      <c r="P75" s="510">
        <v>3.3749578130273373E-3</v>
      </c>
      <c r="Q75" s="510">
        <v>1.8781694108808615E-3</v>
      </c>
      <c r="R75" s="510">
        <v>5.8305130181282045E-3</v>
      </c>
      <c r="S75" s="510">
        <v>1.2511646479435644E-3</v>
      </c>
      <c r="T75" s="510">
        <v>2.268733443491489E-3</v>
      </c>
      <c r="U75" s="510">
        <v>3.1227866846951259E-3</v>
      </c>
      <c r="V75" s="510">
        <v>7.5337305663995618E-4</v>
      </c>
      <c r="W75" s="510">
        <v>1.4493292207068268E-3</v>
      </c>
      <c r="X75" s="510">
        <v>0</v>
      </c>
      <c r="Y75" s="510">
        <v>1.9439652030228659E-3</v>
      </c>
      <c r="Z75" s="510">
        <v>1.1387848064065829E-3</v>
      </c>
      <c r="AA75" s="510">
        <v>1.5644430181716074E-3</v>
      </c>
      <c r="AB75" s="510">
        <v>3.3465165804685121E-3</v>
      </c>
      <c r="AC75" s="510">
        <v>2.1982516231276519E-3</v>
      </c>
      <c r="AD75" s="510">
        <v>0</v>
      </c>
      <c r="AE75" s="510">
        <v>1.1562603237528907E-3</v>
      </c>
      <c r="AF75" s="510">
        <v>2.4145821825929141E-3</v>
      </c>
      <c r="AG75" s="510">
        <v>2.566894835096453E-3</v>
      </c>
      <c r="AH75" s="510">
        <v>1.1261261261261261E-3</v>
      </c>
      <c r="AI75" s="510">
        <v>1.2590285600689152E-3</v>
      </c>
      <c r="AJ75" s="510">
        <v>3.3447578147582278E-3</v>
      </c>
      <c r="AK75" s="510">
        <v>2.5445292620865142E-3</v>
      </c>
      <c r="AL75" s="510">
        <v>1.8686896859485692E-3</v>
      </c>
      <c r="AM75" s="510">
        <v>1.0980754782407675E-3</v>
      </c>
      <c r="AN75" s="510">
        <v>1.094272618408556E-3</v>
      </c>
      <c r="AO75" s="510">
        <v>2.0185922974767594E-3</v>
      </c>
      <c r="AP75" s="510">
        <v>9.9050020260231411E-4</v>
      </c>
      <c r="AQ75" s="510">
        <v>1.539291608480386E-3</v>
      </c>
      <c r="AR75" s="510">
        <v>9.8907076801345133E-4</v>
      </c>
      <c r="AS75" s="510">
        <v>2.7172209100599877E-3</v>
      </c>
      <c r="AT75" s="510">
        <v>1.9232420365759423E-3</v>
      </c>
      <c r="AU75" s="510">
        <v>1.7177881305518979E-3</v>
      </c>
      <c r="AV75" s="510">
        <v>2.0341287233179126E-3</v>
      </c>
      <c r="AW75" s="510">
        <v>1.2185922358266118E-3</v>
      </c>
      <c r="AX75" s="510">
        <v>1.4595214193667814E-3</v>
      </c>
      <c r="AY75" s="510">
        <v>1.302068654529057E-3</v>
      </c>
      <c r="AZ75" s="510">
        <v>1.5630482631024912E-3</v>
      </c>
      <c r="BA75" s="510">
        <v>2.3923444976076554E-3</v>
      </c>
      <c r="BB75" s="510">
        <v>1.6670635865682305E-3</v>
      </c>
      <c r="BC75" s="510">
        <v>3.3684210526315791E-3</v>
      </c>
      <c r="BD75" s="510">
        <v>1.0318142734307824E-3</v>
      </c>
      <c r="BE75" s="510">
        <v>0</v>
      </c>
      <c r="BF75" s="510">
        <v>0</v>
      </c>
      <c r="BG75" s="510">
        <v>4.0716612377850165E-4</v>
      </c>
      <c r="BH75" s="510">
        <v>5.0259674987435078E-4</v>
      </c>
      <c r="BI75" s="510">
        <v>2.4987506246876563E-3</v>
      </c>
      <c r="BJ75" s="510">
        <v>8.1190798376184028E-4</v>
      </c>
      <c r="BK75" s="510">
        <v>5.6098309641500047E-4</v>
      </c>
      <c r="BL75" s="510">
        <v>4.5285753102074088E-5</v>
      </c>
      <c r="BM75" s="510">
        <v>5.0584473449703828E-3</v>
      </c>
      <c r="BN75" s="510">
        <v>1.9856790420602925E-3</v>
      </c>
      <c r="BO75" s="510">
        <v>1.218736752861382E-3</v>
      </c>
      <c r="BP75" s="510">
        <v>1.7591585056220529E-3</v>
      </c>
      <c r="BQ75" s="510">
        <v>6.4143947784575835E-3</v>
      </c>
      <c r="BR75" s="510">
        <v>7.268531871935391E-3</v>
      </c>
      <c r="BS75" s="510">
        <v>8.3525770156733651E-4</v>
      </c>
      <c r="BT75" s="510">
        <v>1.1738620059997392E-3</v>
      </c>
      <c r="BU75" s="510">
        <v>1.968118289953218E-2</v>
      </c>
      <c r="BV75" s="510">
        <v>1.1640790249938845E-2</v>
      </c>
      <c r="BW75" s="510">
        <v>2.4694650381353673E-2</v>
      </c>
      <c r="BX75" s="510">
        <v>7.8796771826852532E-2</v>
      </c>
      <c r="BY75" s="510">
        <v>6.1787846908385067E-3</v>
      </c>
      <c r="BZ75" s="510">
        <v>1.3975263783103907E-3</v>
      </c>
      <c r="CA75" s="510">
        <v>8.2356106090805715E-3</v>
      </c>
      <c r="CB75" s="510">
        <v>1.670343821905745E-2</v>
      </c>
      <c r="CC75" s="510">
        <v>4.4684129429892139E-2</v>
      </c>
      <c r="CD75" s="510">
        <v>2.7559055118110236E-3</v>
      </c>
      <c r="CE75" s="510">
        <v>8.0402010050251257E-2</v>
      </c>
      <c r="CF75" s="510">
        <v>5.5714826634932657E-2</v>
      </c>
      <c r="CG75" s="510">
        <v>1.8406077272851037E-2</v>
      </c>
      <c r="CH75" s="510">
        <v>1.0745153001635132E-2</v>
      </c>
      <c r="CI75" s="510">
        <v>7.6355014257810461E-3</v>
      </c>
      <c r="CJ75" s="510">
        <v>7.7222176904043292E-3</v>
      </c>
      <c r="CK75" s="510">
        <v>2.6268599619041547E-2</v>
      </c>
      <c r="CL75" s="510">
        <v>3.6809815950920248E-2</v>
      </c>
      <c r="CM75" s="510">
        <v>1.3756304973112676E-2</v>
      </c>
      <c r="CN75" s="510">
        <v>8.0681184662956945E-4</v>
      </c>
      <c r="CO75" s="510">
        <v>7.6467308992062195E-4</v>
      </c>
      <c r="CP75" s="510">
        <v>8.1027516506619063E-3</v>
      </c>
      <c r="CQ75" s="510">
        <v>1.5334976611587685E-2</v>
      </c>
      <c r="CR75" s="510">
        <v>1.0000865875833405E-2</v>
      </c>
      <c r="CS75" s="510">
        <v>2.7371271034871197E-3</v>
      </c>
      <c r="CT75" s="510">
        <v>7.3296127823859946E-3</v>
      </c>
      <c r="CU75" s="510">
        <v>1.4034476754309595E-2</v>
      </c>
      <c r="CV75" s="510">
        <v>1.3990028705242484E-2</v>
      </c>
      <c r="CW75" s="510">
        <v>6.9922349390939538E-4</v>
      </c>
      <c r="CX75" s="510">
        <v>2.2004459570472948E-3</v>
      </c>
      <c r="CY75" s="510">
        <v>7.8231685225956197E-3</v>
      </c>
      <c r="CZ75" s="510">
        <v>7.8128162571347616E-3</v>
      </c>
      <c r="DA75" s="510">
        <v>6.6920568400088724E-3</v>
      </c>
      <c r="DB75" s="510">
        <v>2.529227477649576E-2</v>
      </c>
      <c r="DC75" s="510">
        <v>8.3279848468245637E-3</v>
      </c>
      <c r="DD75" s="510">
        <v>1.7263347628814717E-2</v>
      </c>
      <c r="DE75" s="510">
        <v>0</v>
      </c>
      <c r="DF75" s="510">
        <v>2.4119155829545966E-2</v>
      </c>
      <c r="DG75" s="511">
        <v>7.0527608754837384E-3</v>
      </c>
      <c r="DH75" s="513" t="s">
        <v>276</v>
      </c>
      <c r="DI75" s="183"/>
    </row>
    <row r="76" spans="1:113" ht="17.25" customHeight="1">
      <c r="A76" s="587" t="s">
        <v>277</v>
      </c>
      <c r="B76" s="417" t="s">
        <v>369</v>
      </c>
      <c r="C76" s="488"/>
      <c r="D76" s="510">
        <v>0</v>
      </c>
      <c r="E76" s="510">
        <v>0</v>
      </c>
      <c r="F76" s="510">
        <v>0</v>
      </c>
      <c r="G76" s="510">
        <v>0</v>
      </c>
      <c r="H76" s="510">
        <v>0</v>
      </c>
      <c r="I76" s="510">
        <v>0</v>
      </c>
      <c r="J76" s="510">
        <v>0</v>
      </c>
      <c r="K76" s="510">
        <v>0</v>
      </c>
      <c r="L76" s="510">
        <v>0</v>
      </c>
      <c r="M76" s="510">
        <v>0</v>
      </c>
      <c r="N76" s="510">
        <v>0</v>
      </c>
      <c r="O76" s="510">
        <v>0</v>
      </c>
      <c r="P76" s="510">
        <v>0</v>
      </c>
      <c r="Q76" s="510">
        <v>0</v>
      </c>
      <c r="R76" s="510">
        <v>0</v>
      </c>
      <c r="S76" s="510">
        <v>0</v>
      </c>
      <c r="T76" s="510">
        <v>0</v>
      </c>
      <c r="U76" s="510">
        <v>0</v>
      </c>
      <c r="V76" s="510">
        <v>0</v>
      </c>
      <c r="W76" s="510">
        <v>0</v>
      </c>
      <c r="X76" s="510">
        <v>0</v>
      </c>
      <c r="Y76" s="510">
        <v>0</v>
      </c>
      <c r="Z76" s="510">
        <v>0</v>
      </c>
      <c r="AA76" s="510">
        <v>0</v>
      </c>
      <c r="AB76" s="510">
        <v>0</v>
      </c>
      <c r="AC76" s="510">
        <v>0</v>
      </c>
      <c r="AD76" s="510">
        <v>0</v>
      </c>
      <c r="AE76" s="510">
        <v>0</v>
      </c>
      <c r="AF76" s="510">
        <v>0</v>
      </c>
      <c r="AG76" s="510">
        <v>0</v>
      </c>
      <c r="AH76" s="510">
        <v>0</v>
      </c>
      <c r="AI76" s="510">
        <v>0</v>
      </c>
      <c r="AJ76" s="510">
        <v>0</v>
      </c>
      <c r="AK76" s="510">
        <v>0</v>
      </c>
      <c r="AL76" s="510">
        <v>0</v>
      </c>
      <c r="AM76" s="510">
        <v>0</v>
      </c>
      <c r="AN76" s="510">
        <v>0</v>
      </c>
      <c r="AO76" s="510">
        <v>0</v>
      </c>
      <c r="AP76" s="510">
        <v>0</v>
      </c>
      <c r="AQ76" s="510">
        <v>0</v>
      </c>
      <c r="AR76" s="510">
        <v>0</v>
      </c>
      <c r="AS76" s="510">
        <v>0</v>
      </c>
      <c r="AT76" s="510">
        <v>0</v>
      </c>
      <c r="AU76" s="510">
        <v>0</v>
      </c>
      <c r="AV76" s="510">
        <v>0</v>
      </c>
      <c r="AW76" s="510">
        <v>0</v>
      </c>
      <c r="AX76" s="510">
        <v>0</v>
      </c>
      <c r="AY76" s="510">
        <v>0</v>
      </c>
      <c r="AZ76" s="510">
        <v>0</v>
      </c>
      <c r="BA76" s="510">
        <v>0</v>
      </c>
      <c r="BB76" s="510">
        <v>0</v>
      </c>
      <c r="BC76" s="510">
        <v>0</v>
      </c>
      <c r="BD76" s="510">
        <v>0</v>
      </c>
      <c r="BE76" s="510">
        <v>0</v>
      </c>
      <c r="BF76" s="510">
        <v>0</v>
      </c>
      <c r="BG76" s="510">
        <v>0</v>
      </c>
      <c r="BH76" s="510">
        <v>0</v>
      </c>
      <c r="BI76" s="510">
        <v>0</v>
      </c>
      <c r="BJ76" s="510">
        <v>0</v>
      </c>
      <c r="BK76" s="510">
        <v>0</v>
      </c>
      <c r="BL76" s="510">
        <v>0</v>
      </c>
      <c r="BM76" s="510">
        <v>0</v>
      </c>
      <c r="BN76" s="510">
        <v>0</v>
      </c>
      <c r="BO76" s="510">
        <v>0</v>
      </c>
      <c r="BP76" s="510">
        <v>0</v>
      </c>
      <c r="BQ76" s="510">
        <v>0</v>
      </c>
      <c r="BR76" s="510">
        <v>0</v>
      </c>
      <c r="BS76" s="510">
        <v>0</v>
      </c>
      <c r="BT76" s="510">
        <v>0</v>
      </c>
      <c r="BU76" s="510">
        <v>0</v>
      </c>
      <c r="BV76" s="510">
        <v>0</v>
      </c>
      <c r="BW76" s="510">
        <v>0</v>
      </c>
      <c r="BX76" s="510">
        <v>0</v>
      </c>
      <c r="BY76" s="510">
        <v>0</v>
      </c>
      <c r="BZ76" s="510">
        <v>0</v>
      </c>
      <c r="CA76" s="510">
        <v>0</v>
      </c>
      <c r="CB76" s="510">
        <v>0</v>
      </c>
      <c r="CC76" s="510">
        <v>0</v>
      </c>
      <c r="CD76" s="510">
        <v>0</v>
      </c>
      <c r="CE76" s="510">
        <v>0</v>
      </c>
      <c r="CF76" s="510">
        <v>0</v>
      </c>
      <c r="CG76" s="510">
        <v>0</v>
      </c>
      <c r="CH76" s="510">
        <v>0</v>
      </c>
      <c r="CI76" s="510">
        <v>0</v>
      </c>
      <c r="CJ76" s="510">
        <v>0</v>
      </c>
      <c r="CK76" s="510">
        <v>0</v>
      </c>
      <c r="CL76" s="510">
        <v>0</v>
      </c>
      <c r="CM76" s="510">
        <v>0</v>
      </c>
      <c r="CN76" s="510">
        <v>0</v>
      </c>
      <c r="CO76" s="510">
        <v>0</v>
      </c>
      <c r="CP76" s="510">
        <v>0</v>
      </c>
      <c r="CQ76" s="510">
        <v>0</v>
      </c>
      <c r="CR76" s="510">
        <v>0</v>
      </c>
      <c r="CS76" s="510">
        <v>0</v>
      </c>
      <c r="CT76" s="510">
        <v>0</v>
      </c>
      <c r="CU76" s="510">
        <v>0</v>
      </c>
      <c r="CV76" s="510">
        <v>0</v>
      </c>
      <c r="CW76" s="510">
        <v>0</v>
      </c>
      <c r="CX76" s="510">
        <v>0</v>
      </c>
      <c r="CY76" s="510">
        <v>0</v>
      </c>
      <c r="CZ76" s="510">
        <v>0</v>
      </c>
      <c r="DA76" s="510">
        <v>0</v>
      </c>
      <c r="DB76" s="510">
        <v>0</v>
      </c>
      <c r="DC76" s="510">
        <v>0</v>
      </c>
      <c r="DD76" s="510">
        <v>0</v>
      </c>
      <c r="DE76" s="510">
        <v>0</v>
      </c>
      <c r="DF76" s="510">
        <v>0</v>
      </c>
      <c r="DG76" s="511">
        <v>0</v>
      </c>
      <c r="DH76" s="513" t="s">
        <v>277</v>
      </c>
      <c r="DI76" s="183"/>
    </row>
    <row r="77" spans="1:113" ht="17.25" customHeight="1">
      <c r="A77" s="587" t="s">
        <v>278</v>
      </c>
      <c r="B77" s="417" t="s">
        <v>370</v>
      </c>
      <c r="C77" s="488"/>
      <c r="D77" s="510">
        <v>0</v>
      </c>
      <c r="E77" s="510">
        <v>0</v>
      </c>
      <c r="F77" s="510">
        <v>0</v>
      </c>
      <c r="G77" s="510">
        <v>0</v>
      </c>
      <c r="H77" s="510">
        <v>0</v>
      </c>
      <c r="I77" s="510">
        <v>0</v>
      </c>
      <c r="J77" s="510">
        <v>0</v>
      </c>
      <c r="K77" s="510">
        <v>0</v>
      </c>
      <c r="L77" s="510">
        <v>0</v>
      </c>
      <c r="M77" s="510">
        <v>0</v>
      </c>
      <c r="N77" s="510">
        <v>0</v>
      </c>
      <c r="O77" s="510">
        <v>0</v>
      </c>
      <c r="P77" s="510">
        <v>0</v>
      </c>
      <c r="Q77" s="510">
        <v>0</v>
      </c>
      <c r="R77" s="510">
        <v>0</v>
      </c>
      <c r="S77" s="510">
        <v>0</v>
      </c>
      <c r="T77" s="510">
        <v>0</v>
      </c>
      <c r="U77" s="510">
        <v>0</v>
      </c>
      <c r="V77" s="510">
        <v>0</v>
      </c>
      <c r="W77" s="510">
        <v>0</v>
      </c>
      <c r="X77" s="510">
        <v>0</v>
      </c>
      <c r="Y77" s="510">
        <v>0</v>
      </c>
      <c r="Z77" s="510">
        <v>0</v>
      </c>
      <c r="AA77" s="510">
        <v>0</v>
      </c>
      <c r="AB77" s="510">
        <v>0</v>
      </c>
      <c r="AC77" s="510">
        <v>0</v>
      </c>
      <c r="AD77" s="510">
        <v>0</v>
      </c>
      <c r="AE77" s="510">
        <v>0</v>
      </c>
      <c r="AF77" s="510">
        <v>0</v>
      </c>
      <c r="AG77" s="510">
        <v>0</v>
      </c>
      <c r="AH77" s="510">
        <v>0</v>
      </c>
      <c r="AI77" s="510">
        <v>0</v>
      </c>
      <c r="AJ77" s="510">
        <v>0</v>
      </c>
      <c r="AK77" s="510">
        <v>0</v>
      </c>
      <c r="AL77" s="510">
        <v>0</v>
      </c>
      <c r="AM77" s="510">
        <v>0</v>
      </c>
      <c r="AN77" s="510">
        <v>0</v>
      </c>
      <c r="AO77" s="510">
        <v>0</v>
      </c>
      <c r="AP77" s="510">
        <v>0</v>
      </c>
      <c r="AQ77" s="510">
        <v>0</v>
      </c>
      <c r="AR77" s="510">
        <v>0</v>
      </c>
      <c r="AS77" s="510">
        <v>0</v>
      </c>
      <c r="AT77" s="510">
        <v>0</v>
      </c>
      <c r="AU77" s="510">
        <v>0</v>
      </c>
      <c r="AV77" s="510">
        <v>0</v>
      </c>
      <c r="AW77" s="510">
        <v>0</v>
      </c>
      <c r="AX77" s="510">
        <v>0</v>
      </c>
      <c r="AY77" s="510">
        <v>0</v>
      </c>
      <c r="AZ77" s="510">
        <v>0</v>
      </c>
      <c r="BA77" s="510">
        <v>0</v>
      </c>
      <c r="BB77" s="510">
        <v>0</v>
      </c>
      <c r="BC77" s="510">
        <v>0</v>
      </c>
      <c r="BD77" s="510">
        <v>0</v>
      </c>
      <c r="BE77" s="510">
        <v>0</v>
      </c>
      <c r="BF77" s="510">
        <v>0</v>
      </c>
      <c r="BG77" s="510">
        <v>0</v>
      </c>
      <c r="BH77" s="510">
        <v>0</v>
      </c>
      <c r="BI77" s="510">
        <v>0</v>
      </c>
      <c r="BJ77" s="510">
        <v>0</v>
      </c>
      <c r="BK77" s="510">
        <v>0</v>
      </c>
      <c r="BL77" s="510">
        <v>0</v>
      </c>
      <c r="BM77" s="510">
        <v>0</v>
      </c>
      <c r="BN77" s="510">
        <v>0</v>
      </c>
      <c r="BO77" s="510">
        <v>0</v>
      </c>
      <c r="BP77" s="510">
        <v>0</v>
      </c>
      <c r="BQ77" s="510">
        <v>0</v>
      </c>
      <c r="BR77" s="510">
        <v>0</v>
      </c>
      <c r="BS77" s="510">
        <v>0</v>
      </c>
      <c r="BT77" s="510">
        <v>0</v>
      </c>
      <c r="BU77" s="510">
        <v>0</v>
      </c>
      <c r="BV77" s="510">
        <v>0</v>
      </c>
      <c r="BW77" s="510">
        <v>0</v>
      </c>
      <c r="BX77" s="510">
        <v>0</v>
      </c>
      <c r="BY77" s="510">
        <v>0</v>
      </c>
      <c r="BZ77" s="510">
        <v>0</v>
      </c>
      <c r="CA77" s="510">
        <v>0</v>
      </c>
      <c r="CB77" s="510">
        <v>0</v>
      </c>
      <c r="CC77" s="510">
        <v>0</v>
      </c>
      <c r="CD77" s="510">
        <v>0</v>
      </c>
      <c r="CE77" s="510">
        <v>0</v>
      </c>
      <c r="CF77" s="510">
        <v>0</v>
      </c>
      <c r="CG77" s="510">
        <v>0</v>
      </c>
      <c r="CH77" s="510">
        <v>0</v>
      </c>
      <c r="CI77" s="510">
        <v>0</v>
      </c>
      <c r="CJ77" s="510">
        <v>0</v>
      </c>
      <c r="CK77" s="510">
        <v>0</v>
      </c>
      <c r="CL77" s="510">
        <v>0</v>
      </c>
      <c r="CM77" s="510">
        <v>0</v>
      </c>
      <c r="CN77" s="510">
        <v>0</v>
      </c>
      <c r="CO77" s="510">
        <v>0</v>
      </c>
      <c r="CP77" s="510">
        <v>0</v>
      </c>
      <c r="CQ77" s="510">
        <v>0</v>
      </c>
      <c r="CR77" s="510">
        <v>0</v>
      </c>
      <c r="CS77" s="510">
        <v>0</v>
      </c>
      <c r="CT77" s="510">
        <v>0</v>
      </c>
      <c r="CU77" s="510">
        <v>0</v>
      </c>
      <c r="CV77" s="510">
        <v>0</v>
      </c>
      <c r="CW77" s="510">
        <v>0</v>
      </c>
      <c r="CX77" s="510">
        <v>0</v>
      </c>
      <c r="CY77" s="510">
        <v>0</v>
      </c>
      <c r="CZ77" s="510">
        <v>0</v>
      </c>
      <c r="DA77" s="510">
        <v>0</v>
      </c>
      <c r="DB77" s="510">
        <v>0</v>
      </c>
      <c r="DC77" s="510">
        <v>0</v>
      </c>
      <c r="DD77" s="510">
        <v>0</v>
      </c>
      <c r="DE77" s="510">
        <v>0</v>
      </c>
      <c r="DF77" s="510">
        <v>0</v>
      </c>
      <c r="DG77" s="511">
        <v>0</v>
      </c>
      <c r="DH77" s="513" t="s">
        <v>278</v>
      </c>
      <c r="DI77" s="183"/>
    </row>
    <row r="78" spans="1:113" ht="17.25" customHeight="1">
      <c r="A78" s="587" t="s">
        <v>279</v>
      </c>
      <c r="B78" s="417" t="s">
        <v>371</v>
      </c>
      <c r="C78" s="488"/>
      <c r="D78" s="510">
        <v>2.2411893244681845E-4</v>
      </c>
      <c r="E78" s="510">
        <v>9.859988168014199E-5</v>
      </c>
      <c r="F78" s="510">
        <v>5.0947625840635829E-4</v>
      </c>
      <c r="G78" s="510">
        <v>7.5743230448778638E-4</v>
      </c>
      <c r="H78" s="510">
        <v>1.476585571649557E-3</v>
      </c>
      <c r="I78" s="510">
        <v>0</v>
      </c>
      <c r="J78" s="510">
        <v>2.4514095604972861E-3</v>
      </c>
      <c r="K78" s="510">
        <v>1.0217015975697707E-3</v>
      </c>
      <c r="L78" s="510">
        <v>5.4401582591493574E-4</v>
      </c>
      <c r="M78" s="510">
        <v>0</v>
      </c>
      <c r="N78" s="510">
        <v>0</v>
      </c>
      <c r="O78" s="510">
        <v>1.295840352468576E-3</v>
      </c>
      <c r="P78" s="510">
        <v>2.6662166722915964E-3</v>
      </c>
      <c r="Q78" s="510">
        <v>1.252112940587241E-3</v>
      </c>
      <c r="R78" s="510">
        <v>2.2115739034279398E-3</v>
      </c>
      <c r="S78" s="510">
        <v>1.1579928124584055E-3</v>
      </c>
      <c r="T78" s="510">
        <v>2.8982086185642721E-3</v>
      </c>
      <c r="U78" s="510">
        <v>2.4145257871354066E-3</v>
      </c>
      <c r="V78" s="510">
        <v>1.164303814807205E-3</v>
      </c>
      <c r="W78" s="510">
        <v>1.5979783715485525E-3</v>
      </c>
      <c r="X78" s="510">
        <v>0</v>
      </c>
      <c r="Y78" s="510">
        <v>1.9682647680606519E-3</v>
      </c>
      <c r="Z78" s="510">
        <v>2.4245095878333701E-3</v>
      </c>
      <c r="AA78" s="510">
        <v>1.2836455533715753E-3</v>
      </c>
      <c r="AB78" s="510">
        <v>4.7949423820371458E-3</v>
      </c>
      <c r="AC78" s="510">
        <v>1.789274576964368E-3</v>
      </c>
      <c r="AD78" s="510">
        <v>0</v>
      </c>
      <c r="AE78" s="510">
        <v>6.6072018500165175E-4</v>
      </c>
      <c r="AF78" s="510">
        <v>2.9143323075304455E-3</v>
      </c>
      <c r="AG78" s="510">
        <v>1.4001244555071563E-3</v>
      </c>
      <c r="AH78" s="510">
        <v>1.6891891891891893E-3</v>
      </c>
      <c r="AI78" s="510">
        <v>1.987939831687761E-3</v>
      </c>
      <c r="AJ78" s="510">
        <v>1.1562125779411157E-3</v>
      </c>
      <c r="AK78" s="510">
        <v>3.5623409669211198E-3</v>
      </c>
      <c r="AL78" s="510">
        <v>5.3829419311652816E-3</v>
      </c>
      <c r="AM78" s="510">
        <v>1.0017530678687703E-3</v>
      </c>
      <c r="AN78" s="510">
        <v>5.7810628897055787E-4</v>
      </c>
      <c r="AO78" s="510">
        <v>1.2926073483842408E-3</v>
      </c>
      <c r="AP78" s="510">
        <v>4.5022736481923373E-4</v>
      </c>
      <c r="AQ78" s="510">
        <v>5.8715246921416781E-4</v>
      </c>
      <c r="AR78" s="510">
        <v>1.1918302754562089E-3</v>
      </c>
      <c r="AS78" s="510">
        <v>1.9145956566268838E-3</v>
      </c>
      <c r="AT78" s="510">
        <v>9.6162101828797114E-4</v>
      </c>
      <c r="AU78" s="510">
        <v>1.6175281229321374E-3</v>
      </c>
      <c r="AV78" s="510">
        <v>2.1330452073695318E-3</v>
      </c>
      <c r="AW78" s="510">
        <v>4.0619741194220394E-3</v>
      </c>
      <c r="AX78" s="510">
        <v>3.0614351723303218E-3</v>
      </c>
      <c r="AY78" s="510">
        <v>3.4383631136914493E-3</v>
      </c>
      <c r="AZ78" s="510">
        <v>1.9777345369868258E-3</v>
      </c>
      <c r="BA78" s="510">
        <v>2.3923444976076554E-3</v>
      </c>
      <c r="BB78" s="510">
        <v>3.334127173136461E-3</v>
      </c>
      <c r="BC78" s="510">
        <v>1.2631578947368421E-3</v>
      </c>
      <c r="BD78" s="510">
        <v>9.630266552020636E-3</v>
      </c>
      <c r="BE78" s="510">
        <v>0</v>
      </c>
      <c r="BF78" s="510">
        <v>0</v>
      </c>
      <c r="BG78" s="510">
        <v>2.3751357220412595E-4</v>
      </c>
      <c r="BH78" s="510">
        <v>5.4201610280567249E-4</v>
      </c>
      <c r="BI78" s="510">
        <v>1.1244377811094452E-3</v>
      </c>
      <c r="BJ78" s="510">
        <v>1.8944519621109607E-3</v>
      </c>
      <c r="BK78" s="510">
        <v>1.3336579273262276E-3</v>
      </c>
      <c r="BL78" s="510">
        <v>4.5285753102074087E-4</v>
      </c>
      <c r="BM78" s="510">
        <v>1.4265495473232538E-3</v>
      </c>
      <c r="BN78" s="510">
        <v>1.5745030788053833E-3</v>
      </c>
      <c r="BO78" s="510">
        <v>1.2805567330789883E-3</v>
      </c>
      <c r="BP78" s="510">
        <v>8.3424011606819009E-4</v>
      </c>
      <c r="BQ78" s="510">
        <v>4.2940315922269142E-4</v>
      </c>
      <c r="BR78" s="510">
        <v>5.7686760888376112E-4</v>
      </c>
      <c r="BS78" s="510">
        <v>2.7023043286002065E-3</v>
      </c>
      <c r="BT78" s="510">
        <v>1.4622552642638726E-2</v>
      </c>
      <c r="BU78" s="510">
        <v>4.8268569991510623E-3</v>
      </c>
      <c r="BV78" s="510">
        <v>1.2946602011597624E-2</v>
      </c>
      <c r="BW78" s="510">
        <v>5.2002773481252338E-4</v>
      </c>
      <c r="BX78" s="510">
        <v>9.7823428711176329E-5</v>
      </c>
      <c r="BY78" s="510">
        <v>0</v>
      </c>
      <c r="BZ78" s="510">
        <v>5.5901055132415623E-4</v>
      </c>
      <c r="CA78" s="510">
        <v>1.4429132173296322E-3</v>
      </c>
      <c r="CB78" s="510">
        <v>3.124792864109387E-4</v>
      </c>
      <c r="CC78" s="510">
        <v>1.8127435874195595E-3</v>
      </c>
      <c r="CD78" s="510">
        <v>7.874015748031496E-4</v>
      </c>
      <c r="CE78" s="510">
        <v>7.537688442211055E-3</v>
      </c>
      <c r="CF78" s="510">
        <v>1.7850381349056093E-3</v>
      </c>
      <c r="CG78" s="510">
        <v>2.6683366460642033E-3</v>
      </c>
      <c r="CH78" s="510">
        <v>2.2191076851202991E-3</v>
      </c>
      <c r="CI78" s="510">
        <v>2.3397432549588978E-3</v>
      </c>
      <c r="CJ78" s="510">
        <v>4.6496451586589445E-3</v>
      </c>
      <c r="CK78" s="510">
        <v>7.8104452750791002E-4</v>
      </c>
      <c r="CL78" s="510">
        <v>3.0674846625766872E-3</v>
      </c>
      <c r="CM78" s="510">
        <v>2.2510317228729834E-3</v>
      </c>
      <c r="CN78" s="510">
        <v>6.4891218909176535E-3</v>
      </c>
      <c r="CO78" s="510">
        <v>5.2047103862339107E-3</v>
      </c>
      <c r="CP78" s="510">
        <v>8.5407382263733619E-3</v>
      </c>
      <c r="CQ78" s="510">
        <v>1.6415629325827086E-3</v>
      </c>
      <c r="CR78" s="510">
        <v>2.9439778335786648E-3</v>
      </c>
      <c r="CS78" s="510">
        <v>1.0968271064515172E-3</v>
      </c>
      <c r="CT78" s="510">
        <v>7.5494056037613238E-4</v>
      </c>
      <c r="CU78" s="510">
        <v>4.8580881072610134E-3</v>
      </c>
      <c r="CV78" s="510">
        <v>1.0273455204713703E-3</v>
      </c>
      <c r="CW78" s="510">
        <v>4.7841607478011261E-4</v>
      </c>
      <c r="CX78" s="510">
        <v>6.454641474005398E-4</v>
      </c>
      <c r="CY78" s="510">
        <v>1.5487086795367411E-3</v>
      </c>
      <c r="CZ78" s="510">
        <v>1.518034246852609E-3</v>
      </c>
      <c r="DA78" s="510">
        <v>2.2936104543330831E-3</v>
      </c>
      <c r="DB78" s="510">
        <v>1.623748758309773E-3</v>
      </c>
      <c r="DC78" s="510">
        <v>2.0819962117061409E-3</v>
      </c>
      <c r="DD78" s="510">
        <v>2.6260177761203308E-3</v>
      </c>
      <c r="DE78" s="510">
        <v>6.6884039796003675E-4</v>
      </c>
      <c r="DF78" s="510">
        <v>1.5434459793907214E-2</v>
      </c>
      <c r="DG78" s="511">
        <v>2.8178023645023158E-3</v>
      </c>
      <c r="DH78" s="513" t="s">
        <v>279</v>
      </c>
      <c r="DI78" s="183"/>
    </row>
    <row r="79" spans="1:113" ht="17.25" customHeight="1">
      <c r="A79" s="587" t="s">
        <v>280</v>
      </c>
      <c r="B79" s="417" t="s">
        <v>372</v>
      </c>
      <c r="C79" s="488"/>
      <c r="D79" s="510">
        <v>9.674467250620997E-3</v>
      </c>
      <c r="E79" s="510">
        <v>5.1370538355353976E-2</v>
      </c>
      <c r="F79" s="510">
        <v>8.9667821479519055E-3</v>
      </c>
      <c r="G79" s="510">
        <v>2.4995266048096952E-2</v>
      </c>
      <c r="H79" s="510">
        <v>6.4688510757980591E-3</v>
      </c>
      <c r="I79" s="510">
        <v>0</v>
      </c>
      <c r="J79" s="510">
        <v>1.068114165645246E-2</v>
      </c>
      <c r="K79" s="510">
        <v>1.7751382302161417E-2</v>
      </c>
      <c r="L79" s="510">
        <v>2.0112100230794593E-2</v>
      </c>
      <c r="M79" s="510">
        <v>1.0238907849829351E-2</v>
      </c>
      <c r="N79" s="510">
        <v>0</v>
      </c>
      <c r="O79" s="510">
        <v>9.3732452161893656E-3</v>
      </c>
      <c r="P79" s="510">
        <v>1.2656091798852515E-2</v>
      </c>
      <c r="Q79" s="510">
        <v>2.0878983284292243E-2</v>
      </c>
      <c r="R79" s="510">
        <v>2.3120999899473915E-2</v>
      </c>
      <c r="S79" s="510">
        <v>1.5439904166112073E-2</v>
      </c>
      <c r="T79" s="510">
        <v>2.264799223647284E-2</v>
      </c>
      <c r="U79" s="510">
        <v>1.2233597321486061E-2</v>
      </c>
      <c r="V79" s="510">
        <v>1.1300595849599342E-2</v>
      </c>
      <c r="W79" s="510">
        <v>1.0368278271210375E-2</v>
      </c>
      <c r="X79" s="510">
        <v>0</v>
      </c>
      <c r="Y79" s="510">
        <v>1.6961096396374505E-2</v>
      </c>
      <c r="Z79" s="510">
        <v>1.487767247079568E-2</v>
      </c>
      <c r="AA79" s="510">
        <v>2.555256929680292E-2</v>
      </c>
      <c r="AB79" s="510">
        <v>1.0812736055562563E-2</v>
      </c>
      <c r="AC79" s="510">
        <v>1.2218189254128112E-2</v>
      </c>
      <c r="AD79" s="510">
        <v>2.5062656641604009E-3</v>
      </c>
      <c r="AE79" s="510">
        <v>5.5996035678889992E-2</v>
      </c>
      <c r="AF79" s="510">
        <v>9.768799810621006E-3</v>
      </c>
      <c r="AG79" s="510">
        <v>1.081207218419415E-2</v>
      </c>
      <c r="AH79" s="510">
        <v>8.4459459459459464E-3</v>
      </c>
      <c r="AI79" s="510">
        <v>1.8090252468358624E-2</v>
      </c>
      <c r="AJ79" s="510">
        <v>4.1293306355039847E-2</v>
      </c>
      <c r="AK79" s="510">
        <v>2.6463104325699746E-2</v>
      </c>
      <c r="AL79" s="510">
        <v>2.5408601550733531E-2</v>
      </c>
      <c r="AM79" s="510">
        <v>7.9947600608757628E-3</v>
      </c>
      <c r="AN79" s="510">
        <v>1.3007391501837552E-3</v>
      </c>
      <c r="AO79" s="510">
        <v>1.6272687029659141E-2</v>
      </c>
      <c r="AP79" s="510">
        <v>1.9179685741299357E-2</v>
      </c>
      <c r="AQ79" s="510">
        <v>1.1885870255173289E-2</v>
      </c>
      <c r="AR79" s="510">
        <v>1.5098165273725334E-2</v>
      </c>
      <c r="AS79" s="510">
        <v>1.1266015927094872E-2</v>
      </c>
      <c r="AT79" s="510">
        <v>9.8909590452477027E-3</v>
      </c>
      <c r="AU79" s="510">
        <v>1.0340148785851308E-2</v>
      </c>
      <c r="AV79" s="510">
        <v>8.250649297946595E-3</v>
      </c>
      <c r="AW79" s="510">
        <v>1.0009864794290025E-2</v>
      </c>
      <c r="AX79" s="510">
        <v>1.0337683419124714E-2</v>
      </c>
      <c r="AY79" s="510">
        <v>7.4911222591736654E-3</v>
      </c>
      <c r="AZ79" s="510">
        <v>9.0593001371654606E-3</v>
      </c>
      <c r="BA79" s="510">
        <v>8.9712918660287081E-3</v>
      </c>
      <c r="BB79" s="510">
        <v>5.9537985234579659E-3</v>
      </c>
      <c r="BC79" s="510">
        <v>7.1578947368421053E-3</v>
      </c>
      <c r="BD79" s="510">
        <v>5.5030094582975064E-3</v>
      </c>
      <c r="BE79" s="510">
        <v>3.9215686274509803E-3</v>
      </c>
      <c r="BF79" s="510">
        <v>1.0126582278481013E-2</v>
      </c>
      <c r="BG79" s="510">
        <v>1.017915309446254E-2</v>
      </c>
      <c r="BH79" s="510">
        <v>6.5928867777635429E-3</v>
      </c>
      <c r="BI79" s="510">
        <v>9.7451274362818589E-3</v>
      </c>
      <c r="BJ79" s="510">
        <v>5.953991880920162E-3</v>
      </c>
      <c r="BK79" s="510">
        <v>1.3527101834308879E-2</v>
      </c>
      <c r="BL79" s="510">
        <v>0.10053437188660447</v>
      </c>
      <c r="BM79" s="510">
        <v>2.0514606219905796E-2</v>
      </c>
      <c r="BN79" s="510">
        <v>2.0428425296347554E-2</v>
      </c>
      <c r="BO79" s="510">
        <v>2.0126819273703547E-2</v>
      </c>
      <c r="BP79" s="510">
        <v>2.2524483133841131E-2</v>
      </c>
      <c r="BQ79" s="510">
        <v>5.4756306303638379E-3</v>
      </c>
      <c r="BR79" s="510">
        <v>2.6132102682434381E-2</v>
      </c>
      <c r="BS79" s="510">
        <v>1.0735518105439002E-2</v>
      </c>
      <c r="BT79" s="510">
        <v>2.2723649696390014E-2</v>
      </c>
      <c r="BU79" s="510">
        <v>4.2933184016628618E-3</v>
      </c>
      <c r="BV79" s="510">
        <v>8.3133084881361792E-3</v>
      </c>
      <c r="BW79" s="510">
        <v>6.5336817963624727E-4</v>
      </c>
      <c r="BX79" s="510">
        <v>6.8476400097823424E-4</v>
      </c>
      <c r="BY79" s="510">
        <v>4.6568435491074739E-5</v>
      </c>
      <c r="BZ79" s="510">
        <v>7.6863950807071484E-4</v>
      </c>
      <c r="CA79" s="510">
        <v>3.4238618716296359E-3</v>
      </c>
      <c r="CB79" s="510">
        <v>3.3331123883833459E-3</v>
      </c>
      <c r="CC79" s="510">
        <v>1.9033807667905374E-3</v>
      </c>
      <c r="CD79" s="510">
        <v>3.5433070866141732E-3</v>
      </c>
      <c r="CE79" s="510">
        <v>2.5125628140703518E-3</v>
      </c>
      <c r="CF79" s="510">
        <v>2.163682587764375E-3</v>
      </c>
      <c r="CG79" s="510">
        <v>5.5544966918071176E-3</v>
      </c>
      <c r="CH79" s="510">
        <v>7.3931324456902592E-2</v>
      </c>
      <c r="CI79" s="510">
        <v>5.2226411941046829E-3</v>
      </c>
      <c r="CJ79" s="510">
        <v>3.9970633820050573E-3</v>
      </c>
      <c r="CK79" s="510">
        <v>5.9136228511313194E-3</v>
      </c>
      <c r="CL79" s="510">
        <v>6.9018404907975461E-3</v>
      </c>
      <c r="CM79" s="510">
        <v>1.4256534244862229E-2</v>
      </c>
      <c r="CN79" s="510">
        <v>6.361001554757593E-3</v>
      </c>
      <c r="CO79" s="510">
        <v>3.6013635847874457E-3</v>
      </c>
      <c r="CP79" s="510">
        <v>6.3836543409944487E-3</v>
      </c>
      <c r="CQ79" s="510">
        <v>7.4359198670282565E-3</v>
      </c>
      <c r="CR79" s="510">
        <v>3.8964412503247033E-3</v>
      </c>
      <c r="CS79" s="510">
        <v>4.6244602326063972E-3</v>
      </c>
      <c r="CT79" s="510">
        <v>3.5931348190053895E-3</v>
      </c>
      <c r="CU79" s="510">
        <v>1.1370363921295491E-2</v>
      </c>
      <c r="CV79" s="510">
        <v>3.1122526061338569E-3</v>
      </c>
      <c r="CW79" s="510">
        <v>3.0913038678099585E-3</v>
      </c>
      <c r="CX79" s="510">
        <v>8.1367601611704414E-3</v>
      </c>
      <c r="CY79" s="510">
        <v>2.5758727909004405E-3</v>
      </c>
      <c r="CZ79" s="510">
        <v>6.7400720560255841E-3</v>
      </c>
      <c r="DA79" s="510">
        <v>1.4021227695110269E-2</v>
      </c>
      <c r="DB79" s="510">
        <v>2.6935126461373883E-3</v>
      </c>
      <c r="DC79" s="510">
        <v>3.5221740423600129E-3</v>
      </c>
      <c r="DD79" s="510">
        <v>1.43887127851327E-2</v>
      </c>
      <c r="DE79" s="510">
        <v>4.0046818827857204E-2</v>
      </c>
      <c r="DF79" s="510">
        <v>3.9913603023894163E-2</v>
      </c>
      <c r="DG79" s="511">
        <v>9.7411815130669602E-3</v>
      </c>
      <c r="DH79" s="513" t="s">
        <v>280</v>
      </c>
      <c r="DI79" s="183"/>
    </row>
    <row r="80" spans="1:113" ht="17.25" customHeight="1">
      <c r="A80" s="587" t="s">
        <v>281</v>
      </c>
      <c r="B80" s="417" t="s">
        <v>373</v>
      </c>
      <c r="C80" s="488"/>
      <c r="D80" s="510">
        <v>4.9231458827484455E-2</v>
      </c>
      <c r="E80" s="510">
        <v>1.6663380003943996E-2</v>
      </c>
      <c r="F80" s="510">
        <v>2.0480945587935603E-2</v>
      </c>
      <c r="G80" s="510">
        <v>2.2533611058511645E-2</v>
      </c>
      <c r="H80" s="510">
        <v>3.6352130502039094E-2</v>
      </c>
      <c r="I80" s="510">
        <v>0</v>
      </c>
      <c r="J80" s="510">
        <v>0.27928558921379792</v>
      </c>
      <c r="K80" s="510">
        <v>9.27726905172979E-3</v>
      </c>
      <c r="L80" s="510">
        <v>7.2535443455324757E-3</v>
      </c>
      <c r="M80" s="510">
        <v>5.4607508532423209E-3</v>
      </c>
      <c r="N80" s="510">
        <v>0</v>
      </c>
      <c r="O80" s="510">
        <v>9.4596345730206047E-3</v>
      </c>
      <c r="P80" s="510">
        <v>1.1002362470469118E-2</v>
      </c>
      <c r="Q80" s="510">
        <v>2.5167470105803544E-2</v>
      </c>
      <c r="R80" s="510">
        <v>1.1526991254230472E-2</v>
      </c>
      <c r="S80" s="510">
        <v>4.738453347530946E-3</v>
      </c>
      <c r="T80" s="510">
        <v>6.0586985600755367E-3</v>
      </c>
      <c r="U80" s="510">
        <v>9.8834588886742639E-3</v>
      </c>
      <c r="V80" s="510">
        <v>3.5613999041161563E-3</v>
      </c>
      <c r="W80" s="510">
        <v>5.6115054442751498E-3</v>
      </c>
      <c r="X80" s="510">
        <v>0</v>
      </c>
      <c r="Y80" s="510">
        <v>5.3702038733506674E-3</v>
      </c>
      <c r="Z80" s="510">
        <v>1.248989787671736E-3</v>
      </c>
      <c r="AA80" s="510">
        <v>3.8910505836575876E-3</v>
      </c>
      <c r="AB80" s="510">
        <v>3.3094155097316107E-3</v>
      </c>
      <c r="AC80" s="510">
        <v>1.959681679532403E-3</v>
      </c>
      <c r="AD80" s="510">
        <v>0</v>
      </c>
      <c r="AE80" s="510">
        <v>3.3036009250082588E-4</v>
      </c>
      <c r="AF80" s="510">
        <v>1.5465951234908861E-3</v>
      </c>
      <c r="AG80" s="510">
        <v>1.9446172993154947E-3</v>
      </c>
      <c r="AH80" s="510">
        <v>1.0698198198198198E-2</v>
      </c>
      <c r="AI80" s="510">
        <v>7.3553773772447152E-3</v>
      </c>
      <c r="AJ80" s="510">
        <v>3.8113721765701783E-2</v>
      </c>
      <c r="AK80" s="510">
        <v>5.0890585241730284E-3</v>
      </c>
      <c r="AL80" s="510">
        <v>5.2992692586601216E-3</v>
      </c>
      <c r="AM80" s="510">
        <v>3.9877477894006818E-3</v>
      </c>
      <c r="AN80" s="510">
        <v>5.2442499070900605E-3</v>
      </c>
      <c r="AO80" s="510">
        <v>4.5861000442673746E-3</v>
      </c>
      <c r="AP80" s="510">
        <v>4.1871144928188738E-3</v>
      </c>
      <c r="AQ80" s="510">
        <v>4.8559096102577127E-3</v>
      </c>
      <c r="AR80" s="510">
        <v>5.1283319321497453E-3</v>
      </c>
      <c r="AS80" s="510">
        <v>9.4475680872854965E-3</v>
      </c>
      <c r="AT80" s="510">
        <v>9.5990383789817113E-3</v>
      </c>
      <c r="AU80" s="510">
        <v>5.7281884353423207E-3</v>
      </c>
      <c r="AV80" s="510">
        <v>5.9349890430971516E-3</v>
      </c>
      <c r="AW80" s="510">
        <v>7.0214124064295249E-3</v>
      </c>
      <c r="AX80" s="510">
        <v>7.0982578297984437E-3</v>
      </c>
      <c r="AY80" s="510">
        <v>8.6240910884392082E-4</v>
      </c>
      <c r="AZ80" s="510">
        <v>2.93470286133529E-3</v>
      </c>
      <c r="BA80" s="510">
        <v>2.9904306220095694E-3</v>
      </c>
      <c r="BB80" s="510">
        <v>2.3815194093831865E-3</v>
      </c>
      <c r="BC80" s="510">
        <v>4.6315789473684215E-3</v>
      </c>
      <c r="BD80" s="510">
        <v>0</v>
      </c>
      <c r="BE80" s="510">
        <v>3.9215686274509803E-3</v>
      </c>
      <c r="BF80" s="510">
        <v>0</v>
      </c>
      <c r="BG80" s="510">
        <v>7.4647122692725299E-4</v>
      </c>
      <c r="BH80" s="510">
        <v>1.4289515437604092E-3</v>
      </c>
      <c r="BI80" s="510">
        <v>4.8725637181409294E-3</v>
      </c>
      <c r="BJ80" s="510">
        <v>5.4127198917456026E-4</v>
      </c>
      <c r="BK80" s="510">
        <v>1.8607703462218319E-2</v>
      </c>
      <c r="BL80" s="510">
        <v>3.4870029888597045E-3</v>
      </c>
      <c r="BM80" s="510">
        <v>2.1319614494642015E-2</v>
      </c>
      <c r="BN80" s="510">
        <v>2.3968550053152016E-2</v>
      </c>
      <c r="BO80" s="510">
        <v>2.691818567189487E-2</v>
      </c>
      <c r="BP80" s="510">
        <v>1.6485310119695323E-2</v>
      </c>
      <c r="BQ80" s="510">
        <v>4.927771427217645E-3</v>
      </c>
      <c r="BR80" s="510">
        <v>5.5956158061724838E-3</v>
      </c>
      <c r="BS80" s="510">
        <v>1.0170490836731686E-2</v>
      </c>
      <c r="BT80" s="510">
        <v>2.270915757285915E-2</v>
      </c>
      <c r="BU80" s="510">
        <v>4.0654529589856096E-2</v>
      </c>
      <c r="BV80" s="510">
        <v>9.8421514597752426E-3</v>
      </c>
      <c r="BW80" s="510">
        <v>7.3070563763400712E-3</v>
      </c>
      <c r="BX80" s="510">
        <v>3.7662020053802884E-3</v>
      </c>
      <c r="BY80" s="510">
        <v>9.5465292756703214E-4</v>
      </c>
      <c r="BZ80" s="510">
        <v>2.7950527566207813E-3</v>
      </c>
      <c r="CA80" s="510">
        <v>2.1643698259944484E-3</v>
      </c>
      <c r="CB80" s="510">
        <v>0</v>
      </c>
      <c r="CC80" s="510">
        <v>3.3535756367261849E-3</v>
      </c>
      <c r="CD80" s="510">
        <v>1.3779527559055118E-3</v>
      </c>
      <c r="CE80" s="510">
        <v>3.3500837520938024E-3</v>
      </c>
      <c r="CF80" s="510">
        <v>2.7046032347054689E-3</v>
      </c>
      <c r="CG80" s="510">
        <v>5.3094453671685684E-3</v>
      </c>
      <c r="CH80" s="510">
        <v>8.9932258818033167E-3</v>
      </c>
      <c r="CI80" s="510">
        <v>8.8993805947543796E-3</v>
      </c>
      <c r="CJ80" s="510">
        <v>6.8792995622263915E-3</v>
      </c>
      <c r="CK80" s="510">
        <v>1.7023582762825468E-2</v>
      </c>
      <c r="CL80" s="510">
        <v>2.3006134969325155E-3</v>
      </c>
      <c r="CM80" s="510">
        <v>1.496519237984076E-2</v>
      </c>
      <c r="CN80" s="510">
        <v>1.5602979317222489E-2</v>
      </c>
      <c r="CO80" s="510">
        <v>1.2663973044040237E-2</v>
      </c>
      <c r="CP80" s="510">
        <v>5.7485738062128394E-3</v>
      </c>
      <c r="CQ80" s="510">
        <v>5.0456189824368202E-3</v>
      </c>
      <c r="CR80" s="510">
        <v>5.0653736254221149E-3</v>
      </c>
      <c r="CS80" s="510">
        <v>7.9248228772442961E-3</v>
      </c>
      <c r="CT80" s="510">
        <v>7.8934291502618398E-3</v>
      </c>
      <c r="CU80" s="510">
        <v>1.4713564339195542E-2</v>
      </c>
      <c r="CV80" s="510">
        <v>1.7283577579694818E-2</v>
      </c>
      <c r="CW80" s="510">
        <v>1.3248445147756964E-2</v>
      </c>
      <c r="CX80" s="510">
        <v>5.3201893361499043E-3</v>
      </c>
      <c r="CY80" s="510">
        <v>6.9194233548453875E-3</v>
      </c>
      <c r="CZ80" s="510">
        <v>4.2707363478120069E-2</v>
      </c>
      <c r="DA80" s="510">
        <v>2.0859584790436682E-3</v>
      </c>
      <c r="DB80" s="510">
        <v>1.2970887139909834E-2</v>
      </c>
      <c r="DC80" s="510">
        <v>3.1182980855027315E-2</v>
      </c>
      <c r="DD80" s="510">
        <v>2.8653117036484554E-2</v>
      </c>
      <c r="DE80" s="510">
        <v>0</v>
      </c>
      <c r="DF80" s="510">
        <v>1.5006974755883544E-2</v>
      </c>
      <c r="DG80" s="511">
        <v>1.1395843231646921E-2</v>
      </c>
      <c r="DH80" s="513" t="s">
        <v>281</v>
      </c>
      <c r="DI80" s="183"/>
    </row>
    <row r="81" spans="1:113" ht="17.25" customHeight="1">
      <c r="A81" s="587" t="s">
        <v>282</v>
      </c>
      <c r="B81" s="417" t="s">
        <v>374</v>
      </c>
      <c r="C81" s="488"/>
      <c r="D81" s="510">
        <v>2.3532487906915939E-3</v>
      </c>
      <c r="E81" s="510">
        <v>6.1131926641688032E-3</v>
      </c>
      <c r="F81" s="510">
        <v>7.1326676176890159E-4</v>
      </c>
      <c r="G81" s="510">
        <v>3.7871615224389319E-4</v>
      </c>
      <c r="H81" s="510">
        <v>1.8984671635494305E-3</v>
      </c>
      <c r="I81" s="510">
        <v>0</v>
      </c>
      <c r="J81" s="510">
        <v>4.3775170723165822E-4</v>
      </c>
      <c r="K81" s="510">
        <v>9.1789234434075666E-4</v>
      </c>
      <c r="L81" s="510">
        <v>9.0669304319155946E-4</v>
      </c>
      <c r="M81" s="510">
        <v>2.0477815699658703E-3</v>
      </c>
      <c r="N81" s="510">
        <v>0</v>
      </c>
      <c r="O81" s="510">
        <v>4.7514146257181115E-4</v>
      </c>
      <c r="P81" s="510">
        <v>3.0374620317246033E-4</v>
      </c>
      <c r="Q81" s="510">
        <v>2.6920428222625679E-3</v>
      </c>
      <c r="R81" s="510">
        <v>1.1728043427269377E-3</v>
      </c>
      <c r="S81" s="510">
        <v>2.3559164115533075E-3</v>
      </c>
      <c r="T81" s="510">
        <v>1.4425472762084612E-3</v>
      </c>
      <c r="U81" s="510">
        <v>6.4387354323610843E-4</v>
      </c>
      <c r="V81" s="510">
        <v>2.32860762961441E-3</v>
      </c>
      <c r="W81" s="510">
        <v>5.239882567170835E-3</v>
      </c>
      <c r="X81" s="510">
        <v>0</v>
      </c>
      <c r="Y81" s="510">
        <v>2.7701504143075838E-3</v>
      </c>
      <c r="Z81" s="510">
        <v>2.7551245316288298E-3</v>
      </c>
      <c r="AA81" s="510">
        <v>4.2119619720004811E-3</v>
      </c>
      <c r="AB81" s="510">
        <v>9.4385123954677337E-4</v>
      </c>
      <c r="AC81" s="510">
        <v>1.4825417923419047E-3</v>
      </c>
      <c r="AD81" s="510">
        <v>7.5187969924812026E-3</v>
      </c>
      <c r="AE81" s="510">
        <v>3.4687809712586719E-3</v>
      </c>
      <c r="AF81" s="510">
        <v>4.6818695915200293E-4</v>
      </c>
      <c r="AG81" s="510">
        <v>7.0006222775357814E-4</v>
      </c>
      <c r="AH81" s="510">
        <v>5.6306306306306306E-4</v>
      </c>
      <c r="AI81" s="510">
        <v>1.7891458485189849E-3</v>
      </c>
      <c r="AJ81" s="510">
        <v>8.9193541726886073E-3</v>
      </c>
      <c r="AK81" s="510">
        <v>2.0356234096692112E-3</v>
      </c>
      <c r="AL81" s="510">
        <v>5.9407597478663464E-3</v>
      </c>
      <c r="AM81" s="510">
        <v>2.8126143828623167E-3</v>
      </c>
      <c r="AN81" s="510">
        <v>1.2387991906511955E-4</v>
      </c>
      <c r="AO81" s="510">
        <v>3.5768038955289951E-3</v>
      </c>
      <c r="AP81" s="510">
        <v>5.1325919589392645E-3</v>
      </c>
      <c r="AQ81" s="510">
        <v>5.7921797638694934E-3</v>
      </c>
      <c r="AR81" s="510">
        <v>6.9234953760941595E-4</v>
      </c>
      <c r="AS81" s="510">
        <v>2.0650878916455909E-3</v>
      </c>
      <c r="AT81" s="510">
        <v>1.596977762513952E-3</v>
      </c>
      <c r="AU81" s="510">
        <v>1.5640561188682651E-3</v>
      </c>
      <c r="AV81" s="510">
        <v>9.6126531937342744E-4</v>
      </c>
      <c r="AW81" s="510">
        <v>5.2225381535426216E-4</v>
      </c>
      <c r="AX81" s="510">
        <v>5.6956933438703664E-4</v>
      </c>
      <c r="AY81" s="510">
        <v>5.1293613663265882E-4</v>
      </c>
      <c r="AZ81" s="510">
        <v>7.9747360362372006E-4</v>
      </c>
      <c r="BA81" s="510">
        <v>5.9808612440191385E-4</v>
      </c>
      <c r="BB81" s="510">
        <v>2.3815194093831864E-4</v>
      </c>
      <c r="BC81" s="510">
        <v>8.4210526315789478E-4</v>
      </c>
      <c r="BD81" s="510">
        <v>3.4393809114359415E-4</v>
      </c>
      <c r="BE81" s="510">
        <v>0</v>
      </c>
      <c r="BF81" s="510">
        <v>2.5316455696202532E-3</v>
      </c>
      <c r="BG81" s="510">
        <v>2.3412052117263845E-3</v>
      </c>
      <c r="BH81" s="510">
        <v>1.0446128526800233E-3</v>
      </c>
      <c r="BI81" s="510">
        <v>1.1244377811094452E-3</v>
      </c>
      <c r="BJ81" s="510">
        <v>5.4127198917456026E-4</v>
      </c>
      <c r="BK81" s="510">
        <v>4.0221429554283052E-4</v>
      </c>
      <c r="BL81" s="510">
        <v>2.7896023910877636E-2</v>
      </c>
      <c r="BM81" s="510">
        <v>9.1359078621226753E-4</v>
      </c>
      <c r="BN81" s="510">
        <v>7.4212247026495773E-4</v>
      </c>
      <c r="BO81" s="510">
        <v>1.8369365550374452E-3</v>
      </c>
      <c r="BP81" s="510">
        <v>2.2760246644903883E-3</v>
      </c>
      <c r="BQ81" s="510">
        <v>2.4461173070202975E-3</v>
      </c>
      <c r="BR81" s="510">
        <v>5.5379290452841077E-3</v>
      </c>
      <c r="BS81" s="510">
        <v>5.1589446273276663E-4</v>
      </c>
      <c r="BT81" s="510">
        <v>5.3620857064185618E-4</v>
      </c>
      <c r="BU81" s="510">
        <v>1.6812023514602145E-4</v>
      </c>
      <c r="BV81" s="510">
        <v>2.3022576514094133E-4</v>
      </c>
      <c r="BW81" s="510">
        <v>5.3336177929489575E-5</v>
      </c>
      <c r="BX81" s="510">
        <v>2.4455857177794082E-5</v>
      </c>
      <c r="BY81" s="510">
        <v>1.2700482406656746E-5</v>
      </c>
      <c r="BZ81" s="510">
        <v>0</v>
      </c>
      <c r="CA81" s="510">
        <v>2.8491422003203756E-3</v>
      </c>
      <c r="CB81" s="510">
        <v>6.1643641046521536E-3</v>
      </c>
      <c r="CC81" s="510">
        <v>0.37995105592313966</v>
      </c>
      <c r="CD81" s="510">
        <v>1.7716535433070866E-3</v>
      </c>
      <c r="CE81" s="510">
        <v>0</v>
      </c>
      <c r="CF81" s="510">
        <v>1.0818412938821875E-4</v>
      </c>
      <c r="CG81" s="510">
        <v>2.1782339967871047E-4</v>
      </c>
      <c r="CH81" s="510">
        <v>1.5183368371875731E-3</v>
      </c>
      <c r="CI81" s="510">
        <v>5.2226411941046823E-5</v>
      </c>
      <c r="CJ81" s="510">
        <v>1.0876362944231449E-4</v>
      </c>
      <c r="CK81" s="510">
        <v>3.2676352681453383E-4</v>
      </c>
      <c r="CL81" s="510">
        <v>0</v>
      </c>
      <c r="CM81" s="510">
        <v>5.0022927174955183E-4</v>
      </c>
      <c r="CN81" s="510">
        <v>1.3504575973627986E-4</v>
      </c>
      <c r="CO81" s="510">
        <v>2.1213511526830159E-4</v>
      </c>
      <c r="CP81" s="510">
        <v>3.1754026739080448E-4</v>
      </c>
      <c r="CQ81" s="510">
        <v>1.9040071631837058E-4</v>
      </c>
      <c r="CR81" s="510">
        <v>2.5976275002164692E-4</v>
      </c>
      <c r="CS81" s="510">
        <v>2.0750783095028704E-4</v>
      </c>
      <c r="CT81" s="510">
        <v>2.0068040212530103E-4</v>
      </c>
      <c r="CU81" s="510">
        <v>3.1342503917812991E-4</v>
      </c>
      <c r="CV81" s="510">
        <v>1.5108022359873092E-4</v>
      </c>
      <c r="CW81" s="510">
        <v>3.6801236521547121E-5</v>
      </c>
      <c r="CX81" s="510">
        <v>9.6819622110080981E-4</v>
      </c>
      <c r="CY81" s="510">
        <v>1.1147517487668059E-4</v>
      </c>
      <c r="CZ81" s="510">
        <v>2.4288547949641743E-4</v>
      </c>
      <c r="DA81" s="510">
        <v>4.8609439670022135E-4</v>
      </c>
      <c r="DB81" s="510">
        <v>2.1013219225185297E-4</v>
      </c>
      <c r="DC81" s="510">
        <v>2.5046570967893428E-4</v>
      </c>
      <c r="DD81" s="510">
        <v>2.6415563428429362E-4</v>
      </c>
      <c r="DE81" s="510">
        <v>2.675361591840147E-3</v>
      </c>
      <c r="DF81" s="510">
        <v>7.6497322593709223E-4</v>
      </c>
      <c r="DG81" s="511">
        <v>1.5368261507770836E-3</v>
      </c>
      <c r="DH81" s="513" t="s">
        <v>282</v>
      </c>
      <c r="DI81" s="183"/>
    </row>
    <row r="82" spans="1:113" ht="17.25" customHeight="1">
      <c r="A82" s="587" t="s">
        <v>283</v>
      </c>
      <c r="B82" s="417" t="s">
        <v>375</v>
      </c>
      <c r="C82" s="488"/>
      <c r="D82" s="510">
        <v>0</v>
      </c>
      <c r="E82" s="510">
        <v>0</v>
      </c>
      <c r="F82" s="510">
        <v>1.2227430201752598E-3</v>
      </c>
      <c r="G82" s="510">
        <v>1.8935807612194659E-4</v>
      </c>
      <c r="H82" s="510">
        <v>4.2188159189987344E-4</v>
      </c>
      <c r="I82" s="510">
        <v>0</v>
      </c>
      <c r="J82" s="510">
        <v>1.1381544388023113E-3</v>
      </c>
      <c r="K82" s="510">
        <v>1.7483663701728697E-4</v>
      </c>
      <c r="L82" s="510">
        <v>1.1539729640619849E-4</v>
      </c>
      <c r="M82" s="510">
        <v>0</v>
      </c>
      <c r="N82" s="510">
        <v>0</v>
      </c>
      <c r="O82" s="510">
        <v>8.206988898967647E-4</v>
      </c>
      <c r="P82" s="510">
        <v>1.7887276409044887E-3</v>
      </c>
      <c r="Q82" s="510">
        <v>6.260564702936205E-4</v>
      </c>
      <c r="R82" s="510">
        <v>1.3738565157658412E-3</v>
      </c>
      <c r="S82" s="510">
        <v>3.0613603087980835E-4</v>
      </c>
      <c r="T82" s="510">
        <v>7.9995803498832845E-4</v>
      </c>
      <c r="U82" s="510">
        <v>1.3521344407958276E-3</v>
      </c>
      <c r="V82" s="510">
        <v>3.4244229847270736E-4</v>
      </c>
      <c r="W82" s="510">
        <v>4.4594745252517746E-4</v>
      </c>
      <c r="X82" s="510">
        <v>0</v>
      </c>
      <c r="Y82" s="510">
        <v>6.8038782105800302E-4</v>
      </c>
      <c r="Z82" s="510">
        <v>5.1428991257071487E-4</v>
      </c>
      <c r="AA82" s="510">
        <v>4.41253158971479E-4</v>
      </c>
      <c r="AB82" s="510">
        <v>5.0887828622734055E-3</v>
      </c>
      <c r="AC82" s="510">
        <v>6.9866912052894367E-4</v>
      </c>
      <c r="AD82" s="510">
        <v>0</v>
      </c>
      <c r="AE82" s="510">
        <v>3.3036009250082588E-4</v>
      </c>
      <c r="AF82" s="510">
        <v>6.4704489860332992E-4</v>
      </c>
      <c r="AG82" s="510">
        <v>1.0112009956440573E-3</v>
      </c>
      <c r="AH82" s="510">
        <v>1.1261261261261261E-3</v>
      </c>
      <c r="AI82" s="510">
        <v>7.2891127161884563E-4</v>
      </c>
      <c r="AJ82" s="510">
        <v>5.3681298261551804E-4</v>
      </c>
      <c r="AK82" s="510">
        <v>5.0890585241730279E-4</v>
      </c>
      <c r="AL82" s="510">
        <v>6.9727227087633176E-4</v>
      </c>
      <c r="AM82" s="510">
        <v>1.7338033866959486E-4</v>
      </c>
      <c r="AN82" s="510">
        <v>2.0646653177519924E-4</v>
      </c>
      <c r="AO82" s="510">
        <v>3.7184594953519254E-4</v>
      </c>
      <c r="AP82" s="510">
        <v>2.2511368240961686E-4</v>
      </c>
      <c r="AQ82" s="510">
        <v>1.1901739240827726E-4</v>
      </c>
      <c r="AR82" s="510">
        <v>3.5112012264477521E-4</v>
      </c>
      <c r="AS82" s="510">
        <v>5.7688690090504358E-4</v>
      </c>
      <c r="AT82" s="510">
        <v>7.8990297930797628E-4</v>
      </c>
      <c r="AU82" s="510">
        <v>8.2881606299002077E-4</v>
      </c>
      <c r="AV82" s="510">
        <v>1.2909869328788248E-3</v>
      </c>
      <c r="AW82" s="510">
        <v>1.1025358324145535E-3</v>
      </c>
      <c r="AX82" s="510">
        <v>6.6924396790476797E-4</v>
      </c>
      <c r="AY82" s="510">
        <v>6.538526576855871E-4</v>
      </c>
      <c r="AZ82" s="510">
        <v>9.2506938020351531E-4</v>
      </c>
      <c r="BA82" s="510">
        <v>1.1961722488038277E-3</v>
      </c>
      <c r="BB82" s="510">
        <v>1.6670635865682305E-3</v>
      </c>
      <c r="BC82" s="510">
        <v>8.4210526315789478E-4</v>
      </c>
      <c r="BD82" s="510">
        <v>1.5477214101461737E-3</v>
      </c>
      <c r="BE82" s="510">
        <v>0</v>
      </c>
      <c r="BF82" s="510">
        <v>0</v>
      </c>
      <c r="BG82" s="510">
        <v>2.0358306188925082E-4</v>
      </c>
      <c r="BH82" s="510">
        <v>4.4346772047736837E-4</v>
      </c>
      <c r="BI82" s="510">
        <v>7.4962518740629683E-4</v>
      </c>
      <c r="BJ82" s="510">
        <v>2.7063599458728013E-4</v>
      </c>
      <c r="BK82" s="510">
        <v>7.1975189728717037E-4</v>
      </c>
      <c r="BL82" s="510">
        <v>0</v>
      </c>
      <c r="BM82" s="510">
        <v>9.3605613341420861E-5</v>
      </c>
      <c r="BN82" s="510">
        <v>4.3123332731612412E-4</v>
      </c>
      <c r="BO82" s="510">
        <v>1.5896566341670201E-4</v>
      </c>
      <c r="BP82" s="510">
        <v>2.0856002901704752E-4</v>
      </c>
      <c r="BQ82" s="510">
        <v>7.1962046683526914E-4</v>
      </c>
      <c r="BR82" s="510">
        <v>1.7306028266512836E-4</v>
      </c>
      <c r="BS82" s="510">
        <v>1.179187343389181E-3</v>
      </c>
      <c r="BT82" s="510">
        <v>4.173731576887961E-3</v>
      </c>
      <c r="BU82" s="510">
        <v>3.2331883238412556E-3</v>
      </c>
      <c r="BV82" s="510">
        <v>1.2050879894096149E-3</v>
      </c>
      <c r="BW82" s="510">
        <v>1.8667662275321351E-4</v>
      </c>
      <c r="BX82" s="510">
        <v>9.7823428711176329E-5</v>
      </c>
      <c r="BY82" s="510">
        <v>0</v>
      </c>
      <c r="BZ82" s="510">
        <v>0</v>
      </c>
      <c r="CA82" s="510">
        <v>4.6466696829259343E-4</v>
      </c>
      <c r="CB82" s="510">
        <v>0</v>
      </c>
      <c r="CC82" s="510">
        <v>2.7191153811293394E-4</v>
      </c>
      <c r="CD82" s="510">
        <v>3.7401574803149606E-3</v>
      </c>
      <c r="CE82" s="510">
        <v>2.5125628140703518E-3</v>
      </c>
      <c r="CF82" s="510">
        <v>3.2455238816465627E-4</v>
      </c>
      <c r="CG82" s="510">
        <v>4.0841887439758214E-4</v>
      </c>
      <c r="CH82" s="510">
        <v>2.2891847699135714E-2</v>
      </c>
      <c r="CI82" s="510">
        <v>1.3787772752436361E-3</v>
      </c>
      <c r="CJ82" s="510">
        <v>3.9154906599233215E-3</v>
      </c>
      <c r="CK82" s="510">
        <v>4.3754433224677822E-3</v>
      </c>
      <c r="CL82" s="510">
        <v>1.5337423312883436E-3</v>
      </c>
      <c r="CM82" s="510">
        <v>1.5131935470423944E-2</v>
      </c>
      <c r="CN82" s="510">
        <v>6.3021354543597277E-4</v>
      </c>
      <c r="CO82" s="510">
        <v>3.5076294640874984E-3</v>
      </c>
      <c r="CP82" s="510">
        <v>4.2484697844011078E-3</v>
      </c>
      <c r="CQ82" s="510">
        <v>7.6674883057938428E-4</v>
      </c>
      <c r="CR82" s="510">
        <v>1.2988137501082346E-4</v>
      </c>
      <c r="CS82" s="510">
        <v>1.3833855396685804E-4</v>
      </c>
      <c r="CT82" s="510">
        <v>3.3446733687550169E-4</v>
      </c>
      <c r="CU82" s="510">
        <v>3.9004004875500611E-3</v>
      </c>
      <c r="CV82" s="510">
        <v>1.8431787279045173E-3</v>
      </c>
      <c r="CW82" s="510">
        <v>2.6864902660729399E-3</v>
      </c>
      <c r="CX82" s="510">
        <v>3.227320737002699E-4</v>
      </c>
      <c r="CY82" s="510">
        <v>2.1458971163761014E-3</v>
      </c>
      <c r="CZ82" s="510">
        <v>8.2985872161275961E-4</v>
      </c>
      <c r="DA82" s="510">
        <v>3.8226840905551386E-4</v>
      </c>
      <c r="DB82" s="510">
        <v>9.1694047528081306E-4</v>
      </c>
      <c r="DC82" s="510">
        <v>1.6123730060581393E-3</v>
      </c>
      <c r="DD82" s="510">
        <v>1.3052396046988625E-3</v>
      </c>
      <c r="DE82" s="510">
        <v>8.3605049745004594E-5</v>
      </c>
      <c r="DF82" s="510">
        <v>5.7822976195833148E-3</v>
      </c>
      <c r="DG82" s="511">
        <v>1.4552476807597071E-3</v>
      </c>
      <c r="DH82" s="513" t="s">
        <v>283</v>
      </c>
      <c r="DI82" s="183"/>
    </row>
    <row r="83" spans="1:113" ht="17.25" customHeight="1">
      <c r="A83" s="587" t="s">
        <v>284</v>
      </c>
      <c r="B83" s="417" t="s">
        <v>376</v>
      </c>
      <c r="C83" s="488"/>
      <c r="D83" s="510">
        <v>7.4706310815606149E-5</v>
      </c>
      <c r="E83" s="510">
        <v>3.9439952672056796E-4</v>
      </c>
      <c r="F83" s="510">
        <v>1.0189525168127165E-4</v>
      </c>
      <c r="G83" s="510">
        <v>0</v>
      </c>
      <c r="H83" s="510">
        <v>7.0313598649978903E-5</v>
      </c>
      <c r="I83" s="510">
        <v>0</v>
      </c>
      <c r="J83" s="510">
        <v>0</v>
      </c>
      <c r="K83" s="510">
        <v>1.6390934720370655E-4</v>
      </c>
      <c r="L83" s="510">
        <v>1.6485328058028355E-4</v>
      </c>
      <c r="M83" s="510">
        <v>0</v>
      </c>
      <c r="N83" s="510">
        <v>0</v>
      </c>
      <c r="O83" s="510">
        <v>4.3194678415619194E-5</v>
      </c>
      <c r="P83" s="510">
        <v>1.0124873439082012E-4</v>
      </c>
      <c r="Q83" s="510">
        <v>1.2521129405872408E-4</v>
      </c>
      <c r="R83" s="510">
        <v>1.6754347753241967E-4</v>
      </c>
      <c r="S83" s="510">
        <v>1.4641288433382137E-4</v>
      </c>
      <c r="T83" s="510">
        <v>2.0982505835759436E-4</v>
      </c>
      <c r="U83" s="510">
        <v>1.287747086472217E-4</v>
      </c>
      <c r="V83" s="510">
        <v>1.3697691938908293E-4</v>
      </c>
      <c r="W83" s="510">
        <v>7.4324575420862911E-5</v>
      </c>
      <c r="X83" s="510">
        <v>0</v>
      </c>
      <c r="Y83" s="510">
        <v>1.4579739022671496E-4</v>
      </c>
      <c r="Z83" s="510">
        <v>1.4693997502020423E-4</v>
      </c>
      <c r="AA83" s="510">
        <v>2.4068354125717038E-4</v>
      </c>
      <c r="AB83" s="510">
        <v>7.2718098644326869E-5</v>
      </c>
      <c r="AC83" s="510">
        <v>1.1928497179762453E-4</v>
      </c>
      <c r="AD83" s="510">
        <v>0</v>
      </c>
      <c r="AE83" s="510">
        <v>3.3036009250082588E-4</v>
      </c>
      <c r="AF83" s="510">
        <v>6.8386859201977963E-5</v>
      </c>
      <c r="AG83" s="510">
        <v>7.7784691972619788E-5</v>
      </c>
      <c r="AH83" s="510">
        <v>0</v>
      </c>
      <c r="AI83" s="510">
        <v>1.325293221125174E-4</v>
      </c>
      <c r="AJ83" s="510">
        <v>4.1293306355039849E-4</v>
      </c>
      <c r="AK83" s="510">
        <v>0</v>
      </c>
      <c r="AL83" s="510">
        <v>2.5101801751547945E-4</v>
      </c>
      <c r="AM83" s="510">
        <v>5.7793446223198291E-5</v>
      </c>
      <c r="AN83" s="510">
        <v>0</v>
      </c>
      <c r="AO83" s="510">
        <v>1.2394864984506418E-4</v>
      </c>
      <c r="AP83" s="510">
        <v>1.3506820944577012E-4</v>
      </c>
      <c r="AQ83" s="510">
        <v>9.5213913926621812E-5</v>
      </c>
      <c r="AR83" s="510">
        <v>1.0385243064141239E-4</v>
      </c>
      <c r="AS83" s="510">
        <v>7.9426457370984261E-5</v>
      </c>
      <c r="AT83" s="510">
        <v>6.8687215591997937E-5</v>
      </c>
      <c r="AU83" s="510">
        <v>7.3524005587824429E-5</v>
      </c>
      <c r="AV83" s="510">
        <v>5.32627221816411E-5</v>
      </c>
      <c r="AW83" s="510">
        <v>5.8028201706029132E-5</v>
      </c>
      <c r="AX83" s="510">
        <v>5.695693343870366E-5</v>
      </c>
      <c r="AY83" s="510">
        <v>4.509328673693704E-5</v>
      </c>
      <c r="AZ83" s="510">
        <v>6.3797888289897611E-5</v>
      </c>
      <c r="BA83" s="510">
        <v>0</v>
      </c>
      <c r="BB83" s="510">
        <v>0</v>
      </c>
      <c r="BC83" s="510">
        <v>0</v>
      </c>
      <c r="BD83" s="510">
        <v>0</v>
      </c>
      <c r="BE83" s="510">
        <v>0</v>
      </c>
      <c r="BF83" s="510">
        <v>0</v>
      </c>
      <c r="BG83" s="510">
        <v>1.0179153094462541E-4</v>
      </c>
      <c r="BH83" s="510">
        <v>4.9274191164152043E-5</v>
      </c>
      <c r="BI83" s="510">
        <v>1.249375312343828E-4</v>
      </c>
      <c r="BJ83" s="510">
        <v>0</v>
      </c>
      <c r="BK83" s="510">
        <v>8.4676693798490637E-5</v>
      </c>
      <c r="BL83" s="510">
        <v>4.5285753102074088E-5</v>
      </c>
      <c r="BM83" s="510">
        <v>1.3104785867798919E-4</v>
      </c>
      <c r="BN83" s="510">
        <v>1.30372866397898E-4</v>
      </c>
      <c r="BO83" s="510">
        <v>1.2363996043521266E-4</v>
      </c>
      <c r="BP83" s="510">
        <v>1.5415306492564383E-4</v>
      </c>
      <c r="BQ83" s="510">
        <v>5.0343818667487963E-5</v>
      </c>
      <c r="BR83" s="510">
        <v>2.3074704355350448E-4</v>
      </c>
      <c r="BS83" s="510">
        <v>2.4566402987274605E-5</v>
      </c>
      <c r="BT83" s="510">
        <v>2.8984247061721954E-5</v>
      </c>
      <c r="BU83" s="510">
        <v>1.5283657740547404E-5</v>
      </c>
      <c r="BV83" s="510">
        <v>1.4389110321308833E-5</v>
      </c>
      <c r="BW83" s="510">
        <v>0</v>
      </c>
      <c r="BX83" s="510">
        <v>0</v>
      </c>
      <c r="BY83" s="510">
        <v>0</v>
      </c>
      <c r="BZ83" s="510">
        <v>2.7950527566207811E-4</v>
      </c>
      <c r="CA83" s="510">
        <v>1.3450885924259283E-4</v>
      </c>
      <c r="CB83" s="510">
        <v>7.196492656736769E-4</v>
      </c>
      <c r="CC83" s="510">
        <v>0</v>
      </c>
      <c r="CD83" s="510">
        <v>0</v>
      </c>
      <c r="CE83" s="510">
        <v>8.375209380234506E-4</v>
      </c>
      <c r="CF83" s="510">
        <v>0</v>
      </c>
      <c r="CG83" s="510">
        <v>2.7227924959838809E-5</v>
      </c>
      <c r="CH83" s="510">
        <v>1.0511562718990891E-3</v>
      </c>
      <c r="CI83" s="510">
        <v>1.0445282388209366E-5</v>
      </c>
      <c r="CJ83" s="510">
        <v>0</v>
      </c>
      <c r="CK83" s="510">
        <v>3.1879368469710612E-5</v>
      </c>
      <c r="CL83" s="510">
        <v>0</v>
      </c>
      <c r="CM83" s="510">
        <v>1.2505731793738796E-4</v>
      </c>
      <c r="CN83" s="510">
        <v>1.3850847152438961E-5</v>
      </c>
      <c r="CO83" s="510">
        <v>1.4800124321044296E-5</v>
      </c>
      <c r="CP83" s="510">
        <v>3.2848993178359082E-5</v>
      </c>
      <c r="CQ83" s="510">
        <v>6.4324566323773849E-5</v>
      </c>
      <c r="CR83" s="510">
        <v>4.3293791670274482E-5</v>
      </c>
      <c r="CS83" s="510">
        <v>3.9525301133388013E-5</v>
      </c>
      <c r="CT83" s="510">
        <v>2.8668628875043004E-5</v>
      </c>
      <c r="CU83" s="510">
        <v>3.4825004353125546E-5</v>
      </c>
      <c r="CV83" s="510">
        <v>0</v>
      </c>
      <c r="CW83" s="510">
        <v>7.3602473043094243E-5</v>
      </c>
      <c r="CX83" s="510">
        <v>6.8458318663693619E-5</v>
      </c>
      <c r="CY83" s="510">
        <v>1.1943768736787206E-5</v>
      </c>
      <c r="CZ83" s="510">
        <v>6.0721369874104357E-5</v>
      </c>
      <c r="DA83" s="510">
        <v>1.1798407686898576E-4</v>
      </c>
      <c r="DB83" s="510">
        <v>1.9102926568350272E-5</v>
      </c>
      <c r="DC83" s="510">
        <v>1.5654106854933392E-5</v>
      </c>
      <c r="DD83" s="510">
        <v>1.5538566722605506E-5</v>
      </c>
      <c r="DE83" s="510">
        <v>3.2605969400551793E-3</v>
      </c>
      <c r="DF83" s="510">
        <v>2.2499212527561534E-5</v>
      </c>
      <c r="DG83" s="511">
        <v>7.6938424765065339E-5</v>
      </c>
      <c r="DH83" s="513" t="s">
        <v>284</v>
      </c>
      <c r="DI83" s="183"/>
    </row>
    <row r="84" spans="1:113" ht="17.25" customHeight="1">
      <c r="A84" s="587" t="s">
        <v>285</v>
      </c>
      <c r="B84" s="417" t="s">
        <v>377</v>
      </c>
      <c r="C84" s="488"/>
      <c r="D84" s="510">
        <v>1.5128027940160245E-3</v>
      </c>
      <c r="E84" s="510">
        <v>6.6061920725695132E-3</v>
      </c>
      <c r="F84" s="510">
        <v>1.2227430201752598E-3</v>
      </c>
      <c r="G84" s="510">
        <v>3.7871615224389319E-4</v>
      </c>
      <c r="H84" s="510">
        <v>1.7578399662494726E-3</v>
      </c>
      <c r="I84" s="510">
        <v>0</v>
      </c>
      <c r="J84" s="510">
        <v>3.5020136578532658E-4</v>
      </c>
      <c r="K84" s="510">
        <v>3.8136241449395719E-3</v>
      </c>
      <c r="L84" s="510">
        <v>3.016815034619189E-3</v>
      </c>
      <c r="M84" s="510">
        <v>6.1433447098976105E-3</v>
      </c>
      <c r="N84" s="510">
        <v>0</v>
      </c>
      <c r="O84" s="510">
        <v>2.0301498855341024E-3</v>
      </c>
      <c r="P84" s="510">
        <v>1.9237259534255822E-3</v>
      </c>
      <c r="Q84" s="510">
        <v>2.0033807049395854E-3</v>
      </c>
      <c r="R84" s="510">
        <v>2.2115739034279398E-3</v>
      </c>
      <c r="S84" s="510">
        <v>4.2326633834686546E-3</v>
      </c>
      <c r="T84" s="510">
        <v>3.2260602722480134E-3</v>
      </c>
      <c r="U84" s="510">
        <v>2.0282016611937416E-3</v>
      </c>
      <c r="V84" s="510">
        <v>4.862680638312444E-3</v>
      </c>
      <c r="W84" s="510">
        <v>2.9358207291240849E-3</v>
      </c>
      <c r="X84" s="510">
        <v>0</v>
      </c>
      <c r="Y84" s="510">
        <v>1.9682647680606519E-3</v>
      </c>
      <c r="Z84" s="510">
        <v>2.1673646315480129E-3</v>
      </c>
      <c r="AA84" s="510">
        <v>5.3752657547434714E-3</v>
      </c>
      <c r="AB84" s="510">
        <v>1.2213672486587964E-3</v>
      </c>
      <c r="AC84" s="510">
        <v>1.7551931564507609E-3</v>
      </c>
      <c r="AD84" s="510">
        <v>7.5187969924812026E-3</v>
      </c>
      <c r="AE84" s="510">
        <v>5.1205814337628016E-3</v>
      </c>
      <c r="AF84" s="510">
        <v>1.983218916857361E-3</v>
      </c>
      <c r="AG84" s="510">
        <v>1.4001244555071563E-3</v>
      </c>
      <c r="AH84" s="510">
        <v>3.3783783783783786E-3</v>
      </c>
      <c r="AI84" s="510">
        <v>4.8373202571068852E-3</v>
      </c>
      <c r="AJ84" s="510">
        <v>4.0880373291489452E-3</v>
      </c>
      <c r="AK84" s="510">
        <v>6.1068702290076335E-3</v>
      </c>
      <c r="AL84" s="510">
        <v>5.2155965861549617E-3</v>
      </c>
      <c r="AM84" s="510">
        <v>1.5604230480263537E-3</v>
      </c>
      <c r="AN84" s="510">
        <v>2.8905314448527894E-4</v>
      </c>
      <c r="AO84" s="510">
        <v>2.5675077467906151E-3</v>
      </c>
      <c r="AP84" s="510">
        <v>2.5662959794696323E-3</v>
      </c>
      <c r="AQ84" s="510">
        <v>4.6972197537133425E-3</v>
      </c>
      <c r="AR84" s="510">
        <v>5.860244300479699E-3</v>
      </c>
      <c r="AS84" s="510">
        <v>1.7390213824383923E-3</v>
      </c>
      <c r="AT84" s="510">
        <v>1.8030394092899459E-3</v>
      </c>
      <c r="AU84" s="510">
        <v>1.3501681026127758E-3</v>
      </c>
      <c r="AV84" s="510">
        <v>1.0830086843600358E-3</v>
      </c>
      <c r="AW84" s="510">
        <v>1.5957755469158011E-3</v>
      </c>
      <c r="AX84" s="510">
        <v>1.2744113856909944E-3</v>
      </c>
      <c r="AY84" s="510">
        <v>8.8495575221238937E-4</v>
      </c>
      <c r="AZ84" s="510">
        <v>1.6587450955373377E-3</v>
      </c>
      <c r="BA84" s="510">
        <v>1.1961722488038277E-3</v>
      </c>
      <c r="BB84" s="510">
        <v>1.1907597046915933E-3</v>
      </c>
      <c r="BC84" s="510">
        <v>2.1052631578947368E-3</v>
      </c>
      <c r="BD84" s="510">
        <v>5.159071367153912E-4</v>
      </c>
      <c r="BE84" s="510">
        <v>0</v>
      </c>
      <c r="BF84" s="510">
        <v>0</v>
      </c>
      <c r="BG84" s="510">
        <v>1.1875678610206298E-3</v>
      </c>
      <c r="BH84" s="510">
        <v>8.9679027918756712E-4</v>
      </c>
      <c r="BI84" s="510">
        <v>1.2493753123438282E-3</v>
      </c>
      <c r="BJ84" s="510">
        <v>8.1190798376184028E-4</v>
      </c>
      <c r="BK84" s="510">
        <v>1.8734718502916054E-3</v>
      </c>
      <c r="BL84" s="510">
        <v>6.4305769404945203E-3</v>
      </c>
      <c r="BM84" s="510">
        <v>1.3329439339818331E-3</v>
      </c>
      <c r="BN84" s="510">
        <v>1.3639007561626251E-3</v>
      </c>
      <c r="BO84" s="510">
        <v>1.4925109509679243E-3</v>
      </c>
      <c r="BP84" s="510">
        <v>1.6866158868335146E-3</v>
      </c>
      <c r="BQ84" s="510">
        <v>3.9327406582602359E-3</v>
      </c>
      <c r="BR84" s="510">
        <v>2.0363426593596769E-2</v>
      </c>
      <c r="BS84" s="510">
        <v>5.4046086572004132E-4</v>
      </c>
      <c r="BT84" s="510">
        <v>4.6374795298755126E-4</v>
      </c>
      <c r="BU84" s="510">
        <v>3.0011546108711266E-4</v>
      </c>
      <c r="BV84" s="510">
        <v>2.626012633638862E-4</v>
      </c>
      <c r="BW84" s="510">
        <v>9.3338311376606756E-5</v>
      </c>
      <c r="BX84" s="510">
        <v>4.8911714355588165E-5</v>
      </c>
      <c r="BY84" s="510">
        <v>4.2334941355522483E-6</v>
      </c>
      <c r="BZ84" s="510">
        <v>1.3975263783103906E-4</v>
      </c>
      <c r="CA84" s="510">
        <v>2.7513175754166716E-4</v>
      </c>
      <c r="CB84" s="510">
        <v>9.1849972066245606E-4</v>
      </c>
      <c r="CC84" s="510">
        <v>1.8127435874195594E-4</v>
      </c>
      <c r="CD84" s="510">
        <v>7.874015748031496E-4</v>
      </c>
      <c r="CE84" s="510">
        <v>0</v>
      </c>
      <c r="CF84" s="510">
        <v>1.6227619408232813E-4</v>
      </c>
      <c r="CG84" s="510">
        <v>4.6287472431725976E-4</v>
      </c>
      <c r="CH84" s="510">
        <v>1.1679514132212099E-4</v>
      </c>
      <c r="CI84" s="510">
        <v>2.1935093015239667E-4</v>
      </c>
      <c r="CJ84" s="510">
        <v>5.7100905457215109E-4</v>
      </c>
      <c r="CK84" s="510">
        <v>8.0495405386019298E-4</v>
      </c>
      <c r="CL84" s="510">
        <v>0</v>
      </c>
      <c r="CM84" s="510">
        <v>1.9175455417066154E-3</v>
      </c>
      <c r="CN84" s="510">
        <v>2.0949406318063928E-3</v>
      </c>
      <c r="CO84" s="510">
        <v>3.8480323234715174E-4</v>
      </c>
      <c r="CP84" s="510">
        <v>5.474832196393181E-4</v>
      </c>
      <c r="CQ84" s="510">
        <v>5.943589928316703E-4</v>
      </c>
      <c r="CR84" s="510">
        <v>5.6281929171356822E-4</v>
      </c>
      <c r="CS84" s="510">
        <v>6.3240481813420821E-4</v>
      </c>
      <c r="CT84" s="510">
        <v>4.5869806200068806E-4</v>
      </c>
      <c r="CU84" s="510">
        <v>7.3132509141563646E-4</v>
      </c>
      <c r="CV84" s="510">
        <v>2.1151231303822329E-4</v>
      </c>
      <c r="CW84" s="510">
        <v>3.6801236521547123E-4</v>
      </c>
      <c r="CX84" s="510">
        <v>8.3127958377342249E-4</v>
      </c>
      <c r="CY84" s="510">
        <v>1.5925024982382942E-4</v>
      </c>
      <c r="CZ84" s="510">
        <v>8.5009917823746103E-4</v>
      </c>
      <c r="DA84" s="510">
        <v>2.0812391159689089E-3</v>
      </c>
      <c r="DB84" s="510">
        <v>2.6744097195690382E-4</v>
      </c>
      <c r="DC84" s="510">
        <v>2.9742803024373446E-4</v>
      </c>
      <c r="DD84" s="510">
        <v>3.2630990117471563E-4</v>
      </c>
      <c r="DE84" s="510">
        <v>4.1802524872502295E-3</v>
      </c>
      <c r="DF84" s="510">
        <v>2.0249291274805381E-4</v>
      </c>
      <c r="DG84" s="511">
        <v>1.4404642807697857E-3</v>
      </c>
      <c r="DH84" s="513" t="s">
        <v>285</v>
      </c>
      <c r="DI84" s="183"/>
    </row>
    <row r="85" spans="1:113" ht="17.25" customHeight="1">
      <c r="A85" s="587" t="s">
        <v>286</v>
      </c>
      <c r="B85" s="417" t="s">
        <v>378</v>
      </c>
      <c r="C85" s="488"/>
      <c r="D85" s="510">
        <v>0</v>
      </c>
      <c r="E85" s="510">
        <v>0</v>
      </c>
      <c r="F85" s="510">
        <v>0</v>
      </c>
      <c r="G85" s="510">
        <v>0</v>
      </c>
      <c r="H85" s="510">
        <v>3.093798340599072E-3</v>
      </c>
      <c r="I85" s="510">
        <v>0</v>
      </c>
      <c r="J85" s="510">
        <v>0</v>
      </c>
      <c r="K85" s="510">
        <v>3.2781869440741309E-4</v>
      </c>
      <c r="L85" s="510">
        <v>4.7807451368282229E-4</v>
      </c>
      <c r="M85" s="510">
        <v>6.8259385665529011E-4</v>
      </c>
      <c r="N85" s="510">
        <v>0</v>
      </c>
      <c r="O85" s="510">
        <v>4.3194678415619194E-5</v>
      </c>
      <c r="P85" s="510">
        <v>1.6874789065136686E-4</v>
      </c>
      <c r="Q85" s="510">
        <v>5.3214799974957746E-4</v>
      </c>
      <c r="R85" s="510">
        <v>4.6912173709077505E-4</v>
      </c>
      <c r="S85" s="510">
        <v>1.5573006788233729E-3</v>
      </c>
      <c r="T85" s="510">
        <v>7.8684396884097887E-5</v>
      </c>
      <c r="U85" s="510">
        <v>8.3703560620694095E-4</v>
      </c>
      <c r="V85" s="510">
        <v>1.7806999520580782E-3</v>
      </c>
      <c r="W85" s="510">
        <v>1.4121669329963953E-3</v>
      </c>
      <c r="X85" s="510">
        <v>0</v>
      </c>
      <c r="Y85" s="510">
        <v>3.1589434549121571E-4</v>
      </c>
      <c r="Z85" s="510">
        <v>2.2040996253030638E-4</v>
      </c>
      <c r="AA85" s="510">
        <v>6.8193670022864933E-4</v>
      </c>
      <c r="AB85" s="510">
        <v>5.8322883198409108E-4</v>
      </c>
      <c r="AC85" s="510">
        <v>1.1076461666922278E-3</v>
      </c>
      <c r="AD85" s="510">
        <v>0</v>
      </c>
      <c r="AE85" s="510">
        <v>0</v>
      </c>
      <c r="AF85" s="510">
        <v>1.0521055261842763E-3</v>
      </c>
      <c r="AG85" s="510">
        <v>1.0112009956440573E-3</v>
      </c>
      <c r="AH85" s="510">
        <v>0</v>
      </c>
      <c r="AI85" s="510">
        <v>5.433702206613213E-3</v>
      </c>
      <c r="AJ85" s="510">
        <v>0</v>
      </c>
      <c r="AK85" s="510">
        <v>3.0534351145038168E-3</v>
      </c>
      <c r="AL85" s="510">
        <v>2.7890890835053272E-4</v>
      </c>
      <c r="AM85" s="510">
        <v>0</v>
      </c>
      <c r="AN85" s="510">
        <v>7.8457282074575715E-4</v>
      </c>
      <c r="AO85" s="510">
        <v>1.7706949977866314E-4</v>
      </c>
      <c r="AP85" s="510">
        <v>1.3506820944577012E-4</v>
      </c>
      <c r="AQ85" s="510">
        <v>8.5692522533959629E-4</v>
      </c>
      <c r="AR85" s="510">
        <v>1.4094258444191682E-3</v>
      </c>
      <c r="AS85" s="510">
        <v>2.9262379031415255E-5</v>
      </c>
      <c r="AT85" s="510">
        <v>3.4343607795998967E-4</v>
      </c>
      <c r="AU85" s="510">
        <v>1.8715201422355308E-4</v>
      </c>
      <c r="AV85" s="510">
        <v>2.4602305007710414E-4</v>
      </c>
      <c r="AW85" s="510">
        <v>5.8028201706029133E-4</v>
      </c>
      <c r="AX85" s="510">
        <v>3.702200673515738E-4</v>
      </c>
      <c r="AY85" s="510">
        <v>3.3256298968491063E-4</v>
      </c>
      <c r="AZ85" s="510">
        <v>1.4035535423777472E-3</v>
      </c>
      <c r="BA85" s="510">
        <v>0</v>
      </c>
      <c r="BB85" s="510">
        <v>7.1445582281495594E-4</v>
      </c>
      <c r="BC85" s="510">
        <v>1.2631578947368421E-3</v>
      </c>
      <c r="BD85" s="510">
        <v>1.7196904557179707E-4</v>
      </c>
      <c r="BE85" s="510">
        <v>0</v>
      </c>
      <c r="BF85" s="510">
        <v>0</v>
      </c>
      <c r="BG85" s="510">
        <v>2.3751357220412595E-4</v>
      </c>
      <c r="BH85" s="510">
        <v>7.1940319099661975E-4</v>
      </c>
      <c r="BI85" s="510">
        <v>2.4987506246876561E-4</v>
      </c>
      <c r="BJ85" s="510">
        <v>0</v>
      </c>
      <c r="BK85" s="510">
        <v>2.3286090794584925E-4</v>
      </c>
      <c r="BL85" s="510">
        <v>4.5285753102074088E-5</v>
      </c>
      <c r="BM85" s="510">
        <v>0</v>
      </c>
      <c r="BN85" s="510">
        <v>0</v>
      </c>
      <c r="BO85" s="510">
        <v>8.8314257453723323E-6</v>
      </c>
      <c r="BP85" s="510">
        <v>0</v>
      </c>
      <c r="BQ85" s="510">
        <v>0</v>
      </c>
      <c r="BR85" s="510">
        <v>0</v>
      </c>
      <c r="BS85" s="510">
        <v>0</v>
      </c>
      <c r="BT85" s="510">
        <v>0</v>
      </c>
      <c r="BU85" s="510">
        <v>2.2619813456010158E-3</v>
      </c>
      <c r="BV85" s="510">
        <v>7.1945551606544165E-6</v>
      </c>
      <c r="BW85" s="510">
        <v>0</v>
      </c>
      <c r="BX85" s="510">
        <v>0</v>
      </c>
      <c r="BY85" s="510">
        <v>0</v>
      </c>
      <c r="BZ85" s="510">
        <v>3.6754943749563271E-2</v>
      </c>
      <c r="CA85" s="510">
        <v>2.9292361119602831E-2</v>
      </c>
      <c r="CB85" s="510">
        <v>0.12454666830797201</v>
      </c>
      <c r="CC85" s="510">
        <v>2.8006888425632193E-2</v>
      </c>
      <c r="CD85" s="510">
        <v>0.2220472440944882</v>
      </c>
      <c r="CE85" s="510">
        <v>3.7688442211055273E-2</v>
      </c>
      <c r="CF85" s="510">
        <v>5.841942986963812E-3</v>
      </c>
      <c r="CG85" s="510">
        <v>2.4232853214256542E-2</v>
      </c>
      <c r="CH85" s="510">
        <v>0</v>
      </c>
      <c r="CI85" s="510">
        <v>0</v>
      </c>
      <c r="CJ85" s="510">
        <v>0</v>
      </c>
      <c r="CK85" s="510">
        <v>0</v>
      </c>
      <c r="CL85" s="510">
        <v>0</v>
      </c>
      <c r="CM85" s="510">
        <v>1.0838300887906958E-3</v>
      </c>
      <c r="CN85" s="510">
        <v>8.3105082914633761E-5</v>
      </c>
      <c r="CO85" s="510">
        <v>0</v>
      </c>
      <c r="CP85" s="510">
        <v>1.0949664392786362E-5</v>
      </c>
      <c r="CQ85" s="510">
        <v>0</v>
      </c>
      <c r="CR85" s="510">
        <v>0</v>
      </c>
      <c r="CS85" s="510">
        <v>0</v>
      </c>
      <c r="CT85" s="510">
        <v>0</v>
      </c>
      <c r="CU85" s="510">
        <v>0</v>
      </c>
      <c r="CV85" s="510">
        <v>1.0484967517751926E-2</v>
      </c>
      <c r="CW85" s="510">
        <v>0</v>
      </c>
      <c r="CX85" s="510">
        <v>0</v>
      </c>
      <c r="CY85" s="510">
        <v>0</v>
      </c>
      <c r="CZ85" s="510">
        <v>7.6205319192000978E-2</v>
      </c>
      <c r="DA85" s="510">
        <v>3.3271509677053985E-3</v>
      </c>
      <c r="DB85" s="510">
        <v>0</v>
      </c>
      <c r="DC85" s="510">
        <v>2.7238145927584102E-3</v>
      </c>
      <c r="DD85" s="510">
        <v>0</v>
      </c>
      <c r="DE85" s="510">
        <v>0</v>
      </c>
      <c r="DF85" s="510">
        <v>1.8404355847545337E-2</v>
      </c>
      <c r="DG85" s="511">
        <v>3.2925976926457766E-3</v>
      </c>
      <c r="DH85" s="513" t="s">
        <v>286</v>
      </c>
      <c r="DI85" s="183"/>
    </row>
    <row r="86" spans="1:113" ht="17.25" customHeight="1">
      <c r="A86" s="587" t="s">
        <v>287</v>
      </c>
      <c r="B86" s="417" t="s">
        <v>379</v>
      </c>
      <c r="C86" s="488"/>
      <c r="D86" s="510">
        <v>5.6029733111704611E-5</v>
      </c>
      <c r="E86" s="510">
        <v>1.9719976336028398E-4</v>
      </c>
      <c r="F86" s="510">
        <v>3.0568575504381494E-4</v>
      </c>
      <c r="G86" s="510">
        <v>0</v>
      </c>
      <c r="H86" s="510">
        <v>2.8125439459991561E-4</v>
      </c>
      <c r="I86" s="510">
        <v>0</v>
      </c>
      <c r="J86" s="510">
        <v>2.6265102433899493E-4</v>
      </c>
      <c r="K86" s="510">
        <v>8.1954673601853273E-5</v>
      </c>
      <c r="L86" s="510">
        <v>4.9455984174085062E-5</v>
      </c>
      <c r="M86" s="510">
        <v>0</v>
      </c>
      <c r="N86" s="510">
        <v>0</v>
      </c>
      <c r="O86" s="510">
        <v>1.295840352468576E-4</v>
      </c>
      <c r="P86" s="510">
        <v>1.3499831252109347E-4</v>
      </c>
      <c r="Q86" s="510">
        <v>9.390847054404307E-5</v>
      </c>
      <c r="R86" s="510">
        <v>1.6754347753241967E-4</v>
      </c>
      <c r="S86" s="510">
        <v>9.3171835485159063E-5</v>
      </c>
      <c r="T86" s="510">
        <v>2.0982505835759436E-4</v>
      </c>
      <c r="U86" s="510">
        <v>1.6096838580902711E-4</v>
      </c>
      <c r="V86" s="510">
        <v>6.8488459694541465E-5</v>
      </c>
      <c r="W86" s="510">
        <v>7.4324575420862911E-5</v>
      </c>
      <c r="X86" s="510">
        <v>0</v>
      </c>
      <c r="Y86" s="510">
        <v>1.4579739022671496E-4</v>
      </c>
      <c r="Z86" s="510">
        <v>7.3469987510102117E-5</v>
      </c>
      <c r="AA86" s="510">
        <v>4.0113923542861727E-5</v>
      </c>
      <c r="AB86" s="510">
        <v>8.2364377035921261E-4</v>
      </c>
      <c r="AC86" s="510">
        <v>1.1928497179762453E-4</v>
      </c>
      <c r="AD86" s="510">
        <v>0</v>
      </c>
      <c r="AE86" s="510">
        <v>1.6518004625041294E-4</v>
      </c>
      <c r="AF86" s="510">
        <v>1.3677371840395593E-4</v>
      </c>
      <c r="AG86" s="510">
        <v>7.7784691972619788E-5</v>
      </c>
      <c r="AH86" s="510">
        <v>0</v>
      </c>
      <c r="AI86" s="510">
        <v>1.325293221125174E-4</v>
      </c>
      <c r="AJ86" s="510">
        <v>8.2586612710079693E-5</v>
      </c>
      <c r="AK86" s="510">
        <v>0</v>
      </c>
      <c r="AL86" s="510">
        <v>1.6734534501031963E-4</v>
      </c>
      <c r="AM86" s="510">
        <v>5.7793446223198291E-5</v>
      </c>
      <c r="AN86" s="510">
        <v>6.1939959532559776E-5</v>
      </c>
      <c r="AO86" s="510">
        <v>7.082779991146525E-5</v>
      </c>
      <c r="AP86" s="510">
        <v>9.004547296384674E-5</v>
      </c>
      <c r="AQ86" s="510">
        <v>3.9672464136092423E-5</v>
      </c>
      <c r="AR86" s="510">
        <v>3.9562830720538052E-5</v>
      </c>
      <c r="AS86" s="510">
        <v>1.0032815667913801E-4</v>
      </c>
      <c r="AT86" s="510">
        <v>1.0303082338799691E-4</v>
      </c>
      <c r="AU86" s="510">
        <v>9.357600711177654E-5</v>
      </c>
      <c r="AV86" s="510">
        <v>1.3696128560993425E-4</v>
      </c>
      <c r="AW86" s="510">
        <v>8.7042302559043694E-5</v>
      </c>
      <c r="AX86" s="510">
        <v>5.695693343870366E-5</v>
      </c>
      <c r="AY86" s="510">
        <v>6.2003269263288433E-5</v>
      </c>
      <c r="AZ86" s="510">
        <v>9.5696832434846409E-5</v>
      </c>
      <c r="BA86" s="510">
        <v>0</v>
      </c>
      <c r="BB86" s="510">
        <v>2.3815194093831864E-4</v>
      </c>
      <c r="BC86" s="510">
        <v>0</v>
      </c>
      <c r="BD86" s="510">
        <v>1.7196904557179707E-4</v>
      </c>
      <c r="BE86" s="510">
        <v>0</v>
      </c>
      <c r="BF86" s="510">
        <v>0</v>
      </c>
      <c r="BG86" s="510">
        <v>3.3930510314875137E-5</v>
      </c>
      <c r="BH86" s="510">
        <v>4.9274191164152043E-5</v>
      </c>
      <c r="BI86" s="510">
        <v>1.249375312343828E-4</v>
      </c>
      <c r="BJ86" s="510">
        <v>5.4127198917456026E-4</v>
      </c>
      <c r="BK86" s="510">
        <v>1.4818421414735861E-4</v>
      </c>
      <c r="BL86" s="510">
        <v>1.8114301240829635E-4</v>
      </c>
      <c r="BM86" s="510">
        <v>1.9469967575015538E-4</v>
      </c>
      <c r="BN86" s="510">
        <v>6.9197906011192012E-4</v>
      </c>
      <c r="BO86" s="510">
        <v>3.8858273279638266E-4</v>
      </c>
      <c r="BP86" s="510">
        <v>3.808487486398259E-4</v>
      </c>
      <c r="BQ86" s="510">
        <v>5.2120659326340473E-4</v>
      </c>
      <c r="BR86" s="510">
        <v>2.0190366310931639E-3</v>
      </c>
      <c r="BS86" s="510">
        <v>5.650272687073159E-4</v>
      </c>
      <c r="BT86" s="510">
        <v>7.6808254713563173E-4</v>
      </c>
      <c r="BU86" s="510">
        <v>1.0323416092024294E-3</v>
      </c>
      <c r="BV86" s="510">
        <v>5.4246945911334303E-3</v>
      </c>
      <c r="BW86" s="510">
        <v>2.5334684516507545E-4</v>
      </c>
      <c r="BX86" s="510">
        <v>6.3585228662264609E-4</v>
      </c>
      <c r="BY86" s="510">
        <v>0</v>
      </c>
      <c r="BZ86" s="510">
        <v>5.5901055132415623E-4</v>
      </c>
      <c r="CA86" s="510">
        <v>9.1710585847222393E-5</v>
      </c>
      <c r="CB86" s="510">
        <v>0</v>
      </c>
      <c r="CC86" s="510">
        <v>4.5318589685488988E-4</v>
      </c>
      <c r="CD86" s="510">
        <v>3.937007874015748E-4</v>
      </c>
      <c r="CE86" s="510">
        <v>1.6750418760469012E-3</v>
      </c>
      <c r="CF86" s="510">
        <v>8.1138097041164058E-4</v>
      </c>
      <c r="CG86" s="510">
        <v>1.3341683230321017E-3</v>
      </c>
      <c r="CH86" s="510">
        <v>1.401541695865452E-2</v>
      </c>
      <c r="CI86" s="510">
        <v>6.4342939511369693E-3</v>
      </c>
      <c r="CJ86" s="510">
        <v>1.9033635152405036E-3</v>
      </c>
      <c r="CK86" s="510">
        <v>7.4916515903819948E-4</v>
      </c>
      <c r="CL86" s="510">
        <v>1.5337423312883436E-3</v>
      </c>
      <c r="CM86" s="510">
        <v>2.0842886322897996E-3</v>
      </c>
      <c r="CN86" s="510">
        <v>3.1891575568490709E-3</v>
      </c>
      <c r="CO86" s="510">
        <v>8.0414008811007345E-4</v>
      </c>
      <c r="CP86" s="510">
        <v>2.912610728481172E-3</v>
      </c>
      <c r="CQ86" s="510">
        <v>2.7530914386575205E-4</v>
      </c>
      <c r="CR86" s="510">
        <v>2.8140964585678416E-3</v>
      </c>
      <c r="CS86" s="510">
        <v>2.5197379472534855E-3</v>
      </c>
      <c r="CT86" s="510">
        <v>9.4606475287641913E-4</v>
      </c>
      <c r="CU86" s="510">
        <v>4.2486505310813166E-3</v>
      </c>
      <c r="CV86" s="510">
        <v>5.4388880495543138E-4</v>
      </c>
      <c r="CW86" s="510">
        <v>1.4720494608618849E-4</v>
      </c>
      <c r="CX86" s="510">
        <v>6.5524390720963892E-4</v>
      </c>
      <c r="CY86" s="510">
        <v>7.484761741719982E-4</v>
      </c>
      <c r="CZ86" s="510">
        <v>1.0727442011091771E-3</v>
      </c>
      <c r="DA86" s="510">
        <v>8.306079011576598E-4</v>
      </c>
      <c r="DB86" s="510">
        <v>7.4501413616566057E-4</v>
      </c>
      <c r="DC86" s="510">
        <v>5.635478467776021E-4</v>
      </c>
      <c r="DD86" s="510">
        <v>1.7558580396544222E-3</v>
      </c>
      <c r="DE86" s="510">
        <v>0</v>
      </c>
      <c r="DF86" s="510">
        <v>4.9498267560635378E-4</v>
      </c>
      <c r="DG86" s="511">
        <v>8.1351863156217056E-4</v>
      </c>
      <c r="DH86" s="513" t="s">
        <v>287</v>
      </c>
      <c r="DI86" s="183"/>
    </row>
    <row r="87" spans="1:113" ht="17.25" customHeight="1">
      <c r="A87" s="587" t="s">
        <v>288</v>
      </c>
      <c r="B87" s="417" t="s">
        <v>380</v>
      </c>
      <c r="C87" s="488"/>
      <c r="D87" s="510">
        <v>1.3073604392731077E-4</v>
      </c>
      <c r="E87" s="510">
        <v>2.9579964504042593E-4</v>
      </c>
      <c r="F87" s="510">
        <v>2.1398002853067048E-3</v>
      </c>
      <c r="G87" s="510">
        <v>3.7871615224389319E-4</v>
      </c>
      <c r="H87" s="510">
        <v>3.6563071297989031E-3</v>
      </c>
      <c r="I87" s="510">
        <v>0</v>
      </c>
      <c r="J87" s="510">
        <v>1.4008054631413063E-3</v>
      </c>
      <c r="K87" s="510">
        <v>6.4471009900124573E-4</v>
      </c>
      <c r="L87" s="510">
        <v>2.8025057698648204E-4</v>
      </c>
      <c r="M87" s="510">
        <v>6.8259385665529011E-4</v>
      </c>
      <c r="N87" s="510">
        <v>0</v>
      </c>
      <c r="O87" s="510">
        <v>7.7750421148114557E-4</v>
      </c>
      <c r="P87" s="510">
        <v>1.0124873439082012E-3</v>
      </c>
      <c r="Q87" s="510">
        <v>7.8257058786702558E-4</v>
      </c>
      <c r="R87" s="510">
        <v>1.2398217337399055E-3</v>
      </c>
      <c r="S87" s="510">
        <v>4.2592839078929855E-4</v>
      </c>
      <c r="T87" s="510">
        <v>1.3638628793243633E-3</v>
      </c>
      <c r="U87" s="510">
        <v>1.3199407636340223E-3</v>
      </c>
      <c r="V87" s="510">
        <v>3.4244229847270736E-4</v>
      </c>
      <c r="W87" s="510">
        <v>4.4594745252517746E-4</v>
      </c>
      <c r="X87" s="510">
        <v>0</v>
      </c>
      <c r="Y87" s="510">
        <v>5.1029086579350226E-4</v>
      </c>
      <c r="Z87" s="510">
        <v>4.0408493130556167E-4</v>
      </c>
      <c r="AA87" s="510">
        <v>2.0056961771430863E-4</v>
      </c>
      <c r="AB87" s="510">
        <v>1.5024449605615619E-2</v>
      </c>
      <c r="AC87" s="510">
        <v>9.0315764361058564E-4</v>
      </c>
      <c r="AD87" s="510">
        <v>0</v>
      </c>
      <c r="AE87" s="510">
        <v>1.4866204162537165E-3</v>
      </c>
      <c r="AF87" s="510">
        <v>5.9443962229411608E-4</v>
      </c>
      <c r="AG87" s="510">
        <v>7.7784691972619788E-4</v>
      </c>
      <c r="AH87" s="510">
        <v>5.6306306306306306E-4</v>
      </c>
      <c r="AI87" s="510">
        <v>5.9638194950632827E-4</v>
      </c>
      <c r="AJ87" s="510">
        <v>5.7810628897055787E-4</v>
      </c>
      <c r="AK87" s="510">
        <v>1.0178117048346056E-3</v>
      </c>
      <c r="AL87" s="510">
        <v>8.6461761588665139E-4</v>
      </c>
      <c r="AM87" s="510">
        <v>2.6970274904159202E-4</v>
      </c>
      <c r="AN87" s="510">
        <v>1.8581987859767933E-4</v>
      </c>
      <c r="AO87" s="510">
        <v>4.0725984949092518E-4</v>
      </c>
      <c r="AP87" s="510">
        <v>4.5022736481923373E-4</v>
      </c>
      <c r="AQ87" s="510">
        <v>1.1108289958105878E-4</v>
      </c>
      <c r="AR87" s="510">
        <v>2.9672123040403543E-4</v>
      </c>
      <c r="AS87" s="510">
        <v>4.3475534560959806E-4</v>
      </c>
      <c r="AT87" s="510">
        <v>6.5252854812398043E-4</v>
      </c>
      <c r="AU87" s="510">
        <v>7.3524005587824427E-4</v>
      </c>
      <c r="AV87" s="510">
        <v>1.0018464410356301E-3</v>
      </c>
      <c r="AW87" s="510">
        <v>6.9633842047234955E-4</v>
      </c>
      <c r="AX87" s="510">
        <v>5.1973201762817091E-4</v>
      </c>
      <c r="AY87" s="510">
        <v>5.8057606673806437E-4</v>
      </c>
      <c r="AZ87" s="510">
        <v>7.3367571533382249E-4</v>
      </c>
      <c r="BA87" s="510">
        <v>5.9808612440191385E-4</v>
      </c>
      <c r="BB87" s="510">
        <v>1.6670635865682305E-3</v>
      </c>
      <c r="BC87" s="510">
        <v>8.4210526315789478E-4</v>
      </c>
      <c r="BD87" s="510">
        <v>1.2037833190025795E-3</v>
      </c>
      <c r="BE87" s="510">
        <v>0</v>
      </c>
      <c r="BF87" s="510">
        <v>0</v>
      </c>
      <c r="BG87" s="510">
        <v>2.0358306188925082E-4</v>
      </c>
      <c r="BH87" s="510">
        <v>4.1390320577887714E-4</v>
      </c>
      <c r="BI87" s="510">
        <v>7.4962518740629683E-4</v>
      </c>
      <c r="BJ87" s="510">
        <v>5.4127198917456026E-4</v>
      </c>
      <c r="BK87" s="510">
        <v>1.1325507795548124E-3</v>
      </c>
      <c r="BL87" s="510">
        <v>4.5285753102074088E-5</v>
      </c>
      <c r="BM87" s="510">
        <v>5.1295876111098629E-4</v>
      </c>
      <c r="BN87" s="510">
        <v>1.4621818400625789E-2</v>
      </c>
      <c r="BO87" s="510">
        <v>4.2037586547972305E-3</v>
      </c>
      <c r="BP87" s="510">
        <v>4.1077257889009797E-3</v>
      </c>
      <c r="BQ87" s="510">
        <v>3.1983131859345291E-4</v>
      </c>
      <c r="BR87" s="510">
        <v>8.0761465243726568E-4</v>
      </c>
      <c r="BS87" s="510">
        <v>1.424851373261927E-3</v>
      </c>
      <c r="BT87" s="510">
        <v>3.4781096474066344E-3</v>
      </c>
      <c r="BU87" s="510">
        <v>1.1843445325493279E-2</v>
      </c>
      <c r="BV87" s="510">
        <v>1.1601220196555247E-2</v>
      </c>
      <c r="BW87" s="510">
        <v>3.9868793002293453E-3</v>
      </c>
      <c r="BX87" s="510">
        <v>4.5977011494252873E-3</v>
      </c>
      <c r="BY87" s="510">
        <v>0</v>
      </c>
      <c r="BZ87" s="510">
        <v>2.9348053944518201E-3</v>
      </c>
      <c r="CA87" s="510">
        <v>2.2683084899546339E-3</v>
      </c>
      <c r="CB87" s="510">
        <v>0</v>
      </c>
      <c r="CC87" s="510">
        <v>5.9820538384845467E-3</v>
      </c>
      <c r="CD87" s="510">
        <v>1.7716535433070866E-3</v>
      </c>
      <c r="CE87" s="510">
        <v>3.3500837520938024E-3</v>
      </c>
      <c r="CF87" s="510">
        <v>1.2982095526586251E-3</v>
      </c>
      <c r="CG87" s="510">
        <v>1.7698151223895227E-3</v>
      </c>
      <c r="CH87" s="510">
        <v>3.0366736743751462E-3</v>
      </c>
      <c r="CI87" s="510">
        <v>0.18638561893520791</v>
      </c>
      <c r="CJ87" s="510">
        <v>5.7889441770671887E-2</v>
      </c>
      <c r="CK87" s="510">
        <v>3.7139464267212869E-3</v>
      </c>
      <c r="CL87" s="510">
        <v>3.2975460122699383E-2</v>
      </c>
      <c r="CM87" s="510">
        <v>1.5298678561007127E-2</v>
      </c>
      <c r="CN87" s="510">
        <v>6.8250049343642977E-3</v>
      </c>
      <c r="CO87" s="510">
        <v>5.8213822329440895E-4</v>
      </c>
      <c r="CP87" s="510">
        <v>8.9896744664776027E-3</v>
      </c>
      <c r="CQ87" s="510">
        <v>1.8010878570656676E-3</v>
      </c>
      <c r="CR87" s="510">
        <v>4.2427915836868993E-3</v>
      </c>
      <c r="CS87" s="510">
        <v>6.2449975790753055E-3</v>
      </c>
      <c r="CT87" s="510">
        <v>1.9685791827529528E-3</v>
      </c>
      <c r="CU87" s="510">
        <v>1.3198676649834581E-2</v>
      </c>
      <c r="CV87" s="510">
        <v>1.631666414866294E-3</v>
      </c>
      <c r="CW87" s="510">
        <v>6.1458064990983696E-3</v>
      </c>
      <c r="CX87" s="510">
        <v>2.3178030747564838E-3</v>
      </c>
      <c r="CY87" s="510">
        <v>3.0337172591439502E-3</v>
      </c>
      <c r="CZ87" s="510">
        <v>6.3555033801562565E-3</v>
      </c>
      <c r="DA87" s="510">
        <v>6.1634881756358166E-3</v>
      </c>
      <c r="DB87" s="510">
        <v>5.0240696874761211E-3</v>
      </c>
      <c r="DC87" s="510">
        <v>2.2385372802554752E-3</v>
      </c>
      <c r="DD87" s="510">
        <v>3.2320218783019453E-3</v>
      </c>
      <c r="DE87" s="510">
        <v>0</v>
      </c>
      <c r="DF87" s="510">
        <v>4.9498267560635377E-2</v>
      </c>
      <c r="DG87" s="511">
        <v>6.4441595912271207E-3</v>
      </c>
      <c r="DH87" s="513" t="s">
        <v>288</v>
      </c>
      <c r="DI87" s="183"/>
    </row>
    <row r="88" spans="1:113" ht="17.25" customHeight="1">
      <c r="A88" s="587" t="s">
        <v>289</v>
      </c>
      <c r="B88" s="417" t="s">
        <v>381</v>
      </c>
      <c r="C88" s="488"/>
      <c r="D88" s="510">
        <v>7.4706310815606149E-5</v>
      </c>
      <c r="E88" s="510">
        <v>0</v>
      </c>
      <c r="F88" s="510">
        <v>1.0189525168127165E-4</v>
      </c>
      <c r="G88" s="510">
        <v>0</v>
      </c>
      <c r="H88" s="510">
        <v>0</v>
      </c>
      <c r="I88" s="510">
        <v>0</v>
      </c>
      <c r="J88" s="510">
        <v>0</v>
      </c>
      <c r="K88" s="510">
        <v>1.6390934720370655E-5</v>
      </c>
      <c r="L88" s="510">
        <v>1.6485328058028356E-5</v>
      </c>
      <c r="M88" s="510">
        <v>0</v>
      </c>
      <c r="N88" s="510">
        <v>0</v>
      </c>
      <c r="O88" s="510">
        <v>0</v>
      </c>
      <c r="P88" s="510">
        <v>3.3749578130273369E-5</v>
      </c>
      <c r="Q88" s="510">
        <v>0</v>
      </c>
      <c r="R88" s="510">
        <v>3.3508695506483933E-5</v>
      </c>
      <c r="S88" s="510">
        <v>0</v>
      </c>
      <c r="T88" s="510">
        <v>3.9342198442048943E-5</v>
      </c>
      <c r="U88" s="510">
        <v>3.2193677161805424E-5</v>
      </c>
      <c r="V88" s="510">
        <v>0</v>
      </c>
      <c r="W88" s="510">
        <v>0</v>
      </c>
      <c r="X88" s="510">
        <v>0</v>
      </c>
      <c r="Y88" s="510">
        <v>0</v>
      </c>
      <c r="Z88" s="510">
        <v>0</v>
      </c>
      <c r="AA88" s="510">
        <v>0</v>
      </c>
      <c r="AB88" s="510">
        <v>4.4521284884281761E-6</v>
      </c>
      <c r="AC88" s="510">
        <v>0</v>
      </c>
      <c r="AD88" s="510">
        <v>0</v>
      </c>
      <c r="AE88" s="510">
        <v>0</v>
      </c>
      <c r="AF88" s="510">
        <v>0</v>
      </c>
      <c r="AG88" s="510">
        <v>0</v>
      </c>
      <c r="AH88" s="510">
        <v>0</v>
      </c>
      <c r="AI88" s="510">
        <v>0</v>
      </c>
      <c r="AJ88" s="510">
        <v>0</v>
      </c>
      <c r="AK88" s="510">
        <v>0</v>
      </c>
      <c r="AL88" s="510">
        <v>0</v>
      </c>
      <c r="AM88" s="510">
        <v>0</v>
      </c>
      <c r="AN88" s="510">
        <v>0</v>
      </c>
      <c r="AO88" s="510">
        <v>1.7706949977866312E-5</v>
      </c>
      <c r="AP88" s="510">
        <v>0</v>
      </c>
      <c r="AQ88" s="510">
        <v>3.173797130887394E-5</v>
      </c>
      <c r="AR88" s="510">
        <v>1.9781415360269026E-5</v>
      </c>
      <c r="AS88" s="510">
        <v>2.5082039169784503E-5</v>
      </c>
      <c r="AT88" s="510">
        <v>0</v>
      </c>
      <c r="AU88" s="510">
        <v>2.0052001523952114E-5</v>
      </c>
      <c r="AV88" s="510">
        <v>1.5217920623326028E-5</v>
      </c>
      <c r="AW88" s="510">
        <v>0</v>
      </c>
      <c r="AX88" s="510">
        <v>1.4239233359675915E-5</v>
      </c>
      <c r="AY88" s="510">
        <v>0</v>
      </c>
      <c r="AZ88" s="510">
        <v>3.1898944144948805E-5</v>
      </c>
      <c r="BA88" s="510">
        <v>0</v>
      </c>
      <c r="BB88" s="510">
        <v>0</v>
      </c>
      <c r="BC88" s="510">
        <v>0</v>
      </c>
      <c r="BD88" s="510">
        <v>0</v>
      </c>
      <c r="BE88" s="510">
        <v>0</v>
      </c>
      <c r="BF88" s="510">
        <v>0</v>
      </c>
      <c r="BG88" s="510">
        <v>0</v>
      </c>
      <c r="BH88" s="510">
        <v>0</v>
      </c>
      <c r="BI88" s="510">
        <v>0</v>
      </c>
      <c r="BJ88" s="510">
        <v>0</v>
      </c>
      <c r="BK88" s="510">
        <v>1.058458672481133E-5</v>
      </c>
      <c r="BL88" s="510">
        <v>0</v>
      </c>
      <c r="BM88" s="510">
        <v>8.9861388807764019E-5</v>
      </c>
      <c r="BN88" s="510">
        <v>8.0229456244860299E-5</v>
      </c>
      <c r="BO88" s="510">
        <v>5.2988554472233997E-5</v>
      </c>
      <c r="BP88" s="510">
        <v>8.1610446137105543E-5</v>
      </c>
      <c r="BQ88" s="510">
        <v>2.961401098087527E-6</v>
      </c>
      <c r="BR88" s="510">
        <v>0</v>
      </c>
      <c r="BS88" s="510">
        <v>0</v>
      </c>
      <c r="BT88" s="510">
        <v>2.0288972943205367E-4</v>
      </c>
      <c r="BU88" s="510">
        <v>3.2790392970628976E-4</v>
      </c>
      <c r="BV88" s="510">
        <v>2.9137948400650385E-4</v>
      </c>
      <c r="BW88" s="510">
        <v>1.3334044482372394E-4</v>
      </c>
      <c r="BX88" s="510">
        <v>9.7823428711176329E-5</v>
      </c>
      <c r="BY88" s="510">
        <v>0</v>
      </c>
      <c r="BZ88" s="510">
        <v>1.3975263783103906E-4</v>
      </c>
      <c r="CA88" s="510">
        <v>1.8342117169444477E-5</v>
      </c>
      <c r="CB88" s="510">
        <v>0</v>
      </c>
      <c r="CC88" s="510">
        <v>0</v>
      </c>
      <c r="CD88" s="510">
        <v>0</v>
      </c>
      <c r="CE88" s="510">
        <v>0</v>
      </c>
      <c r="CF88" s="510">
        <v>0</v>
      </c>
      <c r="CG88" s="510">
        <v>1.3613962479919406E-4</v>
      </c>
      <c r="CH88" s="510">
        <v>1.1679514132212099E-4</v>
      </c>
      <c r="CI88" s="510">
        <v>7.3116976717465555E-5</v>
      </c>
      <c r="CJ88" s="510">
        <v>4.9215542322647306E-2</v>
      </c>
      <c r="CK88" s="510">
        <v>2.3909526352282961E-5</v>
      </c>
      <c r="CL88" s="510">
        <v>0.18404907975460122</v>
      </c>
      <c r="CM88" s="510">
        <v>1.2922589520196757E-3</v>
      </c>
      <c r="CN88" s="510">
        <v>6.9254235762194804E-6</v>
      </c>
      <c r="CO88" s="510">
        <v>1.1346761979467294E-4</v>
      </c>
      <c r="CP88" s="510">
        <v>4.3798657571145447E-5</v>
      </c>
      <c r="CQ88" s="510">
        <v>9.7773340812136244E-5</v>
      </c>
      <c r="CR88" s="510">
        <v>1.2988137501082346E-4</v>
      </c>
      <c r="CS88" s="510">
        <v>1.8774518038359306E-4</v>
      </c>
      <c r="CT88" s="510">
        <v>1.9112419250028669E-4</v>
      </c>
      <c r="CU88" s="510">
        <v>3.6566254570781823E-4</v>
      </c>
      <c r="CV88" s="510">
        <v>1.8129626831847712E-4</v>
      </c>
      <c r="CW88" s="510">
        <v>0.30335259264711295</v>
      </c>
      <c r="CX88" s="510">
        <v>1.1735711770918906E-4</v>
      </c>
      <c r="CY88" s="510">
        <v>5.5737587438340293E-5</v>
      </c>
      <c r="CZ88" s="510">
        <v>1.5787556167267134E-3</v>
      </c>
      <c r="DA88" s="510">
        <v>5.9935911049444771E-3</v>
      </c>
      <c r="DB88" s="510">
        <v>6.972568197447849E-3</v>
      </c>
      <c r="DC88" s="510">
        <v>1.5810647923482726E-3</v>
      </c>
      <c r="DD88" s="510">
        <v>9.3231400335633041E-5</v>
      </c>
      <c r="DE88" s="510">
        <v>0</v>
      </c>
      <c r="DF88" s="510">
        <v>5.8497952571659993E-4</v>
      </c>
      <c r="DG88" s="511">
        <v>1.3803595085479885E-3</v>
      </c>
      <c r="DH88" s="513" t="s">
        <v>289</v>
      </c>
      <c r="DI88" s="183"/>
    </row>
    <row r="89" spans="1:113" ht="17.25" customHeight="1">
      <c r="A89" s="587" t="s">
        <v>290</v>
      </c>
      <c r="B89" s="417" t="s">
        <v>382</v>
      </c>
      <c r="C89" s="488"/>
      <c r="D89" s="510">
        <v>1.2326541284575015E-3</v>
      </c>
      <c r="E89" s="510">
        <v>3.3523959771248274E-3</v>
      </c>
      <c r="F89" s="510">
        <v>5.5023435907886695E-3</v>
      </c>
      <c r="G89" s="510">
        <v>0</v>
      </c>
      <c r="H89" s="510">
        <v>1.476585571649557E-3</v>
      </c>
      <c r="I89" s="510">
        <v>0</v>
      </c>
      <c r="J89" s="510">
        <v>5.2530204867798987E-4</v>
      </c>
      <c r="K89" s="510">
        <v>2.660795069606836E-3</v>
      </c>
      <c r="L89" s="510">
        <v>2.8849324101549623E-3</v>
      </c>
      <c r="M89" s="510">
        <v>3.4129692832764505E-3</v>
      </c>
      <c r="N89" s="510">
        <v>0</v>
      </c>
      <c r="O89" s="510">
        <v>7.3430953306552634E-4</v>
      </c>
      <c r="P89" s="510">
        <v>1.5524805939925751E-3</v>
      </c>
      <c r="Q89" s="510">
        <v>2.7546484692919301E-3</v>
      </c>
      <c r="R89" s="510">
        <v>5.1938478035050096E-3</v>
      </c>
      <c r="S89" s="510">
        <v>3.8865965659523492E-3</v>
      </c>
      <c r="T89" s="510">
        <v>5.0095732682875656E-3</v>
      </c>
      <c r="U89" s="510">
        <v>3.2193677161805423E-3</v>
      </c>
      <c r="V89" s="510">
        <v>5.8900075337305667E-3</v>
      </c>
      <c r="W89" s="510">
        <v>3.2331190308075367E-3</v>
      </c>
      <c r="X89" s="510">
        <v>0</v>
      </c>
      <c r="Y89" s="510">
        <v>5.0300099628216655E-3</v>
      </c>
      <c r="Z89" s="510">
        <v>2.3510396003232677E-3</v>
      </c>
      <c r="AA89" s="510">
        <v>2.1661518713145334E-3</v>
      </c>
      <c r="AB89" s="510">
        <v>1.5689300793220892E-2</v>
      </c>
      <c r="AC89" s="510">
        <v>4.771398871904981E-3</v>
      </c>
      <c r="AD89" s="510">
        <v>0</v>
      </c>
      <c r="AE89" s="510">
        <v>1.1562603237528907E-3</v>
      </c>
      <c r="AF89" s="510">
        <v>3.5245535127173253E-3</v>
      </c>
      <c r="AG89" s="510">
        <v>6.3783447417548227E-3</v>
      </c>
      <c r="AH89" s="510">
        <v>1.1261261261261261E-3</v>
      </c>
      <c r="AI89" s="510">
        <v>4.0421443244317802E-3</v>
      </c>
      <c r="AJ89" s="510">
        <v>2.436305074947351E-3</v>
      </c>
      <c r="AK89" s="510">
        <v>9.6692111959287529E-3</v>
      </c>
      <c r="AL89" s="510">
        <v>5.2155965861549617E-3</v>
      </c>
      <c r="AM89" s="510">
        <v>2.0805640640351383E-3</v>
      </c>
      <c r="AN89" s="510">
        <v>8.0521947392327706E-4</v>
      </c>
      <c r="AO89" s="510">
        <v>3.3289065958388669E-3</v>
      </c>
      <c r="AP89" s="510">
        <v>3.0615460807707894E-3</v>
      </c>
      <c r="AQ89" s="510">
        <v>1.8963437857052177E-3</v>
      </c>
      <c r="AR89" s="510">
        <v>2.7545620889174618E-3</v>
      </c>
      <c r="AS89" s="510">
        <v>2.9555002821729406E-3</v>
      </c>
      <c r="AT89" s="510">
        <v>4.0353739160298788E-3</v>
      </c>
      <c r="AU89" s="510">
        <v>4.2777603251097848E-3</v>
      </c>
      <c r="AV89" s="510">
        <v>7.5861334307280254E-3</v>
      </c>
      <c r="AW89" s="510">
        <v>2.1760575639760923E-3</v>
      </c>
      <c r="AX89" s="510">
        <v>6.2367842115380505E-3</v>
      </c>
      <c r="AY89" s="510">
        <v>7.6151287977002423E-3</v>
      </c>
      <c r="AZ89" s="510">
        <v>1.0430954735398259E-2</v>
      </c>
      <c r="BA89" s="510">
        <v>2.9904306220095694E-3</v>
      </c>
      <c r="BB89" s="510">
        <v>1.5003572279114075E-2</v>
      </c>
      <c r="BC89" s="510">
        <v>9.2631578947368429E-3</v>
      </c>
      <c r="BD89" s="510">
        <v>8.7704213241616511E-3</v>
      </c>
      <c r="BE89" s="510">
        <v>2.3529411764705882E-2</v>
      </c>
      <c r="BF89" s="510">
        <v>2.5316455696202532E-3</v>
      </c>
      <c r="BG89" s="510">
        <v>7.8040173724212814E-4</v>
      </c>
      <c r="BH89" s="510">
        <v>2.0005321612645731E-3</v>
      </c>
      <c r="BI89" s="510">
        <v>3.9980009995002497E-3</v>
      </c>
      <c r="BJ89" s="510">
        <v>1.8944519621109607E-3</v>
      </c>
      <c r="BK89" s="510">
        <v>1.2595658202525482E-3</v>
      </c>
      <c r="BL89" s="510">
        <v>0</v>
      </c>
      <c r="BM89" s="510">
        <v>1.7747624289533395E-3</v>
      </c>
      <c r="BN89" s="510">
        <v>1.9957077240908999E-3</v>
      </c>
      <c r="BO89" s="510">
        <v>2.7200791295746785E-3</v>
      </c>
      <c r="BP89" s="510">
        <v>4.5792528110264784E-3</v>
      </c>
      <c r="BQ89" s="510">
        <v>1.1798221974780709E-2</v>
      </c>
      <c r="BR89" s="510">
        <v>8.7683876550331691E-3</v>
      </c>
      <c r="BS89" s="510">
        <v>4.380189652631062E-2</v>
      </c>
      <c r="BT89" s="510">
        <v>3.7969363650855758E-3</v>
      </c>
      <c r="BU89" s="510">
        <v>1.7176052453513366E-2</v>
      </c>
      <c r="BV89" s="510">
        <v>4.0404621782235202E-2</v>
      </c>
      <c r="BW89" s="510">
        <v>3.9735452557469733E-3</v>
      </c>
      <c r="BX89" s="510">
        <v>2.6656884323795547E-3</v>
      </c>
      <c r="BY89" s="510">
        <v>0</v>
      </c>
      <c r="BZ89" s="510">
        <v>9.0839214590175395E-4</v>
      </c>
      <c r="CA89" s="510">
        <v>3.8396165274703774E-3</v>
      </c>
      <c r="CB89" s="510">
        <v>0</v>
      </c>
      <c r="CC89" s="510">
        <v>3.3535756367261849E-3</v>
      </c>
      <c r="CD89" s="510">
        <v>4.921259842519685E-3</v>
      </c>
      <c r="CE89" s="510">
        <v>5.0251256281407036E-3</v>
      </c>
      <c r="CF89" s="510">
        <v>9.3579271920809209E-3</v>
      </c>
      <c r="CG89" s="510">
        <v>2.2789773191385084E-2</v>
      </c>
      <c r="CH89" s="510">
        <v>3.1534688156972671E-3</v>
      </c>
      <c r="CI89" s="510">
        <v>2.8620073743693662E-2</v>
      </c>
      <c r="CJ89" s="510">
        <v>6.1179541561301905E-3</v>
      </c>
      <c r="CK89" s="510">
        <v>2.5965745618579297E-2</v>
      </c>
      <c r="CL89" s="510">
        <v>6.8251533742331283E-2</v>
      </c>
      <c r="CM89" s="510">
        <v>2.6845637583892617E-2</v>
      </c>
      <c r="CN89" s="510">
        <v>1.4526075951120361E-2</v>
      </c>
      <c r="CO89" s="510">
        <v>1.8796157887726256E-3</v>
      </c>
      <c r="CP89" s="510">
        <v>2.1483241538646839E-2</v>
      </c>
      <c r="CQ89" s="510">
        <v>6.3604131180947576E-3</v>
      </c>
      <c r="CR89" s="510">
        <v>1.6581522209715129E-2</v>
      </c>
      <c r="CS89" s="510">
        <v>7.0651475775931069E-3</v>
      </c>
      <c r="CT89" s="510">
        <v>1.1658575742517488E-3</v>
      </c>
      <c r="CU89" s="510">
        <v>3.2160891520111437E-2</v>
      </c>
      <c r="CV89" s="510">
        <v>1.2025985798458982E-2</v>
      </c>
      <c r="CW89" s="510">
        <v>7.6914584330033493E-3</v>
      </c>
      <c r="CX89" s="510">
        <v>1.7701365254469349E-3</v>
      </c>
      <c r="CY89" s="510">
        <v>1.3388964753938458E-2</v>
      </c>
      <c r="CZ89" s="510">
        <v>1.4998178358903777E-2</v>
      </c>
      <c r="DA89" s="510">
        <v>1.8499903253056968E-3</v>
      </c>
      <c r="DB89" s="510">
        <v>2.6744097195690382E-4</v>
      </c>
      <c r="DC89" s="510">
        <v>6.5747248790720249E-3</v>
      </c>
      <c r="DD89" s="510">
        <v>6.3397352228230465E-3</v>
      </c>
      <c r="DE89" s="510">
        <v>0</v>
      </c>
      <c r="DF89" s="510">
        <v>4.0723574674886376E-3</v>
      </c>
      <c r="DG89" s="511">
        <v>8.8540696056425543E-3</v>
      </c>
      <c r="DH89" s="513" t="s">
        <v>290</v>
      </c>
      <c r="DI89" s="183"/>
    </row>
    <row r="90" spans="1:113" ht="17.25" customHeight="1">
      <c r="A90" s="587" t="s">
        <v>291</v>
      </c>
      <c r="B90" s="417" t="s">
        <v>383</v>
      </c>
      <c r="C90" s="488"/>
      <c r="D90" s="510">
        <v>0</v>
      </c>
      <c r="E90" s="510">
        <v>0</v>
      </c>
      <c r="F90" s="510">
        <v>0</v>
      </c>
      <c r="G90" s="510">
        <v>0</v>
      </c>
      <c r="H90" s="510">
        <v>0</v>
      </c>
      <c r="I90" s="510">
        <v>0</v>
      </c>
      <c r="J90" s="510">
        <v>0</v>
      </c>
      <c r="K90" s="510">
        <v>2.1854579627160872E-5</v>
      </c>
      <c r="L90" s="510">
        <v>1.6485328058028356E-5</v>
      </c>
      <c r="M90" s="510">
        <v>0</v>
      </c>
      <c r="N90" s="510">
        <v>0</v>
      </c>
      <c r="O90" s="510">
        <v>0</v>
      </c>
      <c r="P90" s="510">
        <v>0</v>
      </c>
      <c r="Q90" s="510">
        <v>0</v>
      </c>
      <c r="R90" s="510">
        <v>0</v>
      </c>
      <c r="S90" s="510">
        <v>1.0648209769732464E-4</v>
      </c>
      <c r="T90" s="510">
        <v>2.6228132294699294E-5</v>
      </c>
      <c r="U90" s="510">
        <v>0</v>
      </c>
      <c r="V90" s="510">
        <v>0</v>
      </c>
      <c r="W90" s="510">
        <v>0</v>
      </c>
      <c r="X90" s="510">
        <v>0</v>
      </c>
      <c r="Y90" s="510">
        <v>2.4299565037785822E-5</v>
      </c>
      <c r="Z90" s="510">
        <v>0</v>
      </c>
      <c r="AA90" s="510">
        <v>4.0113923542861727E-5</v>
      </c>
      <c r="AB90" s="510">
        <v>1.3950002597074951E-4</v>
      </c>
      <c r="AC90" s="510">
        <v>3.408142051360701E-5</v>
      </c>
      <c r="AD90" s="510">
        <v>0</v>
      </c>
      <c r="AE90" s="510">
        <v>0</v>
      </c>
      <c r="AF90" s="510">
        <v>1.5781582892764143E-5</v>
      </c>
      <c r="AG90" s="510">
        <v>0</v>
      </c>
      <c r="AH90" s="510">
        <v>0</v>
      </c>
      <c r="AI90" s="510">
        <v>0</v>
      </c>
      <c r="AJ90" s="510">
        <v>0</v>
      </c>
      <c r="AK90" s="510">
        <v>0</v>
      </c>
      <c r="AL90" s="510">
        <v>2.7890890835053272E-5</v>
      </c>
      <c r="AM90" s="510">
        <v>1.9264482074399429E-5</v>
      </c>
      <c r="AN90" s="510">
        <v>4.1293306355039846E-5</v>
      </c>
      <c r="AO90" s="510">
        <v>1.7706949977866312E-5</v>
      </c>
      <c r="AP90" s="510">
        <v>0</v>
      </c>
      <c r="AQ90" s="510">
        <v>7.9344928272184849E-6</v>
      </c>
      <c r="AR90" s="510">
        <v>1.4836061520201771E-5</v>
      </c>
      <c r="AS90" s="510">
        <v>8.3606797232615016E-6</v>
      </c>
      <c r="AT90" s="510">
        <v>6.8687215591997937E-5</v>
      </c>
      <c r="AU90" s="510">
        <v>6.684000507984039E-6</v>
      </c>
      <c r="AV90" s="510">
        <v>7.6089603116630142E-6</v>
      </c>
      <c r="AW90" s="510">
        <v>2.9014100853014566E-5</v>
      </c>
      <c r="AX90" s="510">
        <v>7.119616679837958E-5</v>
      </c>
      <c r="AY90" s="510">
        <v>6.7639930105405557E-5</v>
      </c>
      <c r="AZ90" s="510">
        <v>0</v>
      </c>
      <c r="BA90" s="510">
        <v>0</v>
      </c>
      <c r="BB90" s="510">
        <v>0</v>
      </c>
      <c r="BC90" s="510">
        <v>0</v>
      </c>
      <c r="BD90" s="510">
        <v>1.7196904557179707E-4</v>
      </c>
      <c r="BE90" s="510">
        <v>0</v>
      </c>
      <c r="BF90" s="510">
        <v>0</v>
      </c>
      <c r="BG90" s="510">
        <v>0</v>
      </c>
      <c r="BH90" s="510">
        <v>9.8548382328304089E-6</v>
      </c>
      <c r="BI90" s="510">
        <v>0</v>
      </c>
      <c r="BJ90" s="510">
        <v>0</v>
      </c>
      <c r="BK90" s="510">
        <v>0</v>
      </c>
      <c r="BL90" s="510">
        <v>0</v>
      </c>
      <c r="BM90" s="510">
        <v>7.4884490673136685E-6</v>
      </c>
      <c r="BN90" s="510">
        <v>2.0057364061215075E-5</v>
      </c>
      <c r="BO90" s="510">
        <v>0</v>
      </c>
      <c r="BP90" s="510">
        <v>0</v>
      </c>
      <c r="BQ90" s="510">
        <v>0</v>
      </c>
      <c r="BR90" s="510">
        <v>0</v>
      </c>
      <c r="BS90" s="510">
        <v>2.4566402987274605E-5</v>
      </c>
      <c r="BT90" s="510">
        <v>1.4492123530860977E-5</v>
      </c>
      <c r="BU90" s="510">
        <v>2.5287506443451161E-4</v>
      </c>
      <c r="BV90" s="510">
        <v>1.5468293595406995E-4</v>
      </c>
      <c r="BW90" s="510">
        <v>1.3334044482372394E-5</v>
      </c>
      <c r="BX90" s="510">
        <v>4.8911714355588165E-5</v>
      </c>
      <c r="BY90" s="510">
        <v>0</v>
      </c>
      <c r="BZ90" s="510">
        <v>6.9876318915519528E-5</v>
      </c>
      <c r="CA90" s="510">
        <v>5.5026351508333438E-5</v>
      </c>
      <c r="CB90" s="510">
        <v>0</v>
      </c>
      <c r="CC90" s="510">
        <v>0</v>
      </c>
      <c r="CD90" s="510">
        <v>0</v>
      </c>
      <c r="CE90" s="510">
        <v>0</v>
      </c>
      <c r="CF90" s="510">
        <v>5.4092064694109373E-5</v>
      </c>
      <c r="CG90" s="510">
        <v>5.4455849919677619E-5</v>
      </c>
      <c r="CH90" s="510">
        <v>1.1679514132212099E-4</v>
      </c>
      <c r="CI90" s="510">
        <v>9.0873956777421478E-4</v>
      </c>
      <c r="CJ90" s="510">
        <v>5.7100905457215109E-4</v>
      </c>
      <c r="CK90" s="510">
        <v>5.4991910610250813E-4</v>
      </c>
      <c r="CL90" s="510">
        <v>5.3680981595092027E-3</v>
      </c>
      <c r="CM90" s="510">
        <v>3.751719538121639E-4</v>
      </c>
      <c r="CN90" s="510">
        <v>2.077627072865844E-5</v>
      </c>
      <c r="CO90" s="510">
        <v>4.933374773681432E-6</v>
      </c>
      <c r="CP90" s="510">
        <v>3.2848993178359082E-5</v>
      </c>
      <c r="CQ90" s="510">
        <v>2.5729826529509537E-6</v>
      </c>
      <c r="CR90" s="510">
        <v>0</v>
      </c>
      <c r="CS90" s="510">
        <v>2.9643975850041006E-5</v>
      </c>
      <c r="CT90" s="510">
        <v>0</v>
      </c>
      <c r="CU90" s="510">
        <v>3.4825004353125546E-5</v>
      </c>
      <c r="CV90" s="510">
        <v>6.0432089439492372E-5</v>
      </c>
      <c r="CW90" s="510">
        <v>2.1712729547712804E-3</v>
      </c>
      <c r="CX90" s="510">
        <v>9.779759809099089E-5</v>
      </c>
      <c r="CY90" s="510">
        <v>3.7025683084040338E-4</v>
      </c>
      <c r="CZ90" s="510">
        <v>2.0240456624701452E-5</v>
      </c>
      <c r="DA90" s="510">
        <v>9.4387261495188617E-6</v>
      </c>
      <c r="DB90" s="510">
        <v>1.9102926568350272E-5</v>
      </c>
      <c r="DC90" s="510">
        <v>6.261642741973357E-5</v>
      </c>
      <c r="DD90" s="510">
        <v>3.1077133445211011E-5</v>
      </c>
      <c r="DE90" s="510">
        <v>0</v>
      </c>
      <c r="DF90" s="510">
        <v>7.4247401340953067E-4</v>
      </c>
      <c r="DG90" s="511">
        <v>8.8916215997775371E-5</v>
      </c>
      <c r="DH90" s="513" t="s">
        <v>291</v>
      </c>
      <c r="DI90" s="183"/>
    </row>
    <row r="91" spans="1:113" ht="17.25" customHeight="1">
      <c r="A91" s="587" t="s">
        <v>292</v>
      </c>
      <c r="B91" s="417" t="s">
        <v>384</v>
      </c>
      <c r="C91" s="488"/>
      <c r="D91" s="510">
        <v>5.4162075341314462E-4</v>
      </c>
      <c r="E91" s="510">
        <v>3.9439952672056796E-4</v>
      </c>
      <c r="F91" s="510">
        <v>3.2606480538006927E-3</v>
      </c>
      <c r="G91" s="510">
        <v>5.6807422836583981E-4</v>
      </c>
      <c r="H91" s="510">
        <v>1.6875263675994938E-3</v>
      </c>
      <c r="I91" s="510">
        <v>0</v>
      </c>
      <c r="J91" s="510">
        <v>1.5759061460339696E-3</v>
      </c>
      <c r="K91" s="510">
        <v>1.4150840308586664E-3</v>
      </c>
      <c r="L91" s="510">
        <v>1.5166501813386087E-3</v>
      </c>
      <c r="M91" s="510">
        <v>1.3651877133105802E-3</v>
      </c>
      <c r="N91" s="510">
        <v>0</v>
      </c>
      <c r="O91" s="510">
        <v>1.3390350308841951E-3</v>
      </c>
      <c r="P91" s="510">
        <v>3.7124535943300709E-3</v>
      </c>
      <c r="Q91" s="510">
        <v>1.6903524697927752E-3</v>
      </c>
      <c r="R91" s="510">
        <v>2.9487652045705861E-3</v>
      </c>
      <c r="S91" s="510">
        <v>4.3923865300146415E-4</v>
      </c>
      <c r="T91" s="510">
        <v>2.6359272956172791E-3</v>
      </c>
      <c r="U91" s="510">
        <v>1.8028459210611037E-3</v>
      </c>
      <c r="V91" s="510">
        <v>4.5202383398397373E-3</v>
      </c>
      <c r="W91" s="510">
        <v>1.3750046452859638E-3</v>
      </c>
      <c r="X91" s="510">
        <v>0</v>
      </c>
      <c r="Y91" s="510">
        <v>4.3739217068014481E-4</v>
      </c>
      <c r="Z91" s="510">
        <v>1.8367496877525532E-4</v>
      </c>
      <c r="AA91" s="510">
        <v>7.2205062377151113E-4</v>
      </c>
      <c r="AB91" s="510">
        <v>2.9487931021689286E-3</v>
      </c>
      <c r="AC91" s="510">
        <v>1.3291754000306732E-3</v>
      </c>
      <c r="AD91" s="510">
        <v>0</v>
      </c>
      <c r="AE91" s="510">
        <v>1.4866204162537165E-3</v>
      </c>
      <c r="AF91" s="510">
        <v>6.8912911965070094E-4</v>
      </c>
      <c r="AG91" s="510">
        <v>3.344741754822651E-3</v>
      </c>
      <c r="AH91" s="510">
        <v>1.6891891891891893E-3</v>
      </c>
      <c r="AI91" s="510">
        <v>5.3011728845006958E-4</v>
      </c>
      <c r="AJ91" s="510">
        <v>4.9551967626047821E-4</v>
      </c>
      <c r="AK91" s="510">
        <v>2.5445292620865142E-3</v>
      </c>
      <c r="AL91" s="510">
        <v>1.7571261226083561E-3</v>
      </c>
      <c r="AM91" s="510">
        <v>3.4676067733918972E-4</v>
      </c>
      <c r="AN91" s="510">
        <v>2.0646653177519924E-4</v>
      </c>
      <c r="AO91" s="510">
        <v>3.5413899955732628E-4</v>
      </c>
      <c r="AP91" s="510">
        <v>7.6538652019269736E-4</v>
      </c>
      <c r="AQ91" s="510">
        <v>4.6813507680589059E-4</v>
      </c>
      <c r="AR91" s="510">
        <v>6.5773206072894516E-4</v>
      </c>
      <c r="AS91" s="510">
        <v>9.4893714859018037E-4</v>
      </c>
      <c r="AT91" s="510">
        <v>1.7171803897999484E-3</v>
      </c>
      <c r="AU91" s="510">
        <v>1.39027210566068E-3</v>
      </c>
      <c r="AV91" s="510">
        <v>1.2554784514243974E-3</v>
      </c>
      <c r="AW91" s="510">
        <v>1.3926768409446991E-3</v>
      </c>
      <c r="AX91" s="510">
        <v>1.9507749702756003E-3</v>
      </c>
      <c r="AY91" s="510">
        <v>2.3335775886364919E-3</v>
      </c>
      <c r="AZ91" s="510">
        <v>1.5630482631024912E-3</v>
      </c>
      <c r="BA91" s="510">
        <v>1.1961722488038277E-3</v>
      </c>
      <c r="BB91" s="510">
        <v>1.1907597046915933E-3</v>
      </c>
      <c r="BC91" s="510">
        <v>1.2631578947368421E-3</v>
      </c>
      <c r="BD91" s="510">
        <v>1.8916595012897679E-3</v>
      </c>
      <c r="BE91" s="510">
        <v>0</v>
      </c>
      <c r="BF91" s="510">
        <v>0</v>
      </c>
      <c r="BG91" s="510">
        <v>3.3930510314875135E-4</v>
      </c>
      <c r="BH91" s="510">
        <v>4.730322351758596E-4</v>
      </c>
      <c r="BI91" s="510">
        <v>8.7456271864067969E-4</v>
      </c>
      <c r="BJ91" s="510">
        <v>2.4357239512855212E-3</v>
      </c>
      <c r="BK91" s="510">
        <v>1.8523026768419827E-3</v>
      </c>
      <c r="BL91" s="510">
        <v>3.622860248165927E-4</v>
      </c>
      <c r="BM91" s="510">
        <v>1.9619736556361813E-3</v>
      </c>
      <c r="BN91" s="510">
        <v>1.7750767194175342E-3</v>
      </c>
      <c r="BO91" s="510">
        <v>1.9782393669634025E-3</v>
      </c>
      <c r="BP91" s="510">
        <v>1.6412767500906783E-3</v>
      </c>
      <c r="BQ91" s="510">
        <v>5.2120659326340473E-4</v>
      </c>
      <c r="BR91" s="510">
        <v>2.3074704355350448E-4</v>
      </c>
      <c r="BS91" s="510">
        <v>1.8916130300201445E-3</v>
      </c>
      <c r="BT91" s="510">
        <v>1.941944553135371E-3</v>
      </c>
      <c r="BU91" s="510">
        <v>2.5509814192404578E-3</v>
      </c>
      <c r="BV91" s="510">
        <v>3.8850597867533848E-3</v>
      </c>
      <c r="BW91" s="510">
        <v>1.120059736519281E-3</v>
      </c>
      <c r="BX91" s="510">
        <v>7.5813157251161656E-4</v>
      </c>
      <c r="BY91" s="510">
        <v>0</v>
      </c>
      <c r="BZ91" s="510">
        <v>1.8167842918035079E-3</v>
      </c>
      <c r="CA91" s="510">
        <v>2.6106946771175974E-3</v>
      </c>
      <c r="CB91" s="510">
        <v>0</v>
      </c>
      <c r="CC91" s="510">
        <v>7.2509743496782376E-4</v>
      </c>
      <c r="CD91" s="510">
        <v>1.3779527559055118E-3</v>
      </c>
      <c r="CE91" s="510">
        <v>4.1876046901172526E-3</v>
      </c>
      <c r="CF91" s="510">
        <v>3.0291556228701248E-3</v>
      </c>
      <c r="CG91" s="510">
        <v>2.5321970212650092E-3</v>
      </c>
      <c r="CH91" s="510">
        <v>7.5916841859378654E-3</v>
      </c>
      <c r="CI91" s="510">
        <v>1.0403501258656528E-2</v>
      </c>
      <c r="CJ91" s="510">
        <v>0.18389210647959323</v>
      </c>
      <c r="CK91" s="510">
        <v>9.8905740677277185E-3</v>
      </c>
      <c r="CL91" s="510">
        <v>6.9018404907975461E-3</v>
      </c>
      <c r="CM91" s="510">
        <v>6.1403143107257495E-2</v>
      </c>
      <c r="CN91" s="510">
        <v>7.2682320432423449E-3</v>
      </c>
      <c r="CO91" s="510">
        <v>4.0601674387398187E-3</v>
      </c>
      <c r="CP91" s="510">
        <v>9.5809563436880657E-3</v>
      </c>
      <c r="CQ91" s="510">
        <v>2.5292419478507877E-3</v>
      </c>
      <c r="CR91" s="510">
        <v>1.7317516668109794E-3</v>
      </c>
      <c r="CS91" s="510">
        <v>9.7232240788134496E-3</v>
      </c>
      <c r="CT91" s="510">
        <v>2.0545850693780817E-3</v>
      </c>
      <c r="CU91" s="510">
        <v>2.3384990423123801E-2</v>
      </c>
      <c r="CV91" s="510">
        <v>2.3266354434204562E-3</v>
      </c>
      <c r="CW91" s="510">
        <v>0.18522062341294668</v>
      </c>
      <c r="CX91" s="510">
        <v>5.3788678950044983E-4</v>
      </c>
      <c r="CY91" s="510">
        <v>4.769544982223691E-3</v>
      </c>
      <c r="CZ91" s="510">
        <v>4.9184309598024533E-3</v>
      </c>
      <c r="DA91" s="510">
        <v>2.1567489251650596E-3</v>
      </c>
      <c r="DB91" s="510">
        <v>5.5016428516848782E-3</v>
      </c>
      <c r="DC91" s="510">
        <v>1.5043596687590989E-2</v>
      </c>
      <c r="DD91" s="510">
        <v>3.2786375784697622E-3</v>
      </c>
      <c r="DE91" s="510">
        <v>0</v>
      </c>
      <c r="DF91" s="510">
        <v>6.479773207937722E-3</v>
      </c>
      <c r="DG91" s="511">
        <v>4.0723411110922874E-3</v>
      </c>
      <c r="DH91" s="513" t="s">
        <v>292</v>
      </c>
      <c r="DI91" s="183"/>
    </row>
    <row r="92" spans="1:113" ht="17.25" customHeight="1">
      <c r="A92" s="587" t="s">
        <v>293</v>
      </c>
      <c r="B92" s="417" t="s">
        <v>194</v>
      </c>
      <c r="C92" s="488"/>
      <c r="D92" s="510">
        <v>0</v>
      </c>
      <c r="E92" s="510">
        <v>0</v>
      </c>
      <c r="F92" s="510">
        <v>0</v>
      </c>
      <c r="G92" s="510">
        <v>0</v>
      </c>
      <c r="H92" s="510">
        <v>0</v>
      </c>
      <c r="I92" s="510">
        <v>0</v>
      </c>
      <c r="J92" s="510">
        <v>0</v>
      </c>
      <c r="K92" s="510">
        <v>0</v>
      </c>
      <c r="L92" s="510">
        <v>0</v>
      </c>
      <c r="M92" s="510">
        <v>0</v>
      </c>
      <c r="N92" s="510">
        <v>0</v>
      </c>
      <c r="O92" s="510">
        <v>0</v>
      </c>
      <c r="P92" s="510">
        <v>0</v>
      </c>
      <c r="Q92" s="510">
        <v>0</v>
      </c>
      <c r="R92" s="510">
        <v>0</v>
      </c>
      <c r="S92" s="510">
        <v>0</v>
      </c>
      <c r="T92" s="510">
        <v>0</v>
      </c>
      <c r="U92" s="510">
        <v>0</v>
      </c>
      <c r="V92" s="510">
        <v>0</v>
      </c>
      <c r="W92" s="510">
        <v>0</v>
      </c>
      <c r="X92" s="510">
        <v>0</v>
      </c>
      <c r="Y92" s="510">
        <v>0</v>
      </c>
      <c r="Z92" s="510">
        <v>0</v>
      </c>
      <c r="AA92" s="510">
        <v>0</v>
      </c>
      <c r="AB92" s="510">
        <v>0</v>
      </c>
      <c r="AC92" s="510">
        <v>0</v>
      </c>
      <c r="AD92" s="510">
        <v>0</v>
      </c>
      <c r="AE92" s="510">
        <v>0</v>
      </c>
      <c r="AF92" s="510">
        <v>0</v>
      </c>
      <c r="AG92" s="510">
        <v>0</v>
      </c>
      <c r="AH92" s="510">
        <v>0</v>
      </c>
      <c r="AI92" s="510">
        <v>0</v>
      </c>
      <c r="AJ92" s="510">
        <v>0</v>
      </c>
      <c r="AK92" s="510">
        <v>0</v>
      </c>
      <c r="AL92" s="510">
        <v>0</v>
      </c>
      <c r="AM92" s="510">
        <v>0</v>
      </c>
      <c r="AN92" s="510">
        <v>0</v>
      </c>
      <c r="AO92" s="510">
        <v>0</v>
      </c>
      <c r="AP92" s="510">
        <v>0</v>
      </c>
      <c r="AQ92" s="510">
        <v>0</v>
      </c>
      <c r="AR92" s="510">
        <v>0</v>
      </c>
      <c r="AS92" s="510">
        <v>0</v>
      </c>
      <c r="AT92" s="510">
        <v>0</v>
      </c>
      <c r="AU92" s="510">
        <v>0</v>
      </c>
      <c r="AV92" s="510">
        <v>0</v>
      </c>
      <c r="AW92" s="510">
        <v>0</v>
      </c>
      <c r="AX92" s="510">
        <v>0</v>
      </c>
      <c r="AY92" s="510">
        <v>0</v>
      </c>
      <c r="AZ92" s="510">
        <v>0</v>
      </c>
      <c r="BA92" s="510">
        <v>0</v>
      </c>
      <c r="BB92" s="510">
        <v>0</v>
      </c>
      <c r="BC92" s="510">
        <v>0</v>
      </c>
      <c r="BD92" s="510">
        <v>0</v>
      </c>
      <c r="BE92" s="510">
        <v>0</v>
      </c>
      <c r="BF92" s="510">
        <v>0</v>
      </c>
      <c r="BG92" s="510">
        <v>0</v>
      </c>
      <c r="BH92" s="510">
        <v>0</v>
      </c>
      <c r="BI92" s="510">
        <v>0</v>
      </c>
      <c r="BJ92" s="510">
        <v>0</v>
      </c>
      <c r="BK92" s="510">
        <v>0</v>
      </c>
      <c r="BL92" s="510">
        <v>0</v>
      </c>
      <c r="BM92" s="510">
        <v>0</v>
      </c>
      <c r="BN92" s="510">
        <v>0</v>
      </c>
      <c r="BO92" s="510">
        <v>0</v>
      </c>
      <c r="BP92" s="510">
        <v>0</v>
      </c>
      <c r="BQ92" s="510">
        <v>0</v>
      </c>
      <c r="BR92" s="510">
        <v>0</v>
      </c>
      <c r="BS92" s="510">
        <v>0</v>
      </c>
      <c r="BT92" s="510">
        <v>0</v>
      </c>
      <c r="BU92" s="510">
        <v>0</v>
      </c>
      <c r="BV92" s="510">
        <v>0</v>
      </c>
      <c r="BW92" s="510">
        <v>0</v>
      </c>
      <c r="BX92" s="510">
        <v>0</v>
      </c>
      <c r="BY92" s="510">
        <v>0</v>
      </c>
      <c r="BZ92" s="510">
        <v>0</v>
      </c>
      <c r="CA92" s="510">
        <v>0</v>
      </c>
      <c r="CB92" s="510">
        <v>0</v>
      </c>
      <c r="CC92" s="510">
        <v>0</v>
      </c>
      <c r="CD92" s="510">
        <v>0</v>
      </c>
      <c r="CE92" s="510">
        <v>0</v>
      </c>
      <c r="CF92" s="510">
        <v>0</v>
      </c>
      <c r="CG92" s="510">
        <v>0</v>
      </c>
      <c r="CH92" s="510">
        <v>0</v>
      </c>
      <c r="CI92" s="510">
        <v>0</v>
      </c>
      <c r="CJ92" s="510">
        <v>0</v>
      </c>
      <c r="CK92" s="510">
        <v>0</v>
      </c>
      <c r="CL92" s="510">
        <v>0</v>
      </c>
      <c r="CM92" s="510">
        <v>0</v>
      </c>
      <c r="CN92" s="510">
        <v>0</v>
      </c>
      <c r="CO92" s="510">
        <v>0</v>
      </c>
      <c r="CP92" s="510">
        <v>0</v>
      </c>
      <c r="CQ92" s="510">
        <v>0</v>
      </c>
      <c r="CR92" s="510">
        <v>0</v>
      </c>
      <c r="CS92" s="510">
        <v>0</v>
      </c>
      <c r="CT92" s="510">
        <v>0</v>
      </c>
      <c r="CU92" s="510">
        <v>0</v>
      </c>
      <c r="CV92" s="510">
        <v>0</v>
      </c>
      <c r="CW92" s="510">
        <v>0</v>
      </c>
      <c r="CX92" s="510">
        <v>0</v>
      </c>
      <c r="CY92" s="510">
        <v>0</v>
      </c>
      <c r="CZ92" s="510">
        <v>0</v>
      </c>
      <c r="DA92" s="510">
        <v>0</v>
      </c>
      <c r="DB92" s="510">
        <v>0</v>
      </c>
      <c r="DC92" s="510">
        <v>0</v>
      </c>
      <c r="DD92" s="510">
        <v>0</v>
      </c>
      <c r="DE92" s="510">
        <v>0</v>
      </c>
      <c r="DF92" s="510">
        <v>0.24717634882779102</v>
      </c>
      <c r="DG92" s="511">
        <v>1.1854776079509226E-3</v>
      </c>
      <c r="DH92" s="513" t="s">
        <v>293</v>
      </c>
      <c r="DI92" s="183"/>
    </row>
    <row r="93" spans="1:113" ht="17.25" customHeight="1">
      <c r="A93" s="587" t="s">
        <v>294</v>
      </c>
      <c r="B93" s="417" t="s">
        <v>385</v>
      </c>
      <c r="C93" s="488"/>
      <c r="D93" s="510">
        <v>0</v>
      </c>
      <c r="E93" s="510">
        <v>0</v>
      </c>
      <c r="F93" s="510">
        <v>2.037905033625433E-4</v>
      </c>
      <c r="G93" s="510">
        <v>0</v>
      </c>
      <c r="H93" s="510">
        <v>0</v>
      </c>
      <c r="I93" s="510">
        <v>0</v>
      </c>
      <c r="J93" s="510">
        <v>0</v>
      </c>
      <c r="K93" s="510">
        <v>3.1689140459383264E-4</v>
      </c>
      <c r="L93" s="510">
        <v>4.9455984174085062E-5</v>
      </c>
      <c r="M93" s="510">
        <v>0</v>
      </c>
      <c r="N93" s="510">
        <v>0</v>
      </c>
      <c r="O93" s="510">
        <v>0</v>
      </c>
      <c r="P93" s="510">
        <v>6.7499156260546737E-5</v>
      </c>
      <c r="Q93" s="510">
        <v>6.2605647029362042E-5</v>
      </c>
      <c r="R93" s="510">
        <v>2.3456086854538752E-4</v>
      </c>
      <c r="S93" s="510">
        <v>1.7303340875815252E-4</v>
      </c>
      <c r="T93" s="510">
        <v>3.9342198442048943E-5</v>
      </c>
      <c r="U93" s="510">
        <v>0</v>
      </c>
      <c r="V93" s="510">
        <v>6.8488459694541465E-5</v>
      </c>
      <c r="W93" s="510">
        <v>1.8581143855215726E-4</v>
      </c>
      <c r="X93" s="510">
        <v>0</v>
      </c>
      <c r="Y93" s="510">
        <v>1.2149782518892912E-4</v>
      </c>
      <c r="Z93" s="510">
        <v>2.5714495628535744E-4</v>
      </c>
      <c r="AA93" s="510">
        <v>2.0056961771430863E-4</v>
      </c>
      <c r="AB93" s="510">
        <v>2.4189898120459757E-4</v>
      </c>
      <c r="AC93" s="510">
        <v>3.578549153928736E-4</v>
      </c>
      <c r="AD93" s="510">
        <v>0</v>
      </c>
      <c r="AE93" s="510">
        <v>0</v>
      </c>
      <c r="AF93" s="510">
        <v>9.9950024987506249E-5</v>
      </c>
      <c r="AG93" s="510">
        <v>7.7784691972619788E-5</v>
      </c>
      <c r="AH93" s="510">
        <v>0</v>
      </c>
      <c r="AI93" s="510">
        <v>1.9879398316877608E-4</v>
      </c>
      <c r="AJ93" s="510">
        <v>1.2387991906511955E-4</v>
      </c>
      <c r="AK93" s="510">
        <v>1.0178117048346056E-3</v>
      </c>
      <c r="AL93" s="510">
        <v>1.1156356334021309E-4</v>
      </c>
      <c r="AM93" s="510">
        <v>0</v>
      </c>
      <c r="AN93" s="510">
        <v>2.0646653177519923E-5</v>
      </c>
      <c r="AO93" s="510">
        <v>2.1248339973439575E-4</v>
      </c>
      <c r="AP93" s="510">
        <v>0</v>
      </c>
      <c r="AQ93" s="510">
        <v>0</v>
      </c>
      <c r="AR93" s="510">
        <v>3.4617476880470799E-5</v>
      </c>
      <c r="AS93" s="510">
        <v>1.7557427418849153E-4</v>
      </c>
      <c r="AT93" s="510">
        <v>1.7171803897999483E-4</v>
      </c>
      <c r="AU93" s="510">
        <v>6.1492804673453155E-4</v>
      </c>
      <c r="AV93" s="510">
        <v>2.0797824851878906E-4</v>
      </c>
      <c r="AW93" s="510">
        <v>2.3211280682411653E-4</v>
      </c>
      <c r="AX93" s="510">
        <v>7.5467936806282345E-4</v>
      </c>
      <c r="AY93" s="510">
        <v>1.2964319936869398E-3</v>
      </c>
      <c r="AZ93" s="510">
        <v>7.9747360362372006E-4</v>
      </c>
      <c r="BA93" s="510">
        <v>1.7942583732057417E-3</v>
      </c>
      <c r="BB93" s="510">
        <v>7.1445582281495594E-4</v>
      </c>
      <c r="BC93" s="510">
        <v>8.4210526315789478E-4</v>
      </c>
      <c r="BD93" s="510">
        <v>1.7196904557179708E-3</v>
      </c>
      <c r="BE93" s="510">
        <v>0</v>
      </c>
      <c r="BF93" s="510">
        <v>0</v>
      </c>
      <c r="BG93" s="510">
        <v>1.3572204125950055E-4</v>
      </c>
      <c r="BH93" s="510">
        <v>2.2666127935509937E-4</v>
      </c>
      <c r="BI93" s="510">
        <v>1.3743128435782109E-3</v>
      </c>
      <c r="BJ93" s="510">
        <v>0</v>
      </c>
      <c r="BK93" s="510">
        <v>2.1169173449622659E-5</v>
      </c>
      <c r="BL93" s="510">
        <v>0</v>
      </c>
      <c r="BM93" s="510">
        <v>1.6100165494724387E-4</v>
      </c>
      <c r="BN93" s="510">
        <v>2.0057364061215075E-5</v>
      </c>
      <c r="BO93" s="510">
        <v>8.8314257453723334E-5</v>
      </c>
      <c r="BP93" s="510">
        <v>1.2694958287994197E-4</v>
      </c>
      <c r="BQ93" s="510">
        <v>7.1962046683526914E-4</v>
      </c>
      <c r="BR93" s="510">
        <v>3.4612056533025673E-4</v>
      </c>
      <c r="BS93" s="510">
        <v>4.9132805974549209E-5</v>
      </c>
      <c r="BT93" s="510">
        <v>1.1593698824688782E-4</v>
      </c>
      <c r="BU93" s="510">
        <v>1.5839427112930948E-4</v>
      </c>
      <c r="BV93" s="510">
        <v>1.8346115659668763E-4</v>
      </c>
      <c r="BW93" s="510">
        <v>0</v>
      </c>
      <c r="BX93" s="510">
        <v>0</v>
      </c>
      <c r="BY93" s="510">
        <v>0</v>
      </c>
      <c r="BZ93" s="510">
        <v>4.6817133673398084E-3</v>
      </c>
      <c r="CA93" s="510">
        <v>1.773071326379633E-4</v>
      </c>
      <c r="CB93" s="510">
        <v>3.2194835569611862E-4</v>
      </c>
      <c r="CC93" s="510">
        <v>9.063717937097797E-5</v>
      </c>
      <c r="CD93" s="510">
        <v>0</v>
      </c>
      <c r="CE93" s="510">
        <v>8.375209380234506E-4</v>
      </c>
      <c r="CF93" s="510">
        <v>2.1636825877643749E-4</v>
      </c>
      <c r="CG93" s="510">
        <v>4.0841887439758214E-4</v>
      </c>
      <c r="CH93" s="510">
        <v>2.3359028264424199E-4</v>
      </c>
      <c r="CI93" s="510">
        <v>4.3870186030479331E-3</v>
      </c>
      <c r="CJ93" s="510">
        <v>8.1572722081735868E-4</v>
      </c>
      <c r="CK93" s="510">
        <v>3.0046304782702254E-3</v>
      </c>
      <c r="CL93" s="510">
        <v>5.3680981595092027E-3</v>
      </c>
      <c r="CM93" s="510">
        <v>9.5877277085330771E-4</v>
      </c>
      <c r="CN93" s="510">
        <v>4.5015253245426625E-5</v>
      </c>
      <c r="CO93" s="510">
        <v>0</v>
      </c>
      <c r="CP93" s="510">
        <v>0</v>
      </c>
      <c r="CQ93" s="510">
        <v>8.7481410200332426E-5</v>
      </c>
      <c r="CR93" s="510">
        <v>0</v>
      </c>
      <c r="CS93" s="510">
        <v>5.9287951700082013E-5</v>
      </c>
      <c r="CT93" s="510">
        <v>1.9112419250028668E-5</v>
      </c>
      <c r="CU93" s="510">
        <v>0</v>
      </c>
      <c r="CV93" s="510">
        <v>3.9280858135670043E-4</v>
      </c>
      <c r="CW93" s="510">
        <v>7.7282596695248964E-4</v>
      </c>
      <c r="CX93" s="510">
        <v>0</v>
      </c>
      <c r="CY93" s="510">
        <v>3.822005995771906E-4</v>
      </c>
      <c r="CZ93" s="510">
        <v>1.8216410962231308E-4</v>
      </c>
      <c r="DA93" s="510">
        <v>3.2563605215840072E-4</v>
      </c>
      <c r="DB93" s="510">
        <v>6.6860242989225951E-4</v>
      </c>
      <c r="DC93" s="510">
        <v>1.721951754042673E-4</v>
      </c>
      <c r="DD93" s="510">
        <v>3.1077133445211015E-4</v>
      </c>
      <c r="DE93" s="510">
        <v>0</v>
      </c>
      <c r="DF93" s="510">
        <v>1.1249606263780768E-4</v>
      </c>
      <c r="DG93" s="511">
        <v>3.0635089468165568E-4</v>
      </c>
      <c r="DH93" s="513" t="s">
        <v>294</v>
      </c>
      <c r="DI93" s="183"/>
    </row>
    <row r="94" spans="1:113" ht="17.25" customHeight="1">
      <c r="A94" s="587" t="s">
        <v>295</v>
      </c>
      <c r="B94" s="417" t="s">
        <v>542</v>
      </c>
      <c r="C94" s="488"/>
      <c r="D94" s="510">
        <v>0</v>
      </c>
      <c r="E94" s="510">
        <v>0</v>
      </c>
      <c r="F94" s="510">
        <v>0</v>
      </c>
      <c r="G94" s="510">
        <v>0</v>
      </c>
      <c r="H94" s="510">
        <v>0</v>
      </c>
      <c r="I94" s="510">
        <v>0</v>
      </c>
      <c r="J94" s="510">
        <v>0</v>
      </c>
      <c r="K94" s="510">
        <v>0</v>
      </c>
      <c r="L94" s="510">
        <v>0</v>
      </c>
      <c r="M94" s="510">
        <v>0</v>
      </c>
      <c r="N94" s="510">
        <v>0</v>
      </c>
      <c r="O94" s="510">
        <v>0</v>
      </c>
      <c r="P94" s="510">
        <v>0</v>
      </c>
      <c r="Q94" s="510">
        <v>0</v>
      </c>
      <c r="R94" s="510">
        <v>0</v>
      </c>
      <c r="S94" s="510">
        <v>0</v>
      </c>
      <c r="T94" s="510">
        <v>0</v>
      </c>
      <c r="U94" s="510">
        <v>0</v>
      </c>
      <c r="V94" s="510">
        <v>0</v>
      </c>
      <c r="W94" s="510">
        <v>0</v>
      </c>
      <c r="X94" s="510">
        <v>0</v>
      </c>
      <c r="Y94" s="510">
        <v>0</v>
      </c>
      <c r="Z94" s="510">
        <v>0</v>
      </c>
      <c r="AA94" s="510">
        <v>0</v>
      </c>
      <c r="AB94" s="510">
        <v>0</v>
      </c>
      <c r="AC94" s="510">
        <v>0</v>
      </c>
      <c r="AD94" s="510">
        <v>0</v>
      </c>
      <c r="AE94" s="510">
        <v>0</v>
      </c>
      <c r="AF94" s="510">
        <v>0</v>
      </c>
      <c r="AG94" s="510">
        <v>0</v>
      </c>
      <c r="AH94" s="510">
        <v>0</v>
      </c>
      <c r="AI94" s="510">
        <v>0</v>
      </c>
      <c r="AJ94" s="510">
        <v>0</v>
      </c>
      <c r="AK94" s="510">
        <v>0</v>
      </c>
      <c r="AL94" s="510">
        <v>0</v>
      </c>
      <c r="AM94" s="510">
        <v>0</v>
      </c>
      <c r="AN94" s="510">
        <v>0</v>
      </c>
      <c r="AO94" s="510">
        <v>0</v>
      </c>
      <c r="AP94" s="510">
        <v>0</v>
      </c>
      <c r="AQ94" s="510">
        <v>0</v>
      </c>
      <c r="AR94" s="510">
        <v>0</v>
      </c>
      <c r="AS94" s="510">
        <v>0</v>
      </c>
      <c r="AT94" s="510">
        <v>0</v>
      </c>
      <c r="AU94" s="510">
        <v>0</v>
      </c>
      <c r="AV94" s="510">
        <v>0</v>
      </c>
      <c r="AW94" s="510">
        <v>0</v>
      </c>
      <c r="AX94" s="510">
        <v>0</v>
      </c>
      <c r="AY94" s="510">
        <v>0</v>
      </c>
      <c r="AZ94" s="510">
        <v>0</v>
      </c>
      <c r="BA94" s="510">
        <v>0</v>
      </c>
      <c r="BB94" s="510">
        <v>0</v>
      </c>
      <c r="BC94" s="510">
        <v>0</v>
      </c>
      <c r="BD94" s="510">
        <v>0</v>
      </c>
      <c r="BE94" s="510">
        <v>0</v>
      </c>
      <c r="BF94" s="510">
        <v>0</v>
      </c>
      <c r="BG94" s="510">
        <v>0</v>
      </c>
      <c r="BH94" s="510">
        <v>0</v>
      </c>
      <c r="BI94" s="510">
        <v>0</v>
      </c>
      <c r="BJ94" s="510">
        <v>0</v>
      </c>
      <c r="BK94" s="510">
        <v>0</v>
      </c>
      <c r="BL94" s="510">
        <v>0</v>
      </c>
      <c r="BM94" s="510">
        <v>0</v>
      </c>
      <c r="BN94" s="510">
        <v>0</v>
      </c>
      <c r="BO94" s="510">
        <v>0</v>
      </c>
      <c r="BP94" s="510">
        <v>0</v>
      </c>
      <c r="BQ94" s="510">
        <v>0</v>
      </c>
      <c r="BR94" s="510">
        <v>0</v>
      </c>
      <c r="BS94" s="510">
        <v>0</v>
      </c>
      <c r="BT94" s="510">
        <v>0</v>
      </c>
      <c r="BU94" s="510">
        <v>0</v>
      </c>
      <c r="BV94" s="510">
        <v>0</v>
      </c>
      <c r="BW94" s="510">
        <v>0</v>
      </c>
      <c r="BX94" s="510">
        <v>0</v>
      </c>
      <c r="BY94" s="510">
        <v>0</v>
      </c>
      <c r="BZ94" s="510">
        <v>0</v>
      </c>
      <c r="CA94" s="510">
        <v>0</v>
      </c>
      <c r="CB94" s="510">
        <v>0</v>
      </c>
      <c r="CC94" s="510">
        <v>0</v>
      </c>
      <c r="CD94" s="510">
        <v>0</v>
      </c>
      <c r="CE94" s="510">
        <v>0</v>
      </c>
      <c r="CF94" s="510">
        <v>0</v>
      </c>
      <c r="CG94" s="510">
        <v>0</v>
      </c>
      <c r="CH94" s="510">
        <v>0</v>
      </c>
      <c r="CI94" s="510">
        <v>0</v>
      </c>
      <c r="CJ94" s="510">
        <v>0</v>
      </c>
      <c r="CK94" s="510">
        <v>0</v>
      </c>
      <c r="CL94" s="510">
        <v>0</v>
      </c>
      <c r="CM94" s="510">
        <v>0</v>
      </c>
      <c r="CN94" s="510">
        <v>0</v>
      </c>
      <c r="CO94" s="510">
        <v>0</v>
      </c>
      <c r="CP94" s="510">
        <v>0</v>
      </c>
      <c r="CQ94" s="510">
        <v>0</v>
      </c>
      <c r="CR94" s="510">
        <v>0</v>
      </c>
      <c r="CS94" s="510">
        <v>0</v>
      </c>
      <c r="CT94" s="510">
        <v>0</v>
      </c>
      <c r="CU94" s="510">
        <v>0</v>
      </c>
      <c r="CV94" s="510">
        <v>0</v>
      </c>
      <c r="CW94" s="510">
        <v>0</v>
      </c>
      <c r="CX94" s="510">
        <v>0</v>
      </c>
      <c r="CY94" s="510">
        <v>0</v>
      </c>
      <c r="CZ94" s="510">
        <v>0</v>
      </c>
      <c r="DA94" s="510">
        <v>0</v>
      </c>
      <c r="DB94" s="510">
        <v>0</v>
      </c>
      <c r="DC94" s="510">
        <v>0</v>
      </c>
      <c r="DD94" s="510">
        <v>0</v>
      </c>
      <c r="DE94" s="510">
        <v>0</v>
      </c>
      <c r="DF94" s="510">
        <v>0</v>
      </c>
      <c r="DG94" s="511">
        <v>0</v>
      </c>
      <c r="DH94" s="513" t="s">
        <v>295</v>
      </c>
      <c r="DI94" s="183"/>
    </row>
    <row r="95" spans="1:113" ht="17.25" customHeight="1">
      <c r="A95" s="587" t="s">
        <v>296</v>
      </c>
      <c r="B95" s="417" t="s">
        <v>386</v>
      </c>
      <c r="C95" s="488"/>
      <c r="D95" s="510">
        <v>0</v>
      </c>
      <c r="E95" s="510">
        <v>0</v>
      </c>
      <c r="F95" s="510">
        <v>0</v>
      </c>
      <c r="G95" s="510">
        <v>0</v>
      </c>
      <c r="H95" s="510">
        <v>0</v>
      </c>
      <c r="I95" s="510">
        <v>0</v>
      </c>
      <c r="J95" s="510">
        <v>0</v>
      </c>
      <c r="K95" s="510">
        <v>0</v>
      </c>
      <c r="L95" s="510">
        <v>0</v>
      </c>
      <c r="M95" s="510">
        <v>0</v>
      </c>
      <c r="N95" s="510">
        <v>0</v>
      </c>
      <c r="O95" s="510">
        <v>0</v>
      </c>
      <c r="P95" s="510">
        <v>0</v>
      </c>
      <c r="Q95" s="510">
        <v>0</v>
      </c>
      <c r="R95" s="510">
        <v>0</v>
      </c>
      <c r="S95" s="510">
        <v>0</v>
      </c>
      <c r="T95" s="510">
        <v>0</v>
      </c>
      <c r="U95" s="510">
        <v>0</v>
      </c>
      <c r="V95" s="510">
        <v>0</v>
      </c>
      <c r="W95" s="510">
        <v>0</v>
      </c>
      <c r="X95" s="510">
        <v>0</v>
      </c>
      <c r="Y95" s="510">
        <v>0</v>
      </c>
      <c r="Z95" s="510">
        <v>0</v>
      </c>
      <c r="AA95" s="510">
        <v>0</v>
      </c>
      <c r="AB95" s="510">
        <v>0</v>
      </c>
      <c r="AC95" s="510">
        <v>0</v>
      </c>
      <c r="AD95" s="510">
        <v>0</v>
      </c>
      <c r="AE95" s="510">
        <v>0</v>
      </c>
      <c r="AF95" s="510">
        <v>0</v>
      </c>
      <c r="AG95" s="510">
        <v>0</v>
      </c>
      <c r="AH95" s="510">
        <v>0</v>
      </c>
      <c r="AI95" s="510">
        <v>0</v>
      </c>
      <c r="AJ95" s="510">
        <v>0</v>
      </c>
      <c r="AK95" s="510">
        <v>0</v>
      </c>
      <c r="AL95" s="510">
        <v>0</v>
      </c>
      <c r="AM95" s="510">
        <v>0</v>
      </c>
      <c r="AN95" s="510">
        <v>0</v>
      </c>
      <c r="AO95" s="510">
        <v>0</v>
      </c>
      <c r="AP95" s="510">
        <v>0</v>
      </c>
      <c r="AQ95" s="510">
        <v>0</v>
      </c>
      <c r="AR95" s="510">
        <v>0</v>
      </c>
      <c r="AS95" s="510">
        <v>0</v>
      </c>
      <c r="AT95" s="510">
        <v>0</v>
      </c>
      <c r="AU95" s="510">
        <v>0</v>
      </c>
      <c r="AV95" s="510">
        <v>0</v>
      </c>
      <c r="AW95" s="510">
        <v>0</v>
      </c>
      <c r="AX95" s="510">
        <v>0</v>
      </c>
      <c r="AY95" s="510">
        <v>0</v>
      </c>
      <c r="AZ95" s="510">
        <v>0</v>
      </c>
      <c r="BA95" s="510">
        <v>0</v>
      </c>
      <c r="BB95" s="510">
        <v>0</v>
      </c>
      <c r="BC95" s="510">
        <v>0</v>
      </c>
      <c r="BD95" s="510">
        <v>0</v>
      </c>
      <c r="BE95" s="510">
        <v>0</v>
      </c>
      <c r="BF95" s="510">
        <v>0</v>
      </c>
      <c r="BG95" s="510">
        <v>0</v>
      </c>
      <c r="BH95" s="510">
        <v>0</v>
      </c>
      <c r="BI95" s="510">
        <v>0</v>
      </c>
      <c r="BJ95" s="510">
        <v>0</v>
      </c>
      <c r="BK95" s="510">
        <v>0</v>
      </c>
      <c r="BL95" s="510">
        <v>0</v>
      </c>
      <c r="BM95" s="510">
        <v>0</v>
      </c>
      <c r="BN95" s="510">
        <v>0</v>
      </c>
      <c r="BO95" s="510">
        <v>0</v>
      </c>
      <c r="BP95" s="510">
        <v>0</v>
      </c>
      <c r="BQ95" s="510">
        <v>0</v>
      </c>
      <c r="BR95" s="510">
        <v>0</v>
      </c>
      <c r="BS95" s="510">
        <v>0</v>
      </c>
      <c r="BT95" s="510">
        <v>0</v>
      </c>
      <c r="BU95" s="510">
        <v>0</v>
      </c>
      <c r="BV95" s="510">
        <v>0</v>
      </c>
      <c r="BW95" s="510">
        <v>0</v>
      </c>
      <c r="BX95" s="510">
        <v>0</v>
      </c>
      <c r="BY95" s="510">
        <v>0</v>
      </c>
      <c r="BZ95" s="510">
        <v>0</v>
      </c>
      <c r="CA95" s="510">
        <v>0</v>
      </c>
      <c r="CB95" s="510">
        <v>0</v>
      </c>
      <c r="CC95" s="510">
        <v>0</v>
      </c>
      <c r="CD95" s="510">
        <v>0</v>
      </c>
      <c r="CE95" s="510">
        <v>0</v>
      </c>
      <c r="CF95" s="510">
        <v>0</v>
      </c>
      <c r="CG95" s="510">
        <v>0</v>
      </c>
      <c r="CH95" s="510">
        <v>0</v>
      </c>
      <c r="CI95" s="510">
        <v>0</v>
      </c>
      <c r="CJ95" s="510">
        <v>0</v>
      </c>
      <c r="CK95" s="510">
        <v>0</v>
      </c>
      <c r="CL95" s="510">
        <v>0</v>
      </c>
      <c r="CM95" s="510">
        <v>0</v>
      </c>
      <c r="CN95" s="510">
        <v>0</v>
      </c>
      <c r="CO95" s="510">
        <v>0</v>
      </c>
      <c r="CP95" s="510">
        <v>0</v>
      </c>
      <c r="CQ95" s="510">
        <v>7.0859942262269269E-3</v>
      </c>
      <c r="CR95" s="510">
        <v>0</v>
      </c>
      <c r="CS95" s="510">
        <v>0</v>
      </c>
      <c r="CT95" s="510">
        <v>7.5494056037613238E-4</v>
      </c>
      <c r="CU95" s="510">
        <v>0</v>
      </c>
      <c r="CV95" s="510">
        <v>0</v>
      </c>
      <c r="CW95" s="510">
        <v>0</v>
      </c>
      <c r="CX95" s="510">
        <v>0</v>
      </c>
      <c r="CY95" s="510">
        <v>0</v>
      </c>
      <c r="CZ95" s="510">
        <v>0</v>
      </c>
      <c r="DA95" s="510">
        <v>0</v>
      </c>
      <c r="DB95" s="510">
        <v>0</v>
      </c>
      <c r="DC95" s="510">
        <v>0</v>
      </c>
      <c r="DD95" s="510">
        <v>0</v>
      </c>
      <c r="DE95" s="510">
        <v>0</v>
      </c>
      <c r="DF95" s="510">
        <v>0</v>
      </c>
      <c r="DG95" s="511">
        <v>3.0570344650691461E-4</v>
      </c>
      <c r="DH95" s="513" t="s">
        <v>296</v>
      </c>
      <c r="DI95" s="183"/>
    </row>
    <row r="96" spans="1:113" ht="17.25" customHeight="1">
      <c r="A96" s="587" t="s">
        <v>297</v>
      </c>
      <c r="B96" s="417" t="s">
        <v>387</v>
      </c>
      <c r="C96" s="488"/>
      <c r="D96" s="510">
        <v>0</v>
      </c>
      <c r="E96" s="510">
        <v>0</v>
      </c>
      <c r="F96" s="510">
        <v>3.2606480538006927E-3</v>
      </c>
      <c r="G96" s="510">
        <v>0</v>
      </c>
      <c r="H96" s="510">
        <v>0</v>
      </c>
      <c r="I96" s="510">
        <v>0</v>
      </c>
      <c r="J96" s="510">
        <v>0</v>
      </c>
      <c r="K96" s="510">
        <v>0</v>
      </c>
      <c r="L96" s="510">
        <v>0</v>
      </c>
      <c r="M96" s="510">
        <v>0</v>
      </c>
      <c r="N96" s="510">
        <v>0</v>
      </c>
      <c r="O96" s="510">
        <v>0</v>
      </c>
      <c r="P96" s="510">
        <v>0</v>
      </c>
      <c r="Q96" s="510">
        <v>0</v>
      </c>
      <c r="R96" s="510">
        <v>0</v>
      </c>
      <c r="S96" s="510">
        <v>0</v>
      </c>
      <c r="T96" s="510">
        <v>0</v>
      </c>
      <c r="U96" s="510">
        <v>3.2193677161805424E-5</v>
      </c>
      <c r="V96" s="510">
        <v>0</v>
      </c>
      <c r="W96" s="510">
        <v>0</v>
      </c>
      <c r="X96" s="510">
        <v>0</v>
      </c>
      <c r="Y96" s="510">
        <v>0</v>
      </c>
      <c r="Z96" s="510">
        <v>0</v>
      </c>
      <c r="AA96" s="510">
        <v>0</v>
      </c>
      <c r="AB96" s="510">
        <v>6.8265970155898702E-5</v>
      </c>
      <c r="AC96" s="510">
        <v>0</v>
      </c>
      <c r="AD96" s="510">
        <v>0</v>
      </c>
      <c r="AE96" s="510">
        <v>0</v>
      </c>
      <c r="AF96" s="510">
        <v>0</v>
      </c>
      <c r="AG96" s="510">
        <v>0</v>
      </c>
      <c r="AH96" s="510">
        <v>0</v>
      </c>
      <c r="AI96" s="510">
        <v>0</v>
      </c>
      <c r="AJ96" s="510">
        <v>0</v>
      </c>
      <c r="AK96" s="510">
        <v>0</v>
      </c>
      <c r="AL96" s="510">
        <v>0</v>
      </c>
      <c r="AM96" s="510">
        <v>0</v>
      </c>
      <c r="AN96" s="510">
        <v>0</v>
      </c>
      <c r="AO96" s="510">
        <v>0</v>
      </c>
      <c r="AP96" s="510">
        <v>0</v>
      </c>
      <c r="AQ96" s="510">
        <v>0</v>
      </c>
      <c r="AR96" s="510">
        <v>0</v>
      </c>
      <c r="AS96" s="510">
        <v>0</v>
      </c>
      <c r="AT96" s="510">
        <v>0</v>
      </c>
      <c r="AU96" s="510">
        <v>0</v>
      </c>
      <c r="AV96" s="510">
        <v>0</v>
      </c>
      <c r="AW96" s="510">
        <v>0</v>
      </c>
      <c r="AX96" s="510">
        <v>0</v>
      </c>
      <c r="AY96" s="510">
        <v>0</v>
      </c>
      <c r="AZ96" s="510">
        <v>0</v>
      </c>
      <c r="BA96" s="510">
        <v>0</v>
      </c>
      <c r="BB96" s="510">
        <v>0</v>
      </c>
      <c r="BC96" s="510">
        <v>0</v>
      </c>
      <c r="BD96" s="510">
        <v>0</v>
      </c>
      <c r="BE96" s="510">
        <v>0</v>
      </c>
      <c r="BF96" s="510">
        <v>0</v>
      </c>
      <c r="BG96" s="510">
        <v>0</v>
      </c>
      <c r="BH96" s="510">
        <v>0</v>
      </c>
      <c r="BI96" s="510">
        <v>0</v>
      </c>
      <c r="BJ96" s="510">
        <v>0</v>
      </c>
      <c r="BK96" s="510">
        <v>0</v>
      </c>
      <c r="BL96" s="510">
        <v>0</v>
      </c>
      <c r="BM96" s="510">
        <v>0</v>
      </c>
      <c r="BN96" s="510">
        <v>0</v>
      </c>
      <c r="BO96" s="510">
        <v>0</v>
      </c>
      <c r="BP96" s="510">
        <v>0</v>
      </c>
      <c r="BQ96" s="510">
        <v>0</v>
      </c>
      <c r="BR96" s="510">
        <v>0</v>
      </c>
      <c r="BS96" s="510">
        <v>1.9653122389819684E-4</v>
      </c>
      <c r="BT96" s="510">
        <v>0</v>
      </c>
      <c r="BU96" s="510">
        <v>2.5009621757259391E-5</v>
      </c>
      <c r="BV96" s="510">
        <v>1.72669323855706E-4</v>
      </c>
      <c r="BW96" s="510">
        <v>2.6668088964744787E-5</v>
      </c>
      <c r="BX96" s="510">
        <v>2.4455857177794082E-5</v>
      </c>
      <c r="BY96" s="510">
        <v>0</v>
      </c>
      <c r="BZ96" s="510">
        <v>6.9876318915519528E-5</v>
      </c>
      <c r="CA96" s="510">
        <v>6.114039056481493E-6</v>
      </c>
      <c r="CB96" s="510">
        <v>0</v>
      </c>
      <c r="CC96" s="510">
        <v>9.063717937097797E-5</v>
      </c>
      <c r="CD96" s="510">
        <v>0</v>
      </c>
      <c r="CE96" s="510">
        <v>0</v>
      </c>
      <c r="CF96" s="510">
        <v>2.4665981500513873E-2</v>
      </c>
      <c r="CG96" s="510">
        <v>9.2574944863451952E-4</v>
      </c>
      <c r="CH96" s="510">
        <v>0</v>
      </c>
      <c r="CI96" s="510">
        <v>1.3787772752436361E-3</v>
      </c>
      <c r="CJ96" s="510">
        <v>5.1662723985099386E-4</v>
      </c>
      <c r="CK96" s="510">
        <v>4.7819052704565922E-5</v>
      </c>
      <c r="CL96" s="510">
        <v>7.668711656441718E-4</v>
      </c>
      <c r="CM96" s="510">
        <v>2.9180040852057191E-4</v>
      </c>
      <c r="CN96" s="510">
        <v>2.077627072865844E-5</v>
      </c>
      <c r="CO96" s="510">
        <v>2.4666873868407162E-5</v>
      </c>
      <c r="CP96" s="510">
        <v>1.0949664392786362E-5</v>
      </c>
      <c r="CQ96" s="510">
        <v>1.3317758211674137E-2</v>
      </c>
      <c r="CR96" s="510">
        <v>5.5069703004589139E-2</v>
      </c>
      <c r="CS96" s="510">
        <v>3.3102439699212458E-3</v>
      </c>
      <c r="CT96" s="510">
        <v>1.4907687015022362E-3</v>
      </c>
      <c r="CU96" s="510">
        <v>1.7412502176562773E-5</v>
      </c>
      <c r="CV96" s="510">
        <v>0</v>
      </c>
      <c r="CW96" s="510">
        <v>3.6801236521547121E-5</v>
      </c>
      <c r="CX96" s="510">
        <v>0</v>
      </c>
      <c r="CY96" s="510">
        <v>5.5737587438340293E-5</v>
      </c>
      <c r="CZ96" s="510">
        <v>0</v>
      </c>
      <c r="DA96" s="510">
        <v>9.9106624569948043E-5</v>
      </c>
      <c r="DB96" s="510">
        <v>0</v>
      </c>
      <c r="DC96" s="510">
        <v>1.0957874798453374E-4</v>
      </c>
      <c r="DD96" s="510">
        <v>7.7692833613027539E-5</v>
      </c>
      <c r="DE96" s="510">
        <v>0</v>
      </c>
      <c r="DF96" s="510">
        <v>2.4524141655042075E-3</v>
      </c>
      <c r="DG96" s="511">
        <v>8.5495531474559983E-4</v>
      </c>
      <c r="DH96" s="513" t="s">
        <v>297</v>
      </c>
      <c r="DI96" s="183"/>
    </row>
    <row r="97" spans="1:113" ht="17.25" customHeight="1">
      <c r="A97" s="587" t="s">
        <v>298</v>
      </c>
      <c r="B97" s="417" t="s">
        <v>388</v>
      </c>
      <c r="C97" s="488"/>
      <c r="D97" s="510">
        <v>0</v>
      </c>
      <c r="E97" s="510">
        <v>0</v>
      </c>
      <c r="F97" s="510">
        <v>0</v>
      </c>
      <c r="G97" s="510">
        <v>0</v>
      </c>
      <c r="H97" s="510">
        <v>0</v>
      </c>
      <c r="I97" s="510">
        <v>0</v>
      </c>
      <c r="J97" s="510">
        <v>0</v>
      </c>
      <c r="K97" s="510">
        <v>0</v>
      </c>
      <c r="L97" s="510">
        <v>0</v>
      </c>
      <c r="M97" s="510">
        <v>0</v>
      </c>
      <c r="N97" s="510">
        <v>0</v>
      </c>
      <c r="O97" s="510">
        <v>0</v>
      </c>
      <c r="P97" s="510">
        <v>0</v>
      </c>
      <c r="Q97" s="510">
        <v>0</v>
      </c>
      <c r="R97" s="510">
        <v>0</v>
      </c>
      <c r="S97" s="510">
        <v>0</v>
      </c>
      <c r="T97" s="510">
        <v>0</v>
      </c>
      <c r="U97" s="510">
        <v>0</v>
      </c>
      <c r="V97" s="510">
        <v>0</v>
      </c>
      <c r="W97" s="510">
        <v>0</v>
      </c>
      <c r="X97" s="510">
        <v>0</v>
      </c>
      <c r="Y97" s="510">
        <v>0</v>
      </c>
      <c r="Z97" s="510">
        <v>0</v>
      </c>
      <c r="AA97" s="510">
        <v>0</v>
      </c>
      <c r="AB97" s="510">
        <v>0</v>
      </c>
      <c r="AC97" s="510">
        <v>0</v>
      </c>
      <c r="AD97" s="510">
        <v>0</v>
      </c>
      <c r="AE97" s="510">
        <v>0</v>
      </c>
      <c r="AF97" s="510">
        <v>0</v>
      </c>
      <c r="AG97" s="510">
        <v>0</v>
      </c>
      <c r="AH97" s="510">
        <v>0</v>
      </c>
      <c r="AI97" s="510">
        <v>0</v>
      </c>
      <c r="AJ97" s="510">
        <v>0</v>
      </c>
      <c r="AK97" s="510">
        <v>0</v>
      </c>
      <c r="AL97" s="510">
        <v>0</v>
      </c>
      <c r="AM97" s="510">
        <v>0</v>
      </c>
      <c r="AN97" s="510">
        <v>0</v>
      </c>
      <c r="AO97" s="510">
        <v>0</v>
      </c>
      <c r="AP97" s="510">
        <v>0</v>
      </c>
      <c r="AQ97" s="510">
        <v>0</v>
      </c>
      <c r="AR97" s="510">
        <v>0</v>
      </c>
      <c r="AS97" s="510">
        <v>0</v>
      </c>
      <c r="AT97" s="510">
        <v>0</v>
      </c>
      <c r="AU97" s="510">
        <v>0</v>
      </c>
      <c r="AV97" s="510">
        <v>0</v>
      </c>
      <c r="AW97" s="510">
        <v>0</v>
      </c>
      <c r="AX97" s="510">
        <v>0</v>
      </c>
      <c r="AY97" s="510">
        <v>0</v>
      </c>
      <c r="AZ97" s="510">
        <v>0</v>
      </c>
      <c r="BA97" s="510">
        <v>0</v>
      </c>
      <c r="BB97" s="510">
        <v>0</v>
      </c>
      <c r="BC97" s="510">
        <v>0</v>
      </c>
      <c r="BD97" s="510">
        <v>0</v>
      </c>
      <c r="BE97" s="510">
        <v>0</v>
      </c>
      <c r="BF97" s="510">
        <v>0</v>
      </c>
      <c r="BG97" s="510">
        <v>0</v>
      </c>
      <c r="BH97" s="510">
        <v>0</v>
      </c>
      <c r="BI97" s="510">
        <v>0</v>
      </c>
      <c r="BJ97" s="510">
        <v>0</v>
      </c>
      <c r="BK97" s="510">
        <v>0</v>
      </c>
      <c r="BL97" s="510">
        <v>0</v>
      </c>
      <c r="BM97" s="510">
        <v>0</v>
      </c>
      <c r="BN97" s="510">
        <v>0</v>
      </c>
      <c r="BO97" s="510">
        <v>0</v>
      </c>
      <c r="BP97" s="510">
        <v>0</v>
      </c>
      <c r="BQ97" s="510">
        <v>0</v>
      </c>
      <c r="BR97" s="510">
        <v>0</v>
      </c>
      <c r="BS97" s="510">
        <v>0</v>
      </c>
      <c r="BT97" s="510">
        <v>0</v>
      </c>
      <c r="BU97" s="510">
        <v>0</v>
      </c>
      <c r="BV97" s="510">
        <v>0</v>
      </c>
      <c r="BW97" s="510">
        <v>0</v>
      </c>
      <c r="BX97" s="510">
        <v>0</v>
      </c>
      <c r="BY97" s="510">
        <v>0</v>
      </c>
      <c r="BZ97" s="510">
        <v>0</v>
      </c>
      <c r="CA97" s="510">
        <v>0</v>
      </c>
      <c r="CB97" s="510">
        <v>0</v>
      </c>
      <c r="CC97" s="510">
        <v>0</v>
      </c>
      <c r="CD97" s="510">
        <v>0</v>
      </c>
      <c r="CE97" s="510">
        <v>0</v>
      </c>
      <c r="CF97" s="510">
        <v>0</v>
      </c>
      <c r="CG97" s="510">
        <v>0</v>
      </c>
      <c r="CH97" s="510">
        <v>0</v>
      </c>
      <c r="CI97" s="510">
        <v>0</v>
      </c>
      <c r="CJ97" s="510">
        <v>0</v>
      </c>
      <c r="CK97" s="510">
        <v>0</v>
      </c>
      <c r="CL97" s="510">
        <v>0</v>
      </c>
      <c r="CM97" s="510">
        <v>0</v>
      </c>
      <c r="CN97" s="510">
        <v>0</v>
      </c>
      <c r="CO97" s="510">
        <v>0</v>
      </c>
      <c r="CP97" s="510">
        <v>0</v>
      </c>
      <c r="CQ97" s="510">
        <v>0</v>
      </c>
      <c r="CR97" s="510">
        <v>0</v>
      </c>
      <c r="CS97" s="510">
        <v>0</v>
      </c>
      <c r="CT97" s="510">
        <v>0</v>
      </c>
      <c r="CU97" s="510">
        <v>0</v>
      </c>
      <c r="CV97" s="510">
        <v>0</v>
      </c>
      <c r="CW97" s="510">
        <v>0</v>
      </c>
      <c r="CX97" s="510">
        <v>0</v>
      </c>
      <c r="CY97" s="510">
        <v>0</v>
      </c>
      <c r="CZ97" s="510">
        <v>0</v>
      </c>
      <c r="DA97" s="510">
        <v>0</v>
      </c>
      <c r="DB97" s="510">
        <v>0</v>
      </c>
      <c r="DC97" s="510">
        <v>0</v>
      </c>
      <c r="DD97" s="510">
        <v>0</v>
      </c>
      <c r="DE97" s="510">
        <v>0</v>
      </c>
      <c r="DF97" s="510">
        <v>0</v>
      </c>
      <c r="DG97" s="511">
        <v>0</v>
      </c>
      <c r="DH97" s="513" t="s">
        <v>298</v>
      </c>
      <c r="DI97" s="183"/>
    </row>
    <row r="98" spans="1:113" ht="17.25" customHeight="1">
      <c r="A98" s="587" t="s">
        <v>299</v>
      </c>
      <c r="B98" s="417" t="s">
        <v>389</v>
      </c>
      <c r="C98" s="488"/>
      <c r="D98" s="510">
        <v>0</v>
      </c>
      <c r="E98" s="510">
        <v>0</v>
      </c>
      <c r="F98" s="510">
        <v>0</v>
      </c>
      <c r="G98" s="510">
        <v>0</v>
      </c>
      <c r="H98" s="510">
        <v>0</v>
      </c>
      <c r="I98" s="510">
        <v>0</v>
      </c>
      <c r="J98" s="510">
        <v>0</v>
      </c>
      <c r="K98" s="510">
        <v>0</v>
      </c>
      <c r="L98" s="510">
        <v>0</v>
      </c>
      <c r="M98" s="510">
        <v>0</v>
      </c>
      <c r="N98" s="510">
        <v>0</v>
      </c>
      <c r="O98" s="510">
        <v>0</v>
      </c>
      <c r="P98" s="510">
        <v>0</v>
      </c>
      <c r="Q98" s="510">
        <v>0</v>
      </c>
      <c r="R98" s="510">
        <v>0</v>
      </c>
      <c r="S98" s="510">
        <v>0</v>
      </c>
      <c r="T98" s="510">
        <v>0</v>
      </c>
      <c r="U98" s="510">
        <v>0</v>
      </c>
      <c r="V98" s="510">
        <v>0</v>
      </c>
      <c r="W98" s="510">
        <v>0</v>
      </c>
      <c r="X98" s="510">
        <v>0</v>
      </c>
      <c r="Y98" s="510">
        <v>0</v>
      </c>
      <c r="Z98" s="510">
        <v>0</v>
      </c>
      <c r="AA98" s="510">
        <v>0</v>
      </c>
      <c r="AB98" s="510">
        <v>0</v>
      </c>
      <c r="AC98" s="510">
        <v>0</v>
      </c>
      <c r="AD98" s="510">
        <v>0</v>
      </c>
      <c r="AE98" s="510">
        <v>0</v>
      </c>
      <c r="AF98" s="510">
        <v>0</v>
      </c>
      <c r="AG98" s="510">
        <v>0</v>
      </c>
      <c r="AH98" s="510">
        <v>0</v>
      </c>
      <c r="AI98" s="510">
        <v>0</v>
      </c>
      <c r="AJ98" s="510">
        <v>0</v>
      </c>
      <c r="AK98" s="510">
        <v>0</v>
      </c>
      <c r="AL98" s="510">
        <v>0</v>
      </c>
      <c r="AM98" s="510">
        <v>0</v>
      </c>
      <c r="AN98" s="510">
        <v>0</v>
      </c>
      <c r="AO98" s="510">
        <v>0</v>
      </c>
      <c r="AP98" s="510">
        <v>0</v>
      </c>
      <c r="AQ98" s="510">
        <v>0</v>
      </c>
      <c r="AR98" s="510">
        <v>0</v>
      </c>
      <c r="AS98" s="510">
        <v>0</v>
      </c>
      <c r="AT98" s="510">
        <v>0</v>
      </c>
      <c r="AU98" s="510">
        <v>0</v>
      </c>
      <c r="AV98" s="510">
        <v>0</v>
      </c>
      <c r="AW98" s="510">
        <v>0</v>
      </c>
      <c r="AX98" s="510">
        <v>0</v>
      </c>
      <c r="AY98" s="510">
        <v>0</v>
      </c>
      <c r="AZ98" s="510">
        <v>0</v>
      </c>
      <c r="BA98" s="510">
        <v>0</v>
      </c>
      <c r="BB98" s="510">
        <v>0</v>
      </c>
      <c r="BC98" s="510">
        <v>0</v>
      </c>
      <c r="BD98" s="510">
        <v>0</v>
      </c>
      <c r="BE98" s="510">
        <v>0</v>
      </c>
      <c r="BF98" s="510">
        <v>0</v>
      </c>
      <c r="BG98" s="510">
        <v>0</v>
      </c>
      <c r="BH98" s="510">
        <v>0</v>
      </c>
      <c r="BI98" s="510">
        <v>0</v>
      </c>
      <c r="BJ98" s="510">
        <v>0</v>
      </c>
      <c r="BK98" s="510">
        <v>0</v>
      </c>
      <c r="BL98" s="510">
        <v>0</v>
      </c>
      <c r="BM98" s="510">
        <v>0</v>
      </c>
      <c r="BN98" s="510">
        <v>0</v>
      </c>
      <c r="BO98" s="510">
        <v>0</v>
      </c>
      <c r="BP98" s="510">
        <v>0</v>
      </c>
      <c r="BQ98" s="510">
        <v>0</v>
      </c>
      <c r="BR98" s="510">
        <v>0</v>
      </c>
      <c r="BS98" s="510">
        <v>0</v>
      </c>
      <c r="BT98" s="510">
        <v>0</v>
      </c>
      <c r="BU98" s="510">
        <v>0</v>
      </c>
      <c r="BV98" s="510">
        <v>0</v>
      </c>
      <c r="BW98" s="510">
        <v>0</v>
      </c>
      <c r="BX98" s="510">
        <v>0</v>
      </c>
      <c r="BY98" s="510">
        <v>0</v>
      </c>
      <c r="BZ98" s="510">
        <v>0</v>
      </c>
      <c r="CA98" s="510">
        <v>0</v>
      </c>
      <c r="CB98" s="510">
        <v>0</v>
      </c>
      <c r="CC98" s="510">
        <v>0</v>
      </c>
      <c r="CD98" s="510">
        <v>0</v>
      </c>
      <c r="CE98" s="510">
        <v>0</v>
      </c>
      <c r="CF98" s="510">
        <v>0</v>
      </c>
      <c r="CG98" s="510">
        <v>0</v>
      </c>
      <c r="CH98" s="510">
        <v>0</v>
      </c>
      <c r="CI98" s="510">
        <v>0</v>
      </c>
      <c r="CJ98" s="510">
        <v>0</v>
      </c>
      <c r="CK98" s="510">
        <v>0</v>
      </c>
      <c r="CL98" s="510">
        <v>0</v>
      </c>
      <c r="CM98" s="510">
        <v>0</v>
      </c>
      <c r="CN98" s="510">
        <v>0</v>
      </c>
      <c r="CO98" s="510">
        <v>0</v>
      </c>
      <c r="CP98" s="510">
        <v>0</v>
      </c>
      <c r="CQ98" s="510">
        <v>0</v>
      </c>
      <c r="CR98" s="510">
        <v>0</v>
      </c>
      <c r="CS98" s="510">
        <v>0</v>
      </c>
      <c r="CT98" s="510">
        <v>0</v>
      </c>
      <c r="CU98" s="510">
        <v>0</v>
      </c>
      <c r="CV98" s="510">
        <v>0</v>
      </c>
      <c r="CW98" s="510">
        <v>0</v>
      </c>
      <c r="CX98" s="510">
        <v>0</v>
      </c>
      <c r="CY98" s="510">
        <v>0</v>
      </c>
      <c r="CZ98" s="510">
        <v>0</v>
      </c>
      <c r="DA98" s="510">
        <v>0</v>
      </c>
      <c r="DB98" s="510">
        <v>0</v>
      </c>
      <c r="DC98" s="510">
        <v>0</v>
      </c>
      <c r="DD98" s="510">
        <v>0</v>
      </c>
      <c r="DE98" s="510">
        <v>0</v>
      </c>
      <c r="DF98" s="510">
        <v>0</v>
      </c>
      <c r="DG98" s="511">
        <v>0</v>
      </c>
      <c r="DH98" s="513" t="s">
        <v>299</v>
      </c>
      <c r="DI98" s="183"/>
    </row>
    <row r="99" spans="1:113" ht="17.25" customHeight="1">
      <c r="A99" s="587" t="s">
        <v>300</v>
      </c>
      <c r="B99" s="417" t="s">
        <v>543</v>
      </c>
      <c r="C99" s="488"/>
      <c r="D99" s="510">
        <v>1.8676577703901537E-5</v>
      </c>
      <c r="E99" s="510">
        <v>0</v>
      </c>
      <c r="F99" s="510">
        <v>7.1326676176890159E-4</v>
      </c>
      <c r="G99" s="510">
        <v>0</v>
      </c>
      <c r="H99" s="510">
        <v>5.7657150892982704E-3</v>
      </c>
      <c r="I99" s="510">
        <v>0</v>
      </c>
      <c r="J99" s="510">
        <v>2.1012081947119595E-3</v>
      </c>
      <c r="K99" s="510">
        <v>6.6110103372161641E-4</v>
      </c>
      <c r="L99" s="510">
        <v>1.0385756676557863E-3</v>
      </c>
      <c r="M99" s="510">
        <v>2.7303754266211604E-3</v>
      </c>
      <c r="N99" s="510">
        <v>0</v>
      </c>
      <c r="O99" s="510">
        <v>3.4555742732495355E-4</v>
      </c>
      <c r="P99" s="510">
        <v>1.0799865001687478E-3</v>
      </c>
      <c r="Q99" s="510">
        <v>1.0016903524697927E-3</v>
      </c>
      <c r="R99" s="510">
        <v>2.2450825989344236E-3</v>
      </c>
      <c r="S99" s="510">
        <v>8.385465193664315E-4</v>
      </c>
      <c r="T99" s="510">
        <v>6.5570330736748237E-4</v>
      </c>
      <c r="U99" s="510">
        <v>5.7948618891249756E-4</v>
      </c>
      <c r="V99" s="510">
        <v>8.9034997602903908E-4</v>
      </c>
      <c r="W99" s="510">
        <v>9.8108439555539047E-3</v>
      </c>
      <c r="X99" s="510">
        <v>0</v>
      </c>
      <c r="Y99" s="510">
        <v>9.4768303647364707E-4</v>
      </c>
      <c r="Z99" s="510">
        <v>6.9796488134597019E-4</v>
      </c>
      <c r="AA99" s="510">
        <v>3.2091138834289382E-4</v>
      </c>
      <c r="AB99" s="510">
        <v>3.5023410775634986E-3</v>
      </c>
      <c r="AC99" s="510">
        <v>7.4979125129935413E-4</v>
      </c>
      <c r="AD99" s="510">
        <v>0</v>
      </c>
      <c r="AE99" s="510">
        <v>9.9108027750247768E-4</v>
      </c>
      <c r="AF99" s="510">
        <v>4.5240537625923879E-4</v>
      </c>
      <c r="AG99" s="510">
        <v>2.3335407591785936E-4</v>
      </c>
      <c r="AH99" s="510">
        <v>0</v>
      </c>
      <c r="AI99" s="510">
        <v>5.3011728845006958E-4</v>
      </c>
      <c r="AJ99" s="510">
        <v>1.651732254201594E-3</v>
      </c>
      <c r="AK99" s="510">
        <v>5.0890585241730279E-4</v>
      </c>
      <c r="AL99" s="510">
        <v>3.6258158085569254E-4</v>
      </c>
      <c r="AM99" s="510">
        <v>7.7057928297597717E-5</v>
      </c>
      <c r="AN99" s="510">
        <v>7.0198620803567737E-4</v>
      </c>
      <c r="AO99" s="510">
        <v>1.3103142983621071E-3</v>
      </c>
      <c r="AP99" s="510">
        <v>6.3031831074692715E-4</v>
      </c>
      <c r="AQ99" s="510">
        <v>3.411831915703948E-4</v>
      </c>
      <c r="AR99" s="510">
        <v>3.2639335344443894E-4</v>
      </c>
      <c r="AS99" s="510">
        <v>3.6368956796187528E-4</v>
      </c>
      <c r="AT99" s="510">
        <v>9.1010560659397267E-4</v>
      </c>
      <c r="AU99" s="510">
        <v>2.9743802260528973E-3</v>
      </c>
      <c r="AV99" s="510">
        <v>1.9022400779157536E-3</v>
      </c>
      <c r="AW99" s="510">
        <v>1.0445076307085243E-3</v>
      </c>
      <c r="AX99" s="510">
        <v>9.9674633517731403E-4</v>
      </c>
      <c r="AY99" s="510">
        <v>7.0458260526464118E-4</v>
      </c>
      <c r="AZ99" s="510">
        <v>5.4228205046412967E-4</v>
      </c>
      <c r="BA99" s="510">
        <v>0</v>
      </c>
      <c r="BB99" s="510">
        <v>7.1445582281495594E-4</v>
      </c>
      <c r="BC99" s="510">
        <v>0</v>
      </c>
      <c r="BD99" s="510">
        <v>1.0318142734307824E-3</v>
      </c>
      <c r="BE99" s="510">
        <v>0</v>
      </c>
      <c r="BF99" s="510">
        <v>0</v>
      </c>
      <c r="BG99" s="510">
        <v>2.0358306188925082E-4</v>
      </c>
      <c r="BH99" s="510">
        <v>1.0840322056113449E-4</v>
      </c>
      <c r="BI99" s="510">
        <v>9.9950024987506244E-4</v>
      </c>
      <c r="BJ99" s="510">
        <v>8.1190798376184028E-4</v>
      </c>
      <c r="BK99" s="510">
        <v>2.9636842829471722E-4</v>
      </c>
      <c r="BL99" s="510">
        <v>4.5285753102074087E-4</v>
      </c>
      <c r="BM99" s="510">
        <v>6.9268153872651436E-4</v>
      </c>
      <c r="BN99" s="510">
        <v>2.2363960928254807E-3</v>
      </c>
      <c r="BO99" s="510">
        <v>1.3423767132965947E-3</v>
      </c>
      <c r="BP99" s="510">
        <v>1.278563656147987E-3</v>
      </c>
      <c r="BQ99" s="510">
        <v>1.3207848897470371E-3</v>
      </c>
      <c r="BR99" s="510">
        <v>3.9226997404095756E-3</v>
      </c>
      <c r="BS99" s="510">
        <v>5.8713703139586298E-3</v>
      </c>
      <c r="BT99" s="510">
        <v>1.8984681825427879E-3</v>
      </c>
      <c r="BU99" s="510">
        <v>5.8772611129559568E-4</v>
      </c>
      <c r="BV99" s="510">
        <v>3.1871879361699065E-3</v>
      </c>
      <c r="BW99" s="510">
        <v>8.533788468718332E-4</v>
      </c>
      <c r="BX99" s="510">
        <v>9.7823428711176332E-4</v>
      </c>
      <c r="BY99" s="510">
        <v>0</v>
      </c>
      <c r="BZ99" s="510">
        <v>9.0839214590175395E-4</v>
      </c>
      <c r="CA99" s="510">
        <v>1.4918255297814843E-3</v>
      </c>
      <c r="CB99" s="510">
        <v>0</v>
      </c>
      <c r="CC99" s="510">
        <v>1.0876461524517358E-3</v>
      </c>
      <c r="CD99" s="510">
        <v>0</v>
      </c>
      <c r="CE99" s="510">
        <v>8.375209380234506E-4</v>
      </c>
      <c r="CF99" s="510">
        <v>4.4355493049169688E-3</v>
      </c>
      <c r="CG99" s="510">
        <v>1.8787268222288779E-3</v>
      </c>
      <c r="CH99" s="510">
        <v>1.1679514132212099E-4</v>
      </c>
      <c r="CI99" s="510">
        <v>1.0967546507619833E-3</v>
      </c>
      <c r="CJ99" s="510">
        <v>2.3656089403703401E-3</v>
      </c>
      <c r="CK99" s="510">
        <v>9.4841121197389083E-4</v>
      </c>
      <c r="CL99" s="510">
        <v>7.668711656441718E-4</v>
      </c>
      <c r="CM99" s="510">
        <v>2.5428321313935554E-3</v>
      </c>
      <c r="CN99" s="510">
        <v>0</v>
      </c>
      <c r="CO99" s="510">
        <v>1.4306786843676153E-4</v>
      </c>
      <c r="CP99" s="510">
        <v>2.3322785156634951E-3</v>
      </c>
      <c r="CQ99" s="510">
        <v>1.394556597899417E-3</v>
      </c>
      <c r="CR99" s="510">
        <v>7.3599445839466621E-4</v>
      </c>
      <c r="CS99" s="510">
        <v>1.9762650566694006E-5</v>
      </c>
      <c r="CT99" s="510">
        <v>4.5869806200068806E-4</v>
      </c>
      <c r="CU99" s="510">
        <v>0</v>
      </c>
      <c r="CV99" s="510">
        <v>3.3841970086115726E-3</v>
      </c>
      <c r="CW99" s="510">
        <v>2.2080741912928275E-3</v>
      </c>
      <c r="CX99" s="510">
        <v>1.6038806086922505E-3</v>
      </c>
      <c r="CY99" s="510">
        <v>2.1140470664113356E-3</v>
      </c>
      <c r="CZ99" s="510">
        <v>1.6597174432255192E-3</v>
      </c>
      <c r="DA99" s="510">
        <v>1.5432317254463338E-3</v>
      </c>
      <c r="DB99" s="510">
        <v>1.2607931535111179E-3</v>
      </c>
      <c r="DC99" s="510">
        <v>8.2966766331146972E-3</v>
      </c>
      <c r="DD99" s="510">
        <v>2.4395549754490644E-3</v>
      </c>
      <c r="DE99" s="510">
        <v>0</v>
      </c>
      <c r="DF99" s="510">
        <v>4.83733069342573E-3</v>
      </c>
      <c r="DG99" s="511">
        <v>1.3301822750055546E-3</v>
      </c>
      <c r="DH99" s="513" t="s">
        <v>300</v>
      </c>
      <c r="DI99" s="183"/>
    </row>
    <row r="100" spans="1:113" ht="17.25" customHeight="1">
      <c r="A100" s="587" t="s">
        <v>301</v>
      </c>
      <c r="B100" s="417" t="s">
        <v>390</v>
      </c>
      <c r="C100" s="488"/>
      <c r="D100" s="510">
        <v>4.5384083820480736E-3</v>
      </c>
      <c r="E100" s="510">
        <v>4.4369946756063891E-3</v>
      </c>
      <c r="F100" s="510">
        <v>7.4383533727328307E-3</v>
      </c>
      <c r="G100" s="510">
        <v>1.8935807612194661E-3</v>
      </c>
      <c r="H100" s="510">
        <v>0</v>
      </c>
      <c r="I100" s="510">
        <v>0</v>
      </c>
      <c r="J100" s="510">
        <v>6.0409735597968832E-3</v>
      </c>
      <c r="K100" s="510">
        <v>3.1798413357519068E-3</v>
      </c>
      <c r="L100" s="510">
        <v>2.7200791295746785E-3</v>
      </c>
      <c r="M100" s="510">
        <v>2.0477815699658703E-3</v>
      </c>
      <c r="N100" s="510">
        <v>0</v>
      </c>
      <c r="O100" s="510">
        <v>1.6413977797935294E-3</v>
      </c>
      <c r="P100" s="510">
        <v>3.1724603442456968E-3</v>
      </c>
      <c r="Q100" s="510">
        <v>8.7960934076253671E-3</v>
      </c>
      <c r="R100" s="510">
        <v>6.9027912743356897E-3</v>
      </c>
      <c r="S100" s="510">
        <v>1.1313722880340743E-3</v>
      </c>
      <c r="T100" s="510">
        <v>3.6063681905211531E-3</v>
      </c>
      <c r="U100" s="510">
        <v>7.7586761959951064E-3</v>
      </c>
      <c r="V100" s="510">
        <v>1.3697691938908295E-3</v>
      </c>
      <c r="W100" s="510">
        <v>3.270281318517968E-3</v>
      </c>
      <c r="X100" s="510">
        <v>0</v>
      </c>
      <c r="Y100" s="510">
        <v>1.5065730323427211E-3</v>
      </c>
      <c r="Z100" s="510">
        <v>1.0285798251414297E-3</v>
      </c>
      <c r="AA100" s="510">
        <v>2.3667214890288417E-3</v>
      </c>
      <c r="AB100" s="510">
        <v>1.4528779300570615E-3</v>
      </c>
      <c r="AC100" s="510">
        <v>2.7946764821157747E-3</v>
      </c>
      <c r="AD100" s="510">
        <v>0</v>
      </c>
      <c r="AE100" s="510">
        <v>2.0317145688800792E-2</v>
      </c>
      <c r="AF100" s="510">
        <v>3.7297140903232596E-3</v>
      </c>
      <c r="AG100" s="510">
        <v>7.3117610454262599E-3</v>
      </c>
      <c r="AH100" s="510">
        <v>1.6891891891891893E-3</v>
      </c>
      <c r="AI100" s="510">
        <v>2.3855277980253131E-3</v>
      </c>
      <c r="AJ100" s="510">
        <v>4.0054507164388655E-3</v>
      </c>
      <c r="AK100" s="510">
        <v>2.5445292620865142E-3</v>
      </c>
      <c r="AL100" s="510">
        <v>7.5026496346293301E-3</v>
      </c>
      <c r="AM100" s="510">
        <v>2.9859947215319115E-3</v>
      </c>
      <c r="AN100" s="510">
        <v>5.9875294214807779E-4</v>
      </c>
      <c r="AO100" s="510">
        <v>5.2058432934926962E-3</v>
      </c>
      <c r="AP100" s="510">
        <v>4.3672054387465667E-3</v>
      </c>
      <c r="AQ100" s="510">
        <v>1.6979814650247556E-3</v>
      </c>
      <c r="AR100" s="510">
        <v>2.5913654121952428E-3</v>
      </c>
      <c r="AS100" s="510">
        <v>2.1737767280479905E-3</v>
      </c>
      <c r="AT100" s="510">
        <v>4.9798231304198507E-3</v>
      </c>
      <c r="AU100" s="510">
        <v>7.0583045364311448E-3</v>
      </c>
      <c r="AV100" s="510">
        <v>7.8194748802856914E-3</v>
      </c>
      <c r="AW100" s="510">
        <v>3.0754946904195438E-3</v>
      </c>
      <c r="AX100" s="510">
        <v>1.3320802807976819E-2</v>
      </c>
      <c r="AY100" s="510">
        <v>6.3356067865396543E-3</v>
      </c>
      <c r="AZ100" s="510">
        <v>1.0143864238093719E-2</v>
      </c>
      <c r="BA100" s="510">
        <v>5.3827751196172252E-3</v>
      </c>
      <c r="BB100" s="510">
        <v>3.8104310550130982E-3</v>
      </c>
      <c r="BC100" s="510">
        <v>3.3684210526315791E-3</v>
      </c>
      <c r="BD100" s="510">
        <v>2.9234737747205505E-3</v>
      </c>
      <c r="BE100" s="510">
        <v>0</v>
      </c>
      <c r="BF100" s="510">
        <v>2.5316455696202532E-3</v>
      </c>
      <c r="BG100" s="510">
        <v>2.1036916395222585E-3</v>
      </c>
      <c r="BH100" s="510">
        <v>3.2520966168340347E-3</v>
      </c>
      <c r="BI100" s="510">
        <v>1.5367316341829085E-2</v>
      </c>
      <c r="BJ100" s="510">
        <v>8.3897158322056836E-3</v>
      </c>
      <c r="BK100" s="510">
        <v>1.7782105697683034E-3</v>
      </c>
      <c r="BL100" s="510">
        <v>1.3132868399601485E-2</v>
      </c>
      <c r="BM100" s="510">
        <v>1.8825960955226564E-2</v>
      </c>
      <c r="BN100" s="510">
        <v>1.0209198307158473E-2</v>
      </c>
      <c r="BO100" s="510">
        <v>3.7012505298855448E-2</v>
      </c>
      <c r="BP100" s="510">
        <v>5.4642727602466447E-2</v>
      </c>
      <c r="BQ100" s="510">
        <v>6.7668015091299997E-3</v>
      </c>
      <c r="BR100" s="510">
        <v>7.6146524372656477E-3</v>
      </c>
      <c r="BS100" s="510">
        <v>3.906058074976662E-3</v>
      </c>
      <c r="BT100" s="510">
        <v>5.2316565946408126E-3</v>
      </c>
      <c r="BU100" s="510">
        <v>8.678338749769008E-3</v>
      </c>
      <c r="BV100" s="510">
        <v>1.0367353986503014E-2</v>
      </c>
      <c r="BW100" s="510">
        <v>1.5734172489199423E-3</v>
      </c>
      <c r="BX100" s="510">
        <v>1.5651748593788213E-3</v>
      </c>
      <c r="BY100" s="510">
        <v>0</v>
      </c>
      <c r="BZ100" s="510">
        <v>2.1661658863811055E-3</v>
      </c>
      <c r="CA100" s="510">
        <v>-1.2338130815979653E-2</v>
      </c>
      <c r="CB100" s="510">
        <v>0.12622269357144886</v>
      </c>
      <c r="CC100" s="510">
        <v>2.9003897398712951E-3</v>
      </c>
      <c r="CD100" s="510">
        <v>7.5787401574803154E-2</v>
      </c>
      <c r="CE100" s="510">
        <v>-1.7587939698492462E-2</v>
      </c>
      <c r="CF100" s="510">
        <v>5.5714826634932655E-3</v>
      </c>
      <c r="CG100" s="510">
        <v>7.6510469137147062E-3</v>
      </c>
      <c r="CH100" s="510">
        <v>3.5038542396636298E-4</v>
      </c>
      <c r="CI100" s="510">
        <v>1.0560180494479668E-2</v>
      </c>
      <c r="CJ100" s="510">
        <v>1.6749598934116431E-2</v>
      </c>
      <c r="CK100" s="510">
        <v>9.6913280147920278E-3</v>
      </c>
      <c r="CL100" s="510">
        <v>4.9846625766871162E-2</v>
      </c>
      <c r="CM100" s="510">
        <v>8.5455833923881782E-3</v>
      </c>
      <c r="CN100" s="510">
        <v>1.3674248851245364E-2</v>
      </c>
      <c r="CO100" s="510">
        <v>1.8598822896778999E-3</v>
      </c>
      <c r="CP100" s="510">
        <v>3.2848993178359082E-3</v>
      </c>
      <c r="CQ100" s="510">
        <v>6.4376025976832863E-3</v>
      </c>
      <c r="CR100" s="510">
        <v>1.3637544376136462E-2</v>
      </c>
      <c r="CS100" s="510">
        <v>8.0236361300777652E-3</v>
      </c>
      <c r="CT100" s="510">
        <v>1.7812774741026719E-2</v>
      </c>
      <c r="CU100" s="510">
        <v>6.042138255267282E-3</v>
      </c>
      <c r="CV100" s="510">
        <v>3.2935488744523342E-3</v>
      </c>
      <c r="CW100" s="510">
        <v>1.5456519339049793E-3</v>
      </c>
      <c r="CX100" s="510">
        <v>7.2761412979697217E-3</v>
      </c>
      <c r="CY100" s="510">
        <v>6.2744598430588784E-3</v>
      </c>
      <c r="CZ100" s="510">
        <v>-4.8577095899283492E-3</v>
      </c>
      <c r="DA100" s="510">
        <v>1.392212107054032E-3</v>
      </c>
      <c r="DB100" s="510">
        <v>1.5091311988996714E-3</v>
      </c>
      <c r="DC100" s="510">
        <v>5.7607113226154881E-3</v>
      </c>
      <c r="DD100" s="510">
        <v>6.0600410218161478E-4</v>
      </c>
      <c r="DE100" s="510">
        <v>0</v>
      </c>
      <c r="DF100" s="510">
        <v>-9.3146739864104749E-3</v>
      </c>
      <c r="DG100" s="511">
        <v>7.8443741771338348E-3</v>
      </c>
      <c r="DH100" s="513" t="s">
        <v>301</v>
      </c>
      <c r="DI100" s="183"/>
    </row>
    <row r="101" spans="1:113" ht="17.25" customHeight="1">
      <c r="A101" s="587" t="s">
        <v>302</v>
      </c>
      <c r="B101" s="417" t="s">
        <v>391</v>
      </c>
      <c r="C101" s="488"/>
      <c r="D101" s="510">
        <v>2.0544235474291692E-4</v>
      </c>
      <c r="E101" s="510">
        <v>0</v>
      </c>
      <c r="F101" s="510">
        <v>3.0568575504381496E-3</v>
      </c>
      <c r="G101" s="510">
        <v>1.3255065328536262E-3</v>
      </c>
      <c r="H101" s="510">
        <v>1.476585571649557E-3</v>
      </c>
      <c r="I101" s="510">
        <v>0</v>
      </c>
      <c r="J101" s="510">
        <v>2.1887585361582912E-3</v>
      </c>
      <c r="K101" s="510">
        <v>8.53421334440632E-3</v>
      </c>
      <c r="L101" s="510">
        <v>1.5990768216287504E-2</v>
      </c>
      <c r="M101" s="510">
        <v>0</v>
      </c>
      <c r="N101" s="510">
        <v>0</v>
      </c>
      <c r="O101" s="510">
        <v>5.6153081940304951E-4</v>
      </c>
      <c r="P101" s="510">
        <v>3.8474519068511645E-3</v>
      </c>
      <c r="Q101" s="510">
        <v>1.9720778814249044E-3</v>
      </c>
      <c r="R101" s="510">
        <v>7.2713869249070133E-3</v>
      </c>
      <c r="S101" s="510">
        <v>1.4375083189138826E-3</v>
      </c>
      <c r="T101" s="510">
        <v>5.429223385002754E-3</v>
      </c>
      <c r="U101" s="510">
        <v>9.658103148541626E-4</v>
      </c>
      <c r="V101" s="510">
        <v>2.6710499280871171E-3</v>
      </c>
      <c r="W101" s="510">
        <v>4.4966368129622063E-3</v>
      </c>
      <c r="X101" s="510">
        <v>0</v>
      </c>
      <c r="Y101" s="510">
        <v>1.2635773819648628E-3</v>
      </c>
      <c r="Z101" s="510">
        <v>5.8775990008081693E-4</v>
      </c>
      <c r="AA101" s="510">
        <v>2.9684303421717677E-3</v>
      </c>
      <c r="AB101" s="510">
        <v>5.357394614408572E-2</v>
      </c>
      <c r="AC101" s="510">
        <v>1.9051514067106316E-2</v>
      </c>
      <c r="AD101" s="510">
        <v>0</v>
      </c>
      <c r="AE101" s="510">
        <v>1.6518004625041294E-4</v>
      </c>
      <c r="AF101" s="510">
        <v>4.587180094163445E-3</v>
      </c>
      <c r="AG101" s="510">
        <v>3.8114499066583696E-3</v>
      </c>
      <c r="AH101" s="510">
        <v>1.6891891891891893E-3</v>
      </c>
      <c r="AI101" s="510">
        <v>2.1204691538002783E-3</v>
      </c>
      <c r="AJ101" s="510">
        <v>2.8905314448527894E-4</v>
      </c>
      <c r="AK101" s="510">
        <v>7.6335877862595417E-3</v>
      </c>
      <c r="AL101" s="510">
        <v>2.1754894851341551E-3</v>
      </c>
      <c r="AM101" s="510">
        <v>9.6322410371997143E-5</v>
      </c>
      <c r="AN101" s="510">
        <v>4.7487302308295824E-4</v>
      </c>
      <c r="AO101" s="510">
        <v>4.9579459938025672E-4</v>
      </c>
      <c r="AP101" s="510">
        <v>1.3506820944577012E-3</v>
      </c>
      <c r="AQ101" s="510">
        <v>1.2695188523549575E-3</v>
      </c>
      <c r="AR101" s="510">
        <v>7.9620196825082833E-4</v>
      </c>
      <c r="AS101" s="510">
        <v>9.7819952762159563E-4</v>
      </c>
      <c r="AT101" s="510">
        <v>1.270713488451962E-3</v>
      </c>
      <c r="AU101" s="510">
        <v>5.1600483921636778E-3</v>
      </c>
      <c r="AV101" s="510">
        <v>2.8279969158347537E-3</v>
      </c>
      <c r="AW101" s="510">
        <v>4.2940869262461552E-3</v>
      </c>
      <c r="AX101" s="510">
        <v>7.9953295314580258E-3</v>
      </c>
      <c r="AY101" s="510">
        <v>3.0888901414801873E-3</v>
      </c>
      <c r="AZ101" s="510">
        <v>3.7321764649590099E-3</v>
      </c>
      <c r="BA101" s="510">
        <v>1.2559808612440191E-2</v>
      </c>
      <c r="BB101" s="510">
        <v>4.5248868778280547E-3</v>
      </c>
      <c r="BC101" s="510">
        <v>2.9473684210526317E-3</v>
      </c>
      <c r="BD101" s="510">
        <v>4.2992261392949269E-3</v>
      </c>
      <c r="BE101" s="510">
        <v>0</v>
      </c>
      <c r="BF101" s="510">
        <v>7.5949367088607592E-3</v>
      </c>
      <c r="BG101" s="510">
        <v>6.7521715526601524E-3</v>
      </c>
      <c r="BH101" s="510">
        <v>4.4938062341706659E-3</v>
      </c>
      <c r="BI101" s="510">
        <v>2.2488755622188904E-3</v>
      </c>
      <c r="BJ101" s="510">
        <v>2.165087956698241E-3</v>
      </c>
      <c r="BK101" s="510">
        <v>3.6940207669591543E-3</v>
      </c>
      <c r="BL101" s="510">
        <v>4.5285753102074088E-5</v>
      </c>
      <c r="BM101" s="510">
        <v>2.5161188866173927E-3</v>
      </c>
      <c r="BN101" s="510">
        <v>4.6131937340794673E-4</v>
      </c>
      <c r="BO101" s="510">
        <v>8.2132259431962691E-4</v>
      </c>
      <c r="BP101" s="510">
        <v>9.5212187159956477E-4</v>
      </c>
      <c r="BQ101" s="510">
        <v>3.8409372242195227E-3</v>
      </c>
      <c r="BR101" s="510">
        <v>1.0095183155465821E-2</v>
      </c>
      <c r="BS101" s="510">
        <v>1.1177713359209944E-2</v>
      </c>
      <c r="BT101" s="510">
        <v>1.1738620059997392E-3</v>
      </c>
      <c r="BU101" s="510">
        <v>1.0666603679471131E-2</v>
      </c>
      <c r="BV101" s="510">
        <v>2.837532555362102E-2</v>
      </c>
      <c r="BW101" s="510">
        <v>1.4294095685103205E-2</v>
      </c>
      <c r="BX101" s="510">
        <v>1.3279530447542187E-2</v>
      </c>
      <c r="BY101" s="510">
        <v>0</v>
      </c>
      <c r="BZ101" s="510">
        <v>4.4022080916777308E-3</v>
      </c>
      <c r="CA101" s="510">
        <v>3.4972303403074138E-3</v>
      </c>
      <c r="CB101" s="510">
        <v>0</v>
      </c>
      <c r="CC101" s="510">
        <v>8.1573461433880176E-4</v>
      </c>
      <c r="CD101" s="510">
        <v>9.2519685039370077E-3</v>
      </c>
      <c r="CE101" s="510">
        <v>4.1876046901172526E-3</v>
      </c>
      <c r="CF101" s="510">
        <v>5.4092064694109376E-4</v>
      </c>
      <c r="CG101" s="510">
        <v>1.4975358727911345E-2</v>
      </c>
      <c r="CH101" s="510">
        <v>9.3436113057696795E-4</v>
      </c>
      <c r="CI101" s="510">
        <v>2.2916949559731347E-2</v>
      </c>
      <c r="CJ101" s="510">
        <v>1.9577453299616607E-2</v>
      </c>
      <c r="CK101" s="510">
        <v>1.6856216078359489E-2</v>
      </c>
      <c r="CL101" s="510">
        <v>2.99079754601227E-2</v>
      </c>
      <c r="CM101" s="510">
        <v>3.5307849430989205E-2</v>
      </c>
      <c r="CN101" s="510">
        <v>1.6551762347164559E-3</v>
      </c>
      <c r="CO101" s="510">
        <v>2.1608181508724674E-3</v>
      </c>
      <c r="CP101" s="510">
        <v>1.3139597271343633E-3</v>
      </c>
      <c r="CQ101" s="510">
        <v>1.4099944938171227E-3</v>
      </c>
      <c r="CR101" s="510">
        <v>7.6630011256385838E-3</v>
      </c>
      <c r="CS101" s="510">
        <v>6.2252349285086119E-4</v>
      </c>
      <c r="CT101" s="510">
        <v>1.3856503956270784E-3</v>
      </c>
      <c r="CU101" s="510">
        <v>4.8929131116141385E-3</v>
      </c>
      <c r="CV101" s="510">
        <v>9.4576219972805561E-3</v>
      </c>
      <c r="CW101" s="510">
        <v>7.7282596695248964E-4</v>
      </c>
      <c r="CX101" s="510">
        <v>2.5036185111293667E-3</v>
      </c>
      <c r="CY101" s="510">
        <v>1.2799738829590289E-2</v>
      </c>
      <c r="CZ101" s="510">
        <v>3.2182326033275309E-3</v>
      </c>
      <c r="DA101" s="510">
        <v>1.0892289976544766E-2</v>
      </c>
      <c r="DB101" s="510">
        <v>1.2416902269427677E-2</v>
      </c>
      <c r="DC101" s="510">
        <v>1.2241511560557913E-2</v>
      </c>
      <c r="DD101" s="510">
        <v>8.9191372987755604E-3</v>
      </c>
      <c r="DE101" s="510">
        <v>0</v>
      </c>
      <c r="DF101" s="510">
        <v>5.0623228187013456E-3</v>
      </c>
      <c r="DG101" s="511">
        <v>9.2630410360206705E-3</v>
      </c>
      <c r="DH101" s="513" t="s">
        <v>302</v>
      </c>
      <c r="DI101" s="183"/>
    </row>
    <row r="102" spans="1:113" ht="17.25" customHeight="1">
      <c r="A102" s="587" t="s">
        <v>303</v>
      </c>
      <c r="B102" s="417" t="s">
        <v>392</v>
      </c>
      <c r="C102" s="488"/>
      <c r="D102" s="510">
        <v>2.8108249444371812E-2</v>
      </c>
      <c r="E102" s="510">
        <v>5.5215933740879507E-3</v>
      </c>
      <c r="F102" s="510">
        <v>2.4251069900142655E-2</v>
      </c>
      <c r="G102" s="510">
        <v>1.4391213785267941E-2</v>
      </c>
      <c r="H102" s="510">
        <v>0</v>
      </c>
      <c r="I102" s="510">
        <v>0</v>
      </c>
      <c r="J102" s="510">
        <v>9.0176851689721584E-3</v>
      </c>
      <c r="K102" s="510">
        <v>4.1523701291605658E-3</v>
      </c>
      <c r="L102" s="510">
        <v>2.6376524892845368E-3</v>
      </c>
      <c r="M102" s="510">
        <v>2.7303754266211604E-3</v>
      </c>
      <c r="N102" s="510">
        <v>0</v>
      </c>
      <c r="O102" s="510">
        <v>4.1466891278994431E-3</v>
      </c>
      <c r="P102" s="510">
        <v>3.2399595005062438E-3</v>
      </c>
      <c r="Q102" s="510">
        <v>1.2740249170475176E-2</v>
      </c>
      <c r="R102" s="510">
        <v>1.5413999932982609E-3</v>
      </c>
      <c r="S102" s="510">
        <v>5.0179688539864235E-3</v>
      </c>
      <c r="T102" s="510">
        <v>3.6063681905211531E-3</v>
      </c>
      <c r="U102" s="510">
        <v>2.768656235915266E-3</v>
      </c>
      <c r="V102" s="510">
        <v>9.9993151154030551E-3</v>
      </c>
      <c r="W102" s="510">
        <v>1.5570998550670779E-2</v>
      </c>
      <c r="X102" s="510">
        <v>0</v>
      </c>
      <c r="Y102" s="510">
        <v>1.6499404660656573E-2</v>
      </c>
      <c r="Z102" s="510">
        <v>2.7183895378737784E-3</v>
      </c>
      <c r="AA102" s="510">
        <v>5.976974607886397E-3</v>
      </c>
      <c r="AB102" s="510">
        <v>6.7271661460149741E-3</v>
      </c>
      <c r="AC102" s="510">
        <v>2.7776357718589709E-3</v>
      </c>
      <c r="AD102" s="510">
        <v>2.5062656641604009E-3</v>
      </c>
      <c r="AE102" s="510">
        <v>8.9197224975222991E-3</v>
      </c>
      <c r="AF102" s="510">
        <v>6.9807201662326727E-3</v>
      </c>
      <c r="AG102" s="510">
        <v>1.2601120099564406E-2</v>
      </c>
      <c r="AH102" s="510">
        <v>2.2522522522522522E-3</v>
      </c>
      <c r="AI102" s="510">
        <v>4.5059969518255914E-3</v>
      </c>
      <c r="AJ102" s="510">
        <v>1.069496634595532E-2</v>
      </c>
      <c r="AK102" s="510">
        <v>1.1195928753180661E-2</v>
      </c>
      <c r="AL102" s="510">
        <v>1.3750209181681263E-2</v>
      </c>
      <c r="AM102" s="510">
        <v>2.937833516345913E-2</v>
      </c>
      <c r="AN102" s="510">
        <v>5.5952430111078991E-3</v>
      </c>
      <c r="AO102" s="510">
        <v>8.3222664895971667E-3</v>
      </c>
      <c r="AP102" s="510">
        <v>1.6208185133492414E-3</v>
      </c>
      <c r="AQ102" s="510">
        <v>7.6885235495747113E-3</v>
      </c>
      <c r="AR102" s="510">
        <v>7.9372929133079469E-3</v>
      </c>
      <c r="AS102" s="510">
        <v>5.731245950295759E-3</v>
      </c>
      <c r="AT102" s="510">
        <v>6.1990212071778138E-3</v>
      </c>
      <c r="AU102" s="510">
        <v>6.9446765277954162E-3</v>
      </c>
      <c r="AV102" s="510">
        <v>5.4885967048129208E-3</v>
      </c>
      <c r="AW102" s="510">
        <v>3.5687344049207914E-3</v>
      </c>
      <c r="AX102" s="510">
        <v>1.0188171468848118E-2</v>
      </c>
      <c r="AY102" s="510">
        <v>9.7626965785468697E-3</v>
      </c>
      <c r="AZ102" s="510">
        <v>4.9762352866120135E-3</v>
      </c>
      <c r="BA102" s="510">
        <v>5.3827751196172252E-3</v>
      </c>
      <c r="BB102" s="510">
        <v>6.1919504643962852E-3</v>
      </c>
      <c r="BC102" s="510">
        <v>5.4736842105263155E-3</v>
      </c>
      <c r="BD102" s="510">
        <v>3.0954428202923474E-3</v>
      </c>
      <c r="BE102" s="510">
        <v>0</v>
      </c>
      <c r="BF102" s="510">
        <v>2.5316455696202532E-3</v>
      </c>
      <c r="BG102" s="510">
        <v>2.4769272529858847E-3</v>
      </c>
      <c r="BH102" s="510">
        <v>4.7500320282242567E-3</v>
      </c>
      <c r="BI102" s="510">
        <v>4.4977511244377807E-3</v>
      </c>
      <c r="BJ102" s="510">
        <v>1.6238159675236806E-3</v>
      </c>
      <c r="BK102" s="510">
        <v>1.344242514051039E-3</v>
      </c>
      <c r="BL102" s="510">
        <v>5.4342903722488908E-4</v>
      </c>
      <c r="BM102" s="510">
        <v>3.1301717101371133E-3</v>
      </c>
      <c r="BN102" s="510">
        <v>8.8152115049040247E-3</v>
      </c>
      <c r="BO102" s="510">
        <v>7.5597004380387172E-3</v>
      </c>
      <c r="BP102" s="510">
        <v>7.0003627130939428E-3</v>
      </c>
      <c r="BQ102" s="510">
        <v>7.524920190240407E-2</v>
      </c>
      <c r="BR102" s="510">
        <v>2.8843380444188061E-3</v>
      </c>
      <c r="BS102" s="510">
        <v>3.2476784749177028E-2</v>
      </c>
      <c r="BT102" s="510">
        <v>1.8477457501847747E-2</v>
      </c>
      <c r="BU102" s="510">
        <v>5.4465398493587112E-4</v>
      </c>
      <c r="BV102" s="510">
        <v>2.4857188080061009E-3</v>
      </c>
      <c r="BW102" s="510">
        <v>2.5734705850978721E-3</v>
      </c>
      <c r="BX102" s="510">
        <v>1.4428955734898509E-3</v>
      </c>
      <c r="BY102" s="510">
        <v>0</v>
      </c>
      <c r="BZ102" s="510">
        <v>1.9565369296345469E-3</v>
      </c>
      <c r="CA102" s="510">
        <v>3.2844617811418578E-2</v>
      </c>
      <c r="CB102" s="510">
        <v>0.19858532104879412</v>
      </c>
      <c r="CC102" s="510">
        <v>9.0637179370977976E-4</v>
      </c>
      <c r="CD102" s="510">
        <v>6.889763779527559E-3</v>
      </c>
      <c r="CE102" s="510">
        <v>1.423785594639866E-2</v>
      </c>
      <c r="CF102" s="510">
        <v>7.3565207983988749E-3</v>
      </c>
      <c r="CG102" s="510">
        <v>7.4876793639556726E-3</v>
      </c>
      <c r="CH102" s="510">
        <v>5.8397570661060502E-4</v>
      </c>
      <c r="CI102" s="510">
        <v>3.1753658460156472E-3</v>
      </c>
      <c r="CJ102" s="510">
        <v>8.8914267069092091E-3</v>
      </c>
      <c r="CK102" s="510">
        <v>1.4991273022881417E-2</v>
      </c>
      <c r="CL102" s="510">
        <v>4.601226993865031E-3</v>
      </c>
      <c r="CM102" s="510">
        <v>3.751719538121639E-3</v>
      </c>
      <c r="CN102" s="510">
        <v>1.4789242047016701E-2</v>
      </c>
      <c r="CO102" s="510">
        <v>2.2298853977040073E-3</v>
      </c>
      <c r="CP102" s="510">
        <v>9.3510133914395527E-3</v>
      </c>
      <c r="CQ102" s="510">
        <v>1.9168720764484606E-3</v>
      </c>
      <c r="CR102" s="510">
        <v>9.9142782924928567E-3</v>
      </c>
      <c r="CS102" s="510">
        <v>4.2390885465558642E-3</v>
      </c>
      <c r="CT102" s="510">
        <v>2.1310347463781966E-3</v>
      </c>
      <c r="CU102" s="510">
        <v>7.8008009751001223E-3</v>
      </c>
      <c r="CV102" s="510">
        <v>0.13065417736818249</v>
      </c>
      <c r="CW102" s="510">
        <v>1.6560556434696205E-3</v>
      </c>
      <c r="CX102" s="510">
        <v>6.8751711457966588E-3</v>
      </c>
      <c r="CY102" s="510">
        <v>2.9819609279512055E-3</v>
      </c>
      <c r="CZ102" s="510">
        <v>2.1454884022183542E-3</v>
      </c>
      <c r="DA102" s="510">
        <v>4.2427074042087282E-3</v>
      </c>
      <c r="DB102" s="510">
        <v>5.673569190800031E-3</v>
      </c>
      <c r="DC102" s="510">
        <v>5.885944177454955E-3</v>
      </c>
      <c r="DD102" s="510">
        <v>1.4450867052023121E-3</v>
      </c>
      <c r="DE102" s="510">
        <v>0</v>
      </c>
      <c r="DF102" s="510">
        <v>3.1723889663861763E-3</v>
      </c>
      <c r="DG102" s="511">
        <v>1.127325971056261E-2</v>
      </c>
      <c r="DH102" s="513" t="s">
        <v>303</v>
      </c>
      <c r="DI102" s="183"/>
    </row>
    <row r="103" spans="1:113" ht="17.25" customHeight="1">
      <c r="A103" s="587" t="s">
        <v>304</v>
      </c>
      <c r="B103" s="417" t="s">
        <v>393</v>
      </c>
      <c r="C103" s="488"/>
      <c r="D103" s="510">
        <v>2.6147208785462153E-4</v>
      </c>
      <c r="E103" s="510">
        <v>1.2817984618418458E-3</v>
      </c>
      <c r="F103" s="510">
        <v>1.4876706745465661E-2</v>
      </c>
      <c r="G103" s="510">
        <v>1.8935807612194659E-4</v>
      </c>
      <c r="H103" s="510">
        <v>1.0476726198846858E-2</v>
      </c>
      <c r="I103" s="510">
        <v>0</v>
      </c>
      <c r="J103" s="510">
        <v>1.2607249168271757E-2</v>
      </c>
      <c r="K103" s="510">
        <v>1.5451187796402735E-2</v>
      </c>
      <c r="L103" s="510">
        <v>1.0830860534124629E-2</v>
      </c>
      <c r="M103" s="510">
        <v>6.1433447098976105E-3</v>
      </c>
      <c r="N103" s="510">
        <v>0</v>
      </c>
      <c r="O103" s="510">
        <v>4.2762731631463E-3</v>
      </c>
      <c r="P103" s="510">
        <v>1.7077286533918327E-2</v>
      </c>
      <c r="Q103" s="510">
        <v>8.702184937081324E-3</v>
      </c>
      <c r="R103" s="510">
        <v>2.1881178165734008E-2</v>
      </c>
      <c r="S103" s="510">
        <v>5.3906561959270599E-3</v>
      </c>
      <c r="T103" s="510">
        <v>1.3245206808823145E-2</v>
      </c>
      <c r="U103" s="510">
        <v>2.1923894147189493E-2</v>
      </c>
      <c r="V103" s="510">
        <v>7.191288267926854E-3</v>
      </c>
      <c r="W103" s="510">
        <v>1.0293953695789513E-2</v>
      </c>
      <c r="X103" s="510">
        <v>0</v>
      </c>
      <c r="Y103" s="510">
        <v>1.3947950331689062E-2</v>
      </c>
      <c r="Z103" s="510">
        <v>5.4367790757475568E-3</v>
      </c>
      <c r="AA103" s="510">
        <v>8.3436960969152391E-3</v>
      </c>
      <c r="AB103" s="510">
        <v>1.9144152500241159E-2</v>
      </c>
      <c r="AC103" s="510">
        <v>1.3683690336213214E-2</v>
      </c>
      <c r="AD103" s="510">
        <v>2.5062656641604009E-3</v>
      </c>
      <c r="AE103" s="510">
        <v>5.6161215725140405E-3</v>
      </c>
      <c r="AF103" s="510">
        <v>1.7733238643835976E-2</v>
      </c>
      <c r="AG103" s="510">
        <v>1.8979464841319228E-2</v>
      </c>
      <c r="AH103" s="510">
        <v>1.6891891891891893E-2</v>
      </c>
      <c r="AI103" s="510">
        <v>3.4258829766085748E-2</v>
      </c>
      <c r="AJ103" s="510">
        <v>3.3158525003096996E-2</v>
      </c>
      <c r="AK103" s="510">
        <v>1.3231552162849873E-2</v>
      </c>
      <c r="AL103" s="510">
        <v>3.0596307246053438E-2</v>
      </c>
      <c r="AM103" s="510">
        <v>9.8441503400181086E-3</v>
      </c>
      <c r="AN103" s="510">
        <v>1.3833257628938348E-3</v>
      </c>
      <c r="AO103" s="510">
        <v>1.7104913678618858E-2</v>
      </c>
      <c r="AP103" s="510">
        <v>8.2391607761919776E-3</v>
      </c>
      <c r="AQ103" s="510">
        <v>2.1581820490034279E-3</v>
      </c>
      <c r="AR103" s="510">
        <v>7.3834132832204143E-3</v>
      </c>
      <c r="AS103" s="510">
        <v>9.7109294985682337E-3</v>
      </c>
      <c r="AT103" s="510">
        <v>2.0331415815231391E-2</v>
      </c>
      <c r="AU103" s="510">
        <v>1.4577805107913188E-2</v>
      </c>
      <c r="AV103" s="510">
        <v>1.5159585260936612E-2</v>
      </c>
      <c r="AW103" s="510">
        <v>2.8114663726571114E-2</v>
      </c>
      <c r="AX103" s="510">
        <v>3.2315940109784488E-2</v>
      </c>
      <c r="AY103" s="510">
        <v>2.2805929767205906E-2</v>
      </c>
      <c r="AZ103" s="510">
        <v>1.8788478101374843E-2</v>
      </c>
      <c r="BA103" s="510">
        <v>1.2559808612440191E-2</v>
      </c>
      <c r="BB103" s="510">
        <v>1.7385091688497261E-2</v>
      </c>
      <c r="BC103" s="510">
        <v>2.4421052631578948E-2</v>
      </c>
      <c r="BD103" s="510">
        <v>2.3043852106620809E-2</v>
      </c>
      <c r="BE103" s="510">
        <v>1.9607843137254902E-2</v>
      </c>
      <c r="BF103" s="510">
        <v>7.5949367088607592E-3</v>
      </c>
      <c r="BG103" s="510">
        <v>1.1400651465798045E-2</v>
      </c>
      <c r="BH103" s="510">
        <v>1.5876144393089788E-2</v>
      </c>
      <c r="BI103" s="510">
        <v>1.8990504747626188E-2</v>
      </c>
      <c r="BJ103" s="510">
        <v>1.5696887686062245E-2</v>
      </c>
      <c r="BK103" s="510">
        <v>8.2559776453528366E-3</v>
      </c>
      <c r="BL103" s="510">
        <v>4.3927180509011864E-3</v>
      </c>
      <c r="BM103" s="510">
        <v>5.2688727637618976E-2</v>
      </c>
      <c r="BN103" s="510">
        <v>1.718916100046132E-2</v>
      </c>
      <c r="BO103" s="510">
        <v>0.10032499646742971</v>
      </c>
      <c r="BP103" s="510">
        <v>2.7276024664490389E-2</v>
      </c>
      <c r="BQ103" s="510">
        <v>4.4432862075705258E-2</v>
      </c>
      <c r="BR103" s="510">
        <v>2.0709547158927026E-2</v>
      </c>
      <c r="BS103" s="510">
        <v>0.10986095415909203</v>
      </c>
      <c r="BT103" s="510">
        <v>3.4505746126979986E-2</v>
      </c>
      <c r="BU103" s="510">
        <v>5.7866707052574393E-2</v>
      </c>
      <c r="BV103" s="510">
        <v>6.8402233189921863E-2</v>
      </c>
      <c r="BW103" s="510">
        <v>7.0097071843831668E-2</v>
      </c>
      <c r="BX103" s="510">
        <v>3.3944729762778188E-2</v>
      </c>
      <c r="BY103" s="510">
        <v>1.3526013763089436E-3</v>
      </c>
      <c r="BZ103" s="510">
        <v>1.9355740339598911E-2</v>
      </c>
      <c r="CA103" s="510">
        <v>1.1904034042969466E-2</v>
      </c>
      <c r="CB103" s="510">
        <v>6.0602043425151742E-4</v>
      </c>
      <c r="CC103" s="510">
        <v>4.8944076860328103E-3</v>
      </c>
      <c r="CD103" s="510">
        <v>1.1220472440944882E-2</v>
      </c>
      <c r="CE103" s="510">
        <v>3.6850921273031828E-2</v>
      </c>
      <c r="CF103" s="510">
        <v>0.10039487207226699</v>
      </c>
      <c r="CG103" s="510">
        <v>0.10806763416560024</v>
      </c>
      <c r="CH103" s="510">
        <v>6.8909133380051389E-3</v>
      </c>
      <c r="CI103" s="510">
        <v>8.2705745949841758E-2</v>
      </c>
      <c r="CJ103" s="510">
        <v>7.9859694918019419E-2</v>
      </c>
      <c r="CK103" s="510">
        <v>0.15608138802770316</v>
      </c>
      <c r="CL103" s="510">
        <v>0.1196319018404908</v>
      </c>
      <c r="CM103" s="510">
        <v>4.1185543374046438E-2</v>
      </c>
      <c r="CN103" s="510">
        <v>5.2245395458999762E-2</v>
      </c>
      <c r="CO103" s="510">
        <v>2.8840508926941653E-2</v>
      </c>
      <c r="CP103" s="510">
        <v>6.8971936010161286E-2</v>
      </c>
      <c r="CQ103" s="510">
        <v>3.1040462725200307E-2</v>
      </c>
      <c r="CR103" s="510">
        <v>3.7752186336479351E-2</v>
      </c>
      <c r="CS103" s="510">
        <v>4.0701178842106306E-2</v>
      </c>
      <c r="CT103" s="510">
        <v>2.1176560529031763E-2</v>
      </c>
      <c r="CU103" s="510">
        <v>5.2376806547100821E-2</v>
      </c>
      <c r="CV103" s="510">
        <v>6.4269527118900133E-2</v>
      </c>
      <c r="CW103" s="510">
        <v>5.0160085378868728E-2</v>
      </c>
      <c r="CX103" s="510">
        <v>2.6904119234831592E-2</v>
      </c>
      <c r="CY103" s="510">
        <v>9.5645700044191942E-2</v>
      </c>
      <c r="CZ103" s="510">
        <v>1.1962109865198559E-2</v>
      </c>
      <c r="DA103" s="510">
        <v>1.3450184763064376E-2</v>
      </c>
      <c r="DB103" s="510">
        <v>1.9504088026285626E-2</v>
      </c>
      <c r="DC103" s="510">
        <v>2.219752352029555E-2</v>
      </c>
      <c r="DD103" s="510">
        <v>1.5196718254708187E-2</v>
      </c>
      <c r="DE103" s="510">
        <v>0</v>
      </c>
      <c r="DF103" s="510">
        <v>2.4074157404490842E-2</v>
      </c>
      <c r="DG103" s="511">
        <v>3.2943350119146647E-2</v>
      </c>
      <c r="DH103" s="513" t="s">
        <v>304</v>
      </c>
      <c r="DI103" s="183"/>
    </row>
    <row r="104" spans="1:113" ht="17.25" customHeight="1">
      <c r="A104" s="587" t="s">
        <v>305</v>
      </c>
      <c r="B104" s="417" t="s">
        <v>394</v>
      </c>
      <c r="C104" s="488"/>
      <c r="D104" s="510">
        <v>0</v>
      </c>
      <c r="E104" s="510">
        <v>0</v>
      </c>
      <c r="F104" s="510">
        <v>0</v>
      </c>
      <c r="G104" s="510">
        <v>0</v>
      </c>
      <c r="H104" s="510">
        <v>0</v>
      </c>
      <c r="I104" s="510">
        <v>0</v>
      </c>
      <c r="J104" s="510">
        <v>0</v>
      </c>
      <c r="K104" s="510">
        <v>0</v>
      </c>
      <c r="L104" s="510">
        <v>0</v>
      </c>
      <c r="M104" s="510">
        <v>0</v>
      </c>
      <c r="N104" s="510">
        <v>0</v>
      </c>
      <c r="O104" s="510">
        <v>0</v>
      </c>
      <c r="P104" s="510">
        <v>0</v>
      </c>
      <c r="Q104" s="510">
        <v>0</v>
      </c>
      <c r="R104" s="510">
        <v>0</v>
      </c>
      <c r="S104" s="510">
        <v>0</v>
      </c>
      <c r="T104" s="510">
        <v>0</v>
      </c>
      <c r="U104" s="510">
        <v>0</v>
      </c>
      <c r="V104" s="510">
        <v>0</v>
      </c>
      <c r="W104" s="510">
        <v>0</v>
      </c>
      <c r="X104" s="510">
        <v>0</v>
      </c>
      <c r="Y104" s="510">
        <v>0</v>
      </c>
      <c r="Z104" s="510">
        <v>0</v>
      </c>
      <c r="AA104" s="510">
        <v>0</v>
      </c>
      <c r="AB104" s="510">
        <v>0</v>
      </c>
      <c r="AC104" s="510">
        <v>0</v>
      </c>
      <c r="AD104" s="510">
        <v>0</v>
      </c>
      <c r="AE104" s="510">
        <v>0</v>
      </c>
      <c r="AF104" s="510">
        <v>0</v>
      </c>
      <c r="AG104" s="510">
        <v>0</v>
      </c>
      <c r="AH104" s="510">
        <v>0</v>
      </c>
      <c r="AI104" s="510">
        <v>0</v>
      </c>
      <c r="AJ104" s="510">
        <v>0</v>
      </c>
      <c r="AK104" s="510">
        <v>0</v>
      </c>
      <c r="AL104" s="510">
        <v>0</v>
      </c>
      <c r="AM104" s="510">
        <v>0</v>
      </c>
      <c r="AN104" s="510">
        <v>0</v>
      </c>
      <c r="AO104" s="510">
        <v>0</v>
      </c>
      <c r="AP104" s="510">
        <v>0</v>
      </c>
      <c r="AQ104" s="510">
        <v>0</v>
      </c>
      <c r="AR104" s="510">
        <v>0</v>
      </c>
      <c r="AS104" s="510">
        <v>0</v>
      </c>
      <c r="AT104" s="510">
        <v>0</v>
      </c>
      <c r="AU104" s="510">
        <v>0</v>
      </c>
      <c r="AV104" s="510">
        <v>0</v>
      </c>
      <c r="AW104" s="510">
        <v>0</v>
      </c>
      <c r="AX104" s="510">
        <v>0</v>
      </c>
      <c r="AY104" s="510">
        <v>0</v>
      </c>
      <c r="AZ104" s="510">
        <v>0</v>
      </c>
      <c r="BA104" s="510">
        <v>0</v>
      </c>
      <c r="BB104" s="510">
        <v>0</v>
      </c>
      <c r="BC104" s="510">
        <v>0</v>
      </c>
      <c r="BD104" s="510">
        <v>0</v>
      </c>
      <c r="BE104" s="510">
        <v>0</v>
      </c>
      <c r="BF104" s="510">
        <v>0</v>
      </c>
      <c r="BG104" s="510">
        <v>0</v>
      </c>
      <c r="BH104" s="510">
        <v>0</v>
      </c>
      <c r="BI104" s="510">
        <v>0</v>
      </c>
      <c r="BJ104" s="510">
        <v>0</v>
      </c>
      <c r="BK104" s="510">
        <v>0</v>
      </c>
      <c r="BL104" s="510">
        <v>0</v>
      </c>
      <c r="BM104" s="510">
        <v>0</v>
      </c>
      <c r="BN104" s="510">
        <v>0</v>
      </c>
      <c r="BO104" s="510">
        <v>0</v>
      </c>
      <c r="BP104" s="510">
        <v>0</v>
      </c>
      <c r="BQ104" s="510">
        <v>0</v>
      </c>
      <c r="BR104" s="510">
        <v>0</v>
      </c>
      <c r="BS104" s="510">
        <v>0</v>
      </c>
      <c r="BT104" s="510">
        <v>0</v>
      </c>
      <c r="BU104" s="510">
        <v>0</v>
      </c>
      <c r="BV104" s="510">
        <v>0</v>
      </c>
      <c r="BW104" s="510">
        <v>0</v>
      </c>
      <c r="BX104" s="510">
        <v>0</v>
      </c>
      <c r="BY104" s="510">
        <v>0</v>
      </c>
      <c r="BZ104" s="510">
        <v>0</v>
      </c>
      <c r="CA104" s="510">
        <v>0</v>
      </c>
      <c r="CB104" s="510">
        <v>0</v>
      </c>
      <c r="CC104" s="510">
        <v>0</v>
      </c>
      <c r="CD104" s="510">
        <v>0</v>
      </c>
      <c r="CE104" s="510">
        <v>0</v>
      </c>
      <c r="CF104" s="510">
        <v>0</v>
      </c>
      <c r="CG104" s="510">
        <v>0</v>
      </c>
      <c r="CH104" s="510">
        <v>0</v>
      </c>
      <c r="CI104" s="510">
        <v>0</v>
      </c>
      <c r="CJ104" s="510">
        <v>0</v>
      </c>
      <c r="CK104" s="510">
        <v>0</v>
      </c>
      <c r="CL104" s="510">
        <v>0</v>
      </c>
      <c r="CM104" s="510">
        <v>0</v>
      </c>
      <c r="CN104" s="510">
        <v>0</v>
      </c>
      <c r="CO104" s="510">
        <v>0</v>
      </c>
      <c r="CP104" s="510">
        <v>0</v>
      </c>
      <c r="CQ104" s="510">
        <v>0</v>
      </c>
      <c r="CR104" s="510">
        <v>0</v>
      </c>
      <c r="CS104" s="510">
        <v>0</v>
      </c>
      <c r="CT104" s="510">
        <v>0</v>
      </c>
      <c r="CU104" s="510">
        <v>0</v>
      </c>
      <c r="CV104" s="510">
        <v>0</v>
      </c>
      <c r="CW104" s="510">
        <v>0</v>
      </c>
      <c r="CX104" s="510">
        <v>0</v>
      </c>
      <c r="CY104" s="510">
        <v>0</v>
      </c>
      <c r="CZ104" s="510">
        <v>0</v>
      </c>
      <c r="DA104" s="510">
        <v>0</v>
      </c>
      <c r="DB104" s="510">
        <v>0</v>
      </c>
      <c r="DC104" s="510">
        <v>0</v>
      </c>
      <c r="DD104" s="510">
        <v>0</v>
      </c>
      <c r="DE104" s="510">
        <v>0</v>
      </c>
      <c r="DF104" s="510">
        <v>0</v>
      </c>
      <c r="DG104" s="511">
        <v>0</v>
      </c>
      <c r="DH104" s="513" t="s">
        <v>305</v>
      </c>
      <c r="DI104" s="183"/>
    </row>
    <row r="105" spans="1:113" ht="17.25" customHeight="1">
      <c r="A105" s="587" t="s">
        <v>306</v>
      </c>
      <c r="B105" s="417" t="s">
        <v>395</v>
      </c>
      <c r="C105" s="488"/>
      <c r="D105" s="510">
        <v>0</v>
      </c>
      <c r="E105" s="510">
        <v>0</v>
      </c>
      <c r="F105" s="510">
        <v>0</v>
      </c>
      <c r="G105" s="510">
        <v>0</v>
      </c>
      <c r="H105" s="510">
        <v>0</v>
      </c>
      <c r="I105" s="510">
        <v>0</v>
      </c>
      <c r="J105" s="510">
        <v>0</v>
      </c>
      <c r="K105" s="510">
        <v>0</v>
      </c>
      <c r="L105" s="510">
        <v>0</v>
      </c>
      <c r="M105" s="510">
        <v>0</v>
      </c>
      <c r="N105" s="510">
        <v>0</v>
      </c>
      <c r="O105" s="510">
        <v>0</v>
      </c>
      <c r="P105" s="510">
        <v>0</v>
      </c>
      <c r="Q105" s="510">
        <v>0</v>
      </c>
      <c r="R105" s="510">
        <v>0</v>
      </c>
      <c r="S105" s="510">
        <v>0</v>
      </c>
      <c r="T105" s="510">
        <v>0</v>
      </c>
      <c r="U105" s="510">
        <v>0</v>
      </c>
      <c r="V105" s="510">
        <v>0</v>
      </c>
      <c r="W105" s="510">
        <v>0</v>
      </c>
      <c r="X105" s="510">
        <v>0</v>
      </c>
      <c r="Y105" s="510">
        <v>0</v>
      </c>
      <c r="Z105" s="510">
        <v>0</v>
      </c>
      <c r="AA105" s="510">
        <v>0</v>
      </c>
      <c r="AB105" s="510">
        <v>0</v>
      </c>
      <c r="AC105" s="510">
        <v>0</v>
      </c>
      <c r="AD105" s="510">
        <v>0</v>
      </c>
      <c r="AE105" s="510">
        <v>0</v>
      </c>
      <c r="AF105" s="510">
        <v>0</v>
      </c>
      <c r="AG105" s="510">
        <v>0</v>
      </c>
      <c r="AH105" s="510">
        <v>0</v>
      </c>
      <c r="AI105" s="510">
        <v>0</v>
      </c>
      <c r="AJ105" s="510">
        <v>0</v>
      </c>
      <c r="AK105" s="510">
        <v>0</v>
      </c>
      <c r="AL105" s="510">
        <v>0</v>
      </c>
      <c r="AM105" s="510">
        <v>0</v>
      </c>
      <c r="AN105" s="510">
        <v>0</v>
      </c>
      <c r="AO105" s="510">
        <v>0</v>
      </c>
      <c r="AP105" s="510">
        <v>0</v>
      </c>
      <c r="AQ105" s="510">
        <v>0</v>
      </c>
      <c r="AR105" s="510">
        <v>0</v>
      </c>
      <c r="AS105" s="510">
        <v>0</v>
      </c>
      <c r="AT105" s="510">
        <v>0</v>
      </c>
      <c r="AU105" s="510">
        <v>0</v>
      </c>
      <c r="AV105" s="510">
        <v>0</v>
      </c>
      <c r="AW105" s="510">
        <v>0</v>
      </c>
      <c r="AX105" s="510">
        <v>0</v>
      </c>
      <c r="AY105" s="510">
        <v>0</v>
      </c>
      <c r="AZ105" s="510">
        <v>0</v>
      </c>
      <c r="BA105" s="510">
        <v>0</v>
      </c>
      <c r="BB105" s="510">
        <v>0</v>
      </c>
      <c r="BC105" s="510">
        <v>0</v>
      </c>
      <c r="BD105" s="510">
        <v>0</v>
      </c>
      <c r="BE105" s="510">
        <v>0</v>
      </c>
      <c r="BF105" s="510">
        <v>0</v>
      </c>
      <c r="BG105" s="510">
        <v>0</v>
      </c>
      <c r="BH105" s="510">
        <v>0</v>
      </c>
      <c r="BI105" s="510">
        <v>0</v>
      </c>
      <c r="BJ105" s="510">
        <v>0</v>
      </c>
      <c r="BK105" s="510">
        <v>0</v>
      </c>
      <c r="BL105" s="510">
        <v>0</v>
      </c>
      <c r="BM105" s="510">
        <v>0</v>
      </c>
      <c r="BN105" s="510">
        <v>0</v>
      </c>
      <c r="BO105" s="510">
        <v>0</v>
      </c>
      <c r="BP105" s="510">
        <v>0</v>
      </c>
      <c r="BQ105" s="510">
        <v>0</v>
      </c>
      <c r="BR105" s="510">
        <v>0</v>
      </c>
      <c r="BS105" s="510">
        <v>0</v>
      </c>
      <c r="BT105" s="510">
        <v>0</v>
      </c>
      <c r="BU105" s="510">
        <v>0</v>
      </c>
      <c r="BV105" s="510">
        <v>0</v>
      </c>
      <c r="BW105" s="510">
        <v>0</v>
      </c>
      <c r="BX105" s="510">
        <v>0</v>
      </c>
      <c r="BY105" s="510">
        <v>0</v>
      </c>
      <c r="BZ105" s="510">
        <v>0</v>
      </c>
      <c r="CA105" s="510">
        <v>0</v>
      </c>
      <c r="CB105" s="510">
        <v>0</v>
      </c>
      <c r="CC105" s="510">
        <v>0</v>
      </c>
      <c r="CD105" s="510">
        <v>0</v>
      </c>
      <c r="CE105" s="510">
        <v>0</v>
      </c>
      <c r="CF105" s="510">
        <v>0</v>
      </c>
      <c r="CG105" s="510">
        <v>0</v>
      </c>
      <c r="CH105" s="510">
        <v>0</v>
      </c>
      <c r="CI105" s="510">
        <v>0</v>
      </c>
      <c r="CJ105" s="510">
        <v>0</v>
      </c>
      <c r="CK105" s="510">
        <v>0</v>
      </c>
      <c r="CL105" s="510">
        <v>0</v>
      </c>
      <c r="CM105" s="510">
        <v>0</v>
      </c>
      <c r="CN105" s="510">
        <v>0</v>
      </c>
      <c r="CO105" s="510">
        <v>3.8726991973399242E-3</v>
      </c>
      <c r="CP105" s="510">
        <v>0</v>
      </c>
      <c r="CQ105" s="510">
        <v>1.8165257529833734E-3</v>
      </c>
      <c r="CR105" s="510">
        <v>0</v>
      </c>
      <c r="CS105" s="510">
        <v>1.6106560211855614E-3</v>
      </c>
      <c r="CT105" s="510">
        <v>6.2115362562593177E-3</v>
      </c>
      <c r="CU105" s="510">
        <v>0</v>
      </c>
      <c r="CV105" s="510">
        <v>0</v>
      </c>
      <c r="CW105" s="510">
        <v>0</v>
      </c>
      <c r="CX105" s="510">
        <v>0</v>
      </c>
      <c r="CY105" s="510">
        <v>0</v>
      </c>
      <c r="CZ105" s="510">
        <v>1.6374529409383477E-2</v>
      </c>
      <c r="DA105" s="510">
        <v>7.1026414275129433E-3</v>
      </c>
      <c r="DB105" s="510">
        <v>0</v>
      </c>
      <c r="DC105" s="510">
        <v>0</v>
      </c>
      <c r="DD105" s="510">
        <v>0</v>
      </c>
      <c r="DE105" s="510">
        <v>0</v>
      </c>
      <c r="DF105" s="510">
        <v>0</v>
      </c>
      <c r="DG105" s="511">
        <v>4.983192784923867E-4</v>
      </c>
      <c r="DH105" s="513" t="s">
        <v>306</v>
      </c>
      <c r="DI105" s="183"/>
    </row>
    <row r="106" spans="1:113" ht="17.25" customHeight="1">
      <c r="A106" s="587" t="s">
        <v>307</v>
      </c>
      <c r="B106" s="417" t="s">
        <v>396</v>
      </c>
      <c r="C106" s="488"/>
      <c r="D106" s="510">
        <v>0</v>
      </c>
      <c r="E106" s="510">
        <v>0</v>
      </c>
      <c r="F106" s="510">
        <v>2.037905033625433E-4</v>
      </c>
      <c r="G106" s="510">
        <v>0</v>
      </c>
      <c r="H106" s="510">
        <v>7.0313598649978903E-5</v>
      </c>
      <c r="I106" s="510">
        <v>0</v>
      </c>
      <c r="J106" s="510">
        <v>0</v>
      </c>
      <c r="K106" s="510">
        <v>8.7418318508643487E-5</v>
      </c>
      <c r="L106" s="510">
        <v>9.8911968348170125E-5</v>
      </c>
      <c r="M106" s="510">
        <v>0</v>
      </c>
      <c r="N106" s="510">
        <v>0</v>
      </c>
      <c r="O106" s="510">
        <v>0</v>
      </c>
      <c r="P106" s="510">
        <v>6.7499156260546737E-5</v>
      </c>
      <c r="Q106" s="510">
        <v>3.1302823514681021E-5</v>
      </c>
      <c r="R106" s="510">
        <v>3.3508695506483933E-5</v>
      </c>
      <c r="S106" s="510">
        <v>3.9930786636496737E-5</v>
      </c>
      <c r="T106" s="510">
        <v>6.5570330736748234E-5</v>
      </c>
      <c r="U106" s="510">
        <v>3.2193677161805424E-5</v>
      </c>
      <c r="V106" s="510">
        <v>0</v>
      </c>
      <c r="W106" s="510">
        <v>7.4324575420862911E-5</v>
      </c>
      <c r="X106" s="510">
        <v>0</v>
      </c>
      <c r="Y106" s="510">
        <v>2.4299565037785822E-5</v>
      </c>
      <c r="Z106" s="510">
        <v>0</v>
      </c>
      <c r="AA106" s="510">
        <v>4.0113923542861727E-5</v>
      </c>
      <c r="AB106" s="510">
        <v>8.7558526939087461E-5</v>
      </c>
      <c r="AC106" s="510">
        <v>0</v>
      </c>
      <c r="AD106" s="510">
        <v>0</v>
      </c>
      <c r="AE106" s="510">
        <v>0</v>
      </c>
      <c r="AF106" s="510">
        <v>3.682369341644967E-5</v>
      </c>
      <c r="AG106" s="510">
        <v>7.7784691972619788E-5</v>
      </c>
      <c r="AH106" s="510">
        <v>0</v>
      </c>
      <c r="AI106" s="510">
        <v>0</v>
      </c>
      <c r="AJ106" s="510">
        <v>0</v>
      </c>
      <c r="AK106" s="510">
        <v>0</v>
      </c>
      <c r="AL106" s="510">
        <v>0</v>
      </c>
      <c r="AM106" s="510">
        <v>1.9264482074399429E-5</v>
      </c>
      <c r="AN106" s="510">
        <v>2.0646653177519923E-5</v>
      </c>
      <c r="AO106" s="510">
        <v>1.7706949977866312E-5</v>
      </c>
      <c r="AP106" s="510">
        <v>4.502273648192337E-5</v>
      </c>
      <c r="AQ106" s="510">
        <v>5.5541449790529389E-5</v>
      </c>
      <c r="AR106" s="510">
        <v>4.9453538400672565E-6</v>
      </c>
      <c r="AS106" s="510">
        <v>1.6721359446523003E-5</v>
      </c>
      <c r="AT106" s="510">
        <v>3.4343607795998968E-5</v>
      </c>
      <c r="AU106" s="510">
        <v>4.678800355588827E-5</v>
      </c>
      <c r="AV106" s="510">
        <v>5.0726402077753428E-6</v>
      </c>
      <c r="AW106" s="510">
        <v>2.9014100853014566E-5</v>
      </c>
      <c r="AX106" s="510">
        <v>1.5663156695643507E-4</v>
      </c>
      <c r="AY106" s="510">
        <v>9.0186573473874081E-5</v>
      </c>
      <c r="AZ106" s="510">
        <v>3.1898944144948805E-5</v>
      </c>
      <c r="BA106" s="510">
        <v>0</v>
      </c>
      <c r="BB106" s="510">
        <v>0</v>
      </c>
      <c r="BC106" s="510">
        <v>0</v>
      </c>
      <c r="BD106" s="510">
        <v>0</v>
      </c>
      <c r="BE106" s="510">
        <v>0</v>
      </c>
      <c r="BF106" s="510">
        <v>0</v>
      </c>
      <c r="BG106" s="510">
        <v>0</v>
      </c>
      <c r="BH106" s="510">
        <v>3.9419352931321636E-5</v>
      </c>
      <c r="BI106" s="510">
        <v>0</v>
      </c>
      <c r="BJ106" s="510">
        <v>0</v>
      </c>
      <c r="BK106" s="510">
        <v>3.1753760174433992E-5</v>
      </c>
      <c r="BL106" s="510">
        <v>0</v>
      </c>
      <c r="BM106" s="510">
        <v>1.1232673600970502E-5</v>
      </c>
      <c r="BN106" s="510">
        <v>2.0057364061215075E-5</v>
      </c>
      <c r="BO106" s="510">
        <v>7.9482831708351003E-5</v>
      </c>
      <c r="BP106" s="510">
        <v>3.6271309394269135E-5</v>
      </c>
      <c r="BQ106" s="510">
        <v>3.5536813177050327E-5</v>
      </c>
      <c r="BR106" s="510">
        <v>0</v>
      </c>
      <c r="BS106" s="510">
        <v>4.9132805974549209E-5</v>
      </c>
      <c r="BT106" s="510">
        <v>4.3476370592582929E-5</v>
      </c>
      <c r="BU106" s="510">
        <v>5.9745207531230764E-5</v>
      </c>
      <c r="BV106" s="510">
        <v>6.4750996445889751E-5</v>
      </c>
      <c r="BW106" s="510">
        <v>4.0002133447117181E-5</v>
      </c>
      <c r="BX106" s="510">
        <v>2.4455857177794082E-5</v>
      </c>
      <c r="BY106" s="510">
        <v>0</v>
      </c>
      <c r="BZ106" s="510">
        <v>2.4456711620431835E-3</v>
      </c>
      <c r="CA106" s="510">
        <v>6.7254429621296414E-5</v>
      </c>
      <c r="CB106" s="510">
        <v>9.4690692851799597E-6</v>
      </c>
      <c r="CC106" s="510">
        <v>0</v>
      </c>
      <c r="CD106" s="510">
        <v>1.968503937007874E-4</v>
      </c>
      <c r="CE106" s="510">
        <v>0</v>
      </c>
      <c r="CF106" s="510">
        <v>0</v>
      </c>
      <c r="CG106" s="510">
        <v>5.4455849919677619E-5</v>
      </c>
      <c r="CH106" s="510">
        <v>3.5038542396636298E-4</v>
      </c>
      <c r="CI106" s="510">
        <v>4.7003770746942145E-4</v>
      </c>
      <c r="CJ106" s="510">
        <v>7.3415449873562278E-4</v>
      </c>
      <c r="CK106" s="510">
        <v>3.9849210587138267E-5</v>
      </c>
      <c r="CL106" s="510">
        <v>7.668711656441718E-4</v>
      </c>
      <c r="CM106" s="510">
        <v>2.5011463587477591E-4</v>
      </c>
      <c r="CN106" s="510">
        <v>9.6955930067072724E-5</v>
      </c>
      <c r="CO106" s="510">
        <v>1.1840099456835437E-4</v>
      </c>
      <c r="CP106" s="510">
        <v>8.7597315142290893E-5</v>
      </c>
      <c r="CQ106" s="510">
        <v>1.06547211658699E-2</v>
      </c>
      <c r="CR106" s="510">
        <v>4.7623170837301932E-3</v>
      </c>
      <c r="CS106" s="510">
        <v>1.1106609618482031E-2</v>
      </c>
      <c r="CT106" s="510">
        <v>9.8046710752647068E-3</v>
      </c>
      <c r="CU106" s="510">
        <v>6.9650008706251092E-5</v>
      </c>
      <c r="CV106" s="510">
        <v>6.0432089439492372E-5</v>
      </c>
      <c r="CW106" s="510">
        <v>8.0962720347403671E-4</v>
      </c>
      <c r="CX106" s="510">
        <v>1.9559519618198177E-5</v>
      </c>
      <c r="CY106" s="510">
        <v>5.1756331192744559E-5</v>
      </c>
      <c r="CZ106" s="510">
        <v>1.2144273974820872E-2</v>
      </c>
      <c r="DA106" s="510">
        <v>2.826898481780899E-3</v>
      </c>
      <c r="DB106" s="510">
        <v>1.4709253457629709E-2</v>
      </c>
      <c r="DC106" s="510">
        <v>1.0957874798453374E-4</v>
      </c>
      <c r="DD106" s="510">
        <v>3.7292560134253216E-4</v>
      </c>
      <c r="DE106" s="510">
        <v>0</v>
      </c>
      <c r="DF106" s="510">
        <v>7.8747243846465369E-4</v>
      </c>
      <c r="DG106" s="511">
        <v>9.6674803291756008E-4</v>
      </c>
      <c r="DH106" s="513" t="s">
        <v>307</v>
      </c>
      <c r="DI106" s="183"/>
    </row>
    <row r="107" spans="1:113" ht="17.25" customHeight="1">
      <c r="A107" s="587" t="s">
        <v>308</v>
      </c>
      <c r="B107" s="417" t="s">
        <v>397</v>
      </c>
      <c r="C107" s="488"/>
      <c r="D107" s="510">
        <v>0</v>
      </c>
      <c r="E107" s="510">
        <v>0</v>
      </c>
      <c r="F107" s="510">
        <v>0</v>
      </c>
      <c r="G107" s="510">
        <v>0</v>
      </c>
      <c r="H107" s="510">
        <v>0</v>
      </c>
      <c r="I107" s="510">
        <v>0</v>
      </c>
      <c r="J107" s="510">
        <v>0</v>
      </c>
      <c r="K107" s="510">
        <v>0</v>
      </c>
      <c r="L107" s="510">
        <v>0</v>
      </c>
      <c r="M107" s="510">
        <v>0</v>
      </c>
      <c r="N107" s="510">
        <v>0</v>
      </c>
      <c r="O107" s="510">
        <v>0</v>
      </c>
      <c r="P107" s="510">
        <v>0</v>
      </c>
      <c r="Q107" s="510">
        <v>0</v>
      </c>
      <c r="R107" s="510">
        <v>0</v>
      </c>
      <c r="S107" s="510">
        <v>0</v>
      </c>
      <c r="T107" s="510">
        <v>0</v>
      </c>
      <c r="U107" s="510">
        <v>0</v>
      </c>
      <c r="V107" s="510">
        <v>0</v>
      </c>
      <c r="W107" s="510">
        <v>0</v>
      </c>
      <c r="X107" s="510">
        <v>0</v>
      </c>
      <c r="Y107" s="510">
        <v>0</v>
      </c>
      <c r="Z107" s="510">
        <v>0</v>
      </c>
      <c r="AA107" s="510">
        <v>0</v>
      </c>
      <c r="AB107" s="510">
        <v>0</v>
      </c>
      <c r="AC107" s="510">
        <v>0</v>
      </c>
      <c r="AD107" s="510">
        <v>0</v>
      </c>
      <c r="AE107" s="510">
        <v>0</v>
      </c>
      <c r="AF107" s="510">
        <v>0</v>
      </c>
      <c r="AG107" s="510">
        <v>0</v>
      </c>
      <c r="AH107" s="510">
        <v>0</v>
      </c>
      <c r="AI107" s="510">
        <v>0</v>
      </c>
      <c r="AJ107" s="510">
        <v>0</v>
      </c>
      <c r="AK107" s="510">
        <v>0</v>
      </c>
      <c r="AL107" s="510">
        <v>0</v>
      </c>
      <c r="AM107" s="510">
        <v>0</v>
      </c>
      <c r="AN107" s="510">
        <v>0</v>
      </c>
      <c r="AO107" s="510">
        <v>0</v>
      </c>
      <c r="AP107" s="510">
        <v>0</v>
      </c>
      <c r="AQ107" s="510">
        <v>0</v>
      </c>
      <c r="AR107" s="510">
        <v>0</v>
      </c>
      <c r="AS107" s="510">
        <v>0</v>
      </c>
      <c r="AT107" s="510">
        <v>0</v>
      </c>
      <c r="AU107" s="510">
        <v>0</v>
      </c>
      <c r="AV107" s="510">
        <v>0</v>
      </c>
      <c r="AW107" s="510">
        <v>0</v>
      </c>
      <c r="AX107" s="510">
        <v>0</v>
      </c>
      <c r="AY107" s="510">
        <v>0</v>
      </c>
      <c r="AZ107" s="510">
        <v>0</v>
      </c>
      <c r="BA107" s="510">
        <v>0</v>
      </c>
      <c r="BB107" s="510">
        <v>0</v>
      </c>
      <c r="BC107" s="510">
        <v>0</v>
      </c>
      <c r="BD107" s="510">
        <v>0</v>
      </c>
      <c r="BE107" s="510">
        <v>0</v>
      </c>
      <c r="BF107" s="510">
        <v>0</v>
      </c>
      <c r="BG107" s="510">
        <v>0</v>
      </c>
      <c r="BH107" s="510">
        <v>0</v>
      </c>
      <c r="BI107" s="510">
        <v>0</v>
      </c>
      <c r="BJ107" s="510">
        <v>0</v>
      </c>
      <c r="BK107" s="510">
        <v>0</v>
      </c>
      <c r="BL107" s="510">
        <v>0</v>
      </c>
      <c r="BM107" s="510">
        <v>0</v>
      </c>
      <c r="BN107" s="510">
        <v>0</v>
      </c>
      <c r="BO107" s="510">
        <v>0</v>
      </c>
      <c r="BP107" s="510">
        <v>0</v>
      </c>
      <c r="BQ107" s="510">
        <v>0</v>
      </c>
      <c r="BR107" s="510">
        <v>0</v>
      </c>
      <c r="BS107" s="510">
        <v>0</v>
      </c>
      <c r="BT107" s="510">
        <v>0</v>
      </c>
      <c r="BU107" s="510">
        <v>1.8062504602465116E-5</v>
      </c>
      <c r="BV107" s="510">
        <v>0</v>
      </c>
      <c r="BW107" s="510">
        <v>0</v>
      </c>
      <c r="BX107" s="510">
        <v>0</v>
      </c>
      <c r="BY107" s="510">
        <v>0</v>
      </c>
      <c r="BZ107" s="510">
        <v>0</v>
      </c>
      <c r="CA107" s="510">
        <v>0</v>
      </c>
      <c r="CB107" s="510">
        <v>0</v>
      </c>
      <c r="CC107" s="510">
        <v>0</v>
      </c>
      <c r="CD107" s="510">
        <v>0</v>
      </c>
      <c r="CE107" s="510">
        <v>0</v>
      </c>
      <c r="CF107" s="510">
        <v>0</v>
      </c>
      <c r="CG107" s="510">
        <v>0</v>
      </c>
      <c r="CH107" s="510">
        <v>0</v>
      </c>
      <c r="CI107" s="510">
        <v>1.3578867104672174E-4</v>
      </c>
      <c r="CJ107" s="510">
        <v>3.6734915844141722E-2</v>
      </c>
      <c r="CK107" s="510">
        <v>0</v>
      </c>
      <c r="CL107" s="510">
        <v>0</v>
      </c>
      <c r="CM107" s="510">
        <v>3.1806244528742339E-2</v>
      </c>
      <c r="CN107" s="510">
        <v>0</v>
      </c>
      <c r="CO107" s="510">
        <v>1.1840099456835437E-4</v>
      </c>
      <c r="CP107" s="510">
        <v>1.0949664392786362E-5</v>
      </c>
      <c r="CQ107" s="510">
        <v>0</v>
      </c>
      <c r="CR107" s="510">
        <v>0</v>
      </c>
      <c r="CS107" s="510">
        <v>0</v>
      </c>
      <c r="CT107" s="510">
        <v>0</v>
      </c>
      <c r="CU107" s="510">
        <v>0</v>
      </c>
      <c r="CV107" s="510">
        <v>0</v>
      </c>
      <c r="CW107" s="510">
        <v>2.6864902660729399E-3</v>
      </c>
      <c r="CX107" s="510">
        <v>0</v>
      </c>
      <c r="CY107" s="510">
        <v>0</v>
      </c>
      <c r="CZ107" s="510">
        <v>2.8943852973323078E-3</v>
      </c>
      <c r="DA107" s="510">
        <v>2.312487906632121E-4</v>
      </c>
      <c r="DB107" s="510">
        <v>0</v>
      </c>
      <c r="DC107" s="510">
        <v>2.9273179818725442E-3</v>
      </c>
      <c r="DD107" s="510">
        <v>1.5227795388153397E-3</v>
      </c>
      <c r="DE107" s="510">
        <v>0</v>
      </c>
      <c r="DF107" s="510">
        <v>4.499842505512307E-4</v>
      </c>
      <c r="DG107" s="511">
        <v>2.9512845965281025E-4</v>
      </c>
      <c r="DH107" s="513" t="s">
        <v>308</v>
      </c>
      <c r="DI107" s="183"/>
    </row>
    <row r="108" spans="1:113" ht="17.25" customHeight="1">
      <c r="A108" s="587" t="s">
        <v>309</v>
      </c>
      <c r="B108" s="417" t="s">
        <v>398</v>
      </c>
      <c r="C108" s="488"/>
      <c r="D108" s="510">
        <v>0</v>
      </c>
      <c r="E108" s="510">
        <v>0</v>
      </c>
      <c r="F108" s="510">
        <v>1.0189525168127166E-3</v>
      </c>
      <c r="G108" s="510">
        <v>0</v>
      </c>
      <c r="H108" s="510">
        <v>1.1953311770496414E-3</v>
      </c>
      <c r="I108" s="510">
        <v>0</v>
      </c>
      <c r="J108" s="510">
        <v>1.7510068289266329E-4</v>
      </c>
      <c r="K108" s="510">
        <v>9.8345608322223928E-5</v>
      </c>
      <c r="L108" s="510">
        <v>8.2426640290141775E-5</v>
      </c>
      <c r="M108" s="510">
        <v>0</v>
      </c>
      <c r="N108" s="510">
        <v>0</v>
      </c>
      <c r="O108" s="510">
        <v>0</v>
      </c>
      <c r="P108" s="510">
        <v>1.6874789065136686E-4</v>
      </c>
      <c r="Q108" s="510">
        <v>3.1302823514681021E-5</v>
      </c>
      <c r="R108" s="510">
        <v>6.7017391012967866E-5</v>
      </c>
      <c r="S108" s="510">
        <v>3.9930786636496737E-5</v>
      </c>
      <c r="T108" s="510">
        <v>6.5570330736748234E-5</v>
      </c>
      <c r="U108" s="510">
        <v>6.4387354323610849E-5</v>
      </c>
      <c r="V108" s="510">
        <v>6.8488459694541465E-5</v>
      </c>
      <c r="W108" s="510">
        <v>3.7162287710431455E-5</v>
      </c>
      <c r="X108" s="510">
        <v>0</v>
      </c>
      <c r="Y108" s="510">
        <v>7.2898695113357478E-5</v>
      </c>
      <c r="Z108" s="510">
        <v>3.6734993755051058E-5</v>
      </c>
      <c r="AA108" s="510">
        <v>1.2034177062858519E-4</v>
      </c>
      <c r="AB108" s="510">
        <v>1.113032122107044E-4</v>
      </c>
      <c r="AC108" s="510">
        <v>5.1122130770410508E-5</v>
      </c>
      <c r="AD108" s="510">
        <v>0</v>
      </c>
      <c r="AE108" s="510">
        <v>0</v>
      </c>
      <c r="AF108" s="510">
        <v>4.2084221047371053E-5</v>
      </c>
      <c r="AG108" s="510">
        <v>7.7784691972619788E-5</v>
      </c>
      <c r="AH108" s="510">
        <v>0</v>
      </c>
      <c r="AI108" s="510">
        <v>6.6264661056258698E-5</v>
      </c>
      <c r="AJ108" s="510">
        <v>4.1293306355039846E-5</v>
      </c>
      <c r="AK108" s="510">
        <v>0</v>
      </c>
      <c r="AL108" s="510">
        <v>5.5781781670106545E-5</v>
      </c>
      <c r="AM108" s="510">
        <v>5.7793446223198291E-5</v>
      </c>
      <c r="AN108" s="510">
        <v>2.0646653177519923E-5</v>
      </c>
      <c r="AO108" s="510">
        <v>5.3120849933598937E-5</v>
      </c>
      <c r="AP108" s="510">
        <v>4.502273648192337E-5</v>
      </c>
      <c r="AQ108" s="510">
        <v>1.0314840675384029E-4</v>
      </c>
      <c r="AR108" s="510">
        <v>7.9125661441076104E-5</v>
      </c>
      <c r="AS108" s="510">
        <v>5.0164078339569006E-5</v>
      </c>
      <c r="AT108" s="510">
        <v>5.1515411693998456E-5</v>
      </c>
      <c r="AU108" s="510">
        <v>7.3524005587824429E-5</v>
      </c>
      <c r="AV108" s="510">
        <v>7.6089603116630147E-5</v>
      </c>
      <c r="AW108" s="510">
        <v>5.8028201706029132E-5</v>
      </c>
      <c r="AX108" s="510">
        <v>1.2815310023708325E-4</v>
      </c>
      <c r="AY108" s="510">
        <v>7.8913251789639819E-5</v>
      </c>
      <c r="AZ108" s="510">
        <v>9.5696832434846409E-5</v>
      </c>
      <c r="BA108" s="510">
        <v>0</v>
      </c>
      <c r="BB108" s="510">
        <v>0</v>
      </c>
      <c r="BC108" s="510">
        <v>0</v>
      </c>
      <c r="BD108" s="510">
        <v>0</v>
      </c>
      <c r="BE108" s="510">
        <v>0</v>
      </c>
      <c r="BF108" s="510">
        <v>0</v>
      </c>
      <c r="BG108" s="510">
        <v>6.7861020629750274E-5</v>
      </c>
      <c r="BH108" s="510">
        <v>5.912902939698245E-5</v>
      </c>
      <c r="BI108" s="510">
        <v>1.249375312343828E-4</v>
      </c>
      <c r="BJ108" s="510">
        <v>0</v>
      </c>
      <c r="BK108" s="510">
        <v>3.1753760174433992E-5</v>
      </c>
      <c r="BL108" s="510">
        <v>0</v>
      </c>
      <c r="BM108" s="510">
        <v>1.8721122668284172E-4</v>
      </c>
      <c r="BN108" s="510">
        <v>1.2034418436729045E-4</v>
      </c>
      <c r="BO108" s="510">
        <v>3.1793132683340401E-4</v>
      </c>
      <c r="BP108" s="510">
        <v>3.8991657598839318E-4</v>
      </c>
      <c r="BQ108" s="510">
        <v>6.811222525601313E-5</v>
      </c>
      <c r="BR108" s="510">
        <v>5.7686760888376119E-5</v>
      </c>
      <c r="BS108" s="510">
        <v>2.9479683584729524E-4</v>
      </c>
      <c r="BT108" s="510">
        <v>0</v>
      </c>
      <c r="BU108" s="510">
        <v>7.1416364351285149E-4</v>
      </c>
      <c r="BV108" s="510">
        <v>1.4389110321308833E-4</v>
      </c>
      <c r="BW108" s="510">
        <v>1.1733959144487706E-3</v>
      </c>
      <c r="BX108" s="510">
        <v>5.380288579114698E-4</v>
      </c>
      <c r="BY108" s="510">
        <v>3.1116181896309028E-4</v>
      </c>
      <c r="BZ108" s="510">
        <v>1.3975263783103906E-4</v>
      </c>
      <c r="CA108" s="510">
        <v>2.8124579659814867E-4</v>
      </c>
      <c r="CB108" s="510">
        <v>0</v>
      </c>
      <c r="CC108" s="510">
        <v>9.063717937097797E-5</v>
      </c>
      <c r="CD108" s="510">
        <v>1.968503937007874E-4</v>
      </c>
      <c r="CE108" s="510">
        <v>0</v>
      </c>
      <c r="CF108" s="510">
        <v>2.1636825877643749E-4</v>
      </c>
      <c r="CG108" s="510">
        <v>2.7227924959838813E-4</v>
      </c>
      <c r="CH108" s="510">
        <v>2.3359028264424199E-4</v>
      </c>
      <c r="CI108" s="510">
        <v>3.1335847164628097E-4</v>
      </c>
      <c r="CJ108" s="510">
        <v>1.1148272017837235E-3</v>
      </c>
      <c r="CK108" s="510">
        <v>1.6656970025423796E-3</v>
      </c>
      <c r="CL108" s="510">
        <v>0</v>
      </c>
      <c r="CM108" s="510">
        <v>4.1685772645795992E-3</v>
      </c>
      <c r="CN108" s="510">
        <v>3.185694845060961E-4</v>
      </c>
      <c r="CO108" s="510">
        <v>3.1080261074193022E-4</v>
      </c>
      <c r="CP108" s="510">
        <v>1.3796577134910816E-3</v>
      </c>
      <c r="CQ108" s="510">
        <v>3.5249862345428069E-4</v>
      </c>
      <c r="CR108" s="510">
        <v>2.1646895835137242E-4</v>
      </c>
      <c r="CS108" s="510">
        <v>1.7786385510024604E-4</v>
      </c>
      <c r="CT108" s="510">
        <v>2.8668628875043001E-4</v>
      </c>
      <c r="CU108" s="510">
        <v>2.4899878112484763E-3</v>
      </c>
      <c r="CV108" s="510">
        <v>1.3899380571083244E-3</v>
      </c>
      <c r="CW108" s="510">
        <v>2.6496890295513928E-3</v>
      </c>
      <c r="CX108" s="510">
        <v>3.9119039236396356E-4</v>
      </c>
      <c r="CY108" s="510">
        <v>8.4800758031189165E-4</v>
      </c>
      <c r="CZ108" s="510">
        <v>2.8539043840829048E-3</v>
      </c>
      <c r="DA108" s="510">
        <v>3.8698777213027328E-4</v>
      </c>
      <c r="DB108" s="510">
        <v>1.7574692442882249E-3</v>
      </c>
      <c r="DC108" s="510">
        <v>3.2560542258261455E-3</v>
      </c>
      <c r="DD108" s="510">
        <v>8.6394430977686613E-3</v>
      </c>
      <c r="DE108" s="510">
        <v>0</v>
      </c>
      <c r="DF108" s="510">
        <v>4.2748503802366919E-4</v>
      </c>
      <c r="DG108" s="511">
        <v>4.1317984351393433E-4</v>
      </c>
      <c r="DH108" s="513" t="s">
        <v>309</v>
      </c>
      <c r="DI108" s="183"/>
    </row>
    <row r="109" spans="1:113" ht="17.25" customHeight="1">
      <c r="A109" s="587" t="s">
        <v>310</v>
      </c>
      <c r="B109" s="417" t="s">
        <v>544</v>
      </c>
      <c r="C109" s="183"/>
      <c r="D109" s="510">
        <v>1.3073604392731077E-4</v>
      </c>
      <c r="E109" s="510">
        <v>1.1831985801617037E-3</v>
      </c>
      <c r="F109" s="510">
        <v>2.4454860403505196E-3</v>
      </c>
      <c r="G109" s="510">
        <v>1.5148646089755728E-3</v>
      </c>
      <c r="H109" s="510">
        <v>1.476585571649557E-3</v>
      </c>
      <c r="I109" s="510">
        <v>0</v>
      </c>
      <c r="J109" s="510">
        <v>6.1285239012432151E-4</v>
      </c>
      <c r="K109" s="510">
        <v>8.250103809253229E-4</v>
      </c>
      <c r="L109" s="510">
        <v>2.8025057698648204E-4</v>
      </c>
      <c r="M109" s="510">
        <v>0</v>
      </c>
      <c r="N109" s="510">
        <v>0</v>
      </c>
      <c r="O109" s="510">
        <v>6.0472549781866874E-4</v>
      </c>
      <c r="P109" s="510">
        <v>1.2824839689503881E-3</v>
      </c>
      <c r="Q109" s="510">
        <v>1.189507293557879E-3</v>
      </c>
      <c r="R109" s="510">
        <v>1.5749086888047449E-3</v>
      </c>
      <c r="S109" s="510">
        <v>6.522028483961134E-4</v>
      </c>
      <c r="T109" s="510">
        <v>1.2196081517035172E-3</v>
      </c>
      <c r="U109" s="510">
        <v>8.6922928336874634E-4</v>
      </c>
      <c r="V109" s="510">
        <v>7.5337305663995618E-4</v>
      </c>
      <c r="W109" s="510">
        <v>8.9189490505035493E-4</v>
      </c>
      <c r="X109" s="510">
        <v>0</v>
      </c>
      <c r="Y109" s="510">
        <v>2.9159478045342991E-4</v>
      </c>
      <c r="Z109" s="510">
        <v>4.4081992506061276E-4</v>
      </c>
      <c r="AA109" s="510">
        <v>4.8136708251434075E-4</v>
      </c>
      <c r="AB109" s="510">
        <v>5.9213308896094745E-4</v>
      </c>
      <c r="AC109" s="510">
        <v>7.1570983078574719E-4</v>
      </c>
      <c r="AD109" s="510">
        <v>0</v>
      </c>
      <c r="AE109" s="510">
        <v>3.3036009250082588E-4</v>
      </c>
      <c r="AF109" s="510">
        <v>1.2099213551119177E-4</v>
      </c>
      <c r="AG109" s="510">
        <v>3.8892345986309894E-4</v>
      </c>
      <c r="AH109" s="510">
        <v>1.1261261261261261E-3</v>
      </c>
      <c r="AI109" s="510">
        <v>1.3252932211251739E-3</v>
      </c>
      <c r="AJ109" s="510">
        <v>6.1939959532559771E-4</v>
      </c>
      <c r="AK109" s="510">
        <v>1.5267175572519084E-3</v>
      </c>
      <c r="AL109" s="510">
        <v>1.227199196742344E-3</v>
      </c>
      <c r="AM109" s="510">
        <v>9.6322410371997143E-5</v>
      </c>
      <c r="AN109" s="510">
        <v>6.1939959532559776E-5</v>
      </c>
      <c r="AO109" s="510">
        <v>2.83311199645861E-4</v>
      </c>
      <c r="AP109" s="510">
        <v>6.7534104722885059E-4</v>
      </c>
      <c r="AQ109" s="510">
        <v>3.0151072743430242E-4</v>
      </c>
      <c r="AR109" s="510">
        <v>2.9672123040403543E-4</v>
      </c>
      <c r="AS109" s="510">
        <v>3.0934514976067553E-4</v>
      </c>
      <c r="AT109" s="510">
        <v>5.1515411693998459E-4</v>
      </c>
      <c r="AU109" s="510">
        <v>7.7534405892614843E-4</v>
      </c>
      <c r="AV109" s="510">
        <v>1.0601818034250466E-3</v>
      </c>
      <c r="AW109" s="510">
        <v>8.9943712644345152E-4</v>
      </c>
      <c r="AX109" s="510">
        <v>1.3812056358885637E-3</v>
      </c>
      <c r="AY109" s="510">
        <v>9.3004903894932647E-4</v>
      </c>
      <c r="AZ109" s="510">
        <v>8.9317043605856641E-4</v>
      </c>
      <c r="BA109" s="510">
        <v>1.1961722488038277E-3</v>
      </c>
      <c r="BB109" s="510">
        <v>4.7630388187663728E-4</v>
      </c>
      <c r="BC109" s="510">
        <v>4.2105263157894739E-4</v>
      </c>
      <c r="BD109" s="510">
        <v>1.3757523645743766E-3</v>
      </c>
      <c r="BE109" s="510">
        <v>0</v>
      </c>
      <c r="BF109" s="510">
        <v>0</v>
      </c>
      <c r="BG109" s="510">
        <v>1.0179153094462541E-4</v>
      </c>
      <c r="BH109" s="510">
        <v>4.1390320577887714E-4</v>
      </c>
      <c r="BI109" s="510">
        <v>1.2493753123438282E-3</v>
      </c>
      <c r="BJ109" s="510">
        <v>1.3531799729364006E-3</v>
      </c>
      <c r="BK109" s="510">
        <v>5.9273685658943443E-4</v>
      </c>
      <c r="BL109" s="510">
        <v>4.5285753102074088E-5</v>
      </c>
      <c r="BM109" s="510">
        <v>7.114026613947985E-4</v>
      </c>
      <c r="BN109" s="510">
        <v>3.0086046091822612E-5</v>
      </c>
      <c r="BO109" s="510">
        <v>2.3844849512505298E-3</v>
      </c>
      <c r="BP109" s="510">
        <v>2.9017047515415308E-4</v>
      </c>
      <c r="BQ109" s="510">
        <v>7.9957829648363228E-5</v>
      </c>
      <c r="BR109" s="510">
        <v>1.1537352177675224E-4</v>
      </c>
      <c r="BS109" s="510">
        <v>1.2037537463764555E-3</v>
      </c>
      <c r="BT109" s="510">
        <v>3.2752199179745807E-3</v>
      </c>
      <c r="BU109" s="510">
        <v>2.0355053263547227E-3</v>
      </c>
      <c r="BV109" s="510">
        <v>3.7051959077370245E-3</v>
      </c>
      <c r="BW109" s="510">
        <v>1.2800682703077498E-3</v>
      </c>
      <c r="BX109" s="510">
        <v>5.1357300073367573E-4</v>
      </c>
      <c r="BY109" s="510">
        <v>0</v>
      </c>
      <c r="BZ109" s="510">
        <v>1.5372790161414297E-3</v>
      </c>
      <c r="CA109" s="510">
        <v>1.5468518812898177E-3</v>
      </c>
      <c r="CB109" s="510">
        <v>8.1433995852547652E-4</v>
      </c>
      <c r="CC109" s="510">
        <v>1.2689205111936917E-3</v>
      </c>
      <c r="CD109" s="510">
        <v>1.3779527559055118E-3</v>
      </c>
      <c r="CE109" s="510">
        <v>6.7001675041876048E-3</v>
      </c>
      <c r="CF109" s="510">
        <v>1.8932222642938281E-3</v>
      </c>
      <c r="CG109" s="510">
        <v>2.5594249462248483E-3</v>
      </c>
      <c r="CH109" s="510">
        <v>3.7374445223078718E-3</v>
      </c>
      <c r="CI109" s="510">
        <v>2.8202262448165285E-3</v>
      </c>
      <c r="CJ109" s="510">
        <v>2.5287543845338117E-3</v>
      </c>
      <c r="CK109" s="510">
        <v>6.7743657998135061E-4</v>
      </c>
      <c r="CL109" s="510">
        <v>1.5337423312883436E-3</v>
      </c>
      <c r="CM109" s="510">
        <v>2.4594605861019635E-3</v>
      </c>
      <c r="CN109" s="510">
        <v>3.2133965393658388E-3</v>
      </c>
      <c r="CO109" s="510">
        <v>1.7858816680726786E-3</v>
      </c>
      <c r="CP109" s="510">
        <v>5.1682415933951625E-3</v>
      </c>
      <c r="CQ109" s="510">
        <v>1.3173671183108883E-3</v>
      </c>
      <c r="CR109" s="510">
        <v>2.2945709585245476E-3</v>
      </c>
      <c r="CS109" s="510">
        <v>3.9426487880554542E-3</v>
      </c>
      <c r="CT109" s="510">
        <v>5.2272466648828411E-3</v>
      </c>
      <c r="CU109" s="510">
        <v>5.0322131290266407E-3</v>
      </c>
      <c r="CV109" s="510">
        <v>1.3295059676688321E-3</v>
      </c>
      <c r="CW109" s="510">
        <v>1.0672358591248667E-3</v>
      </c>
      <c r="CX109" s="510">
        <v>1.2713687751828816E-3</v>
      </c>
      <c r="CY109" s="510">
        <v>1.6522213419222301E-3</v>
      </c>
      <c r="CZ109" s="510">
        <v>2.4693357082135772E-3</v>
      </c>
      <c r="DA109" s="510">
        <v>8.7308216883049468E-4</v>
      </c>
      <c r="DB109" s="510">
        <v>3.4958355620080994E-3</v>
      </c>
      <c r="DC109" s="510">
        <v>2.3481160282400088E-3</v>
      </c>
      <c r="DD109" s="510">
        <v>2.4706321088942755E-3</v>
      </c>
      <c r="DE109" s="510">
        <v>0</v>
      </c>
      <c r="DF109" s="510">
        <v>2.0249291274805381E-4</v>
      </c>
      <c r="DG109" s="511">
        <v>1.2906879363463485E-3</v>
      </c>
      <c r="DH109" s="513" t="s">
        <v>310</v>
      </c>
      <c r="DI109" s="183"/>
    </row>
    <row r="110" spans="1:113" s="73" customFormat="1" ht="17.25" customHeight="1">
      <c r="A110" s="665" t="s">
        <v>311</v>
      </c>
      <c r="B110" s="666" t="s">
        <v>545</v>
      </c>
      <c r="C110" s="664"/>
      <c r="D110" s="663">
        <v>8.4231365444595932E-3</v>
      </c>
      <c r="E110" s="663">
        <v>9.859988168014199E-5</v>
      </c>
      <c r="F110" s="663">
        <v>4.0758100672508659E-4</v>
      </c>
      <c r="G110" s="663">
        <v>2.6510130657072524E-3</v>
      </c>
      <c r="H110" s="663">
        <v>1.1672057375896498E-2</v>
      </c>
      <c r="I110" s="663">
        <v>0</v>
      </c>
      <c r="J110" s="663">
        <v>1.1644195412362108E-2</v>
      </c>
      <c r="K110" s="663">
        <v>5.26695369014577E-3</v>
      </c>
      <c r="L110" s="663">
        <v>1.0385756676557863E-3</v>
      </c>
      <c r="M110" s="663">
        <v>2.4573378839590442E-2</v>
      </c>
      <c r="N110" s="663">
        <v>0</v>
      </c>
      <c r="O110" s="663">
        <v>1.6845924582091487E-3</v>
      </c>
      <c r="P110" s="663">
        <v>2.1262234222072223E-3</v>
      </c>
      <c r="Q110" s="663">
        <v>4.2884868215113002E-3</v>
      </c>
      <c r="R110" s="663">
        <v>2.6136782495057467E-3</v>
      </c>
      <c r="S110" s="663">
        <v>1.83681618527885E-3</v>
      </c>
      <c r="T110" s="663">
        <v>4.0522464395310407E-3</v>
      </c>
      <c r="U110" s="663">
        <v>1.835039598222909E-3</v>
      </c>
      <c r="V110" s="663">
        <v>2.0546537908362441E-4</v>
      </c>
      <c r="W110" s="663">
        <v>1.4493292207068268E-3</v>
      </c>
      <c r="X110" s="663">
        <v>0</v>
      </c>
      <c r="Y110" s="663">
        <v>3.4019391052900151E-4</v>
      </c>
      <c r="Z110" s="663">
        <v>1.248989787671736E-3</v>
      </c>
      <c r="AA110" s="663">
        <v>6.2577720726864298E-3</v>
      </c>
      <c r="AB110" s="663">
        <v>2.4338302403407361E-3</v>
      </c>
      <c r="AC110" s="663">
        <v>5.2314980488386755E-3</v>
      </c>
      <c r="AD110" s="663">
        <v>0</v>
      </c>
      <c r="AE110" s="663">
        <v>5.4509415262636272E-3</v>
      </c>
      <c r="AF110" s="663">
        <v>1.3940398221941662E-3</v>
      </c>
      <c r="AG110" s="663">
        <v>5.9116365899191036E-3</v>
      </c>
      <c r="AH110" s="663">
        <v>3.3783783783783786E-3</v>
      </c>
      <c r="AI110" s="663">
        <v>6.3614074614008346E-3</v>
      </c>
      <c r="AJ110" s="663">
        <v>1.0116860056984762E-2</v>
      </c>
      <c r="AK110" s="663">
        <v>1.5267175572519084E-3</v>
      </c>
      <c r="AL110" s="663">
        <v>1.0765883862330563E-2</v>
      </c>
      <c r="AM110" s="663">
        <v>6.1068408175846195E-3</v>
      </c>
      <c r="AN110" s="663">
        <v>1.1768592311186357E-3</v>
      </c>
      <c r="AO110" s="663">
        <v>1.2306330234617087E-2</v>
      </c>
      <c r="AP110" s="663">
        <v>9.2296609787942911E-3</v>
      </c>
      <c r="AQ110" s="663">
        <v>4.1418052558080485E-3</v>
      </c>
      <c r="AR110" s="663">
        <v>2.2946441817912073E-3</v>
      </c>
      <c r="AS110" s="663">
        <v>2.529105616286604E-3</v>
      </c>
      <c r="AT110" s="663">
        <v>3.7434532497638878E-3</v>
      </c>
      <c r="AU110" s="663">
        <v>7.2588245516706663E-3</v>
      </c>
      <c r="AV110" s="663">
        <v>4.8392987582176776E-3</v>
      </c>
      <c r="AW110" s="663">
        <v>2.5242267742122673E-3</v>
      </c>
      <c r="AX110" s="663">
        <v>1.3669664025288879E-3</v>
      </c>
      <c r="AY110" s="663">
        <v>5.6930274505383009E-4</v>
      </c>
      <c r="AZ110" s="663">
        <v>1.3078567099429009E-3</v>
      </c>
      <c r="BA110" s="663">
        <v>1.1961722488038277E-3</v>
      </c>
      <c r="BB110" s="663">
        <v>7.1445582281495594E-4</v>
      </c>
      <c r="BC110" s="663">
        <v>2.1052631578947368E-3</v>
      </c>
      <c r="BD110" s="663">
        <v>2.407566638005159E-3</v>
      </c>
      <c r="BE110" s="663">
        <v>0</v>
      </c>
      <c r="BF110" s="663">
        <v>0</v>
      </c>
      <c r="BG110" s="663">
        <v>7.1254071661237784E-4</v>
      </c>
      <c r="BH110" s="663">
        <v>6.0114513220265494E-4</v>
      </c>
      <c r="BI110" s="663">
        <v>6.8715642178910543E-3</v>
      </c>
      <c r="BJ110" s="663">
        <v>1.0554803788903925E-2</v>
      </c>
      <c r="BK110" s="663">
        <v>1.1854737131788689E-3</v>
      </c>
      <c r="BL110" s="663">
        <v>5.4342903722488908E-4</v>
      </c>
      <c r="BM110" s="663">
        <v>1.872486689281783E-2</v>
      </c>
      <c r="BN110" s="663">
        <v>2.0508654752592413E-2</v>
      </c>
      <c r="BO110" s="663">
        <v>5.1045640808252083E-3</v>
      </c>
      <c r="BP110" s="663">
        <v>9.5756256800870517E-3</v>
      </c>
      <c r="BQ110" s="663">
        <v>2.5438435432571858E-3</v>
      </c>
      <c r="BR110" s="663">
        <v>1.9036631093164119E-3</v>
      </c>
      <c r="BS110" s="663">
        <v>1.0760084508426276E-2</v>
      </c>
      <c r="BT110" s="663">
        <v>2.5027897337796909E-2</v>
      </c>
      <c r="BU110" s="663">
        <v>7.1735931740405682E-3</v>
      </c>
      <c r="BV110" s="663">
        <v>5.3671381498481951E-3</v>
      </c>
      <c r="BW110" s="663">
        <v>6.0936583284441834E-3</v>
      </c>
      <c r="BX110" s="663">
        <v>1.0026901442895574E-3</v>
      </c>
      <c r="BY110" s="663">
        <v>8.8903376846597221E-5</v>
      </c>
      <c r="BZ110" s="663">
        <v>8.3851582698623445E-3</v>
      </c>
      <c r="CA110" s="663">
        <v>1.3218552440112987E-2</v>
      </c>
      <c r="CB110" s="663">
        <v>0</v>
      </c>
      <c r="CC110" s="663">
        <v>1.2236019215082026E-2</v>
      </c>
      <c r="CD110" s="663">
        <v>6.4960629921259842E-3</v>
      </c>
      <c r="CE110" s="663">
        <v>8.375209380234506E-4</v>
      </c>
      <c r="CF110" s="663">
        <v>3.2455238816465623E-3</v>
      </c>
      <c r="CG110" s="663">
        <v>1.029215563481907E-2</v>
      </c>
      <c r="CH110" s="663">
        <v>1.284746554543331E-3</v>
      </c>
      <c r="CI110" s="663">
        <v>3.0500224573571347E-3</v>
      </c>
      <c r="CJ110" s="663">
        <v>1.0169399352856405E-2</v>
      </c>
      <c r="CK110" s="663">
        <v>8.9262231715189723E-4</v>
      </c>
      <c r="CL110" s="663">
        <v>1.5337423312883436E-3</v>
      </c>
      <c r="CM110" s="663">
        <v>2.0842886322897996E-3</v>
      </c>
      <c r="CN110" s="663">
        <v>8.9337964133231302E-4</v>
      </c>
      <c r="CO110" s="663">
        <v>1.2673839793587599E-2</v>
      </c>
      <c r="CP110" s="663">
        <v>5.7266744774272672E-3</v>
      </c>
      <c r="CQ110" s="663">
        <v>1.9374559376720683E-3</v>
      </c>
      <c r="CR110" s="663">
        <v>1.4416832626201402E-2</v>
      </c>
      <c r="CS110" s="663">
        <v>1.2667859013250857E-2</v>
      </c>
      <c r="CT110" s="663">
        <v>3.9849394136309774E-3</v>
      </c>
      <c r="CU110" s="663">
        <v>5.0148006268500786E-3</v>
      </c>
      <c r="CV110" s="663">
        <v>1.0545399607191419E-2</v>
      </c>
      <c r="CW110" s="663">
        <v>2.5760865565082984E-4</v>
      </c>
      <c r="CX110" s="663">
        <v>2.1124281187654033E-3</v>
      </c>
      <c r="CY110" s="663">
        <v>3.6388682084745019E-3</v>
      </c>
      <c r="CZ110" s="663">
        <v>2.1252479455936527E-3</v>
      </c>
      <c r="DA110" s="663">
        <v>1.6753738915395978E-3</v>
      </c>
      <c r="DB110" s="663">
        <v>6.571406739512493E-3</v>
      </c>
      <c r="DC110" s="663">
        <v>1.3932155100890718E-3</v>
      </c>
      <c r="DD110" s="663">
        <v>6.5261980234943128E-3</v>
      </c>
      <c r="DE110" s="663">
        <v>5.0163029847002754E-4</v>
      </c>
      <c r="DF110" s="663">
        <v>0</v>
      </c>
      <c r="DG110" s="511">
        <v>4.8200358448891138E-3</v>
      </c>
      <c r="DH110" s="513" t="s">
        <v>311</v>
      </c>
      <c r="DI110" s="664"/>
    </row>
    <row r="111" spans="1:113" ht="17.25" customHeight="1">
      <c r="A111" s="667">
        <v>700</v>
      </c>
      <c r="B111" s="668" t="s">
        <v>1</v>
      </c>
      <c r="C111" s="669"/>
      <c r="D111" s="670">
        <v>0.5168929645331789</v>
      </c>
      <c r="E111" s="670">
        <v>0.78584105699073159</v>
      </c>
      <c r="F111" s="670">
        <v>0.41634399836967595</v>
      </c>
      <c r="G111" s="670">
        <v>0.25714826737360347</v>
      </c>
      <c r="H111" s="670">
        <v>0.4185768527633244</v>
      </c>
      <c r="I111" s="670">
        <v>0</v>
      </c>
      <c r="J111" s="670">
        <v>0.58439852915426371</v>
      </c>
      <c r="K111" s="670">
        <v>0.65281814804292237</v>
      </c>
      <c r="L111" s="670">
        <v>0.66355093966369927</v>
      </c>
      <c r="M111" s="670">
        <v>0.36655290102389076</v>
      </c>
      <c r="N111" s="670">
        <v>0</v>
      </c>
      <c r="O111" s="670">
        <v>0.51885447712841781</v>
      </c>
      <c r="P111" s="670">
        <v>0.60506243671954096</v>
      </c>
      <c r="Q111" s="670">
        <v>0.5578789206786452</v>
      </c>
      <c r="R111" s="670">
        <v>0.64206011459973866</v>
      </c>
      <c r="S111" s="670">
        <v>0.71997870358046057</v>
      </c>
      <c r="T111" s="670">
        <v>0.55128911270228442</v>
      </c>
      <c r="U111" s="670">
        <v>0.4009722490502865</v>
      </c>
      <c r="V111" s="670">
        <v>0.61098554893500445</v>
      </c>
      <c r="W111" s="670">
        <v>0.57122152439704188</v>
      </c>
      <c r="X111" s="670">
        <v>0</v>
      </c>
      <c r="Y111" s="670">
        <v>0.74065074235171191</v>
      </c>
      <c r="Z111" s="670">
        <v>0.80831680258614358</v>
      </c>
      <c r="AA111" s="670">
        <v>0.84331501464158209</v>
      </c>
      <c r="AB111" s="670">
        <v>0.47857709973509838</v>
      </c>
      <c r="AC111" s="670">
        <v>0.5670296337951366</v>
      </c>
      <c r="AD111" s="670">
        <v>0.69423558897243109</v>
      </c>
      <c r="AE111" s="670">
        <v>0.7512388503468781</v>
      </c>
      <c r="AF111" s="670">
        <v>0.65070096530682031</v>
      </c>
      <c r="AG111" s="670">
        <v>0.75171126322339765</v>
      </c>
      <c r="AH111" s="670">
        <v>0.46846846846846846</v>
      </c>
      <c r="AI111" s="670">
        <v>0.48585249486448878</v>
      </c>
      <c r="AJ111" s="670">
        <v>0.54185076599083293</v>
      </c>
      <c r="AK111" s="670">
        <v>0.63206106870229006</v>
      </c>
      <c r="AL111" s="670">
        <v>0.54518324315278632</v>
      </c>
      <c r="AM111" s="670">
        <v>0.64056329345585539</v>
      </c>
      <c r="AN111" s="670">
        <v>0.73557831275550234</v>
      </c>
      <c r="AO111" s="670">
        <v>0.52768481629039399</v>
      </c>
      <c r="AP111" s="670">
        <v>0.75467110890999956</v>
      </c>
      <c r="AQ111" s="670">
        <v>0.76060048241716394</v>
      </c>
      <c r="AR111" s="670">
        <v>0.79672617575787552</v>
      </c>
      <c r="AS111" s="670">
        <v>0.56321300921764939</v>
      </c>
      <c r="AT111" s="670">
        <v>0.46487507512664206</v>
      </c>
      <c r="AU111" s="670">
        <v>0.55207838995795766</v>
      </c>
      <c r="AV111" s="670">
        <v>0.53323847496144794</v>
      </c>
      <c r="AW111" s="670">
        <v>0.67245981547031852</v>
      </c>
      <c r="AX111" s="670">
        <v>0.64070854425197743</v>
      </c>
      <c r="AY111" s="670">
        <v>0.50918775717265097</v>
      </c>
      <c r="AZ111" s="670">
        <v>0.51484895849947365</v>
      </c>
      <c r="BA111" s="670">
        <v>0.59868421052631582</v>
      </c>
      <c r="BB111" s="670">
        <v>0.53322219576089547</v>
      </c>
      <c r="BC111" s="670">
        <v>0.6732631578947369</v>
      </c>
      <c r="BD111" s="670">
        <v>0.39828030954428201</v>
      </c>
      <c r="BE111" s="670">
        <v>0.18823529411764706</v>
      </c>
      <c r="BF111" s="670">
        <v>0.72911392405063291</v>
      </c>
      <c r="BG111" s="670">
        <v>0.66619163952225846</v>
      </c>
      <c r="BH111" s="670">
        <v>0.60693977708355917</v>
      </c>
      <c r="BI111" s="670">
        <v>0.69315342328835583</v>
      </c>
      <c r="BJ111" s="670">
        <v>0.57456021650879563</v>
      </c>
      <c r="BK111" s="670">
        <v>0.43986367052298442</v>
      </c>
      <c r="BL111" s="670">
        <v>0.17462186396159768</v>
      </c>
      <c r="BM111" s="670">
        <v>0.54191659365428824</v>
      </c>
      <c r="BN111" s="670">
        <v>0.56282969292175622</v>
      </c>
      <c r="BO111" s="670">
        <v>0.52108944467994911</v>
      </c>
      <c r="BP111" s="670">
        <v>0.49621871599564743</v>
      </c>
      <c r="BQ111" s="670">
        <v>0.55037639407956696</v>
      </c>
      <c r="BR111" s="670">
        <v>0.7259301990193251</v>
      </c>
      <c r="BS111" s="670">
        <v>0.55328452807939865</v>
      </c>
      <c r="BT111" s="670">
        <v>0.33008709766242045</v>
      </c>
      <c r="BU111" s="670">
        <v>0.28390783676497766</v>
      </c>
      <c r="BV111" s="670">
        <v>0.31785184972013181</v>
      </c>
      <c r="BW111" s="670">
        <v>0.26110725905381621</v>
      </c>
      <c r="BX111" s="670">
        <v>0.23905600391293716</v>
      </c>
      <c r="BY111" s="670">
        <v>0.10097306862705668</v>
      </c>
      <c r="BZ111" s="670">
        <v>0.32373698553560198</v>
      </c>
      <c r="CA111" s="670">
        <v>0.21124004940143556</v>
      </c>
      <c r="CB111" s="670">
        <v>1</v>
      </c>
      <c r="CC111" s="670">
        <v>0.60282787999637455</v>
      </c>
      <c r="CD111" s="670">
        <v>0.68523622047244093</v>
      </c>
      <c r="CE111" s="670">
        <v>0.28308207705192628</v>
      </c>
      <c r="CF111" s="670">
        <v>0.33190890896305514</v>
      </c>
      <c r="CG111" s="670">
        <v>0.34290848694421</v>
      </c>
      <c r="CH111" s="670">
        <v>0.19855174024760569</v>
      </c>
      <c r="CI111" s="670">
        <v>0.45935218358628327</v>
      </c>
      <c r="CJ111" s="670">
        <v>0.5715800636267232</v>
      </c>
      <c r="CK111" s="670">
        <v>0.3607947526559499</v>
      </c>
      <c r="CL111" s="670">
        <v>0.6073619631901841</v>
      </c>
      <c r="CM111" s="670">
        <v>0.53241068823210635</v>
      </c>
      <c r="CN111" s="670">
        <v>0.30961144911025623</v>
      </c>
      <c r="CO111" s="670">
        <v>0.20319584017839082</v>
      </c>
      <c r="CP111" s="670">
        <v>0.28095743865450523</v>
      </c>
      <c r="CQ111" s="670">
        <v>0.42112007080848263</v>
      </c>
      <c r="CR111" s="670">
        <v>0.35020348082085029</v>
      </c>
      <c r="CS111" s="670">
        <v>0.28941413622395035</v>
      </c>
      <c r="CT111" s="670">
        <v>0.22758113221971638</v>
      </c>
      <c r="CU111" s="670">
        <v>0.38922166115270762</v>
      </c>
      <c r="CV111" s="670">
        <v>0.39444024777156672</v>
      </c>
      <c r="CW111" s="670">
        <v>0.66345269201045154</v>
      </c>
      <c r="CX111" s="670">
        <v>0.58145561944998636</v>
      </c>
      <c r="CY111" s="670">
        <v>0.20890447771889942</v>
      </c>
      <c r="CZ111" s="670">
        <v>0.59778164595393268</v>
      </c>
      <c r="DA111" s="670">
        <v>0.59615466296668607</v>
      </c>
      <c r="DB111" s="670">
        <v>0.27766103767097117</v>
      </c>
      <c r="DC111" s="670">
        <v>0.30326701210062462</v>
      </c>
      <c r="DD111" s="670">
        <v>0.26667288209335571</v>
      </c>
      <c r="DE111" s="670">
        <v>1</v>
      </c>
      <c r="DF111" s="670">
        <v>0.55712550060747879</v>
      </c>
      <c r="DG111" s="671">
        <v>0.45639959897060056</v>
      </c>
      <c r="DH111" s="672">
        <v>700</v>
      </c>
      <c r="DI111" s="183"/>
    </row>
    <row r="112" spans="1:113" ht="17.25" customHeight="1">
      <c r="A112" s="599" t="s">
        <v>403</v>
      </c>
      <c r="B112" s="594" t="s">
        <v>203</v>
      </c>
      <c r="C112" s="488"/>
      <c r="D112" s="510">
        <v>1.9797172366135631E-3</v>
      </c>
      <c r="E112" s="510">
        <v>1.3803983435219877E-3</v>
      </c>
      <c r="F112" s="510">
        <v>9.8838394130833507E-3</v>
      </c>
      <c r="G112" s="510">
        <v>7.0062488165120243E-3</v>
      </c>
      <c r="H112" s="510">
        <v>4.4578821544086628E-2</v>
      </c>
      <c r="I112" s="510">
        <v>0</v>
      </c>
      <c r="J112" s="510">
        <v>3.8609700577832251E-2</v>
      </c>
      <c r="K112" s="510">
        <v>1.0976462617741548E-2</v>
      </c>
      <c r="L112" s="510">
        <v>1.162215628090999E-2</v>
      </c>
      <c r="M112" s="510">
        <v>5.4607508532423209E-3</v>
      </c>
      <c r="N112" s="510">
        <v>0</v>
      </c>
      <c r="O112" s="510">
        <v>8.9844931104487921E-3</v>
      </c>
      <c r="P112" s="510">
        <v>1.231859601754978E-2</v>
      </c>
      <c r="Q112" s="510">
        <v>1.1112502347711764E-2</v>
      </c>
      <c r="R112" s="510">
        <v>1.7458030358878128E-2</v>
      </c>
      <c r="S112" s="510">
        <v>1.743644349793691E-2</v>
      </c>
      <c r="T112" s="510">
        <v>2.8929629921053322E-2</v>
      </c>
      <c r="U112" s="510">
        <v>1.7706522438992983E-2</v>
      </c>
      <c r="V112" s="510">
        <v>3.6778302855968767E-2</v>
      </c>
      <c r="W112" s="510">
        <v>1.12230108885503E-2</v>
      </c>
      <c r="X112" s="510">
        <v>0</v>
      </c>
      <c r="Y112" s="510">
        <v>1.7835880737734795E-2</v>
      </c>
      <c r="Z112" s="510">
        <v>4.591874219381383E-3</v>
      </c>
      <c r="AA112" s="510">
        <v>1.7569898511773437E-2</v>
      </c>
      <c r="AB112" s="510">
        <v>1.7661593713594576E-2</v>
      </c>
      <c r="AC112" s="510">
        <v>1.3837056728524444E-2</v>
      </c>
      <c r="AD112" s="510">
        <v>5.0125313283208017E-3</v>
      </c>
      <c r="AE112" s="510">
        <v>1.0406342913776016E-2</v>
      </c>
      <c r="AF112" s="510">
        <v>1.7528078066230041E-2</v>
      </c>
      <c r="AG112" s="510">
        <v>2.0768512756689485E-2</v>
      </c>
      <c r="AH112" s="510">
        <v>1.1824324324324325E-2</v>
      </c>
      <c r="AI112" s="510">
        <v>1.3517990855476775E-2</v>
      </c>
      <c r="AJ112" s="510">
        <v>1.2883511582772433E-2</v>
      </c>
      <c r="AK112" s="510">
        <v>1.6284987277353689E-2</v>
      </c>
      <c r="AL112" s="510">
        <v>1.960729625704245E-2</v>
      </c>
      <c r="AM112" s="510">
        <v>3.5176944267853359E-2</v>
      </c>
      <c r="AN112" s="510">
        <v>2.7460048726101497E-3</v>
      </c>
      <c r="AO112" s="510">
        <v>5.1881363435148297E-3</v>
      </c>
      <c r="AP112" s="510">
        <v>2.4762505065057854E-3</v>
      </c>
      <c r="AQ112" s="510">
        <v>6.419004697219754E-3</v>
      </c>
      <c r="AR112" s="510">
        <v>1.0805598140546956E-2</v>
      </c>
      <c r="AS112" s="510">
        <v>9.050435800430575E-3</v>
      </c>
      <c r="AT112" s="510">
        <v>1.397784837297158E-2</v>
      </c>
      <c r="AU112" s="510">
        <v>1.7786125351745528E-2</v>
      </c>
      <c r="AV112" s="510">
        <v>1.8439047155263372E-2</v>
      </c>
      <c r="AW112" s="510">
        <v>1.4884233737596472E-2</v>
      </c>
      <c r="AX112" s="510">
        <v>2.5545184647258593E-2</v>
      </c>
      <c r="AY112" s="510">
        <v>1.6701426075193055E-2</v>
      </c>
      <c r="AZ112" s="510">
        <v>1.3493253373313344E-2</v>
      </c>
      <c r="BA112" s="510">
        <v>8.9712918660287081E-3</v>
      </c>
      <c r="BB112" s="510">
        <v>2.3577042152893544E-2</v>
      </c>
      <c r="BC112" s="510">
        <v>2.8210526315789474E-2</v>
      </c>
      <c r="BD112" s="510">
        <v>1.7884780739466897E-2</v>
      </c>
      <c r="BE112" s="510">
        <v>3.1372549019607843E-2</v>
      </c>
      <c r="BF112" s="510">
        <v>7.5949367088607592E-3</v>
      </c>
      <c r="BG112" s="510">
        <v>6.8878935939196521E-3</v>
      </c>
      <c r="BH112" s="510">
        <v>8.2287899244133916E-3</v>
      </c>
      <c r="BI112" s="510">
        <v>1.7616191904047975E-2</v>
      </c>
      <c r="BJ112" s="510">
        <v>9.2016238159675235E-3</v>
      </c>
      <c r="BK112" s="510">
        <v>1.2246366840606709E-2</v>
      </c>
      <c r="BL112" s="510">
        <v>2.3095734082057783E-3</v>
      </c>
      <c r="BM112" s="510">
        <v>2.4854162454414068E-2</v>
      </c>
      <c r="BN112" s="510">
        <v>1.5022965681850091E-2</v>
      </c>
      <c r="BO112" s="510">
        <v>2.0223964956902641E-2</v>
      </c>
      <c r="BP112" s="510">
        <v>1.2386652158142908E-2</v>
      </c>
      <c r="BQ112" s="510">
        <v>1.7957936258802765E-2</v>
      </c>
      <c r="BR112" s="510">
        <v>1.2518027112777618E-2</v>
      </c>
      <c r="BS112" s="510">
        <v>1.1005748538299023E-2</v>
      </c>
      <c r="BT112" s="510">
        <v>2.4100401431821804E-2</v>
      </c>
      <c r="BU112" s="510">
        <v>2.2083496011660042E-2</v>
      </c>
      <c r="BV112" s="510">
        <v>3.0925795358073011E-2</v>
      </c>
      <c r="BW112" s="510">
        <v>1.1613952744146354E-2</v>
      </c>
      <c r="BX112" s="510">
        <v>1.0467106872095866E-2</v>
      </c>
      <c r="BY112" s="510">
        <v>0</v>
      </c>
      <c r="BZ112" s="510">
        <v>1.5792048074907413E-2</v>
      </c>
      <c r="CA112" s="510">
        <v>1.458198314970836E-2</v>
      </c>
      <c r="CB112" s="510">
        <v>0</v>
      </c>
      <c r="CC112" s="510">
        <v>2.6103507658841656E-2</v>
      </c>
      <c r="CD112" s="510">
        <v>9.2519685039370077E-3</v>
      </c>
      <c r="CE112" s="510">
        <v>3.7688442211055273E-2</v>
      </c>
      <c r="CF112" s="510">
        <v>1.5903067020068155E-2</v>
      </c>
      <c r="CG112" s="510">
        <v>2.9378931031666077E-2</v>
      </c>
      <c r="CH112" s="510">
        <v>3.0249941602429338E-2</v>
      </c>
      <c r="CI112" s="510">
        <v>8.4606787344495855E-3</v>
      </c>
      <c r="CJ112" s="510">
        <v>1.6885553470919325E-2</v>
      </c>
      <c r="CK112" s="510">
        <v>2.1972854717748042E-2</v>
      </c>
      <c r="CL112" s="510">
        <v>1.5337423312883436E-3</v>
      </c>
      <c r="CM112" s="510">
        <v>4.5937721455667178E-2</v>
      </c>
      <c r="CN112" s="510">
        <v>9.3216201335914201E-3</v>
      </c>
      <c r="CO112" s="510">
        <v>5.1603100132707781E-3</v>
      </c>
      <c r="CP112" s="510">
        <v>1.2143177811600075E-2</v>
      </c>
      <c r="CQ112" s="510">
        <v>7.6417584792643324E-3</v>
      </c>
      <c r="CR112" s="510">
        <v>1.7707160793142263E-2</v>
      </c>
      <c r="CS112" s="510">
        <v>1.9278465627810003E-2</v>
      </c>
      <c r="CT112" s="510">
        <v>1.6379343297274571E-2</v>
      </c>
      <c r="CU112" s="510">
        <v>3.6792617099077135E-2</v>
      </c>
      <c r="CV112" s="510">
        <v>8.2791962532104552E-3</v>
      </c>
      <c r="CW112" s="510">
        <v>2.2559157987708387E-2</v>
      </c>
      <c r="CX112" s="510">
        <v>1.1569455854164221E-2</v>
      </c>
      <c r="CY112" s="510">
        <v>1.5594580713998494E-2</v>
      </c>
      <c r="CZ112" s="510">
        <v>2.5158887584503905E-2</v>
      </c>
      <c r="DA112" s="510">
        <v>1.5649407955902271E-2</v>
      </c>
      <c r="DB112" s="510">
        <v>3.8110338503858789E-2</v>
      </c>
      <c r="DC112" s="510">
        <v>2.3042845290461952E-2</v>
      </c>
      <c r="DD112" s="510">
        <v>2.1458760643918204E-2</v>
      </c>
      <c r="DE112" s="510">
        <v>0</v>
      </c>
      <c r="DF112" s="510">
        <v>4.1848535301264459E-3</v>
      </c>
      <c r="DG112" s="511">
        <v>1.5456638183622994E-2</v>
      </c>
      <c r="DH112" s="513" t="s">
        <v>403</v>
      </c>
      <c r="DI112" s="493"/>
    </row>
    <row r="113" spans="1:113" ht="17.25" customHeight="1">
      <c r="A113" s="599" t="s">
        <v>404</v>
      </c>
      <c r="B113" s="594" t="s">
        <v>6</v>
      </c>
      <c r="C113" s="488"/>
      <c r="D113" s="510">
        <v>7.455689819397493E-2</v>
      </c>
      <c r="E113" s="510">
        <v>8.3612699664760398E-2</v>
      </c>
      <c r="F113" s="510">
        <v>0.37324230690849808</v>
      </c>
      <c r="G113" s="510">
        <v>0.21548949062677522</v>
      </c>
      <c r="H113" s="510">
        <v>0.23463647869497961</v>
      </c>
      <c r="I113" s="510">
        <v>0</v>
      </c>
      <c r="J113" s="510">
        <v>0.21546139029942216</v>
      </c>
      <c r="K113" s="510">
        <v>0.19315623838975457</v>
      </c>
      <c r="L113" s="510">
        <v>9.5318166831519946E-2</v>
      </c>
      <c r="M113" s="510">
        <v>0.45938566552901022</v>
      </c>
      <c r="N113" s="510">
        <v>0</v>
      </c>
      <c r="O113" s="510">
        <v>0.26301239687270528</v>
      </c>
      <c r="P113" s="510">
        <v>0.34002699966250421</v>
      </c>
      <c r="Q113" s="510">
        <v>0.20475176860952857</v>
      </c>
      <c r="R113" s="510">
        <v>0.23368964246221893</v>
      </c>
      <c r="S113" s="510">
        <v>7.5642220151736994E-2</v>
      </c>
      <c r="T113" s="510">
        <v>0.24912791460120126</v>
      </c>
      <c r="U113" s="510">
        <v>0.27148927950550511</v>
      </c>
      <c r="V113" s="510">
        <v>7.15019519211013E-2</v>
      </c>
      <c r="W113" s="510">
        <v>0.17655802891225983</v>
      </c>
      <c r="X113" s="510">
        <v>0</v>
      </c>
      <c r="Y113" s="510">
        <v>0.12951668165139843</v>
      </c>
      <c r="Z113" s="510">
        <v>0.10010285798251414</v>
      </c>
      <c r="AA113" s="510">
        <v>4.825705002206266E-2</v>
      </c>
      <c r="AB113" s="510">
        <v>0.17065898921842884</v>
      </c>
      <c r="AC113" s="510">
        <v>0.14499940357514102</v>
      </c>
      <c r="AD113" s="510">
        <v>0.21553884711779447</v>
      </c>
      <c r="AE113" s="510">
        <v>9.6795507102741984E-2</v>
      </c>
      <c r="AF113" s="510">
        <v>0.23509297982587654</v>
      </c>
      <c r="AG113" s="510">
        <v>0.42540448039825762</v>
      </c>
      <c r="AH113" s="510">
        <v>0.18299549549549549</v>
      </c>
      <c r="AI113" s="510">
        <v>0.26472732091975348</v>
      </c>
      <c r="AJ113" s="510">
        <v>0.21088491555518851</v>
      </c>
      <c r="AK113" s="510">
        <v>0.26463104325699743</v>
      </c>
      <c r="AL113" s="510">
        <v>0.19339543705025938</v>
      </c>
      <c r="AM113" s="510">
        <v>6.0567531641911809E-2</v>
      </c>
      <c r="AN113" s="510">
        <v>0.13494652516827021</v>
      </c>
      <c r="AO113" s="510">
        <v>0.18468348826914563</v>
      </c>
      <c r="AP113" s="510">
        <v>9.2701814416280226E-2</v>
      </c>
      <c r="AQ113" s="510">
        <v>7.418750793449283E-2</v>
      </c>
      <c r="AR113" s="510">
        <v>0.15526927451659167</v>
      </c>
      <c r="AS113" s="510">
        <v>0.26416403653617038</v>
      </c>
      <c r="AT113" s="510">
        <v>0.38411608139435049</v>
      </c>
      <c r="AU113" s="510">
        <v>0.22527755312109404</v>
      </c>
      <c r="AV113" s="510">
        <v>0.2260520655790926</v>
      </c>
      <c r="AW113" s="510">
        <v>0.13242035629315849</v>
      </c>
      <c r="AX113" s="510">
        <v>0.16115252354813217</v>
      </c>
      <c r="AY113" s="510">
        <v>0.32079927850741219</v>
      </c>
      <c r="AZ113" s="510">
        <v>0.30288047465628887</v>
      </c>
      <c r="BA113" s="510">
        <v>0.30921052631578949</v>
      </c>
      <c r="BB113" s="510">
        <v>0.25244105739461775</v>
      </c>
      <c r="BC113" s="510">
        <v>0.11873684210526315</v>
      </c>
      <c r="BD113" s="510">
        <v>0.33258813413585553</v>
      </c>
      <c r="BE113" s="510">
        <v>0.50196078431372548</v>
      </c>
      <c r="BF113" s="510">
        <v>5.8227848101265821E-2</v>
      </c>
      <c r="BG113" s="510">
        <v>0.15672502714440825</v>
      </c>
      <c r="BH113" s="510">
        <v>0.25584145536251024</v>
      </c>
      <c r="BI113" s="510">
        <v>0.14830084957521239</v>
      </c>
      <c r="BJ113" s="510">
        <v>0.30473612990527738</v>
      </c>
      <c r="BK113" s="510">
        <v>0.20438836965610677</v>
      </c>
      <c r="BL113" s="510">
        <v>6.1633909971922834E-2</v>
      </c>
      <c r="BM113" s="510">
        <v>0.34100899362732984</v>
      </c>
      <c r="BN113" s="510">
        <v>0.33731472009948454</v>
      </c>
      <c r="BO113" s="510">
        <v>0.34650982054542884</v>
      </c>
      <c r="BP113" s="510">
        <v>0.42594305404425098</v>
      </c>
      <c r="BQ113" s="510">
        <v>0.11180177565609842</v>
      </c>
      <c r="BR113" s="510">
        <v>9.4029420248053067E-2</v>
      </c>
      <c r="BS113" s="510">
        <v>0.13088979511619908</v>
      </c>
      <c r="BT113" s="510">
        <v>0.47906612755967132</v>
      </c>
      <c r="BU113" s="510">
        <v>0.3842978479220478</v>
      </c>
      <c r="BV113" s="510">
        <v>0.3280968962689037</v>
      </c>
      <c r="BW113" s="510">
        <v>0.1489146087791349</v>
      </c>
      <c r="BX113" s="510">
        <v>0.16040596722915137</v>
      </c>
      <c r="BY113" s="510">
        <v>0</v>
      </c>
      <c r="BZ113" s="510">
        <v>0.23576270002096289</v>
      </c>
      <c r="CA113" s="510">
        <v>0.50758140843003707</v>
      </c>
      <c r="CB113" s="510">
        <v>0</v>
      </c>
      <c r="CC113" s="510">
        <v>0.13233028188162785</v>
      </c>
      <c r="CD113" s="510">
        <v>9.5669291338582679E-2</v>
      </c>
      <c r="CE113" s="510">
        <v>0.36599664991624792</v>
      </c>
      <c r="CF113" s="510">
        <v>0.22751122410342403</v>
      </c>
      <c r="CG113" s="510">
        <v>0.2821085305088899</v>
      </c>
      <c r="CH113" s="510">
        <v>0.653468815697267</v>
      </c>
      <c r="CI113" s="510">
        <v>6.2556796222985891E-2</v>
      </c>
      <c r="CJ113" s="510">
        <v>0.14261630910623488</v>
      </c>
      <c r="CK113" s="510">
        <v>0.35368565348720443</v>
      </c>
      <c r="CL113" s="510">
        <v>0.16180981595092025</v>
      </c>
      <c r="CM113" s="510">
        <v>0.24452874234023927</v>
      </c>
      <c r="CN113" s="510">
        <v>0.40341631145014906</v>
      </c>
      <c r="CO113" s="510">
        <v>0.58915841559735771</v>
      </c>
      <c r="CP113" s="510">
        <v>0.28601618360397252</v>
      </c>
      <c r="CQ113" s="510">
        <v>0.46766532700036534</v>
      </c>
      <c r="CR113" s="510">
        <v>0.53489479608624124</v>
      </c>
      <c r="CS113" s="510">
        <v>0.65839270362941082</v>
      </c>
      <c r="CT113" s="510">
        <v>0.65010894078972514</v>
      </c>
      <c r="CU113" s="510">
        <v>0.49038829879853735</v>
      </c>
      <c r="CV113" s="510">
        <v>0.16700407916603716</v>
      </c>
      <c r="CW113" s="510">
        <v>0.13943988518014205</v>
      </c>
      <c r="CX113" s="510">
        <v>0.2842780581308923</v>
      </c>
      <c r="CY113" s="510">
        <v>0.49928536450391559</v>
      </c>
      <c r="CZ113" s="510">
        <v>0.23782536534024207</v>
      </c>
      <c r="DA113" s="510">
        <v>0.27685199605461247</v>
      </c>
      <c r="DB113" s="510">
        <v>0.33061435011843815</v>
      </c>
      <c r="DC113" s="510">
        <v>0.28028678323758238</v>
      </c>
      <c r="DD113" s="510">
        <v>0.3772142457579713</v>
      </c>
      <c r="DE113" s="510">
        <v>0</v>
      </c>
      <c r="DF113" s="510">
        <v>1.862934797282095E-2</v>
      </c>
      <c r="DG113" s="511">
        <v>0.27053352211483334</v>
      </c>
      <c r="DH113" s="513" t="s">
        <v>404</v>
      </c>
      <c r="DI113" s="493"/>
    </row>
    <row r="114" spans="1:113" ht="17.25" customHeight="1">
      <c r="A114" s="599" t="s">
        <v>405</v>
      </c>
      <c r="B114" s="594" t="s">
        <v>7</v>
      </c>
      <c r="C114" s="488"/>
      <c r="D114" s="510">
        <v>0.341239751227985</v>
      </c>
      <c r="E114" s="510">
        <v>6.7836718595937678E-2</v>
      </c>
      <c r="F114" s="510">
        <v>0.14734053393111882</v>
      </c>
      <c r="G114" s="510">
        <v>0.29331565991289527</v>
      </c>
      <c r="H114" s="510">
        <v>0.20419069047953875</v>
      </c>
      <c r="I114" s="510">
        <v>0</v>
      </c>
      <c r="J114" s="510">
        <v>2.3375941166170547E-2</v>
      </c>
      <c r="K114" s="510">
        <v>7.9703651900255704E-2</v>
      </c>
      <c r="L114" s="510">
        <v>0.13788328387734916</v>
      </c>
      <c r="M114" s="510">
        <v>0.11535836177474403</v>
      </c>
      <c r="N114" s="510">
        <v>0</v>
      </c>
      <c r="O114" s="510">
        <v>-7.2653449095071487E-2</v>
      </c>
      <c r="P114" s="510">
        <v>-1.0968612892338846E-2</v>
      </c>
      <c r="Q114" s="510">
        <v>0.17016214862580606</v>
      </c>
      <c r="R114" s="510">
        <v>7.4891934456991591E-2</v>
      </c>
      <c r="S114" s="510">
        <v>2.0564355117795821E-2</v>
      </c>
      <c r="T114" s="510">
        <v>0.13367167623993495</v>
      </c>
      <c r="U114" s="510">
        <v>8.7341446139978102E-2</v>
      </c>
      <c r="V114" s="510">
        <v>7.2597767276213962E-2</v>
      </c>
      <c r="W114" s="510">
        <v>0.15957486342859267</v>
      </c>
      <c r="X114" s="510">
        <v>0</v>
      </c>
      <c r="Y114" s="510">
        <v>1.8589167253906157E-2</v>
      </c>
      <c r="Z114" s="510">
        <v>-5.8775990008081702E-3</v>
      </c>
      <c r="AA114" s="510">
        <v>4.9179670263548476E-2</v>
      </c>
      <c r="AB114" s="510">
        <v>0.15317696468720088</v>
      </c>
      <c r="AC114" s="510">
        <v>7.0173644837516827E-2</v>
      </c>
      <c r="AD114" s="510">
        <v>8.2706766917293228E-2</v>
      </c>
      <c r="AE114" s="510">
        <v>0.11232243145028081</v>
      </c>
      <c r="AF114" s="510">
        <v>-9.2585286304216318E-3</v>
      </c>
      <c r="AG114" s="510">
        <v>-0.21406347230864967</v>
      </c>
      <c r="AH114" s="510">
        <v>6.9256756756756757E-2</v>
      </c>
      <c r="AI114" s="510">
        <v>9.7872904380094092E-2</v>
      </c>
      <c r="AJ114" s="510">
        <v>7.428665813271669E-2</v>
      </c>
      <c r="AK114" s="510">
        <v>2.697201017811705E-2</v>
      </c>
      <c r="AL114" s="510">
        <v>0.12191108384001785</v>
      </c>
      <c r="AM114" s="510">
        <v>0.13398447282744805</v>
      </c>
      <c r="AN114" s="510">
        <v>0.11260684643019367</v>
      </c>
      <c r="AO114" s="510">
        <v>0.16504648074369191</v>
      </c>
      <c r="AP114" s="510">
        <v>0.10719913556345954</v>
      </c>
      <c r="AQ114" s="510">
        <v>0.11267773263932969</v>
      </c>
      <c r="AR114" s="510">
        <v>-3.9839770535581819E-2</v>
      </c>
      <c r="AS114" s="510">
        <v>4.8914156720941411E-2</v>
      </c>
      <c r="AT114" s="510">
        <v>1.6828367820039495E-2</v>
      </c>
      <c r="AU114" s="510">
        <v>9.1497282953793502E-2</v>
      </c>
      <c r="AV114" s="510">
        <v>9.6273638503368231E-2</v>
      </c>
      <c r="AW114" s="510">
        <v>7.3405675158126852E-3</v>
      </c>
      <c r="AX114" s="510">
        <v>-1.1790085221811658E-2</v>
      </c>
      <c r="AY114" s="510">
        <v>-9.9723803618736256E-2</v>
      </c>
      <c r="AZ114" s="510">
        <v>-2.9442725445787743E-2</v>
      </c>
      <c r="BA114" s="510">
        <v>2.0933014354066987E-2</v>
      </c>
      <c r="BB114" s="510">
        <v>-2.2148130507263636E-2</v>
      </c>
      <c r="BC114" s="510">
        <v>0.04</v>
      </c>
      <c r="BD114" s="510">
        <v>8.4264832330180565E-3</v>
      </c>
      <c r="BE114" s="510">
        <v>-5.8823529411764705E-2</v>
      </c>
      <c r="BF114" s="510">
        <v>3.2911392405063293E-2</v>
      </c>
      <c r="BG114" s="510">
        <v>3.0537459283387623E-3</v>
      </c>
      <c r="BH114" s="510">
        <v>1.5797305687227144E-2</v>
      </c>
      <c r="BI114" s="510">
        <v>7.7086456771614187E-2</v>
      </c>
      <c r="BJ114" s="510">
        <v>2.8416779431664412E-2</v>
      </c>
      <c r="BK114" s="510">
        <v>8.0866242577558554E-3</v>
      </c>
      <c r="BL114" s="510">
        <v>-2.2642876551037043E-4</v>
      </c>
      <c r="BM114" s="510">
        <v>3.5102105003032819E-2</v>
      </c>
      <c r="BN114" s="510">
        <v>3.393705999157591E-2</v>
      </c>
      <c r="BO114" s="510">
        <v>1.0394588102303235E-2</v>
      </c>
      <c r="BP114" s="510">
        <v>1.0301051867972434E-2</v>
      </c>
      <c r="BQ114" s="510">
        <v>0.14310674666398165</v>
      </c>
      <c r="BR114" s="510">
        <v>4.874531295067782E-2</v>
      </c>
      <c r="BS114" s="510">
        <v>0.11180169999508673</v>
      </c>
      <c r="BT114" s="510">
        <v>6.6518847006651879E-2</v>
      </c>
      <c r="BU114" s="510">
        <v>0.15117899525234013</v>
      </c>
      <c r="BV114" s="510">
        <v>0.26506899578399068</v>
      </c>
      <c r="BW114" s="510">
        <v>0.20703770867779614</v>
      </c>
      <c r="BX114" s="510">
        <v>0.29532893127904131</v>
      </c>
      <c r="BY114" s="510">
        <v>0.50242261701906976</v>
      </c>
      <c r="BZ114" s="510">
        <v>2.4247082663685277E-2</v>
      </c>
      <c r="CA114" s="510">
        <v>7.3674170630601984E-2</v>
      </c>
      <c r="CB114" s="510">
        <v>0</v>
      </c>
      <c r="CC114" s="510">
        <v>4.930662557781202E-2</v>
      </c>
      <c r="CD114" s="510">
        <v>4.7244094488188976E-3</v>
      </c>
      <c r="CE114" s="510">
        <v>0.14489112227805695</v>
      </c>
      <c r="CF114" s="510">
        <v>8.3031319305457887E-2</v>
      </c>
      <c r="CG114" s="510">
        <v>0.22291502164620033</v>
      </c>
      <c r="CH114" s="510">
        <v>2.0789535155337539E-2</v>
      </c>
      <c r="CI114" s="510">
        <v>0.27801163604458046</v>
      </c>
      <c r="CJ114" s="510">
        <v>0.20317045979824347</v>
      </c>
      <c r="CK114" s="510">
        <v>0.12962151219784335</v>
      </c>
      <c r="CL114" s="510">
        <v>0.15644171779141106</v>
      </c>
      <c r="CM114" s="510">
        <v>0.10659052065530035</v>
      </c>
      <c r="CN114" s="510">
        <v>0</v>
      </c>
      <c r="CO114" s="510">
        <v>2.9945584876246295E-3</v>
      </c>
      <c r="CP114" s="510">
        <v>3.2181063650399112E-2</v>
      </c>
      <c r="CQ114" s="510">
        <v>4.6643029532694891E-2</v>
      </c>
      <c r="CR114" s="510">
        <v>3.4808208502900687E-2</v>
      </c>
      <c r="CS114" s="510">
        <v>1.5306172863904507E-2</v>
      </c>
      <c r="CT114" s="510">
        <v>3.8196169871182295E-2</v>
      </c>
      <c r="CU114" s="510">
        <v>2.3332752916594116E-3</v>
      </c>
      <c r="CV114" s="510">
        <v>0.15836229037618976</v>
      </c>
      <c r="CW114" s="510">
        <v>6.8487101166599201E-2</v>
      </c>
      <c r="CX114" s="510">
        <v>3.280131439971834E-2</v>
      </c>
      <c r="CY114" s="510">
        <v>0.11573511905946803</v>
      </c>
      <c r="CZ114" s="510">
        <v>3.4793344937861799E-2</v>
      </c>
      <c r="DA114" s="510">
        <v>2.7169373221390042E-2</v>
      </c>
      <c r="DB114" s="510">
        <v>0.16984412011920227</v>
      </c>
      <c r="DC114" s="510">
        <v>0.25348695230193641</v>
      </c>
      <c r="DD114" s="510">
        <v>0.12962272359997515</v>
      </c>
      <c r="DE114" s="510">
        <v>0</v>
      </c>
      <c r="DF114" s="510">
        <v>0.35856995005174819</v>
      </c>
      <c r="DG114" s="511">
        <v>0.10642278301065775</v>
      </c>
      <c r="DH114" s="513" t="s">
        <v>405</v>
      </c>
      <c r="DI114" s="493"/>
    </row>
    <row r="115" spans="1:113" ht="17.25" customHeight="1">
      <c r="A115" s="599" t="s">
        <v>406</v>
      </c>
      <c r="B115" s="594" t="s">
        <v>8</v>
      </c>
      <c r="C115" s="488"/>
      <c r="D115" s="510">
        <v>0.22787292456530264</v>
      </c>
      <c r="E115" s="510">
        <v>6.3695523565371726E-2</v>
      </c>
      <c r="F115" s="510">
        <v>3.4746280823313637E-2</v>
      </c>
      <c r="G115" s="510">
        <v>0.20374928990721455</v>
      </c>
      <c r="H115" s="510">
        <v>6.3352552383630995E-2</v>
      </c>
      <c r="I115" s="510">
        <v>0</v>
      </c>
      <c r="J115" s="510">
        <v>0.10996322885659254</v>
      </c>
      <c r="K115" s="510">
        <v>5.1817208295998424E-2</v>
      </c>
      <c r="L115" s="510">
        <v>5.0939663699307615E-2</v>
      </c>
      <c r="M115" s="510">
        <v>4.0955631399317405E-2</v>
      </c>
      <c r="N115" s="510">
        <v>0</v>
      </c>
      <c r="O115" s="510">
        <v>0.24737592328625113</v>
      </c>
      <c r="P115" s="510">
        <v>2.6560917988525144E-2</v>
      </c>
      <c r="Q115" s="510">
        <v>3.3650535278282101E-2</v>
      </c>
      <c r="R115" s="510">
        <v>1.2666286901450927E-2</v>
      </c>
      <c r="S115" s="510">
        <v>0.15596965260215626</v>
      </c>
      <c r="T115" s="510">
        <v>1.5369685524693786E-2</v>
      </c>
      <c r="U115" s="510">
        <v>0.19203528427016933</v>
      </c>
      <c r="V115" s="510">
        <v>0.18402849119923292</v>
      </c>
      <c r="W115" s="510">
        <v>6.9047530565981646E-2</v>
      </c>
      <c r="X115" s="510">
        <v>0</v>
      </c>
      <c r="Y115" s="510">
        <v>7.1902412946808256E-2</v>
      </c>
      <c r="Z115" s="510">
        <v>8.1551686136213358E-2</v>
      </c>
      <c r="AA115" s="510">
        <v>1.8011151670744914E-2</v>
      </c>
      <c r="AB115" s="510">
        <v>0.15548613532986563</v>
      </c>
      <c r="AC115" s="510">
        <v>0.1848405841555476</v>
      </c>
      <c r="AD115" s="510">
        <v>2.5062656641604009E-3</v>
      </c>
      <c r="AE115" s="510">
        <v>2.9071688140072681E-2</v>
      </c>
      <c r="AF115" s="510">
        <v>0.10533154475393881</v>
      </c>
      <c r="AG115" s="510">
        <v>1.5634723086496577E-2</v>
      </c>
      <c r="AH115" s="510">
        <v>4.2229729729729729E-2</v>
      </c>
      <c r="AI115" s="510">
        <v>0.11622821549267776</v>
      </c>
      <c r="AJ115" s="510">
        <v>0.12313663955072883</v>
      </c>
      <c r="AK115" s="510">
        <v>4.1221374045801527E-2</v>
      </c>
      <c r="AL115" s="510">
        <v>0.10255480560049088</v>
      </c>
      <c r="AM115" s="510">
        <v>6.6693636941570822E-2</v>
      </c>
      <c r="AN115" s="510">
        <v>1.063302638642276E-2</v>
      </c>
      <c r="AO115" s="510">
        <v>6.3390880920761394E-2</v>
      </c>
      <c r="AP115" s="510">
        <v>1.5307730403853947E-2</v>
      </c>
      <c r="AQ115" s="510">
        <v>3.2745651897930682E-2</v>
      </c>
      <c r="AR115" s="510">
        <v>6.8201374808367535E-2</v>
      </c>
      <c r="AS115" s="510">
        <v>8.5199506719896331E-2</v>
      </c>
      <c r="AT115" s="510">
        <v>8.7559028075899367E-2</v>
      </c>
      <c r="AU115" s="510">
        <v>9.8314963471937231E-2</v>
      </c>
      <c r="AV115" s="510">
        <v>0.10369237480723967</v>
      </c>
      <c r="AW115" s="510">
        <v>0.13648233041258051</v>
      </c>
      <c r="AX115" s="510">
        <v>0.15579857180489404</v>
      </c>
      <c r="AY115" s="510">
        <v>0.22196606730173046</v>
      </c>
      <c r="AZ115" s="510">
        <v>0.17193530894127404</v>
      </c>
      <c r="BA115" s="510">
        <v>3.4688995215311005E-2</v>
      </c>
      <c r="BB115" s="510">
        <v>0.18480590616813528</v>
      </c>
      <c r="BC115" s="510">
        <v>7.6210526315789479E-2</v>
      </c>
      <c r="BD115" s="510">
        <v>0.19002579535683578</v>
      </c>
      <c r="BE115" s="510">
        <v>0.18823529411764706</v>
      </c>
      <c r="BF115" s="510">
        <v>0.13164556962025317</v>
      </c>
      <c r="BG115" s="510">
        <v>0.13008957654723127</v>
      </c>
      <c r="BH115" s="510">
        <v>8.7126624816453641E-2</v>
      </c>
      <c r="BI115" s="510">
        <v>2.4487756121939031E-2</v>
      </c>
      <c r="BJ115" s="510">
        <v>4.6820027063599459E-2</v>
      </c>
      <c r="BK115" s="510">
        <v>0.260253818389661</v>
      </c>
      <c r="BL115" s="510">
        <v>0.21125803822117561</v>
      </c>
      <c r="BM115" s="510">
        <v>2.5385842338193337E-2</v>
      </c>
      <c r="BN115" s="510">
        <v>2.1922698918908076E-2</v>
      </c>
      <c r="BO115" s="510">
        <v>6.9688780556733082E-2</v>
      </c>
      <c r="BP115" s="510">
        <v>5.2774755168661591E-2</v>
      </c>
      <c r="BQ115" s="510">
        <v>0.1260016939214281</v>
      </c>
      <c r="BR115" s="510">
        <v>0.10764349581770984</v>
      </c>
      <c r="BS115" s="510">
        <v>0.19129858006190734</v>
      </c>
      <c r="BT115" s="510">
        <v>7.3735924525020646E-2</v>
      </c>
      <c r="BU115" s="510">
        <v>8.8880027455006991E-2</v>
      </c>
      <c r="BV115" s="510">
        <v>5.5016763313524328E-2</v>
      </c>
      <c r="BW115" s="510">
        <v>0.28625526694757053</v>
      </c>
      <c r="BX115" s="510">
        <v>0.25627292736610419</v>
      </c>
      <c r="BY115" s="510">
        <v>0.35140753096271771</v>
      </c>
      <c r="BZ115" s="510">
        <v>0.39277478862413528</v>
      </c>
      <c r="CA115" s="510">
        <v>0.14497609410728915</v>
      </c>
      <c r="CB115" s="510">
        <v>0</v>
      </c>
      <c r="CC115" s="510">
        <v>0.18607812924861777</v>
      </c>
      <c r="CD115" s="510">
        <v>0.25826771653543307</v>
      </c>
      <c r="CE115" s="510">
        <v>0.10636515912897822</v>
      </c>
      <c r="CF115" s="510">
        <v>0.26829664088278249</v>
      </c>
      <c r="CG115" s="510">
        <v>9.0587306341383719E-2</v>
      </c>
      <c r="CH115" s="510">
        <v>8.3508526045316514E-2</v>
      </c>
      <c r="CI115" s="510">
        <v>0.16010528844647315</v>
      </c>
      <c r="CJ115" s="510">
        <v>3.3771106941838651E-2</v>
      </c>
      <c r="CK115" s="510">
        <v>0.1068357335841177</v>
      </c>
      <c r="CL115" s="510">
        <v>4.6012269938650305E-2</v>
      </c>
      <c r="CM115" s="510">
        <v>5.352453207720205E-2</v>
      </c>
      <c r="CN115" s="510">
        <v>0</v>
      </c>
      <c r="CO115" s="510">
        <v>3.80215193807628E-2</v>
      </c>
      <c r="CP115" s="510">
        <v>0.33905635792262967</v>
      </c>
      <c r="CQ115" s="510">
        <v>6.8042526257287975E-2</v>
      </c>
      <c r="CR115" s="510">
        <v>5.0437267295869774E-2</v>
      </c>
      <c r="CS115" s="510">
        <v>1.1521625280382605E-2</v>
      </c>
      <c r="CT115" s="510">
        <v>6.4657314322846993E-2</v>
      </c>
      <c r="CU115" s="510">
        <v>6.1622845202855651E-2</v>
      </c>
      <c r="CV115" s="510">
        <v>0.263453693911467</v>
      </c>
      <c r="CW115" s="510">
        <v>9.4468774150811466E-2</v>
      </c>
      <c r="CX115" s="510">
        <v>7.8707506943629463E-2</v>
      </c>
      <c r="CY115" s="510">
        <v>0.12981284114389455</v>
      </c>
      <c r="CZ115" s="510">
        <v>8.2236975266161999E-2</v>
      </c>
      <c r="DA115" s="510">
        <v>5.778860085042923E-2</v>
      </c>
      <c r="DB115" s="510">
        <v>0.16096125926491939</v>
      </c>
      <c r="DC115" s="510">
        <v>0.10716801552887401</v>
      </c>
      <c r="DD115" s="510">
        <v>0.15770091366772329</v>
      </c>
      <c r="DE115" s="510">
        <v>0</v>
      </c>
      <c r="DF115" s="510">
        <v>4.9048283310084144E-2</v>
      </c>
      <c r="DG115" s="511">
        <v>0.11193688329886931</v>
      </c>
      <c r="DH115" s="513" t="s">
        <v>406</v>
      </c>
      <c r="DI115" s="493"/>
    </row>
    <row r="116" spans="1:113" ht="17.25" customHeight="1">
      <c r="A116" s="599" t="s">
        <v>407</v>
      </c>
      <c r="B116" s="595" t="s">
        <v>408</v>
      </c>
      <c r="C116" s="488"/>
      <c r="D116" s="510">
        <v>0</v>
      </c>
      <c r="E116" s="510">
        <v>0</v>
      </c>
      <c r="F116" s="510">
        <v>0</v>
      </c>
      <c r="G116" s="510">
        <v>0</v>
      </c>
      <c r="H116" s="510">
        <v>0</v>
      </c>
      <c r="I116" s="510">
        <v>0</v>
      </c>
      <c r="J116" s="510">
        <v>0</v>
      </c>
      <c r="K116" s="510">
        <v>0</v>
      </c>
      <c r="L116" s="510">
        <v>0</v>
      </c>
      <c r="M116" s="510">
        <v>0</v>
      </c>
      <c r="N116" s="510">
        <v>0</v>
      </c>
      <c r="O116" s="510">
        <v>0</v>
      </c>
      <c r="P116" s="510">
        <v>0</v>
      </c>
      <c r="Q116" s="510">
        <v>0</v>
      </c>
      <c r="R116" s="510">
        <v>0</v>
      </c>
      <c r="S116" s="510">
        <v>0</v>
      </c>
      <c r="T116" s="510">
        <v>0</v>
      </c>
      <c r="U116" s="510">
        <v>0</v>
      </c>
      <c r="V116" s="510">
        <v>0</v>
      </c>
      <c r="W116" s="510">
        <v>0</v>
      </c>
      <c r="X116" s="510">
        <v>0</v>
      </c>
      <c r="Y116" s="510">
        <v>0</v>
      </c>
      <c r="Z116" s="510">
        <v>0</v>
      </c>
      <c r="AA116" s="510">
        <v>0</v>
      </c>
      <c r="AB116" s="510">
        <v>0</v>
      </c>
      <c r="AC116" s="510">
        <v>0</v>
      </c>
      <c r="AD116" s="510">
        <v>0</v>
      </c>
      <c r="AE116" s="510">
        <v>0</v>
      </c>
      <c r="AF116" s="510">
        <v>0</v>
      </c>
      <c r="AG116" s="510">
        <v>0</v>
      </c>
      <c r="AH116" s="510">
        <v>0</v>
      </c>
      <c r="AI116" s="510">
        <v>0</v>
      </c>
      <c r="AJ116" s="510">
        <v>0</v>
      </c>
      <c r="AK116" s="510">
        <v>0</v>
      </c>
      <c r="AL116" s="510">
        <v>0</v>
      </c>
      <c r="AM116" s="510">
        <v>0</v>
      </c>
      <c r="AN116" s="510">
        <v>0</v>
      </c>
      <c r="AO116" s="510">
        <v>0</v>
      </c>
      <c r="AP116" s="510">
        <v>0</v>
      </c>
      <c r="AQ116" s="510">
        <v>0</v>
      </c>
      <c r="AR116" s="510">
        <v>0</v>
      </c>
      <c r="AS116" s="510">
        <v>0</v>
      </c>
      <c r="AT116" s="510">
        <v>0</v>
      </c>
      <c r="AU116" s="510">
        <v>0</v>
      </c>
      <c r="AV116" s="510">
        <v>0</v>
      </c>
      <c r="AW116" s="510">
        <v>0</v>
      </c>
      <c r="AX116" s="510">
        <v>0</v>
      </c>
      <c r="AY116" s="510">
        <v>0</v>
      </c>
      <c r="AZ116" s="510">
        <v>0</v>
      </c>
      <c r="BA116" s="510">
        <v>0</v>
      </c>
      <c r="BB116" s="510">
        <v>0</v>
      </c>
      <c r="BC116" s="510">
        <v>0</v>
      </c>
      <c r="BD116" s="510">
        <v>0</v>
      </c>
      <c r="BE116" s="510">
        <v>0</v>
      </c>
      <c r="BF116" s="510">
        <v>0</v>
      </c>
      <c r="BG116" s="510">
        <v>0</v>
      </c>
      <c r="BH116" s="510">
        <v>0</v>
      </c>
      <c r="BI116" s="510">
        <v>0</v>
      </c>
      <c r="BJ116" s="510">
        <v>0</v>
      </c>
      <c r="BK116" s="510">
        <v>0</v>
      </c>
      <c r="BL116" s="510">
        <v>0</v>
      </c>
      <c r="BM116" s="510">
        <v>0</v>
      </c>
      <c r="BN116" s="510">
        <v>0</v>
      </c>
      <c r="BO116" s="510">
        <v>0</v>
      </c>
      <c r="BP116" s="510">
        <v>0</v>
      </c>
      <c r="BQ116" s="510">
        <v>0</v>
      </c>
      <c r="BR116" s="510">
        <v>0</v>
      </c>
      <c r="BS116" s="510">
        <v>1.9751388001768781E-2</v>
      </c>
      <c r="BT116" s="510">
        <v>1.3709548860194484E-2</v>
      </c>
      <c r="BU116" s="510">
        <v>0</v>
      </c>
      <c r="BV116" s="510">
        <v>0</v>
      </c>
      <c r="BW116" s="510">
        <v>0</v>
      </c>
      <c r="BX116" s="510">
        <v>0</v>
      </c>
      <c r="BY116" s="510">
        <v>0</v>
      </c>
      <c r="BZ116" s="510">
        <v>0</v>
      </c>
      <c r="CA116" s="510">
        <v>0</v>
      </c>
      <c r="CB116" s="510">
        <v>0</v>
      </c>
      <c r="CC116" s="510">
        <v>0</v>
      </c>
      <c r="CD116" s="510">
        <v>0</v>
      </c>
      <c r="CE116" s="510">
        <v>0</v>
      </c>
      <c r="CF116" s="510">
        <v>0</v>
      </c>
      <c r="CG116" s="510">
        <v>2.9406158956625916E-3</v>
      </c>
      <c r="CH116" s="510">
        <v>0</v>
      </c>
      <c r="CI116" s="510">
        <v>0</v>
      </c>
      <c r="CJ116" s="510">
        <v>0</v>
      </c>
      <c r="CK116" s="510">
        <v>0</v>
      </c>
      <c r="CL116" s="510">
        <v>0</v>
      </c>
      <c r="CM116" s="510">
        <v>0</v>
      </c>
      <c r="CN116" s="510">
        <v>0.27702040576056736</v>
      </c>
      <c r="CO116" s="510">
        <v>0.15991040991410996</v>
      </c>
      <c r="CP116" s="510">
        <v>4.5123566962672591E-2</v>
      </c>
      <c r="CQ116" s="510">
        <v>0</v>
      </c>
      <c r="CR116" s="510">
        <v>2.6842150835570179E-3</v>
      </c>
      <c r="CS116" s="510">
        <v>3.9426487880554542E-3</v>
      </c>
      <c r="CT116" s="510">
        <v>0</v>
      </c>
      <c r="CU116" s="510">
        <v>0</v>
      </c>
      <c r="CV116" s="510">
        <v>0</v>
      </c>
      <c r="CW116" s="510">
        <v>0</v>
      </c>
      <c r="CX116" s="510">
        <v>0</v>
      </c>
      <c r="CY116" s="510">
        <v>0</v>
      </c>
      <c r="CZ116" s="510">
        <v>0</v>
      </c>
      <c r="DA116" s="510">
        <v>0</v>
      </c>
      <c r="DB116" s="510">
        <v>0</v>
      </c>
      <c r="DC116" s="510">
        <v>0</v>
      </c>
      <c r="DD116" s="510">
        <v>0</v>
      </c>
      <c r="DE116" s="510">
        <v>0</v>
      </c>
      <c r="DF116" s="510">
        <v>0</v>
      </c>
      <c r="DG116" s="511">
        <v>1.2825408801475232E-2</v>
      </c>
      <c r="DH116" s="513" t="s">
        <v>407</v>
      </c>
      <c r="DI116" s="493"/>
    </row>
    <row r="117" spans="1:113" ht="17.25" customHeight="1">
      <c r="A117" s="599" t="s">
        <v>409</v>
      </c>
      <c r="B117" s="596" t="s">
        <v>204</v>
      </c>
      <c r="C117" s="488"/>
      <c r="D117" s="510">
        <v>3.7670657228769402E-2</v>
      </c>
      <c r="E117" s="510">
        <v>1.094458686649576E-2</v>
      </c>
      <c r="F117" s="510">
        <v>1.8544935805991442E-2</v>
      </c>
      <c r="G117" s="510">
        <v>2.3291043362999433E-2</v>
      </c>
      <c r="H117" s="510">
        <v>3.7266207284488817E-2</v>
      </c>
      <c r="I117" s="510">
        <v>0</v>
      </c>
      <c r="J117" s="510">
        <v>2.819120994571879E-2</v>
      </c>
      <c r="K117" s="510">
        <v>1.4702668444172477E-2</v>
      </c>
      <c r="L117" s="510">
        <v>4.0718760303330034E-2</v>
      </c>
      <c r="M117" s="510">
        <v>1.3651877133105802E-2</v>
      </c>
      <c r="N117" s="510">
        <v>0</v>
      </c>
      <c r="O117" s="510">
        <v>3.44261586972485E-2</v>
      </c>
      <c r="P117" s="510">
        <v>2.6999662504218699E-2</v>
      </c>
      <c r="Q117" s="510">
        <v>2.2444124460026294E-2</v>
      </c>
      <c r="R117" s="510">
        <v>1.9233991220721777E-2</v>
      </c>
      <c r="S117" s="510">
        <v>1.0408625049913483E-2</v>
      </c>
      <c r="T117" s="510">
        <v>2.1611981010832219E-2</v>
      </c>
      <c r="U117" s="510">
        <v>3.0455218595067928E-2</v>
      </c>
      <c r="V117" s="510">
        <v>2.4107937812478598E-2</v>
      </c>
      <c r="W117" s="510">
        <v>1.2375041807573674E-2</v>
      </c>
      <c r="X117" s="510">
        <v>0</v>
      </c>
      <c r="Y117" s="510">
        <v>2.1505115058440456E-2</v>
      </c>
      <c r="Z117" s="510">
        <v>1.1314378076555727E-2</v>
      </c>
      <c r="AA117" s="510">
        <v>2.3667214890288418E-2</v>
      </c>
      <c r="AB117" s="510">
        <v>2.4439217315811734E-2</v>
      </c>
      <c r="AC117" s="510">
        <v>1.9119676908133532E-2</v>
      </c>
      <c r="AD117" s="510">
        <v>5.0125313283208017E-3</v>
      </c>
      <c r="AE117" s="510">
        <v>1.6518004625041294E-4</v>
      </c>
      <c r="AF117" s="510">
        <v>6.1022120518688027E-4</v>
      </c>
      <c r="AG117" s="510">
        <v>5.4449284380833857E-4</v>
      </c>
      <c r="AH117" s="510">
        <v>0.22522522522522523</v>
      </c>
      <c r="AI117" s="510">
        <v>2.180107348750911E-2</v>
      </c>
      <c r="AJ117" s="510">
        <v>3.6957509187760661E-2</v>
      </c>
      <c r="AK117" s="510">
        <v>1.8829516539440202E-2</v>
      </c>
      <c r="AL117" s="510">
        <v>1.7348134099403136E-2</v>
      </c>
      <c r="AM117" s="510">
        <v>6.301412086536054E-2</v>
      </c>
      <c r="AN117" s="510">
        <v>3.4892843870008672E-3</v>
      </c>
      <c r="AO117" s="510">
        <v>5.4006197432492256E-2</v>
      </c>
      <c r="AP117" s="510">
        <v>2.7643960199900949E-2</v>
      </c>
      <c r="AQ117" s="510">
        <v>1.3369620413863146E-2</v>
      </c>
      <c r="AR117" s="510">
        <v>8.8373473122001882E-3</v>
      </c>
      <c r="AS117" s="510">
        <v>2.94588550049119E-2</v>
      </c>
      <c r="AT117" s="510">
        <v>3.2643599210097018E-2</v>
      </c>
      <c r="AU117" s="510">
        <v>1.5045685143472071E-2</v>
      </c>
      <c r="AV117" s="510">
        <v>2.2304398993588184E-2</v>
      </c>
      <c r="AW117" s="510">
        <v>3.6412696570533282E-2</v>
      </c>
      <c r="AX117" s="510">
        <v>2.85852609695494E-2</v>
      </c>
      <c r="AY117" s="510">
        <v>3.106927456174962E-2</v>
      </c>
      <c r="AZ117" s="510">
        <v>2.6284729975437814E-2</v>
      </c>
      <c r="BA117" s="510">
        <v>2.751196172248804E-2</v>
      </c>
      <c r="BB117" s="510">
        <v>2.81019290307216E-2</v>
      </c>
      <c r="BC117" s="510">
        <v>6.3578947368421054E-2</v>
      </c>
      <c r="BD117" s="510">
        <v>5.2794496990541701E-2</v>
      </c>
      <c r="BE117" s="510">
        <v>0.14901960784313725</v>
      </c>
      <c r="BF117" s="510">
        <v>4.0506329113924051E-2</v>
      </c>
      <c r="BG117" s="510">
        <v>3.7052117263843651E-2</v>
      </c>
      <c r="BH117" s="510">
        <v>2.606604712583643E-2</v>
      </c>
      <c r="BI117" s="510">
        <v>3.9355322338830587E-2</v>
      </c>
      <c r="BJ117" s="510">
        <v>3.6265223274695536E-2</v>
      </c>
      <c r="BK117" s="510">
        <v>7.519290409305969E-2</v>
      </c>
      <c r="BL117" s="510">
        <v>0.55040304320260847</v>
      </c>
      <c r="BM117" s="510">
        <v>3.1743535596342638E-2</v>
      </c>
      <c r="BN117" s="510">
        <v>2.9002948432516999E-2</v>
      </c>
      <c r="BO117" s="510">
        <v>3.4212943337572417E-2</v>
      </c>
      <c r="BP117" s="510">
        <v>2.5335509611896991E-2</v>
      </c>
      <c r="BQ117" s="510">
        <v>5.0930176084909295E-2</v>
      </c>
      <c r="BR117" s="510">
        <v>1.2979521199884627E-2</v>
      </c>
      <c r="BS117" s="510">
        <v>2.4910332629096449E-2</v>
      </c>
      <c r="BT117" s="510">
        <v>1.2782052954219381E-2</v>
      </c>
      <c r="BU117" s="510">
        <v>7.0035277460912052E-2</v>
      </c>
      <c r="BV117" s="510">
        <v>1.3820740463617134E-2</v>
      </c>
      <c r="BW117" s="510">
        <v>8.5084537842018235E-2</v>
      </c>
      <c r="BX117" s="510">
        <v>4.0547811200782588E-2</v>
      </c>
      <c r="BY117" s="510">
        <v>4.5196783391155806E-2</v>
      </c>
      <c r="BZ117" s="510">
        <v>2.9767311858011319E-2</v>
      </c>
      <c r="CA117" s="510">
        <v>5.3558982134777874E-2</v>
      </c>
      <c r="CB117" s="510">
        <v>0</v>
      </c>
      <c r="CC117" s="510">
        <v>7.0696999909362823E-3</v>
      </c>
      <c r="CD117" s="510">
        <v>-5.3149606299212601E-2</v>
      </c>
      <c r="CE117" s="510">
        <v>6.1976549413735343E-2</v>
      </c>
      <c r="CF117" s="510">
        <v>7.3402931789906423E-2</v>
      </c>
      <c r="CG117" s="510">
        <v>4.054238026519999E-2</v>
      </c>
      <c r="CH117" s="510">
        <v>1.3431441252043916E-2</v>
      </c>
      <c r="CI117" s="510">
        <v>3.1513416965227657E-2</v>
      </c>
      <c r="CJ117" s="510">
        <v>3.1976507056040458E-2</v>
      </c>
      <c r="CK117" s="510">
        <v>2.7089493357136594E-2</v>
      </c>
      <c r="CL117" s="510">
        <v>2.6840490797546013E-2</v>
      </c>
      <c r="CM117" s="510">
        <v>1.7007795239484765E-2</v>
      </c>
      <c r="CN117" s="510">
        <v>6.3021354543597277E-4</v>
      </c>
      <c r="CO117" s="510">
        <v>1.5589464284833327E-3</v>
      </c>
      <c r="CP117" s="510">
        <v>4.5222113942207671E-3</v>
      </c>
      <c r="CQ117" s="510">
        <v>6.697473845631333E-3</v>
      </c>
      <c r="CR117" s="510">
        <v>9.264871417438739E-3</v>
      </c>
      <c r="CS117" s="510">
        <v>2.1442475864862994E-3</v>
      </c>
      <c r="CT117" s="510">
        <v>7.3773938305110665E-3</v>
      </c>
      <c r="CU117" s="510">
        <v>4.5655580706947585E-2</v>
      </c>
      <c r="CV117" s="510">
        <v>8.4604925215289312E-3</v>
      </c>
      <c r="CW117" s="510">
        <v>1.1592389504287344E-2</v>
      </c>
      <c r="CX117" s="510">
        <v>1.1197824981418456E-2</v>
      </c>
      <c r="CY117" s="510">
        <v>3.0747241984735864E-2</v>
      </c>
      <c r="CZ117" s="510">
        <v>2.2203780917297494E-2</v>
      </c>
      <c r="DA117" s="510">
        <v>2.6385958950979976E-2</v>
      </c>
      <c r="DB117" s="510">
        <v>2.2827997249178573E-2</v>
      </c>
      <c r="DC117" s="510">
        <v>3.2748391540520658E-2</v>
      </c>
      <c r="DD117" s="510">
        <v>4.7346012803778981E-2</v>
      </c>
      <c r="DE117" s="510">
        <v>0</v>
      </c>
      <c r="DF117" s="510">
        <v>1.7504387346442874E-2</v>
      </c>
      <c r="DG117" s="511">
        <v>2.9691325845451314E-2</v>
      </c>
      <c r="DH117" s="513" t="s">
        <v>409</v>
      </c>
      <c r="DI117" s="493"/>
    </row>
    <row r="118" spans="1:113" ht="17.25" customHeight="1">
      <c r="A118" s="599" t="s">
        <v>410</v>
      </c>
      <c r="B118" s="594" t="s">
        <v>9</v>
      </c>
      <c r="C118" s="488"/>
      <c r="D118" s="510">
        <v>-0.20021291298582447</v>
      </c>
      <c r="E118" s="510">
        <v>-1.3310984026819168E-2</v>
      </c>
      <c r="F118" s="510">
        <v>-1.0189525168127165E-4</v>
      </c>
      <c r="G118" s="510">
        <v>0</v>
      </c>
      <c r="H118" s="510">
        <v>-2.6016031500492197E-3</v>
      </c>
      <c r="I118" s="510">
        <v>0</v>
      </c>
      <c r="J118" s="510">
        <v>0</v>
      </c>
      <c r="K118" s="510">
        <v>-3.1743776908451167E-3</v>
      </c>
      <c r="L118" s="510">
        <v>-3.2970656116056713E-5</v>
      </c>
      <c r="M118" s="510">
        <v>-1.3651877133105802E-3</v>
      </c>
      <c r="N118" s="510">
        <v>0</v>
      </c>
      <c r="O118" s="510">
        <v>0</v>
      </c>
      <c r="P118" s="510">
        <v>0</v>
      </c>
      <c r="Q118" s="510">
        <v>0</v>
      </c>
      <c r="R118" s="510">
        <v>0</v>
      </c>
      <c r="S118" s="510">
        <v>0</v>
      </c>
      <c r="T118" s="510">
        <v>0</v>
      </c>
      <c r="U118" s="510">
        <v>0</v>
      </c>
      <c r="V118" s="510">
        <v>0</v>
      </c>
      <c r="W118" s="510">
        <v>0</v>
      </c>
      <c r="X118" s="510">
        <v>0</v>
      </c>
      <c r="Y118" s="510">
        <v>0</v>
      </c>
      <c r="Z118" s="510">
        <v>0</v>
      </c>
      <c r="AA118" s="510">
        <v>0</v>
      </c>
      <c r="AB118" s="510">
        <v>0</v>
      </c>
      <c r="AC118" s="510">
        <v>0</v>
      </c>
      <c r="AD118" s="510">
        <v>-5.0125313283208017E-3</v>
      </c>
      <c r="AE118" s="510">
        <v>0</v>
      </c>
      <c r="AF118" s="510">
        <v>-5.2605276309213816E-6</v>
      </c>
      <c r="AG118" s="510">
        <v>0</v>
      </c>
      <c r="AH118" s="510">
        <v>0</v>
      </c>
      <c r="AI118" s="510">
        <v>0</v>
      </c>
      <c r="AJ118" s="510">
        <v>0</v>
      </c>
      <c r="AK118" s="510">
        <v>0</v>
      </c>
      <c r="AL118" s="510">
        <v>0</v>
      </c>
      <c r="AM118" s="510">
        <v>0</v>
      </c>
      <c r="AN118" s="510">
        <v>0</v>
      </c>
      <c r="AO118" s="510">
        <v>0</v>
      </c>
      <c r="AP118" s="510">
        <v>0</v>
      </c>
      <c r="AQ118" s="510">
        <v>0</v>
      </c>
      <c r="AR118" s="510">
        <v>0</v>
      </c>
      <c r="AS118" s="510">
        <v>0</v>
      </c>
      <c r="AT118" s="510">
        <v>0</v>
      </c>
      <c r="AU118" s="510">
        <v>0</v>
      </c>
      <c r="AV118" s="510">
        <v>0</v>
      </c>
      <c r="AW118" s="510">
        <v>0</v>
      </c>
      <c r="AX118" s="510">
        <v>0</v>
      </c>
      <c r="AY118" s="510">
        <v>0</v>
      </c>
      <c r="AZ118" s="510">
        <v>0</v>
      </c>
      <c r="BA118" s="510">
        <v>0</v>
      </c>
      <c r="BB118" s="510">
        <v>0</v>
      </c>
      <c r="BC118" s="510">
        <v>0</v>
      </c>
      <c r="BD118" s="510">
        <v>0</v>
      </c>
      <c r="BE118" s="510">
        <v>0</v>
      </c>
      <c r="BF118" s="510">
        <v>0</v>
      </c>
      <c r="BG118" s="510">
        <v>0</v>
      </c>
      <c r="BH118" s="510">
        <v>0</v>
      </c>
      <c r="BI118" s="510">
        <v>0</v>
      </c>
      <c r="BJ118" s="510">
        <v>0</v>
      </c>
      <c r="BK118" s="510">
        <v>-3.1753760174433992E-5</v>
      </c>
      <c r="BL118" s="510">
        <v>0</v>
      </c>
      <c r="BM118" s="510">
        <v>-1.1232673600970502E-5</v>
      </c>
      <c r="BN118" s="510">
        <v>-3.0086046091822612E-5</v>
      </c>
      <c r="BO118" s="510">
        <v>-2.1195421788893598E-3</v>
      </c>
      <c r="BP118" s="510">
        <v>-2.2959738846572361E-2</v>
      </c>
      <c r="BQ118" s="510">
        <v>-1.747226647871641E-4</v>
      </c>
      <c r="BR118" s="510">
        <v>-1.8459763484280358E-3</v>
      </c>
      <c r="BS118" s="510">
        <v>-4.294207242175601E-2</v>
      </c>
      <c r="BT118" s="510">
        <v>0</v>
      </c>
      <c r="BU118" s="510">
        <v>-3.8348086694464396E-4</v>
      </c>
      <c r="BV118" s="510">
        <v>-1.0781040908240643E-2</v>
      </c>
      <c r="BW118" s="510">
        <v>-1.3334044482372394E-5</v>
      </c>
      <c r="BX118" s="510">
        <v>-2.078747860112497E-3</v>
      </c>
      <c r="BY118" s="510">
        <v>0</v>
      </c>
      <c r="BZ118" s="510">
        <v>-2.2080916777304171E-2</v>
      </c>
      <c r="CA118" s="510">
        <v>-5.6126878538500105E-3</v>
      </c>
      <c r="CB118" s="510">
        <v>0</v>
      </c>
      <c r="CC118" s="510">
        <v>-3.7161243542100969E-3</v>
      </c>
      <c r="CD118" s="510">
        <v>0</v>
      </c>
      <c r="CE118" s="510">
        <v>0</v>
      </c>
      <c r="CF118" s="510">
        <v>-5.4092064694109373E-5</v>
      </c>
      <c r="CG118" s="510">
        <v>-1.1381272633212623E-2</v>
      </c>
      <c r="CH118" s="510">
        <v>0</v>
      </c>
      <c r="CI118" s="510">
        <v>0</v>
      </c>
      <c r="CJ118" s="510">
        <v>0</v>
      </c>
      <c r="CK118" s="510">
        <v>0</v>
      </c>
      <c r="CL118" s="510">
        <v>0</v>
      </c>
      <c r="CM118" s="510">
        <v>0</v>
      </c>
      <c r="CN118" s="510">
        <v>0</v>
      </c>
      <c r="CO118" s="510">
        <v>0</v>
      </c>
      <c r="CP118" s="510">
        <v>0</v>
      </c>
      <c r="CQ118" s="510">
        <v>-1.7810185923726501E-2</v>
      </c>
      <c r="CR118" s="510">
        <v>0</v>
      </c>
      <c r="CS118" s="510">
        <v>0</v>
      </c>
      <c r="CT118" s="510">
        <v>-4.3002943312564507E-3</v>
      </c>
      <c r="CU118" s="510">
        <v>-2.6014278251784782E-2</v>
      </c>
      <c r="CV118" s="510">
        <v>0</v>
      </c>
      <c r="CW118" s="510">
        <v>0</v>
      </c>
      <c r="CX118" s="510">
        <v>-9.7797598090990886E-6</v>
      </c>
      <c r="CY118" s="510">
        <v>-7.9625124911914712E-5</v>
      </c>
      <c r="CZ118" s="510">
        <v>0</v>
      </c>
      <c r="DA118" s="510">
        <v>0</v>
      </c>
      <c r="DB118" s="510">
        <v>-1.9102926568350272E-5</v>
      </c>
      <c r="DC118" s="510">
        <v>0</v>
      </c>
      <c r="DD118" s="510">
        <v>-1.5538566722605506E-5</v>
      </c>
      <c r="DE118" s="510">
        <v>0</v>
      </c>
      <c r="DF118" s="510">
        <v>-5.0623228187013456E-3</v>
      </c>
      <c r="DG118" s="511">
        <v>-3.2661602255105158E-3</v>
      </c>
      <c r="DH118" s="513" t="s">
        <v>410</v>
      </c>
      <c r="DI118" s="493"/>
    </row>
    <row r="119" spans="1:113" ht="17.25" customHeight="1">
      <c r="A119" s="600">
        <v>960</v>
      </c>
      <c r="B119" s="597" t="s">
        <v>10</v>
      </c>
      <c r="C119" s="516"/>
      <c r="D119" s="517">
        <v>0.48310703546682104</v>
      </c>
      <c r="E119" s="517">
        <v>0.21415894300926838</v>
      </c>
      <c r="F119" s="517">
        <v>0.58365600163032405</v>
      </c>
      <c r="G119" s="517">
        <v>0.74285173262639648</v>
      </c>
      <c r="H119" s="517">
        <v>0.58142314723667554</v>
      </c>
      <c r="I119" s="517">
        <v>0</v>
      </c>
      <c r="J119" s="517">
        <v>0.41560147084573629</v>
      </c>
      <c r="K119" s="517">
        <v>0.34718185195707763</v>
      </c>
      <c r="L119" s="517">
        <v>0.33644906033630068</v>
      </c>
      <c r="M119" s="517">
        <v>0.63344709897610918</v>
      </c>
      <c r="N119" s="517">
        <v>0</v>
      </c>
      <c r="O119" s="517">
        <v>0.48114552287158224</v>
      </c>
      <c r="P119" s="517">
        <v>0.39493756328045898</v>
      </c>
      <c r="Q119" s="517">
        <v>0.4421210793213548</v>
      </c>
      <c r="R119" s="517">
        <v>0.35793988540026139</v>
      </c>
      <c r="S119" s="517">
        <v>0.28002129641953949</v>
      </c>
      <c r="T119" s="517">
        <v>0.44871088729771552</v>
      </c>
      <c r="U119" s="517">
        <v>0.5990277509497135</v>
      </c>
      <c r="V119" s="517">
        <v>0.38901445106499555</v>
      </c>
      <c r="W119" s="517">
        <v>0.42877847560295812</v>
      </c>
      <c r="X119" s="517">
        <v>0</v>
      </c>
      <c r="Y119" s="517">
        <v>0.25934925764828809</v>
      </c>
      <c r="Z119" s="518">
        <v>0.19168319741385645</v>
      </c>
      <c r="AA119" s="518">
        <v>0.15668498535841791</v>
      </c>
      <c r="AB119" s="518">
        <v>0.52142290026490168</v>
      </c>
      <c r="AC119" s="518">
        <v>0.4329703662048634</v>
      </c>
      <c r="AD119" s="518">
        <v>0.30576441102756891</v>
      </c>
      <c r="AE119" s="518">
        <v>0.2487611496531219</v>
      </c>
      <c r="AF119" s="518">
        <v>0.34929903469317974</v>
      </c>
      <c r="AG119" s="518">
        <v>0.24828873677660238</v>
      </c>
      <c r="AH119" s="518">
        <v>0.53153153153153154</v>
      </c>
      <c r="AI119" s="518">
        <v>0.51414750513551122</v>
      </c>
      <c r="AJ119" s="518">
        <v>0.45814923400916713</v>
      </c>
      <c r="AK119" s="518">
        <v>0.36793893129770994</v>
      </c>
      <c r="AL119" s="518">
        <v>0.45481675684721368</v>
      </c>
      <c r="AM119" s="518">
        <v>0.35943670654414456</v>
      </c>
      <c r="AN119" s="518">
        <v>0.26442168724449766</v>
      </c>
      <c r="AO119" s="518">
        <v>0.47231518370960601</v>
      </c>
      <c r="AP119" s="518">
        <v>0.24532889109000044</v>
      </c>
      <c r="AQ119" s="518">
        <v>0.23939951758283612</v>
      </c>
      <c r="AR119" s="518">
        <v>0.20327382424212453</v>
      </c>
      <c r="AS119" s="518">
        <v>0.43678699078235061</v>
      </c>
      <c r="AT119" s="518">
        <v>0.53512492487335794</v>
      </c>
      <c r="AU119" s="518">
        <v>0.44792161004204234</v>
      </c>
      <c r="AV119" s="518">
        <v>0.46676152503855206</v>
      </c>
      <c r="AW119" s="518">
        <v>0.32754018452968142</v>
      </c>
      <c r="AX119" s="518">
        <v>0.35929145574802251</v>
      </c>
      <c r="AY119" s="518">
        <v>0.49081224282734909</v>
      </c>
      <c r="AZ119" s="518">
        <v>0.48515104150052635</v>
      </c>
      <c r="BA119" s="518">
        <v>0.40131578947368424</v>
      </c>
      <c r="BB119" s="518">
        <v>0.46677780423910453</v>
      </c>
      <c r="BC119" s="518">
        <v>0.32673684210526316</v>
      </c>
      <c r="BD119" s="518">
        <v>0.60171969045571794</v>
      </c>
      <c r="BE119" s="518">
        <v>0.81176470588235294</v>
      </c>
      <c r="BF119" s="518">
        <v>0.27088607594936709</v>
      </c>
      <c r="BG119" s="518">
        <v>0.33380836047774159</v>
      </c>
      <c r="BH119" s="518">
        <v>0.39306022291644083</v>
      </c>
      <c r="BI119" s="518">
        <v>0.30684657671164417</v>
      </c>
      <c r="BJ119" s="518">
        <v>0.42543978349120432</v>
      </c>
      <c r="BK119" s="518">
        <v>0.56013632947701553</v>
      </c>
      <c r="BL119" s="518">
        <v>0.82537813603840227</v>
      </c>
      <c r="BM119" s="518">
        <v>0.45808340634571176</v>
      </c>
      <c r="BN119" s="518">
        <v>0.43717030707824378</v>
      </c>
      <c r="BO119" s="518">
        <v>0.47891055532005089</v>
      </c>
      <c r="BP119" s="518">
        <v>0.50378128400435251</v>
      </c>
      <c r="BQ119" s="518">
        <v>0.4496236059204331</v>
      </c>
      <c r="BR119" s="518">
        <v>0.27406980098067496</v>
      </c>
      <c r="BS119" s="518">
        <v>0.4467154719206014</v>
      </c>
      <c r="BT119" s="518">
        <v>0.6699129023375795</v>
      </c>
      <c r="BU119" s="518">
        <v>0.71609216323502234</v>
      </c>
      <c r="BV119" s="518">
        <v>0.68214815027986819</v>
      </c>
      <c r="BW119" s="518">
        <v>0.73889274094618385</v>
      </c>
      <c r="BX119" s="518">
        <v>0.76094399608706287</v>
      </c>
      <c r="BY119" s="518">
        <v>0.89902693137294332</v>
      </c>
      <c r="BZ119" s="518">
        <v>0.67626301446439796</v>
      </c>
      <c r="CA119" s="518">
        <v>0.78875995059856441</v>
      </c>
      <c r="CB119" s="518">
        <v>0</v>
      </c>
      <c r="CC119" s="518">
        <v>0.39717212000362551</v>
      </c>
      <c r="CD119" s="518">
        <v>0.31476377952755907</v>
      </c>
      <c r="CE119" s="518">
        <v>0.71691792294807366</v>
      </c>
      <c r="CF119" s="518">
        <v>0.66809109103694486</v>
      </c>
      <c r="CG119" s="518">
        <v>0.65709151305579006</v>
      </c>
      <c r="CH119" s="518">
        <v>0.80144825975239431</v>
      </c>
      <c r="CI119" s="518">
        <v>0.54064781641371673</v>
      </c>
      <c r="CJ119" s="518">
        <v>0.4284199363732768</v>
      </c>
      <c r="CK119" s="518">
        <v>0.63920524734405015</v>
      </c>
      <c r="CL119" s="518">
        <v>0.39263803680981596</v>
      </c>
      <c r="CM119" s="518">
        <v>0.46758931176789365</v>
      </c>
      <c r="CN119" s="518">
        <v>0.69038855088974382</v>
      </c>
      <c r="CO119" s="518">
        <v>0.79680415982160913</v>
      </c>
      <c r="CP119" s="518">
        <v>0.71904256134549471</v>
      </c>
      <c r="CQ119" s="518">
        <v>0.57887992919151743</v>
      </c>
      <c r="CR119" s="518">
        <v>0.64979651917914971</v>
      </c>
      <c r="CS119" s="518">
        <v>0.7105858637760496</v>
      </c>
      <c r="CT119" s="518">
        <v>0.77241886778028368</v>
      </c>
      <c r="CU119" s="518">
        <v>0.61077833884729238</v>
      </c>
      <c r="CV119" s="518">
        <v>0.60555975222843328</v>
      </c>
      <c r="CW119" s="518">
        <v>0.33654730798954846</v>
      </c>
      <c r="CX119" s="518">
        <v>0.41854438055001369</v>
      </c>
      <c r="CY119" s="518">
        <v>0.79109552228110058</v>
      </c>
      <c r="CZ119" s="518">
        <v>0.40221835404606726</v>
      </c>
      <c r="DA119" s="518">
        <v>0.40384533703331399</v>
      </c>
      <c r="DB119" s="518">
        <v>0.72233896232902883</v>
      </c>
      <c r="DC119" s="518">
        <v>0.69673298789937543</v>
      </c>
      <c r="DD119" s="518">
        <v>0.73332711790664429</v>
      </c>
      <c r="DE119" s="518">
        <v>0</v>
      </c>
      <c r="DF119" s="518">
        <v>0.44287449939252127</v>
      </c>
      <c r="DG119" s="519">
        <v>0.54360040102939944</v>
      </c>
      <c r="DH119" s="520">
        <v>960</v>
      </c>
      <c r="DI119" s="493"/>
    </row>
    <row r="120" spans="1:113" ht="17.25" customHeight="1" thickBot="1">
      <c r="A120" s="601">
        <v>970</v>
      </c>
      <c r="B120" s="598" t="s">
        <v>411</v>
      </c>
      <c r="C120" s="521"/>
      <c r="D120" s="522">
        <v>1</v>
      </c>
      <c r="E120" s="522">
        <v>1</v>
      </c>
      <c r="F120" s="522">
        <v>1</v>
      </c>
      <c r="G120" s="522">
        <v>1</v>
      </c>
      <c r="H120" s="522">
        <v>1</v>
      </c>
      <c r="I120" s="522">
        <v>0</v>
      </c>
      <c r="J120" s="522">
        <v>1</v>
      </c>
      <c r="K120" s="522">
        <v>1</v>
      </c>
      <c r="L120" s="522">
        <v>1</v>
      </c>
      <c r="M120" s="522">
        <v>1</v>
      </c>
      <c r="N120" s="522">
        <v>0</v>
      </c>
      <c r="O120" s="522">
        <v>1</v>
      </c>
      <c r="P120" s="522">
        <v>1</v>
      </c>
      <c r="Q120" s="522">
        <v>1</v>
      </c>
      <c r="R120" s="522">
        <v>1</v>
      </c>
      <c r="S120" s="522">
        <v>1</v>
      </c>
      <c r="T120" s="522">
        <v>1</v>
      </c>
      <c r="U120" s="522">
        <v>1</v>
      </c>
      <c r="V120" s="522">
        <v>1</v>
      </c>
      <c r="W120" s="522">
        <v>1</v>
      </c>
      <c r="X120" s="522">
        <v>0</v>
      </c>
      <c r="Y120" s="522">
        <v>1</v>
      </c>
      <c r="Z120" s="522">
        <v>1</v>
      </c>
      <c r="AA120" s="522">
        <v>1</v>
      </c>
      <c r="AB120" s="522">
        <v>1</v>
      </c>
      <c r="AC120" s="522">
        <v>1</v>
      </c>
      <c r="AD120" s="522">
        <v>1</v>
      </c>
      <c r="AE120" s="522">
        <v>1</v>
      </c>
      <c r="AF120" s="522">
        <v>1</v>
      </c>
      <c r="AG120" s="522">
        <v>1</v>
      </c>
      <c r="AH120" s="522">
        <v>1</v>
      </c>
      <c r="AI120" s="522">
        <v>1</v>
      </c>
      <c r="AJ120" s="522">
        <v>1</v>
      </c>
      <c r="AK120" s="522">
        <v>1</v>
      </c>
      <c r="AL120" s="522">
        <v>1</v>
      </c>
      <c r="AM120" s="522">
        <v>1</v>
      </c>
      <c r="AN120" s="522">
        <v>1</v>
      </c>
      <c r="AO120" s="522">
        <v>1</v>
      </c>
      <c r="AP120" s="522">
        <v>1</v>
      </c>
      <c r="AQ120" s="522">
        <v>1</v>
      </c>
      <c r="AR120" s="522">
        <v>1</v>
      </c>
      <c r="AS120" s="522">
        <v>1</v>
      </c>
      <c r="AT120" s="522">
        <v>1</v>
      </c>
      <c r="AU120" s="522">
        <v>1</v>
      </c>
      <c r="AV120" s="522">
        <v>1</v>
      </c>
      <c r="AW120" s="522">
        <v>1</v>
      </c>
      <c r="AX120" s="522">
        <v>1</v>
      </c>
      <c r="AY120" s="522">
        <v>1</v>
      </c>
      <c r="AZ120" s="522">
        <v>1</v>
      </c>
      <c r="BA120" s="522">
        <v>1</v>
      </c>
      <c r="BB120" s="522">
        <v>1</v>
      </c>
      <c r="BC120" s="522">
        <v>1</v>
      </c>
      <c r="BD120" s="522">
        <v>1</v>
      </c>
      <c r="BE120" s="522">
        <v>1</v>
      </c>
      <c r="BF120" s="522">
        <v>1</v>
      </c>
      <c r="BG120" s="522">
        <v>1</v>
      </c>
      <c r="BH120" s="522">
        <v>1</v>
      </c>
      <c r="BI120" s="522">
        <v>1</v>
      </c>
      <c r="BJ120" s="522">
        <v>1</v>
      </c>
      <c r="BK120" s="522">
        <v>1</v>
      </c>
      <c r="BL120" s="522">
        <v>1</v>
      </c>
      <c r="BM120" s="522">
        <v>1</v>
      </c>
      <c r="BN120" s="522">
        <v>1</v>
      </c>
      <c r="BO120" s="522">
        <v>1</v>
      </c>
      <c r="BP120" s="522">
        <v>1</v>
      </c>
      <c r="BQ120" s="522">
        <v>1</v>
      </c>
      <c r="BR120" s="522">
        <v>1</v>
      </c>
      <c r="BS120" s="522">
        <v>1</v>
      </c>
      <c r="BT120" s="522">
        <v>1</v>
      </c>
      <c r="BU120" s="522">
        <v>1</v>
      </c>
      <c r="BV120" s="522">
        <v>1</v>
      </c>
      <c r="BW120" s="522">
        <v>1</v>
      </c>
      <c r="BX120" s="522">
        <v>1</v>
      </c>
      <c r="BY120" s="522">
        <v>1</v>
      </c>
      <c r="BZ120" s="522">
        <v>1</v>
      </c>
      <c r="CA120" s="522">
        <v>1</v>
      </c>
      <c r="CB120" s="522">
        <v>1</v>
      </c>
      <c r="CC120" s="522">
        <v>1</v>
      </c>
      <c r="CD120" s="522">
        <v>1</v>
      </c>
      <c r="CE120" s="522">
        <v>1</v>
      </c>
      <c r="CF120" s="522">
        <v>1</v>
      </c>
      <c r="CG120" s="522">
        <v>1</v>
      </c>
      <c r="CH120" s="522">
        <v>1</v>
      </c>
      <c r="CI120" s="522">
        <v>1</v>
      </c>
      <c r="CJ120" s="522">
        <v>1</v>
      </c>
      <c r="CK120" s="522">
        <v>1</v>
      </c>
      <c r="CL120" s="522">
        <v>1</v>
      </c>
      <c r="CM120" s="522">
        <v>1</v>
      </c>
      <c r="CN120" s="522">
        <v>1</v>
      </c>
      <c r="CO120" s="522">
        <v>1</v>
      </c>
      <c r="CP120" s="522">
        <v>1</v>
      </c>
      <c r="CQ120" s="522">
        <v>1</v>
      </c>
      <c r="CR120" s="522">
        <v>1</v>
      </c>
      <c r="CS120" s="522">
        <v>1</v>
      </c>
      <c r="CT120" s="522">
        <v>1</v>
      </c>
      <c r="CU120" s="522">
        <v>1</v>
      </c>
      <c r="CV120" s="522">
        <v>1</v>
      </c>
      <c r="CW120" s="522">
        <v>1</v>
      </c>
      <c r="CX120" s="522">
        <v>1</v>
      </c>
      <c r="CY120" s="522">
        <v>1</v>
      </c>
      <c r="CZ120" s="522">
        <v>1</v>
      </c>
      <c r="DA120" s="522">
        <v>1</v>
      </c>
      <c r="DB120" s="522">
        <v>1</v>
      </c>
      <c r="DC120" s="522">
        <v>1</v>
      </c>
      <c r="DD120" s="522">
        <v>1</v>
      </c>
      <c r="DE120" s="522">
        <v>1</v>
      </c>
      <c r="DF120" s="522">
        <v>1</v>
      </c>
      <c r="DG120" s="523">
        <v>1</v>
      </c>
      <c r="DH120" s="524">
        <v>970</v>
      </c>
      <c r="DI120" s="493"/>
    </row>
    <row r="121" spans="1:113" ht="15.75" customHeight="1">
      <c r="DI121" s="120"/>
    </row>
  </sheetData>
  <phoneticPr fontId="2"/>
  <pageMargins left="0.78740157480314965" right="0.78740157480314965" top="0.78740157480314965" bottom="0.78740157480314965" header="0.51181102362204722" footer="0.51181102362204722"/>
  <pageSetup paperSize="8" scale="33" fitToWidth="2" orientation="landscape" r:id="rId1"/>
  <headerFooter alignWithMargins="0">
    <oddFooter>&amp;C&amp;P  /  &amp;N&amp;R&amp;F  &amp;A</oddFooter>
  </headerFooter>
  <ignoredErrors>
    <ignoredError sqref="A111:A120 DG2 DH112:DH12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J112"/>
  <sheetViews>
    <sheetView zoomScaleNormal="100" workbookViewId="0">
      <pane xSplit="3" ySplit="3" topLeftCell="D4" activePane="bottomRight" state="frozen"/>
      <selection sqref="A1:IV65536"/>
      <selection pane="topRight" sqref="A1:IV65536"/>
      <selection pane="bottomLeft" sqref="A1:IV65536"/>
      <selection pane="bottomRight"/>
    </sheetView>
  </sheetViews>
  <sheetFormatPr defaultColWidth="15.625" defaultRowHeight="18.75" customHeight="1"/>
  <cols>
    <col min="1" max="1" width="3.625" style="525" customWidth="1"/>
    <col min="2" max="2" width="23.625" style="492" customWidth="1"/>
    <col min="3" max="3" width="0.5" style="492" customWidth="1"/>
    <col min="4" max="112" width="8.375" style="119" customWidth="1"/>
    <col min="113" max="113" width="3.625" style="527" customWidth="1"/>
    <col min="114" max="16384" width="15.625" style="119"/>
  </cols>
  <sheetData>
    <row r="1" spans="1:113" ht="18.75" customHeight="1" thickBot="1">
      <c r="A1" s="495" t="s">
        <v>36</v>
      </c>
      <c r="B1" s="470"/>
      <c r="C1" s="470"/>
      <c r="F1" s="526"/>
      <c r="L1" s="526"/>
      <c r="N1" s="526"/>
      <c r="Z1" s="526"/>
      <c r="DG1" s="526"/>
    </row>
    <row r="2" spans="1:113" s="480" customFormat="1" ht="12">
      <c r="A2" s="455"/>
      <c r="B2" s="179"/>
      <c r="C2" s="528"/>
      <c r="D2" s="179" t="s">
        <v>205</v>
      </c>
      <c r="E2" s="179" t="s">
        <v>206</v>
      </c>
      <c r="F2" s="179" t="s">
        <v>207</v>
      </c>
      <c r="G2" s="179" t="s">
        <v>208</v>
      </c>
      <c r="H2" s="179" t="s">
        <v>209</v>
      </c>
      <c r="I2" s="179" t="s">
        <v>210</v>
      </c>
      <c r="J2" s="179" t="s">
        <v>211</v>
      </c>
      <c r="K2" s="179" t="s">
        <v>212</v>
      </c>
      <c r="L2" s="179" t="s">
        <v>213</v>
      </c>
      <c r="M2" s="179" t="s">
        <v>214</v>
      </c>
      <c r="N2" s="179" t="s">
        <v>215</v>
      </c>
      <c r="O2" s="179" t="s">
        <v>216</v>
      </c>
      <c r="P2" s="179" t="s">
        <v>217</v>
      </c>
      <c r="Q2" s="474" t="s">
        <v>218</v>
      </c>
      <c r="R2" s="474" t="s">
        <v>219</v>
      </c>
      <c r="S2" s="179" t="s">
        <v>220</v>
      </c>
      <c r="T2" s="179" t="s">
        <v>221</v>
      </c>
      <c r="U2" s="179" t="s">
        <v>222</v>
      </c>
      <c r="V2" s="179" t="s">
        <v>223</v>
      </c>
      <c r="W2" s="179" t="s">
        <v>224</v>
      </c>
      <c r="X2" s="179" t="s">
        <v>225</v>
      </c>
      <c r="Y2" s="179" t="s">
        <v>226</v>
      </c>
      <c r="Z2" s="179" t="s">
        <v>227</v>
      </c>
      <c r="AA2" s="179" t="s">
        <v>228</v>
      </c>
      <c r="AB2" s="179" t="s">
        <v>229</v>
      </c>
      <c r="AC2" s="179" t="s">
        <v>230</v>
      </c>
      <c r="AD2" s="179" t="s">
        <v>231</v>
      </c>
      <c r="AE2" s="179" t="s">
        <v>232</v>
      </c>
      <c r="AF2" s="179" t="s">
        <v>233</v>
      </c>
      <c r="AG2" s="179" t="s">
        <v>234</v>
      </c>
      <c r="AH2" s="179" t="s">
        <v>235</v>
      </c>
      <c r="AI2" s="179" t="s">
        <v>236</v>
      </c>
      <c r="AJ2" s="179" t="s">
        <v>237</v>
      </c>
      <c r="AK2" s="179" t="s">
        <v>238</v>
      </c>
      <c r="AL2" s="179" t="s">
        <v>239</v>
      </c>
      <c r="AM2" s="179" t="s">
        <v>240</v>
      </c>
      <c r="AN2" s="179" t="s">
        <v>241</v>
      </c>
      <c r="AO2" s="179" t="s">
        <v>242</v>
      </c>
      <c r="AP2" s="179" t="s">
        <v>243</v>
      </c>
      <c r="AQ2" s="179" t="s">
        <v>244</v>
      </c>
      <c r="AR2" s="179" t="s">
        <v>245</v>
      </c>
      <c r="AS2" s="179" t="s">
        <v>246</v>
      </c>
      <c r="AT2" s="179" t="s">
        <v>247</v>
      </c>
      <c r="AU2" s="179" t="s">
        <v>248</v>
      </c>
      <c r="AV2" s="179" t="s">
        <v>249</v>
      </c>
      <c r="AW2" s="179" t="s">
        <v>250</v>
      </c>
      <c r="AX2" s="179" t="s">
        <v>251</v>
      </c>
      <c r="AY2" s="179" t="s">
        <v>252</v>
      </c>
      <c r="AZ2" s="179" t="s">
        <v>253</v>
      </c>
      <c r="BA2" s="179" t="s">
        <v>254</v>
      </c>
      <c r="BB2" s="179" t="s">
        <v>255</v>
      </c>
      <c r="BC2" s="179" t="s">
        <v>256</v>
      </c>
      <c r="BD2" s="179" t="s">
        <v>257</v>
      </c>
      <c r="BE2" s="179" t="s">
        <v>258</v>
      </c>
      <c r="BF2" s="179" t="s">
        <v>259</v>
      </c>
      <c r="BG2" s="179" t="s">
        <v>260</v>
      </c>
      <c r="BH2" s="179" t="s">
        <v>261</v>
      </c>
      <c r="BI2" s="179" t="s">
        <v>262</v>
      </c>
      <c r="BJ2" s="179" t="s">
        <v>263</v>
      </c>
      <c r="BK2" s="179" t="s">
        <v>264</v>
      </c>
      <c r="BL2" s="179" t="s">
        <v>265</v>
      </c>
      <c r="BM2" s="179" t="s">
        <v>266</v>
      </c>
      <c r="BN2" s="179" t="s">
        <v>267</v>
      </c>
      <c r="BO2" s="179" t="s">
        <v>268</v>
      </c>
      <c r="BP2" s="179" t="s">
        <v>269</v>
      </c>
      <c r="BQ2" s="179" t="s">
        <v>270</v>
      </c>
      <c r="BR2" s="179" t="s">
        <v>271</v>
      </c>
      <c r="BS2" s="179" t="s">
        <v>272</v>
      </c>
      <c r="BT2" s="179" t="s">
        <v>273</v>
      </c>
      <c r="BU2" s="179" t="s">
        <v>274</v>
      </c>
      <c r="BV2" s="179" t="s">
        <v>275</v>
      </c>
      <c r="BW2" s="179" t="s">
        <v>276</v>
      </c>
      <c r="BX2" s="179" t="s">
        <v>277</v>
      </c>
      <c r="BY2" s="179" t="s">
        <v>278</v>
      </c>
      <c r="BZ2" s="179" t="s">
        <v>279</v>
      </c>
      <c r="CA2" s="179" t="s">
        <v>280</v>
      </c>
      <c r="CB2" s="179" t="s">
        <v>281</v>
      </c>
      <c r="CC2" s="179" t="s">
        <v>282</v>
      </c>
      <c r="CD2" s="179" t="s">
        <v>283</v>
      </c>
      <c r="CE2" s="179" t="s">
        <v>284</v>
      </c>
      <c r="CF2" s="179" t="s">
        <v>285</v>
      </c>
      <c r="CG2" s="179" t="s">
        <v>286</v>
      </c>
      <c r="CH2" s="179" t="s">
        <v>287</v>
      </c>
      <c r="CI2" s="179" t="s">
        <v>288</v>
      </c>
      <c r="CJ2" s="179" t="s">
        <v>289</v>
      </c>
      <c r="CK2" s="179" t="s">
        <v>290</v>
      </c>
      <c r="CL2" s="179" t="s">
        <v>291</v>
      </c>
      <c r="CM2" s="179" t="s">
        <v>292</v>
      </c>
      <c r="CN2" s="179" t="s">
        <v>293</v>
      </c>
      <c r="CO2" s="179" t="s">
        <v>294</v>
      </c>
      <c r="CP2" s="179" t="s">
        <v>295</v>
      </c>
      <c r="CQ2" s="179" t="s">
        <v>296</v>
      </c>
      <c r="CR2" s="179" t="s">
        <v>297</v>
      </c>
      <c r="CS2" s="179" t="s">
        <v>298</v>
      </c>
      <c r="CT2" s="179" t="s">
        <v>299</v>
      </c>
      <c r="CU2" s="179" t="s">
        <v>300</v>
      </c>
      <c r="CV2" s="179" t="s">
        <v>301</v>
      </c>
      <c r="CW2" s="179" t="s">
        <v>302</v>
      </c>
      <c r="CX2" s="179" t="s">
        <v>303</v>
      </c>
      <c r="CY2" s="179" t="s">
        <v>304</v>
      </c>
      <c r="CZ2" s="179" t="s">
        <v>305</v>
      </c>
      <c r="DA2" s="179" t="s">
        <v>306</v>
      </c>
      <c r="DB2" s="179" t="s">
        <v>307</v>
      </c>
      <c r="DC2" s="179" t="s">
        <v>308</v>
      </c>
      <c r="DD2" s="179" t="s">
        <v>309</v>
      </c>
      <c r="DE2" s="179" t="s">
        <v>310</v>
      </c>
      <c r="DF2" s="179" t="s">
        <v>311</v>
      </c>
      <c r="DG2" s="476"/>
      <c r="DH2" s="475"/>
      <c r="DI2" s="529"/>
    </row>
    <row r="3" spans="1:113" s="509" customFormat="1" ht="47.25" customHeight="1">
      <c r="A3" s="504"/>
      <c r="B3" s="481"/>
      <c r="C3" s="505"/>
      <c r="D3" s="481" t="s">
        <v>312</v>
      </c>
      <c r="E3" s="481" t="s">
        <v>313</v>
      </c>
      <c r="F3" s="481" t="s">
        <v>314</v>
      </c>
      <c r="G3" s="481" t="s">
        <v>315</v>
      </c>
      <c r="H3" s="481" t="s">
        <v>316</v>
      </c>
      <c r="I3" s="481" t="s">
        <v>317</v>
      </c>
      <c r="J3" s="481" t="s">
        <v>535</v>
      </c>
      <c r="K3" s="481" t="s">
        <v>318</v>
      </c>
      <c r="L3" s="481" t="s">
        <v>319</v>
      </c>
      <c r="M3" s="481" t="s">
        <v>320</v>
      </c>
      <c r="N3" s="481" t="s">
        <v>321</v>
      </c>
      <c r="O3" s="481" t="s">
        <v>322</v>
      </c>
      <c r="P3" s="481" t="s">
        <v>323</v>
      </c>
      <c r="Q3" s="481" t="s">
        <v>324</v>
      </c>
      <c r="R3" s="481" t="s">
        <v>325</v>
      </c>
      <c r="S3" s="481" t="s">
        <v>326</v>
      </c>
      <c r="T3" s="481" t="s">
        <v>327</v>
      </c>
      <c r="U3" s="481" t="s">
        <v>328</v>
      </c>
      <c r="V3" s="481" t="s">
        <v>329</v>
      </c>
      <c r="W3" s="481" t="s">
        <v>330</v>
      </c>
      <c r="X3" s="481" t="s">
        <v>536</v>
      </c>
      <c r="Y3" s="481" t="s">
        <v>537</v>
      </c>
      <c r="Z3" s="481" t="s">
        <v>331</v>
      </c>
      <c r="AA3" s="481" t="s">
        <v>332</v>
      </c>
      <c r="AB3" s="481" t="s">
        <v>333</v>
      </c>
      <c r="AC3" s="481" t="s">
        <v>334</v>
      </c>
      <c r="AD3" s="481" t="s">
        <v>335</v>
      </c>
      <c r="AE3" s="481" t="s">
        <v>336</v>
      </c>
      <c r="AF3" s="481" t="s">
        <v>337</v>
      </c>
      <c r="AG3" s="481" t="s">
        <v>338</v>
      </c>
      <c r="AH3" s="481" t="s">
        <v>538</v>
      </c>
      <c r="AI3" s="481" t="s">
        <v>339</v>
      </c>
      <c r="AJ3" s="481" t="s">
        <v>340</v>
      </c>
      <c r="AK3" s="481" t="s">
        <v>341</v>
      </c>
      <c r="AL3" s="481" t="s">
        <v>342</v>
      </c>
      <c r="AM3" s="481" t="s">
        <v>343</v>
      </c>
      <c r="AN3" s="481" t="s">
        <v>344</v>
      </c>
      <c r="AO3" s="481" t="s">
        <v>539</v>
      </c>
      <c r="AP3" s="481" t="s">
        <v>345</v>
      </c>
      <c r="AQ3" s="481" t="s">
        <v>346</v>
      </c>
      <c r="AR3" s="481" t="s">
        <v>347</v>
      </c>
      <c r="AS3" s="481" t="s">
        <v>540</v>
      </c>
      <c r="AT3" s="481" t="s">
        <v>348</v>
      </c>
      <c r="AU3" s="481" t="s">
        <v>187</v>
      </c>
      <c r="AV3" s="481" t="s">
        <v>188</v>
      </c>
      <c r="AW3" s="481" t="s">
        <v>189</v>
      </c>
      <c r="AX3" s="481" t="s">
        <v>349</v>
      </c>
      <c r="AY3" s="481" t="s">
        <v>350</v>
      </c>
      <c r="AZ3" s="481" t="s">
        <v>351</v>
      </c>
      <c r="BA3" s="481" t="s">
        <v>352</v>
      </c>
      <c r="BB3" s="481" t="s">
        <v>353</v>
      </c>
      <c r="BC3" s="481" t="s">
        <v>354</v>
      </c>
      <c r="BD3" s="481" t="s">
        <v>541</v>
      </c>
      <c r="BE3" s="481" t="s">
        <v>355</v>
      </c>
      <c r="BF3" s="481" t="s">
        <v>356</v>
      </c>
      <c r="BG3" s="481" t="s">
        <v>357</v>
      </c>
      <c r="BH3" s="481" t="s">
        <v>358</v>
      </c>
      <c r="BI3" s="481" t="s">
        <v>359</v>
      </c>
      <c r="BJ3" s="481" t="s">
        <v>360</v>
      </c>
      <c r="BK3" s="481" t="s">
        <v>78</v>
      </c>
      <c r="BL3" s="481" t="s">
        <v>361</v>
      </c>
      <c r="BM3" s="481" t="s">
        <v>362</v>
      </c>
      <c r="BN3" s="481" t="s">
        <v>363</v>
      </c>
      <c r="BO3" s="481" t="s">
        <v>364</v>
      </c>
      <c r="BP3" s="481" t="s">
        <v>365</v>
      </c>
      <c r="BQ3" s="481" t="s">
        <v>366</v>
      </c>
      <c r="BR3" s="481" t="s">
        <v>367</v>
      </c>
      <c r="BS3" s="481" t="s">
        <v>190</v>
      </c>
      <c r="BT3" s="481" t="s">
        <v>191</v>
      </c>
      <c r="BU3" s="481" t="s">
        <v>192</v>
      </c>
      <c r="BV3" s="481" t="s">
        <v>193</v>
      </c>
      <c r="BW3" s="481" t="s">
        <v>368</v>
      </c>
      <c r="BX3" s="481" t="s">
        <v>369</v>
      </c>
      <c r="BY3" s="481" t="s">
        <v>370</v>
      </c>
      <c r="BZ3" s="481" t="s">
        <v>371</v>
      </c>
      <c r="CA3" s="481" t="s">
        <v>372</v>
      </c>
      <c r="CB3" s="481" t="s">
        <v>373</v>
      </c>
      <c r="CC3" s="481" t="s">
        <v>374</v>
      </c>
      <c r="CD3" s="481" t="s">
        <v>375</v>
      </c>
      <c r="CE3" s="481" t="s">
        <v>376</v>
      </c>
      <c r="CF3" s="481" t="s">
        <v>377</v>
      </c>
      <c r="CG3" s="481" t="s">
        <v>378</v>
      </c>
      <c r="CH3" s="481" t="s">
        <v>379</v>
      </c>
      <c r="CI3" s="481" t="s">
        <v>380</v>
      </c>
      <c r="CJ3" s="481" t="s">
        <v>381</v>
      </c>
      <c r="CK3" s="481" t="s">
        <v>382</v>
      </c>
      <c r="CL3" s="481" t="s">
        <v>383</v>
      </c>
      <c r="CM3" s="481" t="s">
        <v>384</v>
      </c>
      <c r="CN3" s="481" t="s">
        <v>194</v>
      </c>
      <c r="CO3" s="481" t="s">
        <v>385</v>
      </c>
      <c r="CP3" s="481" t="s">
        <v>542</v>
      </c>
      <c r="CQ3" s="481" t="s">
        <v>386</v>
      </c>
      <c r="CR3" s="481" t="s">
        <v>387</v>
      </c>
      <c r="CS3" s="481" t="s">
        <v>388</v>
      </c>
      <c r="CT3" s="481" t="s">
        <v>389</v>
      </c>
      <c r="CU3" s="481" t="s">
        <v>543</v>
      </c>
      <c r="CV3" s="481" t="s">
        <v>390</v>
      </c>
      <c r="CW3" s="481" t="s">
        <v>391</v>
      </c>
      <c r="CX3" s="481" t="s">
        <v>392</v>
      </c>
      <c r="CY3" s="481" t="s">
        <v>393</v>
      </c>
      <c r="CZ3" s="481" t="s">
        <v>394</v>
      </c>
      <c r="DA3" s="481" t="s">
        <v>395</v>
      </c>
      <c r="DB3" s="481" t="s">
        <v>396</v>
      </c>
      <c r="DC3" s="481" t="s">
        <v>397</v>
      </c>
      <c r="DD3" s="481" t="s">
        <v>398</v>
      </c>
      <c r="DE3" s="481" t="s">
        <v>544</v>
      </c>
      <c r="DF3" s="481" t="s">
        <v>545</v>
      </c>
      <c r="DG3" s="530" t="s">
        <v>13</v>
      </c>
      <c r="DH3" s="531" t="s">
        <v>14</v>
      </c>
      <c r="DI3" s="532"/>
    </row>
    <row r="4" spans="1:113" ht="18.75" customHeight="1">
      <c r="A4" s="655" t="s">
        <v>205</v>
      </c>
      <c r="B4" s="650" t="s">
        <v>312</v>
      </c>
      <c r="C4" s="488"/>
      <c r="D4" s="533">
        <v>1.011696786070684</v>
      </c>
      <c r="E4" s="533">
        <v>2.5072022027765255E-2</v>
      </c>
      <c r="F4" s="533">
        <v>4.0470825038972525E-3</v>
      </c>
      <c r="G4" s="533">
        <v>7.6707268448541696E-4</v>
      </c>
      <c r="H4" s="533">
        <v>1.848878362509309E-4</v>
      </c>
      <c r="I4" s="533">
        <v>0</v>
      </c>
      <c r="J4" s="533">
        <v>8.5960546413143194E-6</v>
      </c>
      <c r="K4" s="533">
        <v>4.0743302311191706E-2</v>
      </c>
      <c r="L4" s="510">
        <v>6.8652625278205733E-3</v>
      </c>
      <c r="M4" s="534">
        <v>2.9481087248803068E-2</v>
      </c>
      <c r="N4" s="534">
        <v>0</v>
      </c>
      <c r="O4" s="534">
        <v>6.1619288273034997E-3</v>
      </c>
      <c r="P4" s="534">
        <v>2.3648252129405506E-4</v>
      </c>
      <c r="Q4" s="534">
        <v>9.3179580719323279E-5</v>
      </c>
      <c r="R4" s="534">
        <v>1.7764069706711504E-5</v>
      </c>
      <c r="S4" s="534">
        <v>1.198197752369208E-4</v>
      </c>
      <c r="T4" s="534">
        <v>9.8252010536712193E-6</v>
      </c>
      <c r="U4" s="534">
        <v>6.3486206119810683E-6</v>
      </c>
      <c r="V4" s="534">
        <v>1.3552105734865431E-5</v>
      </c>
      <c r="W4" s="534">
        <v>1.719797378068735E-5</v>
      </c>
      <c r="X4" s="534">
        <v>0</v>
      </c>
      <c r="Y4" s="534">
        <v>1.8348029994043536E-4</v>
      </c>
      <c r="Z4" s="534">
        <v>4.3747869011930497E-5</v>
      </c>
      <c r="AA4" s="534">
        <v>1.015257781176244E-3</v>
      </c>
      <c r="AB4" s="534">
        <v>1.7439160100036911E-3</v>
      </c>
      <c r="AC4" s="534">
        <v>3.7759968652940434E-4</v>
      </c>
      <c r="AD4" s="534">
        <v>4.5867292057716822E-7</v>
      </c>
      <c r="AE4" s="534">
        <v>7.5520751898329338E-6</v>
      </c>
      <c r="AF4" s="534">
        <v>7.9080431644044657E-6</v>
      </c>
      <c r="AG4" s="534">
        <v>2.9411860228532255E-3</v>
      </c>
      <c r="AH4" s="534">
        <v>8.0073483969575021E-4</v>
      </c>
      <c r="AI4" s="534">
        <v>9.4122337202809869E-6</v>
      </c>
      <c r="AJ4" s="534">
        <v>6.3806499877556886E-6</v>
      </c>
      <c r="AK4" s="534">
        <v>1.7538709332585034E-5</v>
      </c>
      <c r="AL4" s="534">
        <v>3.4469197574480103E-4</v>
      </c>
      <c r="AM4" s="534">
        <v>5.6972805979895279E-6</v>
      </c>
      <c r="AN4" s="534">
        <v>2.9922388848936184E-6</v>
      </c>
      <c r="AO4" s="534">
        <v>5.6060639318490448E-6</v>
      </c>
      <c r="AP4" s="534">
        <v>4.0278748658334607E-6</v>
      </c>
      <c r="AQ4" s="534">
        <v>6.2188542316233057E-6</v>
      </c>
      <c r="AR4" s="534">
        <v>6.641021413720499E-6</v>
      </c>
      <c r="AS4" s="534">
        <v>4.4312892022112744E-6</v>
      </c>
      <c r="AT4" s="534">
        <v>4.1795672697549684E-6</v>
      </c>
      <c r="AU4" s="534">
        <v>7.6385842673982874E-6</v>
      </c>
      <c r="AV4" s="534">
        <v>6.610693863682011E-6</v>
      </c>
      <c r="AW4" s="534">
        <v>7.9580334789748625E-6</v>
      </c>
      <c r="AX4" s="534">
        <v>8.4723743726362015E-6</v>
      </c>
      <c r="AY4" s="534">
        <v>5.0531781328856763E-6</v>
      </c>
      <c r="AZ4" s="534">
        <v>5.5749184489767406E-6</v>
      </c>
      <c r="BA4" s="534">
        <v>7.5552821197161616E-6</v>
      </c>
      <c r="BB4" s="534">
        <v>5.2124269519891866E-6</v>
      </c>
      <c r="BC4" s="534">
        <v>7.049788455217214E-6</v>
      </c>
      <c r="BD4" s="534">
        <v>5.1409890236990462E-6</v>
      </c>
      <c r="BE4" s="534">
        <v>1.150326350120016E-6</v>
      </c>
      <c r="BF4" s="534">
        <v>3.43260681747469E-6</v>
      </c>
      <c r="BG4" s="534">
        <v>4.654694745847401E-6</v>
      </c>
      <c r="BH4" s="534">
        <v>5.1964086688359237E-6</v>
      </c>
      <c r="BI4" s="534">
        <v>7.2665245828569215E-6</v>
      </c>
      <c r="BJ4" s="534">
        <v>4.6906239600897941E-6</v>
      </c>
      <c r="BK4" s="534">
        <v>2.3010707123453494E-4</v>
      </c>
      <c r="BL4" s="534">
        <v>1.1576291719047351E-6</v>
      </c>
      <c r="BM4" s="534">
        <v>2.7932125886972841E-4</v>
      </c>
      <c r="BN4" s="534">
        <v>1.4513006704193573E-5</v>
      </c>
      <c r="BO4" s="534">
        <v>8.9775739935730136E-4</v>
      </c>
      <c r="BP4" s="534">
        <v>6.7570689676002516E-4</v>
      </c>
      <c r="BQ4" s="534">
        <v>4.9107534688937831E-6</v>
      </c>
      <c r="BR4" s="534">
        <v>5.8895207191574825E-6</v>
      </c>
      <c r="BS4" s="534">
        <v>9.8430773944120296E-6</v>
      </c>
      <c r="BT4" s="534">
        <v>5.8129230600856046E-6</v>
      </c>
      <c r="BU4" s="534">
        <v>5.9227314646908464E-5</v>
      </c>
      <c r="BV4" s="534">
        <v>5.0308791717109439E-6</v>
      </c>
      <c r="BW4" s="534">
        <v>4.3751737530817912E-6</v>
      </c>
      <c r="BX4" s="534">
        <v>3.176593267795915E-6</v>
      </c>
      <c r="BY4" s="534">
        <v>2.9514594870854306E-6</v>
      </c>
      <c r="BZ4" s="534">
        <v>8.3812270055987497E-6</v>
      </c>
      <c r="CA4" s="534">
        <v>3.3754563580365562E-6</v>
      </c>
      <c r="CB4" s="534">
        <v>1.0080206390306779E-5</v>
      </c>
      <c r="CC4" s="534">
        <v>3.8480946958606316E-6</v>
      </c>
      <c r="CD4" s="534">
        <v>3.3808309232501897E-6</v>
      </c>
      <c r="CE4" s="534">
        <v>3.7153819995307039E-6</v>
      </c>
      <c r="CF4" s="534">
        <v>6.4798824893861173E-6</v>
      </c>
      <c r="CG4" s="534">
        <v>5.2706212618184269E-6</v>
      </c>
      <c r="CH4" s="534">
        <v>1.9398215954474669E-6</v>
      </c>
      <c r="CI4" s="534">
        <v>1.0332966357518099E-5</v>
      </c>
      <c r="CJ4" s="534">
        <v>2.0090789135187428E-5</v>
      </c>
      <c r="CK4" s="534">
        <v>1.0261747944850185E-5</v>
      </c>
      <c r="CL4" s="534">
        <v>1.3425039673378236E-5</v>
      </c>
      <c r="CM4" s="534">
        <v>2.4732853729706958E-5</v>
      </c>
      <c r="CN4" s="534">
        <v>1.051385043551441E-5</v>
      </c>
      <c r="CO4" s="534">
        <v>1.1763395535957916E-3</v>
      </c>
      <c r="CP4" s="534">
        <v>2.4458307542621298E-5</v>
      </c>
      <c r="CQ4" s="534">
        <v>5.6655555561951757E-4</v>
      </c>
      <c r="CR4" s="534">
        <v>7.0541229087800365E-6</v>
      </c>
      <c r="CS4" s="534">
        <v>1.4129533483140096E-3</v>
      </c>
      <c r="CT4" s="534">
        <v>2.3539046277305368E-3</v>
      </c>
      <c r="CU4" s="534">
        <v>8.3799385353495472E-4</v>
      </c>
      <c r="CV4" s="534">
        <v>4.6066887408355846E-5</v>
      </c>
      <c r="CW4" s="534">
        <v>1.7370124014970969E-5</v>
      </c>
      <c r="CX4" s="534">
        <v>1.1004690621685541E-5</v>
      </c>
      <c r="CY4" s="534">
        <v>5.5789787864911497E-6</v>
      </c>
      <c r="CZ4" s="534">
        <v>5.6076700325960486E-3</v>
      </c>
      <c r="DA4" s="534">
        <v>1.1038783770243227E-2</v>
      </c>
      <c r="DB4" s="534">
        <v>3.2366289422107233E-5</v>
      </c>
      <c r="DC4" s="534">
        <v>2.7461868916446933E-4</v>
      </c>
      <c r="DD4" s="534">
        <v>2.2123215110538678E-3</v>
      </c>
      <c r="DE4" s="534">
        <v>2.9609557111628393E-5</v>
      </c>
      <c r="DF4" s="534">
        <v>1.2058428515698057E-5</v>
      </c>
      <c r="DG4" s="535">
        <v>1.1611768325101368</v>
      </c>
      <c r="DH4" s="536">
        <v>0.87984044850764243</v>
      </c>
      <c r="DI4" s="537" t="s">
        <v>205</v>
      </c>
    </row>
    <row r="5" spans="1:113" ht="18.75" customHeight="1">
      <c r="A5" s="603" t="s">
        <v>206</v>
      </c>
      <c r="B5" s="611" t="s">
        <v>313</v>
      </c>
      <c r="C5" s="488"/>
      <c r="D5" s="533">
        <v>4.1360848013541219E-3</v>
      </c>
      <c r="E5" s="533">
        <v>1.0223852281650576</v>
      </c>
      <c r="F5" s="533">
        <v>1.311413657107844E-2</v>
      </c>
      <c r="G5" s="533">
        <v>1.0164876104610156E-4</v>
      </c>
      <c r="H5" s="533">
        <v>1.3279700126899037E-4</v>
      </c>
      <c r="I5" s="533">
        <v>0</v>
      </c>
      <c r="J5" s="533">
        <v>1.1877344060358087E-6</v>
      </c>
      <c r="K5" s="533">
        <v>3.9337874879993615E-2</v>
      </c>
      <c r="L5" s="510">
        <v>1.0866670927424705E-3</v>
      </c>
      <c r="M5" s="510">
        <v>1.994471333674884E-3</v>
      </c>
      <c r="N5" s="510">
        <v>0</v>
      </c>
      <c r="O5" s="510">
        <v>4.8053476787940336E-4</v>
      </c>
      <c r="P5" s="510">
        <v>1.7097353044877179E-5</v>
      </c>
      <c r="Q5" s="510">
        <v>1.0211977705466237E-5</v>
      </c>
      <c r="R5" s="510">
        <v>1.951684023492332E-6</v>
      </c>
      <c r="S5" s="510">
        <v>3.8077301089767086E-5</v>
      </c>
      <c r="T5" s="510">
        <v>1.9161757021385989E-6</v>
      </c>
      <c r="U5" s="510">
        <v>8.8219859295299537E-7</v>
      </c>
      <c r="V5" s="510">
        <v>2.7314094833034134E-4</v>
      </c>
      <c r="W5" s="510">
        <v>5.0889329048059328E-6</v>
      </c>
      <c r="X5" s="510">
        <v>0</v>
      </c>
      <c r="Y5" s="510">
        <v>7.025360814004034E-5</v>
      </c>
      <c r="Z5" s="510">
        <v>1.5944172311397174E-5</v>
      </c>
      <c r="AA5" s="510">
        <v>1.5048797751879413E-5</v>
      </c>
      <c r="AB5" s="510">
        <v>8.8181058606983851E-5</v>
      </c>
      <c r="AC5" s="510">
        <v>1.0759665340661755E-4</v>
      </c>
      <c r="AD5" s="510">
        <v>1.5515860720779067E-8</v>
      </c>
      <c r="AE5" s="510">
        <v>1.0066349912891582E-6</v>
      </c>
      <c r="AF5" s="510">
        <v>1.7157110424958194E-6</v>
      </c>
      <c r="AG5" s="510">
        <v>2.156052942470621E-5</v>
      </c>
      <c r="AH5" s="510">
        <v>1.0332240399946086E-2</v>
      </c>
      <c r="AI5" s="510">
        <v>1.4888387974583813E-6</v>
      </c>
      <c r="AJ5" s="510">
        <v>3.6885139650762526E-7</v>
      </c>
      <c r="AK5" s="510">
        <v>8.6735198485126422E-6</v>
      </c>
      <c r="AL5" s="510">
        <v>1.3790442954935012E-5</v>
      </c>
      <c r="AM5" s="510">
        <v>2.1373293960403211E-8</v>
      </c>
      <c r="AN5" s="510">
        <v>1.3991583677841259E-7</v>
      </c>
      <c r="AO5" s="510">
        <v>4.2223082468334834E-7</v>
      </c>
      <c r="AP5" s="510">
        <v>1.0935333757230451E-7</v>
      </c>
      <c r="AQ5" s="510">
        <v>2.6804341883169347E-7</v>
      </c>
      <c r="AR5" s="510">
        <v>3.0418290456292726E-7</v>
      </c>
      <c r="AS5" s="510">
        <v>2.2387657837222513E-7</v>
      </c>
      <c r="AT5" s="510">
        <v>2.4312147587326098E-7</v>
      </c>
      <c r="AU5" s="510">
        <v>3.6428770731479972E-7</v>
      </c>
      <c r="AV5" s="510">
        <v>5.4581485248987368E-7</v>
      </c>
      <c r="AW5" s="510">
        <v>6.406930350037675E-7</v>
      </c>
      <c r="AX5" s="510">
        <v>7.0239211169893211E-7</v>
      </c>
      <c r="AY5" s="510">
        <v>5.8910343984681122E-7</v>
      </c>
      <c r="AZ5" s="510">
        <v>4.9687623174234478E-7</v>
      </c>
      <c r="BA5" s="510">
        <v>7.6056705777742961E-7</v>
      </c>
      <c r="BB5" s="510">
        <v>6.465340939632775E-7</v>
      </c>
      <c r="BC5" s="510">
        <v>5.2468811211596273E-7</v>
      </c>
      <c r="BD5" s="510">
        <v>6.6112160790498486E-7</v>
      </c>
      <c r="BE5" s="510">
        <v>8.4398368229037124E-8</v>
      </c>
      <c r="BF5" s="510">
        <v>1.0912736678854322E-7</v>
      </c>
      <c r="BG5" s="510">
        <v>2.246349759382451E-7</v>
      </c>
      <c r="BH5" s="510">
        <v>2.7622805621135862E-7</v>
      </c>
      <c r="BI5" s="510">
        <v>5.4824461315332392E-7</v>
      </c>
      <c r="BJ5" s="510">
        <v>1.8786496975422774E-7</v>
      </c>
      <c r="BK5" s="510">
        <v>4.3816317491330518E-4</v>
      </c>
      <c r="BL5" s="510">
        <v>3.8569296016742547E-8</v>
      </c>
      <c r="BM5" s="510">
        <v>1.7053321848560275E-6</v>
      </c>
      <c r="BN5" s="510">
        <v>8.8137030948407257E-7</v>
      </c>
      <c r="BO5" s="510">
        <v>4.2679868168346536E-6</v>
      </c>
      <c r="BP5" s="510">
        <v>3.297570011146749E-6</v>
      </c>
      <c r="BQ5" s="510">
        <v>3.8136749461698912E-7</v>
      </c>
      <c r="BR5" s="510">
        <v>7.7118364649120943E-7</v>
      </c>
      <c r="BS5" s="510">
        <v>5.0660788305519251E-7</v>
      </c>
      <c r="BT5" s="510">
        <v>3.275787104163698E-7</v>
      </c>
      <c r="BU5" s="510">
        <v>5.9851435316377334E-7</v>
      </c>
      <c r="BV5" s="510">
        <v>3.4589941085225064E-7</v>
      </c>
      <c r="BW5" s="510">
        <v>2.8491437035764976E-7</v>
      </c>
      <c r="BX5" s="510">
        <v>1.8309383129075566E-7</v>
      </c>
      <c r="BY5" s="510">
        <v>8.6306716908743674E-8</v>
      </c>
      <c r="BZ5" s="510">
        <v>1.2807023369242562E-6</v>
      </c>
      <c r="CA5" s="510">
        <v>2.0707976431566101E-7</v>
      </c>
      <c r="CB5" s="510">
        <v>3.1864847420086765E-7</v>
      </c>
      <c r="CC5" s="510">
        <v>2.5710315078258595E-7</v>
      </c>
      <c r="CD5" s="510">
        <v>1.9501819285389531E-7</v>
      </c>
      <c r="CE5" s="510">
        <v>4.1350812881875908E-7</v>
      </c>
      <c r="CF5" s="510">
        <v>3.3882142271115842E-7</v>
      </c>
      <c r="CG5" s="510">
        <v>4.4547682577270751E-7</v>
      </c>
      <c r="CH5" s="510">
        <v>2.6614522573535089E-7</v>
      </c>
      <c r="CI5" s="510">
        <v>2.1159839737875021E-6</v>
      </c>
      <c r="CJ5" s="510">
        <v>1.2246799864403397E-6</v>
      </c>
      <c r="CK5" s="510">
        <v>1.5357855193524058E-6</v>
      </c>
      <c r="CL5" s="510">
        <v>1.983335526656653E-6</v>
      </c>
      <c r="CM5" s="510">
        <v>2.0822825834731111E-6</v>
      </c>
      <c r="CN5" s="510">
        <v>1.9139250466189232E-6</v>
      </c>
      <c r="CO5" s="510">
        <v>2.3437069769828889E-4</v>
      </c>
      <c r="CP5" s="510">
        <v>5.0461807967716772E-4</v>
      </c>
      <c r="CQ5" s="510">
        <v>1.1410492636744384E-4</v>
      </c>
      <c r="CR5" s="510">
        <v>5.9009446431461377E-7</v>
      </c>
      <c r="CS5" s="510">
        <v>3.1106548671071298E-4</v>
      </c>
      <c r="CT5" s="510">
        <v>6.0574140287803901E-4</v>
      </c>
      <c r="CU5" s="510">
        <v>1.4374819441718749E-5</v>
      </c>
      <c r="CV5" s="510">
        <v>1.245538179706221E-6</v>
      </c>
      <c r="CW5" s="510">
        <v>1.3464460482264982E-6</v>
      </c>
      <c r="CX5" s="510">
        <v>3.5204032117428298E-7</v>
      </c>
      <c r="CY5" s="510">
        <v>5.9820335307881656E-7</v>
      </c>
      <c r="CZ5" s="510">
        <v>1.3728425859271479E-3</v>
      </c>
      <c r="DA5" s="510">
        <v>4.0003869803260277E-3</v>
      </c>
      <c r="DB5" s="510">
        <v>1.1551807327276785E-6</v>
      </c>
      <c r="DC5" s="510">
        <v>6.6917525216178572E-6</v>
      </c>
      <c r="DD5" s="510">
        <v>1.4045589101842142E-4</v>
      </c>
      <c r="DE5" s="510">
        <v>1.0672026724887869E-5</v>
      </c>
      <c r="DF5" s="510">
        <v>1.5375108854925951E-6</v>
      </c>
      <c r="DG5" s="535">
        <v>1.1015945447180293</v>
      </c>
      <c r="DH5" s="536">
        <v>0.83469408892966523</v>
      </c>
      <c r="DI5" s="537" t="s">
        <v>206</v>
      </c>
    </row>
    <row r="6" spans="1:113" ht="18.75" customHeight="1">
      <c r="A6" s="603" t="s">
        <v>207</v>
      </c>
      <c r="B6" s="611" t="s">
        <v>314</v>
      </c>
      <c r="C6" s="488"/>
      <c r="D6" s="533">
        <v>9.67917134207925E-2</v>
      </c>
      <c r="E6" s="533">
        <v>3.7879275955752884E-2</v>
      </c>
      <c r="F6" s="533">
        <v>1.0008419569639171</v>
      </c>
      <c r="G6" s="533">
        <v>7.6832034374811983E-5</v>
      </c>
      <c r="H6" s="533">
        <v>2.2338644896589725E-5</v>
      </c>
      <c r="I6" s="533">
        <v>0</v>
      </c>
      <c r="J6" s="533">
        <v>9.8766301554602081E-7</v>
      </c>
      <c r="K6" s="533">
        <v>5.2577644806972024E-3</v>
      </c>
      <c r="L6" s="510">
        <v>6.9365805346055986E-4</v>
      </c>
      <c r="M6" s="510">
        <v>2.8856173502888457E-3</v>
      </c>
      <c r="N6" s="510">
        <v>0</v>
      </c>
      <c r="O6" s="510">
        <v>6.0538202823079358E-4</v>
      </c>
      <c r="P6" s="510">
        <v>2.3287996868497657E-5</v>
      </c>
      <c r="Q6" s="510">
        <v>9.342212041561211E-6</v>
      </c>
      <c r="R6" s="510">
        <v>1.9578392528046281E-6</v>
      </c>
      <c r="S6" s="510">
        <v>1.2934710797996832E-5</v>
      </c>
      <c r="T6" s="510">
        <v>1.0918470904350713E-6</v>
      </c>
      <c r="U6" s="510">
        <v>6.8768919674426909E-7</v>
      </c>
      <c r="V6" s="510">
        <v>1.0886755407813727E-5</v>
      </c>
      <c r="W6" s="510">
        <v>1.9840325889236564E-6</v>
      </c>
      <c r="X6" s="510">
        <v>0</v>
      </c>
      <c r="Y6" s="510">
        <v>2.0094972746497617E-5</v>
      </c>
      <c r="Z6" s="510">
        <v>4.9120245080809959E-6</v>
      </c>
      <c r="AA6" s="510">
        <v>9.7687202632834396E-5</v>
      </c>
      <c r="AB6" s="510">
        <v>1.6996917965679293E-4</v>
      </c>
      <c r="AC6" s="510">
        <v>4.0067963433283918E-5</v>
      </c>
      <c r="AD6" s="510">
        <v>5.7190536426059726E-8</v>
      </c>
      <c r="AE6" s="510">
        <v>8.0775314182054896E-7</v>
      </c>
      <c r="AF6" s="510">
        <v>9.1524972007951097E-7</v>
      </c>
      <c r="AG6" s="510">
        <v>2.8184520545779273E-4</v>
      </c>
      <c r="AH6" s="510">
        <v>4.3513939282105538E-4</v>
      </c>
      <c r="AI6" s="510">
        <v>1.0989492637910979E-6</v>
      </c>
      <c r="AJ6" s="510">
        <v>7.5892786416028321E-7</v>
      </c>
      <c r="AK6" s="510">
        <v>2.5582791270274908E-6</v>
      </c>
      <c r="AL6" s="510">
        <v>3.3546223599204379E-5</v>
      </c>
      <c r="AM6" s="510">
        <v>6.5150094097611584E-7</v>
      </c>
      <c r="AN6" s="510">
        <v>3.5422795286800945E-7</v>
      </c>
      <c r="AO6" s="510">
        <v>7.3227196823774851E-7</v>
      </c>
      <c r="AP6" s="510">
        <v>4.2775645469456137E-7</v>
      </c>
      <c r="AQ6" s="510">
        <v>6.4991840966587016E-7</v>
      </c>
      <c r="AR6" s="510">
        <v>7.0644072460041205E-7</v>
      </c>
      <c r="AS6" s="510">
        <v>5.6094152423772283E-7</v>
      </c>
      <c r="AT6" s="510">
        <v>5.4298367377666557E-7</v>
      </c>
      <c r="AU6" s="510">
        <v>1.104842908263362E-6</v>
      </c>
      <c r="AV6" s="510">
        <v>8.142420135836901E-7</v>
      </c>
      <c r="AW6" s="510">
        <v>1.0136399360940723E-6</v>
      </c>
      <c r="AX6" s="510">
        <v>1.3195368674047937E-6</v>
      </c>
      <c r="AY6" s="510">
        <v>1.2067602010357371E-6</v>
      </c>
      <c r="AZ6" s="510">
        <v>1.0103869246425872E-6</v>
      </c>
      <c r="BA6" s="510">
        <v>1.7288478815694836E-6</v>
      </c>
      <c r="BB6" s="510">
        <v>1.0007041768594048E-6</v>
      </c>
      <c r="BC6" s="510">
        <v>1.2756914681792606E-6</v>
      </c>
      <c r="BD6" s="510">
        <v>1.4262446630850988E-6</v>
      </c>
      <c r="BE6" s="510">
        <v>1.7882125528486349E-7</v>
      </c>
      <c r="BF6" s="510">
        <v>3.7699087273625081E-7</v>
      </c>
      <c r="BG6" s="510">
        <v>5.6012418397966697E-7</v>
      </c>
      <c r="BH6" s="510">
        <v>6.739427745937239E-7</v>
      </c>
      <c r="BI6" s="510">
        <v>1.4835951154160823E-6</v>
      </c>
      <c r="BJ6" s="510">
        <v>5.0436778507175282E-7</v>
      </c>
      <c r="BK6" s="510">
        <v>3.7253475628282823E-5</v>
      </c>
      <c r="BL6" s="510">
        <v>1.3022922437388131E-7</v>
      </c>
      <c r="BM6" s="510">
        <v>2.6895270825792289E-5</v>
      </c>
      <c r="BN6" s="510">
        <v>1.5325474881374373E-6</v>
      </c>
      <c r="BO6" s="510">
        <v>8.6041909952530181E-5</v>
      </c>
      <c r="BP6" s="510">
        <v>6.480220044498874E-5</v>
      </c>
      <c r="BQ6" s="510">
        <v>9.5487773659654633E-7</v>
      </c>
      <c r="BR6" s="510">
        <v>8.1800480764467668E-7</v>
      </c>
      <c r="BS6" s="510">
        <v>1.1468303096007712E-6</v>
      </c>
      <c r="BT6" s="510">
        <v>7.2538053963376614E-7</v>
      </c>
      <c r="BU6" s="510">
        <v>5.8940188561924989E-6</v>
      </c>
      <c r="BV6" s="510">
        <v>7.6913247040053194E-7</v>
      </c>
      <c r="BW6" s="510">
        <v>5.3030068840001024E-7</v>
      </c>
      <c r="BX6" s="510">
        <v>3.9186728290742223E-7</v>
      </c>
      <c r="BY6" s="510">
        <v>3.0847834972706414E-7</v>
      </c>
      <c r="BZ6" s="510">
        <v>3.1871223856790859E-6</v>
      </c>
      <c r="CA6" s="510">
        <v>4.6917050159974028E-7</v>
      </c>
      <c r="CB6" s="510">
        <v>1.2117073223678375E-6</v>
      </c>
      <c r="CC6" s="510">
        <v>4.7841861024423613E-7</v>
      </c>
      <c r="CD6" s="510">
        <v>4.3326508983470326E-7</v>
      </c>
      <c r="CE6" s="510">
        <v>8.5100771777312734E-7</v>
      </c>
      <c r="CF6" s="510">
        <v>8.2534672874552722E-7</v>
      </c>
      <c r="CG6" s="510">
        <v>8.3424285298483643E-7</v>
      </c>
      <c r="CH6" s="510">
        <v>3.7630992724464531E-7</v>
      </c>
      <c r="CI6" s="510">
        <v>3.8864144581187908E-6</v>
      </c>
      <c r="CJ6" s="510">
        <v>1.4583919321169696E-5</v>
      </c>
      <c r="CK6" s="510">
        <v>2.6396239413681066E-6</v>
      </c>
      <c r="CL6" s="510">
        <v>6.3946881899731775E-6</v>
      </c>
      <c r="CM6" s="510">
        <v>1.2514357768631839E-5</v>
      </c>
      <c r="CN6" s="510">
        <v>1.2078923115956777E-6</v>
      </c>
      <c r="CO6" s="510">
        <v>6.1395243513085265E-4</v>
      </c>
      <c r="CP6" s="510">
        <v>1.9983037292402295E-5</v>
      </c>
      <c r="CQ6" s="510">
        <v>5.819114505641859E-5</v>
      </c>
      <c r="CR6" s="510">
        <v>7.9515982231469251E-7</v>
      </c>
      <c r="CS6" s="510">
        <v>1.4592550526001794E-4</v>
      </c>
      <c r="CT6" s="510">
        <v>2.4595868639695463E-4</v>
      </c>
      <c r="CU6" s="510">
        <v>8.0781698315066794E-5</v>
      </c>
      <c r="CV6" s="510">
        <v>4.73163265408477E-6</v>
      </c>
      <c r="CW6" s="510">
        <v>7.2917015176694968E-6</v>
      </c>
      <c r="CX6" s="510">
        <v>1.1259253967461953E-6</v>
      </c>
      <c r="CY6" s="510">
        <v>8.3676731254499464E-7</v>
      </c>
      <c r="CZ6" s="510">
        <v>5.8445454335278332E-4</v>
      </c>
      <c r="DA6" s="510">
        <v>1.1937817578795285E-3</v>
      </c>
      <c r="DB6" s="510">
        <v>3.6417600318764991E-6</v>
      </c>
      <c r="DC6" s="510">
        <v>3.249894533619151E-4</v>
      </c>
      <c r="DD6" s="510">
        <v>2.1689644235317273E-4</v>
      </c>
      <c r="DE6" s="510">
        <v>3.258285365217831E-6</v>
      </c>
      <c r="DF6" s="510">
        <v>1.6479397156775494E-6</v>
      </c>
      <c r="DG6" s="535">
        <v>1.1500137948618059</v>
      </c>
      <c r="DH6" s="536">
        <v>0.87138205373414057</v>
      </c>
      <c r="DI6" s="537" t="s">
        <v>207</v>
      </c>
    </row>
    <row r="7" spans="1:113" ht="18.75" customHeight="1">
      <c r="A7" s="603" t="s">
        <v>208</v>
      </c>
      <c r="B7" s="611" t="s">
        <v>315</v>
      </c>
      <c r="C7" s="488"/>
      <c r="D7" s="533">
        <v>6.1285094367922378E-5</v>
      </c>
      <c r="E7" s="533">
        <v>7.4173266847460073E-5</v>
      </c>
      <c r="F7" s="533">
        <v>1.3465964705893629E-5</v>
      </c>
      <c r="G7" s="533">
        <v>1.0589789039856403</v>
      </c>
      <c r="H7" s="533">
        <v>4.1767771521472132E-5</v>
      </c>
      <c r="I7" s="533">
        <v>0</v>
      </c>
      <c r="J7" s="533">
        <v>3.5675665384072289E-5</v>
      </c>
      <c r="K7" s="533">
        <v>4.5392517238544873E-4</v>
      </c>
      <c r="L7" s="510">
        <v>2.3478231149052432E-5</v>
      </c>
      <c r="M7" s="510">
        <v>6.0420044306102455E-4</v>
      </c>
      <c r="N7" s="510">
        <v>0</v>
      </c>
      <c r="O7" s="510">
        <v>3.8898974902610632E-5</v>
      </c>
      <c r="P7" s="510">
        <v>1.598501881683649E-5</v>
      </c>
      <c r="Q7" s="510">
        <v>8.2367203421072108E-2</v>
      </c>
      <c r="R7" s="510">
        <v>3.6386775684926786E-3</v>
      </c>
      <c r="S7" s="510">
        <v>3.8838169968879787E-4</v>
      </c>
      <c r="T7" s="510">
        <v>5.3821260514283342E-5</v>
      </c>
      <c r="U7" s="510">
        <v>1.2244448001478898E-5</v>
      </c>
      <c r="V7" s="510">
        <v>1.3829925295788123E-5</v>
      </c>
      <c r="W7" s="510">
        <v>2.8517003688006959E-4</v>
      </c>
      <c r="X7" s="510">
        <v>0</v>
      </c>
      <c r="Y7" s="510">
        <v>1.9873952468645815E-5</v>
      </c>
      <c r="Z7" s="510">
        <v>1.3369271566689617E-5</v>
      </c>
      <c r="AA7" s="510">
        <v>1.6442333156824322E-5</v>
      </c>
      <c r="AB7" s="510">
        <v>9.8543059503770165E-6</v>
      </c>
      <c r="AC7" s="510">
        <v>1.5755953200471151E-3</v>
      </c>
      <c r="AD7" s="510">
        <v>9.472879998253578E-7</v>
      </c>
      <c r="AE7" s="510">
        <v>1.0347436148131052E-5</v>
      </c>
      <c r="AF7" s="510">
        <v>9.5941240024895865E-6</v>
      </c>
      <c r="AG7" s="510">
        <v>1.173052347906142E-5</v>
      </c>
      <c r="AH7" s="510">
        <v>3.0619904963845512E-3</v>
      </c>
      <c r="AI7" s="510">
        <v>2.2338413155870667E-4</v>
      </c>
      <c r="AJ7" s="510">
        <v>1.0681579954023345E-5</v>
      </c>
      <c r="AK7" s="510">
        <v>7.0627210897002189E-4</v>
      </c>
      <c r="AL7" s="510">
        <v>5.1083343257569319E-5</v>
      </c>
      <c r="AM7" s="510">
        <v>1.8505675507650545E-5</v>
      </c>
      <c r="AN7" s="510">
        <v>8.921503620664411E-6</v>
      </c>
      <c r="AO7" s="510">
        <v>2.2948105012723253E-5</v>
      </c>
      <c r="AP7" s="510">
        <v>4.3172269794363614E-6</v>
      </c>
      <c r="AQ7" s="510">
        <v>6.3758160133516529E-6</v>
      </c>
      <c r="AR7" s="510">
        <v>2.4322320928118433E-5</v>
      </c>
      <c r="AS7" s="510">
        <v>4.8376329687150477E-5</v>
      </c>
      <c r="AT7" s="510">
        <v>1.7729550946716267E-5</v>
      </c>
      <c r="AU7" s="510">
        <v>5.5125318493495755E-6</v>
      </c>
      <c r="AV7" s="510">
        <v>7.9788881248649211E-6</v>
      </c>
      <c r="AW7" s="510">
        <v>1.455133152653453E-5</v>
      </c>
      <c r="AX7" s="510">
        <v>8.0773994021210928E-6</v>
      </c>
      <c r="AY7" s="510">
        <v>9.6448720840542335E-6</v>
      </c>
      <c r="AZ7" s="510">
        <v>7.9297990995882509E-6</v>
      </c>
      <c r="BA7" s="510">
        <v>5.6850037442237791E-6</v>
      </c>
      <c r="BB7" s="510">
        <v>4.8915697976326213E-6</v>
      </c>
      <c r="BC7" s="510">
        <v>7.7628886988432324E-6</v>
      </c>
      <c r="BD7" s="510">
        <v>3.7173884896325458E-6</v>
      </c>
      <c r="BE7" s="510">
        <v>1.7394746299082885E-6</v>
      </c>
      <c r="BF7" s="510">
        <v>2.3068202426700023E-6</v>
      </c>
      <c r="BG7" s="510">
        <v>1.1659869375227742E-5</v>
      </c>
      <c r="BH7" s="510">
        <v>7.7598688448420838E-6</v>
      </c>
      <c r="BI7" s="510">
        <v>5.5824068451362625E-6</v>
      </c>
      <c r="BJ7" s="510">
        <v>4.9581299475823323E-5</v>
      </c>
      <c r="BK7" s="510">
        <v>3.5779857404274801E-4</v>
      </c>
      <c r="BL7" s="510">
        <v>9.6357725897582479E-7</v>
      </c>
      <c r="BM7" s="510">
        <v>1.3337245835349748E-3</v>
      </c>
      <c r="BN7" s="510">
        <v>3.5139064314952478E-4</v>
      </c>
      <c r="BO7" s="510">
        <v>1.4233846426050053E-4</v>
      </c>
      <c r="BP7" s="510">
        <v>1.0262650454840535E-4</v>
      </c>
      <c r="BQ7" s="510">
        <v>3.9800069585322352E-5</v>
      </c>
      <c r="BR7" s="510">
        <v>1.481296885248721E-5</v>
      </c>
      <c r="BS7" s="510">
        <v>2.2778558933355977E-5</v>
      </c>
      <c r="BT7" s="510">
        <v>8.6343533381760607E-6</v>
      </c>
      <c r="BU7" s="510">
        <v>1.8976808086568312E-5</v>
      </c>
      <c r="BV7" s="510">
        <v>7.0391719337576193E-6</v>
      </c>
      <c r="BW7" s="510">
        <v>4.3994350337255516E-6</v>
      </c>
      <c r="BX7" s="510">
        <v>7.5432456473873593E-6</v>
      </c>
      <c r="BY7" s="510">
        <v>5.4891365031349837E-6</v>
      </c>
      <c r="BZ7" s="510">
        <v>1.4221106576554451E-5</v>
      </c>
      <c r="CA7" s="510">
        <v>4.9398425772185551E-6</v>
      </c>
      <c r="CB7" s="510">
        <v>2.0158978727333922E-5</v>
      </c>
      <c r="CC7" s="510">
        <v>8.8087266884940619E-6</v>
      </c>
      <c r="CD7" s="510">
        <v>2.5980708432021018E-5</v>
      </c>
      <c r="CE7" s="510">
        <v>7.6224719938792175E-6</v>
      </c>
      <c r="CF7" s="510">
        <v>2.1323382573597417E-5</v>
      </c>
      <c r="CG7" s="510">
        <v>1.5070999152616633E-4</v>
      </c>
      <c r="CH7" s="510">
        <v>2.2439355910160825E-6</v>
      </c>
      <c r="CI7" s="510">
        <v>9.6420485936525395E-6</v>
      </c>
      <c r="CJ7" s="510">
        <v>1.519209325450975E-5</v>
      </c>
      <c r="CK7" s="510">
        <v>7.1250426652152629E-6</v>
      </c>
      <c r="CL7" s="510">
        <v>1.1222054338700992E-5</v>
      </c>
      <c r="CM7" s="510">
        <v>1.4672424085044328E-5</v>
      </c>
      <c r="CN7" s="510">
        <v>1.0790580678184771E-5</v>
      </c>
      <c r="CO7" s="510">
        <v>7.9612204620340484E-5</v>
      </c>
      <c r="CP7" s="510">
        <v>8.1863106907335139E-6</v>
      </c>
      <c r="CQ7" s="510">
        <v>1.5103054171775165E-5</v>
      </c>
      <c r="CR7" s="510">
        <v>1.4392578008973719E-5</v>
      </c>
      <c r="CS7" s="510">
        <v>9.1940993936374656E-5</v>
      </c>
      <c r="CT7" s="510">
        <v>1.5912811498688354E-4</v>
      </c>
      <c r="CU7" s="510">
        <v>1.9666618891645707E-5</v>
      </c>
      <c r="CV7" s="510">
        <v>8.0673161536204418E-6</v>
      </c>
      <c r="CW7" s="510">
        <v>8.518952041581035E-6</v>
      </c>
      <c r="CX7" s="510">
        <v>4.2488750547119316E-6</v>
      </c>
      <c r="CY7" s="510">
        <v>8.329445768485827E-6</v>
      </c>
      <c r="CZ7" s="510">
        <v>7.3759600284760028E-4</v>
      </c>
      <c r="DA7" s="510">
        <v>1.1707978010387899E-3</v>
      </c>
      <c r="DB7" s="510">
        <v>1.4289787013552657E-5</v>
      </c>
      <c r="DC7" s="510">
        <v>2.2297832019159149E-5</v>
      </c>
      <c r="DD7" s="510">
        <v>8.6609619791798163E-5</v>
      </c>
      <c r="DE7" s="510">
        <v>2.7754755149519619E-5</v>
      </c>
      <c r="DF7" s="510">
        <v>7.6235549518930183E-6</v>
      </c>
      <c r="DG7" s="535">
        <v>1.1583552654047453</v>
      </c>
      <c r="DH7" s="536">
        <v>0.87770250638031333</v>
      </c>
      <c r="DI7" s="537" t="s">
        <v>208</v>
      </c>
    </row>
    <row r="8" spans="1:113" ht="18.75" customHeight="1">
      <c r="A8" s="603" t="s">
        <v>209</v>
      </c>
      <c r="B8" s="611" t="s">
        <v>316</v>
      </c>
      <c r="C8" s="488"/>
      <c r="D8" s="510">
        <v>6.5596088419907702E-6</v>
      </c>
      <c r="E8" s="510">
        <v>6.9598119978379764E-5</v>
      </c>
      <c r="F8" s="510">
        <v>8.8170888617327258E-6</v>
      </c>
      <c r="G8" s="510">
        <v>5.2233352162428341E-5</v>
      </c>
      <c r="H8" s="510">
        <v>1.0053481612355069</v>
      </c>
      <c r="I8" s="510">
        <v>0</v>
      </c>
      <c r="J8" s="510">
        <v>2.3559129692419204E-5</v>
      </c>
      <c r="K8" s="510">
        <v>1.9179059452166351E-2</v>
      </c>
      <c r="L8" s="510">
        <v>5.3377052522485193E-4</v>
      </c>
      <c r="M8" s="510">
        <v>8.0830981791055428E-4</v>
      </c>
      <c r="N8" s="510">
        <v>0</v>
      </c>
      <c r="O8" s="510">
        <v>8.0057165123795699E-6</v>
      </c>
      <c r="P8" s="510">
        <v>1.5753514310238502E-4</v>
      </c>
      <c r="Q8" s="510">
        <v>2.5988741912326146E-5</v>
      </c>
      <c r="R8" s="510">
        <v>5.123953815121426E-5</v>
      </c>
      <c r="S8" s="510">
        <v>2.4436400391661782E-5</v>
      </c>
      <c r="T8" s="510">
        <v>5.088367060015852E-6</v>
      </c>
      <c r="U8" s="510">
        <v>3.7414570286539679E-6</v>
      </c>
      <c r="V8" s="510">
        <v>5.7811250280311916E-5</v>
      </c>
      <c r="W8" s="510">
        <v>5.8226199858381356E-6</v>
      </c>
      <c r="X8" s="510">
        <v>0</v>
      </c>
      <c r="Y8" s="510">
        <v>4.5996023859780259E-5</v>
      </c>
      <c r="Z8" s="510">
        <v>1.2047818278425997E-5</v>
      </c>
      <c r="AA8" s="510">
        <v>9.8979527996053087E-6</v>
      </c>
      <c r="AB8" s="510">
        <v>1.4025913840354175E-4</v>
      </c>
      <c r="AC8" s="510">
        <v>5.6041834713005226E-5</v>
      </c>
      <c r="AD8" s="510">
        <v>3.3879204314753136E-7</v>
      </c>
      <c r="AE8" s="510">
        <v>6.0238847137507337E-6</v>
      </c>
      <c r="AF8" s="510">
        <v>4.7649179612573593E-6</v>
      </c>
      <c r="AG8" s="510">
        <v>9.9924906527129731E-6</v>
      </c>
      <c r="AH8" s="510">
        <v>2.7274665892786364E-4</v>
      </c>
      <c r="AI8" s="510">
        <v>4.1230010709120782E-5</v>
      </c>
      <c r="AJ8" s="510">
        <v>6.0032211904185338E-6</v>
      </c>
      <c r="AK8" s="510">
        <v>6.1666948510677189E-5</v>
      </c>
      <c r="AL8" s="510">
        <v>2.3880801039522889E-5</v>
      </c>
      <c r="AM8" s="510">
        <v>3.8304204874481076E-6</v>
      </c>
      <c r="AN8" s="510">
        <v>1.1380954095653995E-5</v>
      </c>
      <c r="AO8" s="510">
        <v>1.7208186295749798E-5</v>
      </c>
      <c r="AP8" s="510">
        <v>3.8480023649587133E-6</v>
      </c>
      <c r="AQ8" s="510">
        <v>3.053917716554284E-6</v>
      </c>
      <c r="AR8" s="510">
        <v>1.4156990762998591E-5</v>
      </c>
      <c r="AS8" s="510">
        <v>3.2149477413368148E-6</v>
      </c>
      <c r="AT8" s="510">
        <v>4.0857891457475572E-6</v>
      </c>
      <c r="AU8" s="510">
        <v>3.8037374683575666E-6</v>
      </c>
      <c r="AV8" s="510">
        <v>2.6563895289788875E-5</v>
      </c>
      <c r="AW8" s="510">
        <v>1.4280075337190971E-5</v>
      </c>
      <c r="AX8" s="510">
        <v>7.3304210434527937E-6</v>
      </c>
      <c r="AY8" s="510">
        <v>1.0152327747083817E-5</v>
      </c>
      <c r="AZ8" s="510">
        <v>8.5217600377598403E-6</v>
      </c>
      <c r="BA8" s="510">
        <v>4.4183207771570374E-6</v>
      </c>
      <c r="BB8" s="510">
        <v>2.8405159377686219E-5</v>
      </c>
      <c r="BC8" s="510">
        <v>5.0976124489955275E-6</v>
      </c>
      <c r="BD8" s="510">
        <v>1.7959301655837779E-5</v>
      </c>
      <c r="BE8" s="510">
        <v>1.9971045085383214E-6</v>
      </c>
      <c r="BF8" s="510">
        <v>1.4536741453534265E-6</v>
      </c>
      <c r="BG8" s="510">
        <v>5.2775640417545492E-6</v>
      </c>
      <c r="BH8" s="510">
        <v>4.976687535782298E-6</v>
      </c>
      <c r="BI8" s="510">
        <v>4.8835612494764006E-6</v>
      </c>
      <c r="BJ8" s="510">
        <v>3.659256317729697E-6</v>
      </c>
      <c r="BK8" s="510">
        <v>5.4455743294557393E-2</v>
      </c>
      <c r="BL8" s="510">
        <v>9.4956333605480956E-7</v>
      </c>
      <c r="BM8" s="510">
        <v>1.54318210465996E-5</v>
      </c>
      <c r="BN8" s="510">
        <v>4.3422724099156129E-5</v>
      </c>
      <c r="BO8" s="510">
        <v>3.0015359632816846E-5</v>
      </c>
      <c r="BP8" s="510">
        <v>3.1163554989420915E-5</v>
      </c>
      <c r="BQ8" s="510">
        <v>5.5771874511135507E-6</v>
      </c>
      <c r="BR8" s="510">
        <v>3.738867196673436E-6</v>
      </c>
      <c r="BS8" s="510">
        <v>1.6918023448175493E-5</v>
      </c>
      <c r="BT8" s="510">
        <v>8.6475977488097702E-6</v>
      </c>
      <c r="BU8" s="510">
        <v>8.8318622748544651E-6</v>
      </c>
      <c r="BV8" s="510">
        <v>1.0965243411583821E-5</v>
      </c>
      <c r="BW8" s="510">
        <v>5.7866168568490675E-6</v>
      </c>
      <c r="BX8" s="510">
        <v>4.0176003792113246E-6</v>
      </c>
      <c r="BY8" s="510">
        <v>1.5756953786141944E-6</v>
      </c>
      <c r="BZ8" s="510">
        <v>5.6821456321732391E-6</v>
      </c>
      <c r="CA8" s="510">
        <v>4.7679513186105944E-6</v>
      </c>
      <c r="CB8" s="510">
        <v>8.7502895005927464E-6</v>
      </c>
      <c r="CC8" s="510">
        <v>4.5065895849193963E-6</v>
      </c>
      <c r="CD8" s="510">
        <v>6.1004592752723042E-6</v>
      </c>
      <c r="CE8" s="510">
        <v>9.7805678196500633E-6</v>
      </c>
      <c r="CF8" s="510">
        <v>7.5718258440182724E-6</v>
      </c>
      <c r="CG8" s="510">
        <v>9.5108125138146632E-6</v>
      </c>
      <c r="CH8" s="510">
        <v>6.350468744412703E-6</v>
      </c>
      <c r="CI8" s="510">
        <v>2.1856578079837389E-5</v>
      </c>
      <c r="CJ8" s="510">
        <v>3.2264677710419089E-5</v>
      </c>
      <c r="CK8" s="510">
        <v>5.9067607785742378E-5</v>
      </c>
      <c r="CL8" s="510">
        <v>2.2503570205134663E-5</v>
      </c>
      <c r="CM8" s="510">
        <v>7.0530454778384673E-5</v>
      </c>
      <c r="CN8" s="510">
        <v>2.0111803005912033E-5</v>
      </c>
      <c r="CO8" s="510">
        <v>1.6205294347256371E-4</v>
      </c>
      <c r="CP8" s="510">
        <v>5.7712528946995076E-5</v>
      </c>
      <c r="CQ8" s="510">
        <v>2.3930204093322577E-4</v>
      </c>
      <c r="CR8" s="510">
        <v>1.1061272514826321E-5</v>
      </c>
      <c r="CS8" s="510">
        <v>6.242379547597613E-4</v>
      </c>
      <c r="CT8" s="510">
        <v>1.3383203326020247E-3</v>
      </c>
      <c r="CU8" s="510">
        <v>5.2951640437412651E-5</v>
      </c>
      <c r="CV8" s="510">
        <v>6.7347705632118712E-5</v>
      </c>
      <c r="CW8" s="510">
        <v>3.7276621952138852E-5</v>
      </c>
      <c r="CX8" s="510">
        <v>1.2271729038274729E-5</v>
      </c>
      <c r="CY8" s="510">
        <v>3.0368606906231591E-5</v>
      </c>
      <c r="CZ8" s="510">
        <v>3.3739844847018052E-3</v>
      </c>
      <c r="DA8" s="510">
        <v>5.3668979775037557E-3</v>
      </c>
      <c r="DB8" s="510">
        <v>3.7029206036825155E-5</v>
      </c>
      <c r="DC8" s="510">
        <v>7.1051424109492488E-5</v>
      </c>
      <c r="DD8" s="510">
        <v>3.7453492785648862E-4</v>
      </c>
      <c r="DE8" s="510">
        <v>1.0829591534032162E-3</v>
      </c>
      <c r="DF8" s="510">
        <v>1.1677738162590372E-5</v>
      </c>
      <c r="DG8" s="535">
        <v>1.0951533668287412</v>
      </c>
      <c r="DH8" s="536">
        <v>0.82981351545940585</v>
      </c>
      <c r="DI8" s="537" t="s">
        <v>209</v>
      </c>
    </row>
    <row r="9" spans="1:113" ht="18.75" customHeight="1">
      <c r="A9" s="603" t="s">
        <v>210</v>
      </c>
      <c r="B9" s="611" t="s">
        <v>317</v>
      </c>
      <c r="C9" s="488"/>
      <c r="D9" s="510">
        <v>0</v>
      </c>
      <c r="E9" s="510">
        <v>0</v>
      </c>
      <c r="F9" s="510">
        <v>0</v>
      </c>
      <c r="G9" s="510">
        <v>0</v>
      </c>
      <c r="H9" s="510">
        <v>0</v>
      </c>
      <c r="I9" s="510">
        <v>1</v>
      </c>
      <c r="J9" s="510">
        <v>0</v>
      </c>
      <c r="K9" s="510">
        <v>0</v>
      </c>
      <c r="L9" s="510">
        <v>0</v>
      </c>
      <c r="M9" s="510">
        <v>0</v>
      </c>
      <c r="N9" s="510">
        <v>0</v>
      </c>
      <c r="O9" s="510">
        <v>0</v>
      </c>
      <c r="P9" s="510">
        <v>0</v>
      </c>
      <c r="Q9" s="510">
        <v>0</v>
      </c>
      <c r="R9" s="510">
        <v>0</v>
      </c>
      <c r="S9" s="510">
        <v>0</v>
      </c>
      <c r="T9" s="510">
        <v>0</v>
      </c>
      <c r="U9" s="510">
        <v>0</v>
      </c>
      <c r="V9" s="510">
        <v>0</v>
      </c>
      <c r="W9" s="510">
        <v>0</v>
      </c>
      <c r="X9" s="510">
        <v>0</v>
      </c>
      <c r="Y9" s="510">
        <v>0</v>
      </c>
      <c r="Z9" s="510">
        <v>0</v>
      </c>
      <c r="AA9" s="510">
        <v>0</v>
      </c>
      <c r="AB9" s="510">
        <v>0</v>
      </c>
      <c r="AC9" s="510">
        <v>0</v>
      </c>
      <c r="AD9" s="510">
        <v>0</v>
      </c>
      <c r="AE9" s="510">
        <v>0</v>
      </c>
      <c r="AF9" s="510">
        <v>0</v>
      </c>
      <c r="AG9" s="510">
        <v>0</v>
      </c>
      <c r="AH9" s="510">
        <v>0</v>
      </c>
      <c r="AI9" s="510">
        <v>0</v>
      </c>
      <c r="AJ9" s="510">
        <v>0</v>
      </c>
      <c r="AK9" s="510">
        <v>0</v>
      </c>
      <c r="AL9" s="510">
        <v>0</v>
      </c>
      <c r="AM9" s="510">
        <v>0</v>
      </c>
      <c r="AN9" s="510">
        <v>0</v>
      </c>
      <c r="AO9" s="510">
        <v>0</v>
      </c>
      <c r="AP9" s="510">
        <v>0</v>
      </c>
      <c r="AQ9" s="510">
        <v>0</v>
      </c>
      <c r="AR9" s="510">
        <v>0</v>
      </c>
      <c r="AS9" s="510">
        <v>0</v>
      </c>
      <c r="AT9" s="510">
        <v>0</v>
      </c>
      <c r="AU9" s="510">
        <v>0</v>
      </c>
      <c r="AV9" s="510">
        <v>0</v>
      </c>
      <c r="AW9" s="510">
        <v>0</v>
      </c>
      <c r="AX9" s="510">
        <v>0</v>
      </c>
      <c r="AY9" s="510">
        <v>0</v>
      </c>
      <c r="AZ9" s="510">
        <v>0</v>
      </c>
      <c r="BA9" s="510">
        <v>0</v>
      </c>
      <c r="BB9" s="510">
        <v>0</v>
      </c>
      <c r="BC9" s="510">
        <v>0</v>
      </c>
      <c r="BD9" s="510">
        <v>0</v>
      </c>
      <c r="BE9" s="510">
        <v>0</v>
      </c>
      <c r="BF9" s="510">
        <v>0</v>
      </c>
      <c r="BG9" s="510">
        <v>0</v>
      </c>
      <c r="BH9" s="510">
        <v>0</v>
      </c>
      <c r="BI9" s="510">
        <v>0</v>
      </c>
      <c r="BJ9" s="510">
        <v>0</v>
      </c>
      <c r="BK9" s="510">
        <v>0</v>
      </c>
      <c r="BL9" s="510">
        <v>0</v>
      </c>
      <c r="BM9" s="510">
        <v>0</v>
      </c>
      <c r="BN9" s="510">
        <v>0</v>
      </c>
      <c r="BO9" s="510">
        <v>0</v>
      </c>
      <c r="BP9" s="510">
        <v>0</v>
      </c>
      <c r="BQ9" s="510">
        <v>0</v>
      </c>
      <c r="BR9" s="510">
        <v>0</v>
      </c>
      <c r="BS9" s="510">
        <v>0</v>
      </c>
      <c r="BT9" s="510">
        <v>0</v>
      </c>
      <c r="BU9" s="510">
        <v>0</v>
      </c>
      <c r="BV9" s="510">
        <v>0</v>
      </c>
      <c r="BW9" s="510">
        <v>0</v>
      </c>
      <c r="BX9" s="510">
        <v>0</v>
      </c>
      <c r="BY9" s="510">
        <v>0</v>
      </c>
      <c r="BZ9" s="510">
        <v>0</v>
      </c>
      <c r="CA9" s="510">
        <v>0</v>
      </c>
      <c r="CB9" s="510">
        <v>0</v>
      </c>
      <c r="CC9" s="510">
        <v>0</v>
      </c>
      <c r="CD9" s="510">
        <v>0</v>
      </c>
      <c r="CE9" s="510">
        <v>0</v>
      </c>
      <c r="CF9" s="510">
        <v>0</v>
      </c>
      <c r="CG9" s="510">
        <v>0</v>
      </c>
      <c r="CH9" s="510">
        <v>0</v>
      </c>
      <c r="CI9" s="510">
        <v>0</v>
      </c>
      <c r="CJ9" s="510">
        <v>0</v>
      </c>
      <c r="CK9" s="510">
        <v>0</v>
      </c>
      <c r="CL9" s="510">
        <v>0</v>
      </c>
      <c r="CM9" s="510">
        <v>0</v>
      </c>
      <c r="CN9" s="510">
        <v>0</v>
      </c>
      <c r="CO9" s="510">
        <v>0</v>
      </c>
      <c r="CP9" s="510">
        <v>0</v>
      </c>
      <c r="CQ9" s="510">
        <v>0</v>
      </c>
      <c r="CR9" s="510">
        <v>0</v>
      </c>
      <c r="CS9" s="510">
        <v>0</v>
      </c>
      <c r="CT9" s="510">
        <v>0</v>
      </c>
      <c r="CU9" s="510">
        <v>0</v>
      </c>
      <c r="CV9" s="510">
        <v>0</v>
      </c>
      <c r="CW9" s="510">
        <v>0</v>
      </c>
      <c r="CX9" s="510">
        <v>0</v>
      </c>
      <c r="CY9" s="510">
        <v>0</v>
      </c>
      <c r="CZ9" s="510">
        <v>0</v>
      </c>
      <c r="DA9" s="510">
        <v>0</v>
      </c>
      <c r="DB9" s="510">
        <v>0</v>
      </c>
      <c r="DC9" s="510">
        <v>0</v>
      </c>
      <c r="DD9" s="510">
        <v>0</v>
      </c>
      <c r="DE9" s="510">
        <v>0</v>
      </c>
      <c r="DF9" s="510">
        <v>0</v>
      </c>
      <c r="DG9" s="535">
        <v>1</v>
      </c>
      <c r="DH9" s="536">
        <v>0.75771443579844389</v>
      </c>
      <c r="DI9" s="537" t="s">
        <v>210</v>
      </c>
    </row>
    <row r="10" spans="1:113" ht="18.75" customHeight="1">
      <c r="A10" s="603" t="s">
        <v>211</v>
      </c>
      <c r="B10" s="611" t="s">
        <v>535</v>
      </c>
      <c r="C10" s="488"/>
      <c r="D10" s="510">
        <v>9.3011168105013451E-5</v>
      </c>
      <c r="E10" s="510">
        <v>2.4673354239748533E-5</v>
      </c>
      <c r="F10" s="510">
        <v>4.1287733704074431E-5</v>
      </c>
      <c r="G10" s="510">
        <v>1.4340878364420306E-4</v>
      </c>
      <c r="H10" s="510">
        <v>9.8594276074505892E-6</v>
      </c>
      <c r="I10" s="510">
        <v>0</v>
      </c>
      <c r="J10" s="510">
        <v>1.000093894376102</v>
      </c>
      <c r="K10" s="510">
        <v>2.5204267699133095E-5</v>
      </c>
      <c r="L10" s="510">
        <v>6.6187202652273172E-5</v>
      </c>
      <c r="M10" s="510">
        <v>2.4591537070469679E-4</v>
      </c>
      <c r="N10" s="510">
        <v>0</v>
      </c>
      <c r="O10" s="510">
        <v>5.3389532551921974E-5</v>
      </c>
      <c r="P10" s="510">
        <v>2.2548464675164566E-5</v>
      </c>
      <c r="Q10" s="510">
        <v>3.1580104588135738E-5</v>
      </c>
      <c r="R10" s="510">
        <v>1.0438265311091414E-4</v>
      </c>
      <c r="S10" s="510">
        <v>9.9382307580729188E-4</v>
      </c>
      <c r="T10" s="510">
        <v>5.1898700281953739E-5</v>
      </c>
      <c r="U10" s="510">
        <v>2.384464386938017E-5</v>
      </c>
      <c r="V10" s="510">
        <v>1.6746890655469585E-3</v>
      </c>
      <c r="W10" s="510">
        <v>1.1879554970088546E-2</v>
      </c>
      <c r="X10" s="510">
        <v>0</v>
      </c>
      <c r="Y10" s="510">
        <v>6.034232374917568E-4</v>
      </c>
      <c r="Z10" s="510">
        <v>4.0239984003899074E-4</v>
      </c>
      <c r="AA10" s="510">
        <v>1.5215084746179834E-4</v>
      </c>
      <c r="AB10" s="510">
        <v>1.3635194982391629E-4</v>
      </c>
      <c r="AC10" s="510">
        <v>3.2431288589533901E-4</v>
      </c>
      <c r="AD10" s="510">
        <v>5.2016816029783896E-6</v>
      </c>
      <c r="AE10" s="510">
        <v>3.7011562694521195E-2</v>
      </c>
      <c r="AF10" s="510">
        <v>6.0843732655948395E-5</v>
      </c>
      <c r="AG10" s="510">
        <v>1.8024020706538374E-4</v>
      </c>
      <c r="AH10" s="510">
        <v>1.4465506639263062E-5</v>
      </c>
      <c r="AI10" s="510">
        <v>2.0232443115648618E-2</v>
      </c>
      <c r="AJ10" s="510">
        <v>3.5378184151517451E-2</v>
      </c>
      <c r="AK10" s="510">
        <v>2.1923353455507444E-2</v>
      </c>
      <c r="AL10" s="510">
        <v>1.6770931809478456E-2</v>
      </c>
      <c r="AM10" s="510">
        <v>1.1310417244139746E-2</v>
      </c>
      <c r="AN10" s="510">
        <v>3.6511645517648761E-3</v>
      </c>
      <c r="AO10" s="510">
        <v>1.3898330683076803E-3</v>
      </c>
      <c r="AP10" s="510">
        <v>2.564280043321624E-4</v>
      </c>
      <c r="AQ10" s="510">
        <v>4.2354092693237762E-2</v>
      </c>
      <c r="AR10" s="510">
        <v>6.2392677279440346E-3</v>
      </c>
      <c r="AS10" s="510">
        <v>4.4038770072480455E-4</v>
      </c>
      <c r="AT10" s="510">
        <v>4.1764608217087647E-4</v>
      </c>
      <c r="AU10" s="510">
        <v>1.3628784707729561E-4</v>
      </c>
      <c r="AV10" s="510">
        <v>1.6781667829689195E-4</v>
      </c>
      <c r="AW10" s="510">
        <v>2.5931751109348439E-4</v>
      </c>
      <c r="AX10" s="510">
        <v>2.442147367787382E-4</v>
      </c>
      <c r="AY10" s="510">
        <v>3.6763785903043015E-4</v>
      </c>
      <c r="AZ10" s="510">
        <v>3.7001779225876217E-4</v>
      </c>
      <c r="BA10" s="510">
        <v>1.9801472513731228E-4</v>
      </c>
      <c r="BB10" s="510">
        <v>1.3534128731252883E-4</v>
      </c>
      <c r="BC10" s="510">
        <v>5.6694703601826155E-4</v>
      </c>
      <c r="BD10" s="510">
        <v>7.827047300830846E-5</v>
      </c>
      <c r="BE10" s="510">
        <v>4.3139368783580843E-5</v>
      </c>
      <c r="BF10" s="510">
        <v>9.7440442614609205E-5</v>
      </c>
      <c r="BG10" s="510">
        <v>6.7183187949653396E-5</v>
      </c>
      <c r="BH10" s="510">
        <v>1.9831165954777567E-4</v>
      </c>
      <c r="BI10" s="510">
        <v>1.4141408825346299E-4</v>
      </c>
      <c r="BJ10" s="510">
        <v>9.9384541174513577E-5</v>
      </c>
      <c r="BK10" s="510">
        <v>1.0849058559543278E-3</v>
      </c>
      <c r="BL10" s="510">
        <v>4.3106715975076119E-6</v>
      </c>
      <c r="BM10" s="510">
        <v>2.1568694844826403E-3</v>
      </c>
      <c r="BN10" s="510">
        <v>1.2596238923573235E-3</v>
      </c>
      <c r="BO10" s="510">
        <v>1.1504656636572809E-2</v>
      </c>
      <c r="BP10" s="510">
        <v>9.9610962235552672E-3</v>
      </c>
      <c r="BQ10" s="510">
        <v>2.8007403388443443E-4</v>
      </c>
      <c r="BR10" s="510">
        <v>5.0550153743307929E-5</v>
      </c>
      <c r="BS10" s="510">
        <v>1.0697409165545568E-4</v>
      </c>
      <c r="BT10" s="510">
        <v>5.1239143990334665E-5</v>
      </c>
      <c r="BU10" s="510">
        <v>1.5191543726209697E-5</v>
      </c>
      <c r="BV10" s="510">
        <v>9.2599955101408771E-6</v>
      </c>
      <c r="BW10" s="510">
        <v>1.4094857535999412E-5</v>
      </c>
      <c r="BX10" s="510">
        <v>2.2473604601409387E-5</v>
      </c>
      <c r="BY10" s="510">
        <v>2.0473597405379653E-5</v>
      </c>
      <c r="BZ10" s="510">
        <v>4.1538608159899652E-5</v>
      </c>
      <c r="CA10" s="510">
        <v>7.3138706146938918E-6</v>
      </c>
      <c r="CB10" s="510">
        <v>2.7032991761727946E-5</v>
      </c>
      <c r="CC10" s="510">
        <v>6.7671152410540624E-6</v>
      </c>
      <c r="CD10" s="510">
        <v>9.3125165586529874E-6</v>
      </c>
      <c r="CE10" s="510">
        <v>1.2614134396146206E-5</v>
      </c>
      <c r="CF10" s="510">
        <v>3.8383481855035238E-5</v>
      </c>
      <c r="CG10" s="510">
        <v>2.802520613076145E-5</v>
      </c>
      <c r="CH10" s="510">
        <v>5.9102592945931085E-6</v>
      </c>
      <c r="CI10" s="510">
        <v>1.658727143722229E-5</v>
      </c>
      <c r="CJ10" s="510">
        <v>3.804018742761469E-5</v>
      </c>
      <c r="CK10" s="510">
        <v>6.4701078186473723E-6</v>
      </c>
      <c r="CL10" s="510">
        <v>2.2189977310259712E-5</v>
      </c>
      <c r="CM10" s="510">
        <v>2.5335490135863581E-5</v>
      </c>
      <c r="CN10" s="510">
        <v>2.9853122676547699E-5</v>
      </c>
      <c r="CO10" s="510">
        <v>2.6638996637703218E-5</v>
      </c>
      <c r="CP10" s="510">
        <v>2.5913350761556384E-5</v>
      </c>
      <c r="CQ10" s="510">
        <v>1.8039511338826043E-5</v>
      </c>
      <c r="CR10" s="510">
        <v>4.582603141703952E-5</v>
      </c>
      <c r="CS10" s="510">
        <v>1.9669726394071881E-5</v>
      </c>
      <c r="CT10" s="510">
        <v>1.5848645517882242E-5</v>
      </c>
      <c r="CU10" s="510">
        <v>1.6164480921558944E-5</v>
      </c>
      <c r="CV10" s="510">
        <v>1.4614477047320316E-5</v>
      </c>
      <c r="CW10" s="510">
        <v>1.7433102403370059E-5</v>
      </c>
      <c r="CX10" s="510">
        <v>4.1906317349060958E-5</v>
      </c>
      <c r="CY10" s="510">
        <v>6.1184142723069053E-6</v>
      </c>
      <c r="CZ10" s="510">
        <v>1.4388933431822691E-5</v>
      </c>
      <c r="DA10" s="510">
        <v>2.2037899268723722E-5</v>
      </c>
      <c r="DB10" s="510">
        <v>2.276378124361611E-5</v>
      </c>
      <c r="DC10" s="510">
        <v>3.3682472554528799E-5</v>
      </c>
      <c r="DD10" s="510">
        <v>5.2992236893155676E-5</v>
      </c>
      <c r="DE10" s="510">
        <v>7.1779878814017589E-5</v>
      </c>
      <c r="DF10" s="510">
        <v>1.2014048198983324E-4</v>
      </c>
      <c r="DG10" s="535">
        <v>1.2454481211829338</v>
      </c>
      <c r="DH10" s="536">
        <v>0.9436940204583586</v>
      </c>
      <c r="DI10" s="537" t="s">
        <v>211</v>
      </c>
    </row>
    <row r="11" spans="1:113" ht="18.75" customHeight="1">
      <c r="A11" s="603" t="s">
        <v>212</v>
      </c>
      <c r="B11" s="611" t="s">
        <v>318</v>
      </c>
      <c r="C11" s="488"/>
      <c r="D11" s="510">
        <v>4.4344576003766562E-5</v>
      </c>
      <c r="E11" s="510">
        <v>2.9192190774217628E-3</v>
      </c>
      <c r="F11" s="510">
        <v>7.1741603272999741E-5</v>
      </c>
      <c r="G11" s="510">
        <v>2.5942466116929733E-3</v>
      </c>
      <c r="H11" s="510">
        <v>3.4465883886963988E-3</v>
      </c>
      <c r="I11" s="510">
        <v>0</v>
      </c>
      <c r="J11" s="510">
        <v>8.0360267732549648E-6</v>
      </c>
      <c r="K11" s="510">
        <v>1.0386835216475823</v>
      </c>
      <c r="L11" s="510">
        <v>2.806592565306926E-2</v>
      </c>
      <c r="M11" s="510">
        <v>1.7365853089385794E-2</v>
      </c>
      <c r="N11" s="510">
        <v>0</v>
      </c>
      <c r="O11" s="510">
        <v>8.4455096687610829E-5</v>
      </c>
      <c r="P11" s="510">
        <v>7.6332671605830682E-5</v>
      </c>
      <c r="Q11" s="510">
        <v>2.5255259986857909E-4</v>
      </c>
      <c r="R11" s="510">
        <v>2.4350677536677349E-5</v>
      </c>
      <c r="S11" s="510">
        <v>9.909017096554314E-4</v>
      </c>
      <c r="T11" s="510">
        <v>4.5985699847404429E-5</v>
      </c>
      <c r="U11" s="510">
        <v>2.0333944981776105E-5</v>
      </c>
      <c r="V11" s="510">
        <v>3.7725332898347569E-5</v>
      </c>
      <c r="W11" s="510">
        <v>8.9074334739001228E-5</v>
      </c>
      <c r="X11" s="510">
        <v>0</v>
      </c>
      <c r="Y11" s="510">
        <v>1.8064642615943955E-3</v>
      </c>
      <c r="Z11" s="510">
        <v>4.0221351233546762E-4</v>
      </c>
      <c r="AA11" s="510">
        <v>2.5943264557118985E-4</v>
      </c>
      <c r="AB11" s="510">
        <v>1.9462839992977808E-3</v>
      </c>
      <c r="AC11" s="510">
        <v>2.7934317355244398E-3</v>
      </c>
      <c r="AD11" s="510">
        <v>1.2620992229395579E-7</v>
      </c>
      <c r="AE11" s="510">
        <v>2.0408944910919669E-5</v>
      </c>
      <c r="AF11" s="510">
        <v>4.0641470748562655E-5</v>
      </c>
      <c r="AG11" s="510">
        <v>2.242389009396624E-4</v>
      </c>
      <c r="AH11" s="510">
        <v>1.3722943979874926E-2</v>
      </c>
      <c r="AI11" s="510">
        <v>2.2185234878012237E-5</v>
      </c>
      <c r="AJ11" s="510">
        <v>5.1828177231238631E-6</v>
      </c>
      <c r="AK11" s="510">
        <v>2.0680707989001958E-4</v>
      </c>
      <c r="AL11" s="510">
        <v>3.1722055199148621E-4</v>
      </c>
      <c r="AM11" s="510">
        <v>4.0507318117503191E-6</v>
      </c>
      <c r="AN11" s="510">
        <v>2.0362025609973314E-6</v>
      </c>
      <c r="AO11" s="510">
        <v>4.4009459907523845E-6</v>
      </c>
      <c r="AP11" s="510">
        <v>1.0543034612451963E-6</v>
      </c>
      <c r="AQ11" s="510">
        <v>4.0145902491873723E-6</v>
      </c>
      <c r="AR11" s="510">
        <v>2.7053934930552333E-6</v>
      </c>
      <c r="AS11" s="510">
        <v>2.4727135966866022E-6</v>
      </c>
      <c r="AT11" s="510">
        <v>3.0805284767617578E-6</v>
      </c>
      <c r="AU11" s="510">
        <v>4.3215300836554714E-6</v>
      </c>
      <c r="AV11" s="510">
        <v>3.4310428262789559E-6</v>
      </c>
      <c r="AW11" s="510">
        <v>8.8735819197355933E-6</v>
      </c>
      <c r="AX11" s="510">
        <v>7.8115900760258395E-6</v>
      </c>
      <c r="AY11" s="510">
        <v>5.7991749379529632E-6</v>
      </c>
      <c r="AZ11" s="510">
        <v>5.999236366774444E-6</v>
      </c>
      <c r="BA11" s="510">
        <v>7.8323652654683917E-6</v>
      </c>
      <c r="BB11" s="510">
        <v>5.0299051914580786E-6</v>
      </c>
      <c r="BC11" s="510">
        <v>5.6648307515027892E-6</v>
      </c>
      <c r="BD11" s="510">
        <v>5.1334266155738271E-6</v>
      </c>
      <c r="BE11" s="510">
        <v>7.7847408991305288E-7</v>
      </c>
      <c r="BF11" s="510">
        <v>1.5459991725509912E-6</v>
      </c>
      <c r="BG11" s="510">
        <v>2.8566704181586558E-6</v>
      </c>
      <c r="BH11" s="510">
        <v>3.0604919239152151E-6</v>
      </c>
      <c r="BI11" s="510">
        <v>5.5306478565391966E-6</v>
      </c>
      <c r="BJ11" s="510">
        <v>2.2436814158986103E-6</v>
      </c>
      <c r="BK11" s="510">
        <v>5.0738825809057767E-4</v>
      </c>
      <c r="BL11" s="510">
        <v>3.9624208033968327E-7</v>
      </c>
      <c r="BM11" s="510">
        <v>8.7745970914700977E-6</v>
      </c>
      <c r="BN11" s="510">
        <v>7.1078543252834388E-6</v>
      </c>
      <c r="BO11" s="510">
        <v>4.2305485127166206E-6</v>
      </c>
      <c r="BP11" s="510">
        <v>4.3968841462353948E-6</v>
      </c>
      <c r="BQ11" s="510">
        <v>3.3585349568539056E-6</v>
      </c>
      <c r="BR11" s="510">
        <v>3.6831758418007147E-6</v>
      </c>
      <c r="BS11" s="510">
        <v>5.0613023932123493E-6</v>
      </c>
      <c r="BT11" s="510">
        <v>3.519525273055792E-6</v>
      </c>
      <c r="BU11" s="510">
        <v>3.0147917192667032E-6</v>
      </c>
      <c r="BV11" s="510">
        <v>2.9112566156100063E-6</v>
      </c>
      <c r="BW11" s="510">
        <v>2.2872997871457243E-6</v>
      </c>
      <c r="BX11" s="510">
        <v>1.5222253563662622E-6</v>
      </c>
      <c r="BY11" s="510">
        <v>6.4164290183198912E-7</v>
      </c>
      <c r="BZ11" s="510">
        <v>1.0211925855473002E-5</v>
      </c>
      <c r="CA11" s="510">
        <v>1.9501215949483359E-6</v>
      </c>
      <c r="CB11" s="510">
        <v>2.4681874110825752E-6</v>
      </c>
      <c r="CC11" s="510">
        <v>1.4893336126285785E-6</v>
      </c>
      <c r="CD11" s="510">
        <v>1.657618604917567E-6</v>
      </c>
      <c r="CE11" s="510">
        <v>2.9627930746992607E-6</v>
      </c>
      <c r="CF11" s="510">
        <v>3.53787812927636E-6</v>
      </c>
      <c r="CG11" s="510">
        <v>4.7347961151076642E-6</v>
      </c>
      <c r="CH11" s="510">
        <v>1.4900972797831975E-6</v>
      </c>
      <c r="CI11" s="510">
        <v>1.283949577625045E-5</v>
      </c>
      <c r="CJ11" s="510">
        <v>7.7991742407986127E-6</v>
      </c>
      <c r="CK11" s="510">
        <v>9.8714618102876825E-6</v>
      </c>
      <c r="CL11" s="510">
        <v>1.3684513498521195E-5</v>
      </c>
      <c r="CM11" s="510">
        <v>1.9607862171977899E-5</v>
      </c>
      <c r="CN11" s="510">
        <v>4.2747209063323784E-5</v>
      </c>
      <c r="CO11" s="510">
        <v>1.8871773479176685E-3</v>
      </c>
      <c r="CP11" s="510">
        <v>1.1870727494592841E-5</v>
      </c>
      <c r="CQ11" s="510">
        <v>9.2029994312627236E-4</v>
      </c>
      <c r="CR11" s="510">
        <v>6.5274304899047357E-6</v>
      </c>
      <c r="CS11" s="510">
        <v>2.2626101917190087E-3</v>
      </c>
      <c r="CT11" s="510">
        <v>4.3543804825604444E-3</v>
      </c>
      <c r="CU11" s="510">
        <v>2.6676988065302542E-4</v>
      </c>
      <c r="CV11" s="510">
        <v>5.7116816507438796E-6</v>
      </c>
      <c r="CW11" s="510">
        <v>1.0425870527036069E-5</v>
      </c>
      <c r="CX11" s="510">
        <v>3.7281117515657273E-6</v>
      </c>
      <c r="CY11" s="510">
        <v>4.0580174041235236E-6</v>
      </c>
      <c r="CZ11" s="510">
        <v>1.086991637061095E-2</v>
      </c>
      <c r="DA11" s="510">
        <v>3.2878110554307075E-2</v>
      </c>
      <c r="DB11" s="510">
        <v>1.0252402155645747E-5</v>
      </c>
      <c r="DC11" s="510">
        <v>1.7258726926995272E-5</v>
      </c>
      <c r="DD11" s="510">
        <v>1.0542560496161286E-3</v>
      </c>
      <c r="DE11" s="510">
        <v>3.6349968778854007E-5</v>
      </c>
      <c r="DF11" s="510">
        <v>2.5147173335145274E-5</v>
      </c>
      <c r="DG11" s="535">
        <v>1.1720086956838296</v>
      </c>
      <c r="DH11" s="536">
        <v>0.88804790760094299</v>
      </c>
      <c r="DI11" s="537" t="s">
        <v>212</v>
      </c>
    </row>
    <row r="12" spans="1:113" ht="18.75" customHeight="1">
      <c r="A12" s="603" t="s">
        <v>213</v>
      </c>
      <c r="B12" s="611" t="s">
        <v>319</v>
      </c>
      <c r="C12" s="488"/>
      <c r="D12" s="510">
        <v>4.8461324165648777E-6</v>
      </c>
      <c r="E12" s="510">
        <v>1.8790718617963748E-5</v>
      </c>
      <c r="F12" s="510">
        <v>1.9171196572918044E-6</v>
      </c>
      <c r="G12" s="510">
        <v>2.5187210312401011E-6</v>
      </c>
      <c r="H12" s="510">
        <v>3.6981035478545845E-3</v>
      </c>
      <c r="I12" s="510">
        <v>0</v>
      </c>
      <c r="J12" s="510">
        <v>6.1308784683777151E-6</v>
      </c>
      <c r="K12" s="510">
        <v>3.8291066622080799E-4</v>
      </c>
      <c r="L12" s="510">
        <v>1.0149709617728704</v>
      </c>
      <c r="M12" s="510">
        <v>1.8369085921036443E-5</v>
      </c>
      <c r="N12" s="510">
        <v>0</v>
      </c>
      <c r="O12" s="510">
        <v>1.7115850943810437E-6</v>
      </c>
      <c r="P12" s="510">
        <v>2.9097925188484579E-6</v>
      </c>
      <c r="Q12" s="510">
        <v>3.0551705279347702E-6</v>
      </c>
      <c r="R12" s="510">
        <v>2.7329331718580188E-6</v>
      </c>
      <c r="S12" s="510">
        <v>2.2756521898232764E-6</v>
      </c>
      <c r="T12" s="510">
        <v>2.908585374050925E-6</v>
      </c>
      <c r="U12" s="510">
        <v>1.7547073643616875E-6</v>
      </c>
      <c r="V12" s="510">
        <v>1.1742782974190747E-6</v>
      </c>
      <c r="W12" s="510">
        <v>1.6889422708790125E-6</v>
      </c>
      <c r="X12" s="510">
        <v>0</v>
      </c>
      <c r="Y12" s="510">
        <v>2.0408638635953813E-6</v>
      </c>
      <c r="Z12" s="510">
        <v>1.8371653635629269E-6</v>
      </c>
      <c r="AA12" s="510">
        <v>4.1070513782076481E-6</v>
      </c>
      <c r="AB12" s="510">
        <v>1.0880775012631956E-5</v>
      </c>
      <c r="AC12" s="510">
        <v>4.0576599580297155E-6</v>
      </c>
      <c r="AD12" s="510">
        <v>1.7687399159418172E-7</v>
      </c>
      <c r="AE12" s="510">
        <v>3.4381604980152589E-6</v>
      </c>
      <c r="AF12" s="510">
        <v>1.5714880222884669E-6</v>
      </c>
      <c r="AG12" s="510">
        <v>3.4483525209170081E-6</v>
      </c>
      <c r="AH12" s="510">
        <v>7.5701504356925416E-6</v>
      </c>
      <c r="AI12" s="510">
        <v>3.7086042673812333E-6</v>
      </c>
      <c r="AJ12" s="510">
        <v>5.7454401608321388E-6</v>
      </c>
      <c r="AK12" s="510">
        <v>2.4118534783732503E-6</v>
      </c>
      <c r="AL12" s="510">
        <v>5.6469020651301952E-6</v>
      </c>
      <c r="AM12" s="510">
        <v>3.8720870712722101E-6</v>
      </c>
      <c r="AN12" s="510">
        <v>1.8713732381452779E-6</v>
      </c>
      <c r="AO12" s="510">
        <v>5.9639128277343249E-6</v>
      </c>
      <c r="AP12" s="510">
        <v>4.6994930241429543E-6</v>
      </c>
      <c r="AQ12" s="510">
        <v>2.8896933958186598E-6</v>
      </c>
      <c r="AR12" s="510">
        <v>2.2643960124340305E-6</v>
      </c>
      <c r="AS12" s="510">
        <v>2.1809147018123817E-6</v>
      </c>
      <c r="AT12" s="510">
        <v>2.4800765540644279E-6</v>
      </c>
      <c r="AU12" s="510">
        <v>3.8637928437697096E-6</v>
      </c>
      <c r="AV12" s="510">
        <v>3.0036073278672431E-6</v>
      </c>
      <c r="AW12" s="510">
        <v>2.2099981214296387E-6</v>
      </c>
      <c r="AX12" s="510">
        <v>1.6752759608831171E-6</v>
      </c>
      <c r="AY12" s="510">
        <v>1.1225711187109862E-6</v>
      </c>
      <c r="AZ12" s="510">
        <v>1.5414027342278946E-6</v>
      </c>
      <c r="BA12" s="510">
        <v>1.6758659320308667E-6</v>
      </c>
      <c r="BB12" s="510">
        <v>1.304479065251523E-6</v>
      </c>
      <c r="BC12" s="510">
        <v>2.2373986458790779E-6</v>
      </c>
      <c r="BD12" s="510">
        <v>1.716599883877446E-6</v>
      </c>
      <c r="BE12" s="510">
        <v>3.5267736728742711E-7</v>
      </c>
      <c r="BF12" s="510">
        <v>4.6353358758725187E-7</v>
      </c>
      <c r="BG12" s="510">
        <v>7.423611857872447E-7</v>
      </c>
      <c r="BH12" s="510">
        <v>1.1450203981859237E-6</v>
      </c>
      <c r="BI12" s="510">
        <v>4.1477055072108628E-6</v>
      </c>
      <c r="BJ12" s="510">
        <v>5.2655815215099928E-6</v>
      </c>
      <c r="BK12" s="510">
        <v>2.0216439321215154E-4</v>
      </c>
      <c r="BL12" s="510">
        <v>6.4449865163650504E-7</v>
      </c>
      <c r="BM12" s="510">
        <v>8.7375487272539744E-6</v>
      </c>
      <c r="BN12" s="510">
        <v>9.5964823745917874E-6</v>
      </c>
      <c r="BO12" s="510">
        <v>3.7654021620229203E-6</v>
      </c>
      <c r="BP12" s="510">
        <v>5.2291549837887221E-6</v>
      </c>
      <c r="BQ12" s="510">
        <v>2.2974120914771503E-6</v>
      </c>
      <c r="BR12" s="510">
        <v>1.7718433531073446E-6</v>
      </c>
      <c r="BS12" s="510">
        <v>6.020851268032621E-6</v>
      </c>
      <c r="BT12" s="510">
        <v>1.046033860579611E-5</v>
      </c>
      <c r="BU12" s="510">
        <v>1.7910622105754707E-5</v>
      </c>
      <c r="BV12" s="510">
        <v>2.9254999434406258E-6</v>
      </c>
      <c r="BW12" s="510">
        <v>3.3183579695529378E-6</v>
      </c>
      <c r="BX12" s="510">
        <v>1.2682438405678579E-6</v>
      </c>
      <c r="BY12" s="510">
        <v>4.7554005976556022E-7</v>
      </c>
      <c r="BZ12" s="510">
        <v>4.7683376656276687E-6</v>
      </c>
      <c r="CA12" s="510">
        <v>5.6485311028162286E-6</v>
      </c>
      <c r="CB12" s="510">
        <v>2.6130136579250609E-6</v>
      </c>
      <c r="CC12" s="510">
        <v>5.4807417304937197E-6</v>
      </c>
      <c r="CD12" s="510">
        <v>3.8504248866434573E-6</v>
      </c>
      <c r="CE12" s="510">
        <v>1.2795079895243598E-6</v>
      </c>
      <c r="CF12" s="510">
        <v>2.4690318613209809E-6</v>
      </c>
      <c r="CG12" s="510">
        <v>5.1280273456343348E-6</v>
      </c>
      <c r="CH12" s="510">
        <v>1.0908068307669619E-6</v>
      </c>
      <c r="CI12" s="510">
        <v>2.9219926360672499E-6</v>
      </c>
      <c r="CJ12" s="510">
        <v>5.8568446676408828E-6</v>
      </c>
      <c r="CK12" s="510">
        <v>2.0152282459423924E-6</v>
      </c>
      <c r="CL12" s="510">
        <v>3.0820375588151235E-6</v>
      </c>
      <c r="CM12" s="510">
        <v>3.082107434991564E-6</v>
      </c>
      <c r="CN12" s="510">
        <v>5.1726477445474541E-6</v>
      </c>
      <c r="CO12" s="510">
        <v>6.8127236593140607E-5</v>
      </c>
      <c r="CP12" s="510">
        <v>3.5019353638290258E-6</v>
      </c>
      <c r="CQ12" s="510">
        <v>1.0666952918105143E-4</v>
      </c>
      <c r="CR12" s="510">
        <v>6.8198259696324778E-6</v>
      </c>
      <c r="CS12" s="510">
        <v>2.299745119695064E-4</v>
      </c>
      <c r="CT12" s="510">
        <v>4.6263237106554541E-4</v>
      </c>
      <c r="CU12" s="510">
        <v>3.7204369908470661E-6</v>
      </c>
      <c r="CV12" s="510">
        <v>5.5562666698006814E-6</v>
      </c>
      <c r="CW12" s="510">
        <v>3.0563093944101163E-6</v>
      </c>
      <c r="CX12" s="510">
        <v>2.0064384897233701E-6</v>
      </c>
      <c r="CY12" s="510">
        <v>4.1719255620792044E-6</v>
      </c>
      <c r="CZ12" s="510">
        <v>4.3748243081139322E-3</v>
      </c>
      <c r="DA12" s="510">
        <v>1.2211627722021933E-2</v>
      </c>
      <c r="DB12" s="510">
        <v>4.0669273083465122E-6</v>
      </c>
      <c r="DC12" s="510">
        <v>2.4628654430568773E-6</v>
      </c>
      <c r="DD12" s="510">
        <v>2.2774976805859561E-4</v>
      </c>
      <c r="DE12" s="510">
        <v>7.4751212489761316E-6</v>
      </c>
      <c r="DF12" s="510">
        <v>3.868489035332889E-4</v>
      </c>
      <c r="DG12" s="535">
        <v>1.0376824293225964</v>
      </c>
      <c r="DH12" s="536">
        <v>0.78626695647212974</v>
      </c>
      <c r="DI12" s="537" t="s">
        <v>213</v>
      </c>
    </row>
    <row r="13" spans="1:113" ht="18.75" customHeight="1">
      <c r="A13" s="603" t="s">
        <v>214</v>
      </c>
      <c r="B13" s="611" t="s">
        <v>320</v>
      </c>
      <c r="C13" s="488"/>
      <c r="D13" s="538">
        <v>8.6895512631510945E-4</v>
      </c>
      <c r="E13" s="510">
        <v>2.5932568474746089E-2</v>
      </c>
      <c r="F13" s="510">
        <v>1.8238562484349625E-3</v>
      </c>
      <c r="G13" s="510">
        <v>4.6631465135392263E-4</v>
      </c>
      <c r="H13" s="510">
        <v>1.4040505112861924E-4</v>
      </c>
      <c r="I13" s="510">
        <v>0</v>
      </c>
      <c r="J13" s="510">
        <v>1.9496735872233665E-7</v>
      </c>
      <c r="K13" s="510">
        <v>1.0308233720240912E-3</v>
      </c>
      <c r="L13" s="510">
        <v>3.2988889408636112E-5</v>
      </c>
      <c r="M13" s="510">
        <v>1.0007975629717691</v>
      </c>
      <c r="N13" s="510">
        <v>0</v>
      </c>
      <c r="O13" s="510">
        <v>1.6963620662270077E-5</v>
      </c>
      <c r="P13" s="510">
        <v>8.2959435705063111E-7</v>
      </c>
      <c r="Q13" s="510">
        <v>3.6488074744560876E-5</v>
      </c>
      <c r="R13" s="510">
        <v>1.840860140041348E-6</v>
      </c>
      <c r="S13" s="510">
        <v>1.3462242362687862E-6</v>
      </c>
      <c r="T13" s="510">
        <v>2.4626541251068763E-7</v>
      </c>
      <c r="U13" s="510">
        <v>1.5855423312391994E-7</v>
      </c>
      <c r="V13" s="510">
        <v>3.0759905067162622E-5</v>
      </c>
      <c r="W13" s="510">
        <v>4.9513124368096173E-7</v>
      </c>
      <c r="X13" s="510">
        <v>0</v>
      </c>
      <c r="Y13" s="510">
        <v>2.1617321851779063E-6</v>
      </c>
      <c r="Z13" s="510">
        <v>6.1952636387015597E-7</v>
      </c>
      <c r="AA13" s="510">
        <v>1.3516292020052217E-6</v>
      </c>
      <c r="AB13" s="510">
        <v>3.7025532161678638E-6</v>
      </c>
      <c r="AC13" s="510">
        <v>3.8753686739630777E-6</v>
      </c>
      <c r="AD13" s="510">
        <v>1.6856131071627019E-8</v>
      </c>
      <c r="AE13" s="510">
        <v>1.640289022050729E-7</v>
      </c>
      <c r="AF13" s="510">
        <v>1.8127424866774761E-7</v>
      </c>
      <c r="AG13" s="510">
        <v>2.9061183948324848E-6</v>
      </c>
      <c r="AH13" s="510">
        <v>2.6400147535278842E-4</v>
      </c>
      <c r="AI13" s="510">
        <v>2.4923584453728855E-7</v>
      </c>
      <c r="AJ13" s="510">
        <v>1.1614956105139088E-7</v>
      </c>
      <c r="AK13" s="510">
        <v>7.1299438143939976E-7</v>
      </c>
      <c r="AL13" s="510">
        <v>7.4559588977733232E-7</v>
      </c>
      <c r="AM13" s="510">
        <v>5.4956670840514249E-8</v>
      </c>
      <c r="AN13" s="510">
        <v>3.5645114538872093E-8</v>
      </c>
      <c r="AO13" s="510">
        <v>9.7306782526944996E-8</v>
      </c>
      <c r="AP13" s="510">
        <v>1.5303639592027236E-7</v>
      </c>
      <c r="AQ13" s="510">
        <v>1.0827464813743172E-7</v>
      </c>
      <c r="AR13" s="510">
        <v>1.4971987306456359E-7</v>
      </c>
      <c r="AS13" s="510">
        <v>1.4048242351313883E-7</v>
      </c>
      <c r="AT13" s="510">
        <v>1.1224393375672922E-7</v>
      </c>
      <c r="AU13" s="510">
        <v>1.3310467268650215E-7</v>
      </c>
      <c r="AV13" s="510">
        <v>1.2935870539008652E-7</v>
      </c>
      <c r="AW13" s="510">
        <v>1.6199082121634836E-7</v>
      </c>
      <c r="AX13" s="510">
        <v>1.4918699584774189E-7</v>
      </c>
      <c r="AY13" s="510">
        <v>1.259419837236362E-7</v>
      </c>
      <c r="AZ13" s="510">
        <v>1.3973692923810253E-7</v>
      </c>
      <c r="BA13" s="510">
        <v>1.8988089327578589E-7</v>
      </c>
      <c r="BB13" s="510">
        <v>1.3582347506701946E-7</v>
      </c>
      <c r="BC13" s="510">
        <v>1.690523976787508E-7</v>
      </c>
      <c r="BD13" s="510">
        <v>1.2902911350586702E-7</v>
      </c>
      <c r="BE13" s="510">
        <v>3.0227490383342549E-8</v>
      </c>
      <c r="BF13" s="510">
        <v>5.5534844142696131E-8</v>
      </c>
      <c r="BG13" s="510">
        <v>5.979630650092467E-8</v>
      </c>
      <c r="BH13" s="510">
        <v>1.1820173887044232E-7</v>
      </c>
      <c r="BI13" s="510">
        <v>1.5565313921306952E-7</v>
      </c>
      <c r="BJ13" s="510">
        <v>1.0772032813491874E-7</v>
      </c>
      <c r="BK13" s="510">
        <v>1.9030034755403636E-5</v>
      </c>
      <c r="BL13" s="510">
        <v>9.8749343291890346E-9</v>
      </c>
      <c r="BM13" s="510">
        <v>9.7951141483683637E-7</v>
      </c>
      <c r="BN13" s="510">
        <v>3.5601607600460128E-7</v>
      </c>
      <c r="BO13" s="510">
        <v>1.4746952389785712E-5</v>
      </c>
      <c r="BP13" s="510">
        <v>7.4293396674910004E-7</v>
      </c>
      <c r="BQ13" s="510">
        <v>9.4795958038377134E-8</v>
      </c>
      <c r="BR13" s="510">
        <v>1.0413524572662761E-7</v>
      </c>
      <c r="BS13" s="510">
        <v>1.0939652800346433E-7</v>
      </c>
      <c r="BT13" s="510">
        <v>6.9381539601141957E-8</v>
      </c>
      <c r="BU13" s="510">
        <v>3.0679997781939565E-6</v>
      </c>
      <c r="BV13" s="510">
        <v>5.8468040919422293E-8</v>
      </c>
      <c r="BW13" s="510">
        <v>3.2266806248382755E-8</v>
      </c>
      <c r="BX13" s="510">
        <v>3.042296953864684E-8</v>
      </c>
      <c r="BY13" s="510">
        <v>1.4052262358653832E-8</v>
      </c>
      <c r="BZ13" s="510">
        <v>1.8930628865475308E-7</v>
      </c>
      <c r="CA13" s="510">
        <v>4.8791420795869065E-8</v>
      </c>
      <c r="CB13" s="510">
        <v>2.678313834227116E-7</v>
      </c>
      <c r="CC13" s="510">
        <v>4.1612789201507516E-8</v>
      </c>
      <c r="CD13" s="510">
        <v>5.0364136310807739E-8</v>
      </c>
      <c r="CE13" s="510">
        <v>7.2366945885363307E-8</v>
      </c>
      <c r="CF13" s="510">
        <v>6.1250526527559567E-8</v>
      </c>
      <c r="CG13" s="510">
        <v>1.3176051056884719E-7</v>
      </c>
      <c r="CH13" s="510">
        <v>4.1240742772190951E-8</v>
      </c>
      <c r="CI13" s="510">
        <v>2.5392084103177535E-7</v>
      </c>
      <c r="CJ13" s="510">
        <v>1.5944753499466008E-6</v>
      </c>
      <c r="CK13" s="510">
        <v>1.8573167355678614E-7</v>
      </c>
      <c r="CL13" s="510">
        <v>5.1238010421044903E-7</v>
      </c>
      <c r="CM13" s="510">
        <v>1.3738949923791202E-6</v>
      </c>
      <c r="CN13" s="510">
        <v>1.0673228418984895E-7</v>
      </c>
      <c r="CO13" s="510">
        <v>3.3217737702456505E-5</v>
      </c>
      <c r="CP13" s="510">
        <v>1.7280949149225548E-4</v>
      </c>
      <c r="CQ13" s="510">
        <v>6.2335889290331265E-6</v>
      </c>
      <c r="CR13" s="510">
        <v>8.3339442275300946E-8</v>
      </c>
      <c r="CS13" s="510">
        <v>1.2853154439315449E-5</v>
      </c>
      <c r="CT13" s="510">
        <v>1.9236255713519502E-5</v>
      </c>
      <c r="CU13" s="510">
        <v>1.1186219256579074E-6</v>
      </c>
      <c r="CV13" s="510">
        <v>1.4810761200112212E-7</v>
      </c>
      <c r="CW13" s="510">
        <v>7.3555257081421921E-7</v>
      </c>
      <c r="CX13" s="510">
        <v>1.4672135939795764E-7</v>
      </c>
      <c r="CY13" s="510">
        <v>6.8358766330599826E-8</v>
      </c>
      <c r="CZ13" s="510">
        <v>4.0069258305276974E-5</v>
      </c>
      <c r="DA13" s="510">
        <v>1.112471491133487E-4</v>
      </c>
      <c r="DB13" s="510">
        <v>1.6385267427277877E-7</v>
      </c>
      <c r="DC13" s="510">
        <v>3.7174544119408682E-5</v>
      </c>
      <c r="DD13" s="510">
        <v>5.4619764123613205E-6</v>
      </c>
      <c r="DE13" s="510">
        <v>9.0862274348721609E-7</v>
      </c>
      <c r="DF13" s="510">
        <v>1.3895544507966063E-7</v>
      </c>
      <c r="DG13" s="535">
        <v>1.031952637618083</v>
      </c>
      <c r="DH13" s="536">
        <v>0.78192541058350173</v>
      </c>
      <c r="DI13" s="537" t="s">
        <v>214</v>
      </c>
    </row>
    <row r="14" spans="1:113" ht="18.75" customHeight="1">
      <c r="A14" s="603" t="s">
        <v>215</v>
      </c>
      <c r="B14" s="614" t="s">
        <v>321</v>
      </c>
      <c r="C14" s="183"/>
      <c r="D14" s="533">
        <v>0</v>
      </c>
      <c r="E14" s="533">
        <v>0</v>
      </c>
      <c r="F14" s="533">
        <v>0</v>
      </c>
      <c r="G14" s="533">
        <v>0</v>
      </c>
      <c r="H14" s="533">
        <v>0</v>
      </c>
      <c r="I14" s="533">
        <v>0</v>
      </c>
      <c r="J14" s="533">
        <v>0</v>
      </c>
      <c r="K14" s="533">
        <v>0</v>
      </c>
      <c r="L14" s="510">
        <v>0</v>
      </c>
      <c r="M14" s="510">
        <v>0</v>
      </c>
      <c r="N14" s="510">
        <v>1</v>
      </c>
      <c r="O14" s="510">
        <v>0</v>
      </c>
      <c r="P14" s="510">
        <v>0</v>
      </c>
      <c r="Q14" s="510">
        <v>0</v>
      </c>
      <c r="R14" s="510">
        <v>0</v>
      </c>
      <c r="S14" s="510">
        <v>0</v>
      </c>
      <c r="T14" s="510">
        <v>0</v>
      </c>
      <c r="U14" s="510">
        <v>0</v>
      </c>
      <c r="V14" s="510">
        <v>0</v>
      </c>
      <c r="W14" s="510">
        <v>0</v>
      </c>
      <c r="X14" s="510">
        <v>0</v>
      </c>
      <c r="Y14" s="510">
        <v>0</v>
      </c>
      <c r="Z14" s="510">
        <v>0</v>
      </c>
      <c r="AA14" s="510">
        <v>0</v>
      </c>
      <c r="AB14" s="510">
        <v>0</v>
      </c>
      <c r="AC14" s="510">
        <v>0</v>
      </c>
      <c r="AD14" s="510">
        <v>0</v>
      </c>
      <c r="AE14" s="510">
        <v>0</v>
      </c>
      <c r="AF14" s="510">
        <v>0</v>
      </c>
      <c r="AG14" s="510">
        <v>0</v>
      </c>
      <c r="AH14" s="510">
        <v>0</v>
      </c>
      <c r="AI14" s="510">
        <v>0</v>
      </c>
      <c r="AJ14" s="510">
        <v>0</v>
      </c>
      <c r="AK14" s="510">
        <v>0</v>
      </c>
      <c r="AL14" s="510">
        <v>0</v>
      </c>
      <c r="AM14" s="510">
        <v>0</v>
      </c>
      <c r="AN14" s="510">
        <v>0</v>
      </c>
      <c r="AO14" s="510">
        <v>0</v>
      </c>
      <c r="AP14" s="510">
        <v>0</v>
      </c>
      <c r="AQ14" s="510">
        <v>0</v>
      </c>
      <c r="AR14" s="510">
        <v>0</v>
      </c>
      <c r="AS14" s="510">
        <v>0</v>
      </c>
      <c r="AT14" s="510">
        <v>0</v>
      </c>
      <c r="AU14" s="510">
        <v>0</v>
      </c>
      <c r="AV14" s="510">
        <v>0</v>
      </c>
      <c r="AW14" s="510">
        <v>0</v>
      </c>
      <c r="AX14" s="510">
        <v>0</v>
      </c>
      <c r="AY14" s="510">
        <v>0</v>
      </c>
      <c r="AZ14" s="510">
        <v>0</v>
      </c>
      <c r="BA14" s="510">
        <v>0</v>
      </c>
      <c r="BB14" s="510">
        <v>0</v>
      </c>
      <c r="BC14" s="510">
        <v>0</v>
      </c>
      <c r="BD14" s="510">
        <v>0</v>
      </c>
      <c r="BE14" s="510">
        <v>0</v>
      </c>
      <c r="BF14" s="510">
        <v>0</v>
      </c>
      <c r="BG14" s="510">
        <v>0</v>
      </c>
      <c r="BH14" s="510">
        <v>0</v>
      </c>
      <c r="BI14" s="510">
        <v>0</v>
      </c>
      <c r="BJ14" s="510">
        <v>0</v>
      </c>
      <c r="BK14" s="510">
        <v>0</v>
      </c>
      <c r="BL14" s="510">
        <v>0</v>
      </c>
      <c r="BM14" s="510">
        <v>0</v>
      </c>
      <c r="BN14" s="510">
        <v>0</v>
      </c>
      <c r="BO14" s="510">
        <v>0</v>
      </c>
      <c r="BP14" s="510">
        <v>0</v>
      </c>
      <c r="BQ14" s="510">
        <v>0</v>
      </c>
      <c r="BR14" s="510">
        <v>0</v>
      </c>
      <c r="BS14" s="510">
        <v>0</v>
      </c>
      <c r="BT14" s="510">
        <v>0</v>
      </c>
      <c r="BU14" s="510">
        <v>0</v>
      </c>
      <c r="BV14" s="510">
        <v>0</v>
      </c>
      <c r="BW14" s="510">
        <v>0</v>
      </c>
      <c r="BX14" s="510">
        <v>0</v>
      </c>
      <c r="BY14" s="510">
        <v>0</v>
      </c>
      <c r="BZ14" s="510">
        <v>0</v>
      </c>
      <c r="CA14" s="510">
        <v>0</v>
      </c>
      <c r="CB14" s="510">
        <v>0</v>
      </c>
      <c r="CC14" s="510">
        <v>0</v>
      </c>
      <c r="CD14" s="510">
        <v>0</v>
      </c>
      <c r="CE14" s="510">
        <v>0</v>
      </c>
      <c r="CF14" s="510">
        <v>0</v>
      </c>
      <c r="CG14" s="510">
        <v>0</v>
      </c>
      <c r="CH14" s="510">
        <v>0</v>
      </c>
      <c r="CI14" s="510">
        <v>0</v>
      </c>
      <c r="CJ14" s="510">
        <v>0</v>
      </c>
      <c r="CK14" s="510">
        <v>0</v>
      </c>
      <c r="CL14" s="510">
        <v>0</v>
      </c>
      <c r="CM14" s="510">
        <v>0</v>
      </c>
      <c r="CN14" s="510">
        <v>0</v>
      </c>
      <c r="CO14" s="510">
        <v>0</v>
      </c>
      <c r="CP14" s="510">
        <v>0</v>
      </c>
      <c r="CQ14" s="510">
        <v>0</v>
      </c>
      <c r="CR14" s="510">
        <v>0</v>
      </c>
      <c r="CS14" s="510">
        <v>0</v>
      </c>
      <c r="CT14" s="510">
        <v>0</v>
      </c>
      <c r="CU14" s="510">
        <v>0</v>
      </c>
      <c r="CV14" s="510">
        <v>0</v>
      </c>
      <c r="CW14" s="510">
        <v>0</v>
      </c>
      <c r="CX14" s="510">
        <v>0</v>
      </c>
      <c r="CY14" s="510">
        <v>0</v>
      </c>
      <c r="CZ14" s="510">
        <v>0</v>
      </c>
      <c r="DA14" s="510">
        <v>0</v>
      </c>
      <c r="DB14" s="510">
        <v>0</v>
      </c>
      <c r="DC14" s="510">
        <v>0</v>
      </c>
      <c r="DD14" s="510">
        <v>0</v>
      </c>
      <c r="DE14" s="510">
        <v>0</v>
      </c>
      <c r="DF14" s="510">
        <v>0</v>
      </c>
      <c r="DG14" s="535">
        <v>1</v>
      </c>
      <c r="DH14" s="536">
        <v>0.75771443579844389</v>
      </c>
      <c r="DI14" s="537" t="s">
        <v>215</v>
      </c>
    </row>
    <row r="15" spans="1:113" ht="18.75" customHeight="1">
      <c r="A15" s="603" t="s">
        <v>216</v>
      </c>
      <c r="B15" s="611" t="s">
        <v>322</v>
      </c>
      <c r="C15" s="488"/>
      <c r="D15" s="533">
        <v>1.0295425462623706E-4</v>
      </c>
      <c r="E15" s="533">
        <v>1.668154938039198E-5</v>
      </c>
      <c r="F15" s="533">
        <v>5.9717347612971703E-5</v>
      </c>
      <c r="G15" s="533">
        <v>1.6142133408409207E-4</v>
      </c>
      <c r="H15" s="533">
        <v>2.4843772279856441E-3</v>
      </c>
      <c r="I15" s="533">
        <v>0</v>
      </c>
      <c r="J15" s="533">
        <v>3.6996942442081552E-5</v>
      </c>
      <c r="K15" s="533">
        <v>6.4614311545669473E-5</v>
      </c>
      <c r="L15" s="510">
        <v>1.8397401431941765E-5</v>
      </c>
      <c r="M15" s="510">
        <v>9.3086046327708118E-6</v>
      </c>
      <c r="N15" s="510">
        <v>0</v>
      </c>
      <c r="O15" s="510">
        <v>1.0199193861934925</v>
      </c>
      <c r="P15" s="510">
        <v>2.5309370139619442E-2</v>
      </c>
      <c r="Q15" s="510">
        <v>7.1391640646239097E-5</v>
      </c>
      <c r="R15" s="510">
        <v>9.3212613234432151E-4</v>
      </c>
      <c r="S15" s="510">
        <v>1.5963415152746779E-4</v>
      </c>
      <c r="T15" s="510">
        <v>1.2189618116033496E-4</v>
      </c>
      <c r="U15" s="510">
        <v>5.7724728653176457E-5</v>
      </c>
      <c r="V15" s="510">
        <v>1.3368657494992989E-4</v>
      </c>
      <c r="W15" s="510">
        <v>1.6451630816832501E-5</v>
      </c>
      <c r="X15" s="510">
        <v>0</v>
      </c>
      <c r="Y15" s="510">
        <v>1.4102305482467443E-5</v>
      </c>
      <c r="Z15" s="510">
        <v>1.0778927199889006E-5</v>
      </c>
      <c r="AA15" s="510">
        <v>1.6393242358995394E-3</v>
      </c>
      <c r="AB15" s="510">
        <v>1.48752240056865E-5</v>
      </c>
      <c r="AC15" s="510">
        <v>1.5723002901078918E-5</v>
      </c>
      <c r="AD15" s="510">
        <v>1.3421061421528609E-6</v>
      </c>
      <c r="AE15" s="510">
        <v>1.0400414089707463E-5</v>
      </c>
      <c r="AF15" s="510">
        <v>8.7546218928511813E-5</v>
      </c>
      <c r="AG15" s="510">
        <v>1.7902293845492919E-3</v>
      </c>
      <c r="AH15" s="510">
        <v>2.9230269137636693E-3</v>
      </c>
      <c r="AI15" s="510">
        <v>4.6714583293348241E-4</v>
      </c>
      <c r="AJ15" s="510">
        <v>1.6229598037495989E-5</v>
      </c>
      <c r="AK15" s="510">
        <v>4.3931471909229572E-5</v>
      </c>
      <c r="AL15" s="510">
        <v>3.2978883908480519E-4</v>
      </c>
      <c r="AM15" s="510">
        <v>1.9454426455905031E-5</v>
      </c>
      <c r="AN15" s="510">
        <v>1.0012554069243734E-5</v>
      </c>
      <c r="AO15" s="510">
        <v>1.7822150064987546E-5</v>
      </c>
      <c r="AP15" s="510">
        <v>9.3769977448753734E-6</v>
      </c>
      <c r="AQ15" s="510">
        <v>1.200244422128623E-5</v>
      </c>
      <c r="AR15" s="510">
        <v>3.5223975694234606E-5</v>
      </c>
      <c r="AS15" s="510">
        <v>4.5223367669838657E-5</v>
      </c>
      <c r="AT15" s="510">
        <v>4.3933097773371194E-5</v>
      </c>
      <c r="AU15" s="510">
        <v>1.4588601738745205E-5</v>
      </c>
      <c r="AV15" s="510">
        <v>1.4661440482741014E-4</v>
      </c>
      <c r="AW15" s="510">
        <v>6.4599258998495715E-5</v>
      </c>
      <c r="AX15" s="510">
        <v>2.3985580942205857E-4</v>
      </c>
      <c r="AY15" s="510">
        <v>3.1296182893115678E-5</v>
      </c>
      <c r="AZ15" s="510">
        <v>2.6787764076637663E-5</v>
      </c>
      <c r="BA15" s="510">
        <v>1.7533689280007704E-4</v>
      </c>
      <c r="BB15" s="510">
        <v>4.7806277477996413E-5</v>
      </c>
      <c r="BC15" s="510">
        <v>7.9916581991897138E-5</v>
      </c>
      <c r="BD15" s="510">
        <v>2.4754114765450019E-5</v>
      </c>
      <c r="BE15" s="510">
        <v>1.4837065803247283E-5</v>
      </c>
      <c r="BF15" s="510">
        <v>1.9283546011260546E-5</v>
      </c>
      <c r="BG15" s="510">
        <v>1.5922256588229367E-5</v>
      </c>
      <c r="BH15" s="510">
        <v>5.937783812472122E-5</v>
      </c>
      <c r="BI15" s="510">
        <v>1.2840839131997922E-5</v>
      </c>
      <c r="BJ15" s="510">
        <v>7.5676837685411351E-5</v>
      </c>
      <c r="BK15" s="510">
        <v>2.8513564671498967E-4</v>
      </c>
      <c r="BL15" s="510">
        <v>4.309256355081486E-6</v>
      </c>
      <c r="BM15" s="510">
        <v>7.63234113406542E-5</v>
      </c>
      <c r="BN15" s="510">
        <v>3.3315792398257274E-4</v>
      </c>
      <c r="BO15" s="510">
        <v>3.3041552943521324E-5</v>
      </c>
      <c r="BP15" s="510">
        <v>1.957102926973901E-5</v>
      </c>
      <c r="BQ15" s="510">
        <v>2.0001409616778234E-5</v>
      </c>
      <c r="BR15" s="510">
        <v>1.7949926620582267E-5</v>
      </c>
      <c r="BS15" s="510">
        <v>4.1394692540809154E-5</v>
      </c>
      <c r="BT15" s="510">
        <v>2.6645176200228019E-5</v>
      </c>
      <c r="BU15" s="510">
        <v>5.7560678241941821E-5</v>
      </c>
      <c r="BV15" s="510">
        <v>2.2487493402982994E-5</v>
      </c>
      <c r="BW15" s="510">
        <v>1.0922534007694641E-5</v>
      </c>
      <c r="BX15" s="510">
        <v>1.044402603990608E-5</v>
      </c>
      <c r="BY15" s="510">
        <v>6.3482827328610661E-6</v>
      </c>
      <c r="BZ15" s="510">
        <v>5.8737697159790018E-5</v>
      </c>
      <c r="CA15" s="510">
        <v>1.7146115910340979E-5</v>
      </c>
      <c r="CB15" s="510">
        <v>2.657089754447665E-5</v>
      </c>
      <c r="CC15" s="510">
        <v>2.1911646064511856E-4</v>
      </c>
      <c r="CD15" s="510">
        <v>2.4223433265509524E-5</v>
      </c>
      <c r="CE15" s="510">
        <v>1.1264551008432623E-4</v>
      </c>
      <c r="CF15" s="510">
        <v>5.6984933892502856E-5</v>
      </c>
      <c r="CG15" s="510">
        <v>7.5976487970784174E-5</v>
      </c>
      <c r="CH15" s="510">
        <v>1.6239830543617115E-5</v>
      </c>
      <c r="CI15" s="510">
        <v>2.1962769725545378E-5</v>
      </c>
      <c r="CJ15" s="510">
        <v>3.788797045636153E-5</v>
      </c>
      <c r="CK15" s="510">
        <v>5.8598774656918036E-5</v>
      </c>
      <c r="CL15" s="510">
        <v>2.6391486312162867E-5</v>
      </c>
      <c r="CM15" s="510">
        <v>4.2244468920545579E-5</v>
      </c>
      <c r="CN15" s="510">
        <v>3.740213455801247E-5</v>
      </c>
      <c r="CO15" s="510">
        <v>1.1564844226049321E-5</v>
      </c>
      <c r="CP15" s="510">
        <v>2.1535852145124469E-5</v>
      </c>
      <c r="CQ15" s="510">
        <v>2.9430352243598172E-5</v>
      </c>
      <c r="CR15" s="510">
        <v>2.9491478069406524E-4</v>
      </c>
      <c r="CS15" s="510">
        <v>4.8951728707583248E-5</v>
      </c>
      <c r="CT15" s="510">
        <v>3.9807089626486104E-5</v>
      </c>
      <c r="CU15" s="510">
        <v>1.2719601721537297E-4</v>
      </c>
      <c r="CV15" s="510">
        <v>4.6468360843602966E-5</v>
      </c>
      <c r="CW15" s="510">
        <v>2.3540722304022002E-5</v>
      </c>
      <c r="CX15" s="510">
        <v>2.2651054787091446E-5</v>
      </c>
      <c r="CY15" s="510">
        <v>4.8713090777567998E-5</v>
      </c>
      <c r="CZ15" s="510">
        <v>1.4282158464632133E-4</v>
      </c>
      <c r="DA15" s="510">
        <v>2.9090850074332795E-5</v>
      </c>
      <c r="DB15" s="510">
        <v>5.4764579002929633E-5</v>
      </c>
      <c r="DC15" s="510">
        <v>3.1540680561734357E-4</v>
      </c>
      <c r="DD15" s="510">
        <v>7.0380390264838567E-5</v>
      </c>
      <c r="DE15" s="510">
        <v>1.8803801195434722E-3</v>
      </c>
      <c r="DF15" s="510">
        <v>3.067096242153334E-5</v>
      </c>
      <c r="DG15" s="535">
        <v>1.0633188353047085</v>
      </c>
      <c r="DH15" s="536">
        <v>0.8056920313667657</v>
      </c>
      <c r="DI15" s="537" t="s">
        <v>216</v>
      </c>
    </row>
    <row r="16" spans="1:113" ht="18.75" customHeight="1">
      <c r="A16" s="603" t="s">
        <v>217</v>
      </c>
      <c r="B16" s="611" t="s">
        <v>323</v>
      </c>
      <c r="C16" s="488"/>
      <c r="D16" s="533">
        <v>1.0925881992646289E-3</v>
      </c>
      <c r="E16" s="533">
        <v>1.9826579153815757E-4</v>
      </c>
      <c r="F16" s="533">
        <v>8.3711793259569529E-4</v>
      </c>
      <c r="G16" s="533">
        <v>5.2345428752862249E-5</v>
      </c>
      <c r="H16" s="533">
        <v>1.2701339663703341E-3</v>
      </c>
      <c r="I16" s="533">
        <v>0</v>
      </c>
      <c r="J16" s="533">
        <v>9.3386948679447912E-4</v>
      </c>
      <c r="K16" s="533">
        <v>2.609244289638544E-4</v>
      </c>
      <c r="L16" s="510">
        <v>2.5265698327409E-4</v>
      </c>
      <c r="M16" s="510">
        <v>7.3672773215748517E-5</v>
      </c>
      <c r="N16" s="510">
        <v>0</v>
      </c>
      <c r="O16" s="510">
        <v>3.8753060669448878E-4</v>
      </c>
      <c r="P16" s="510">
        <v>1.0037145325709751</v>
      </c>
      <c r="Q16" s="510">
        <v>3.3391377281471806E-4</v>
      </c>
      <c r="R16" s="510">
        <v>3.0939942417304372E-4</v>
      </c>
      <c r="S16" s="510">
        <v>3.0646696444981653E-4</v>
      </c>
      <c r="T16" s="510">
        <v>2.7630093447594492E-4</v>
      </c>
      <c r="U16" s="510">
        <v>8.6427299897176419E-5</v>
      </c>
      <c r="V16" s="510">
        <v>6.9914372664121416E-4</v>
      </c>
      <c r="W16" s="510">
        <v>2.0878794931380564E-4</v>
      </c>
      <c r="X16" s="510">
        <v>0</v>
      </c>
      <c r="Y16" s="510">
        <v>1.5233002167213669E-4</v>
      </c>
      <c r="Z16" s="510">
        <v>9.4065030598969974E-5</v>
      </c>
      <c r="AA16" s="510">
        <v>2.3130082327005509E-4</v>
      </c>
      <c r="AB16" s="510">
        <v>1.9415404740001825E-4</v>
      </c>
      <c r="AC16" s="510">
        <v>1.3825634130491853E-4</v>
      </c>
      <c r="AD16" s="510">
        <v>8.1233847487016602E-6</v>
      </c>
      <c r="AE16" s="510">
        <v>1.0444958161705964E-4</v>
      </c>
      <c r="AF16" s="510">
        <v>9.5337898514267464E-5</v>
      </c>
      <c r="AG16" s="510">
        <v>3.8193921320519658E-4</v>
      </c>
      <c r="AH16" s="510">
        <v>1.9945060378375148E-4</v>
      </c>
      <c r="AI16" s="510">
        <v>9.1740546926200647E-4</v>
      </c>
      <c r="AJ16" s="510">
        <v>2.1937875142874491E-4</v>
      </c>
      <c r="AK16" s="510">
        <v>9.949713223824418E-4</v>
      </c>
      <c r="AL16" s="510">
        <v>4.3486048419815826E-4</v>
      </c>
      <c r="AM16" s="510">
        <v>1.0309269721790623E-4</v>
      </c>
      <c r="AN16" s="510">
        <v>8.3273024173761165E-5</v>
      </c>
      <c r="AO16" s="510">
        <v>2.4002916441774862E-4</v>
      </c>
      <c r="AP16" s="510">
        <v>1.1933092171845899E-4</v>
      </c>
      <c r="AQ16" s="510">
        <v>1.2785158807979008E-4</v>
      </c>
      <c r="AR16" s="510">
        <v>1.7231343758547301E-4</v>
      </c>
      <c r="AS16" s="510">
        <v>1.7751463312940845E-4</v>
      </c>
      <c r="AT16" s="510">
        <v>1.8444885062061589E-4</v>
      </c>
      <c r="AU16" s="510">
        <v>2.2823753394967425E-4</v>
      </c>
      <c r="AV16" s="510">
        <v>1.7746528239821725E-4</v>
      </c>
      <c r="AW16" s="510">
        <v>2.39038197026829E-4</v>
      </c>
      <c r="AX16" s="510">
        <v>4.8091354557915978E-4</v>
      </c>
      <c r="AY16" s="510">
        <v>3.8622464592501655E-4</v>
      </c>
      <c r="AZ16" s="510">
        <v>4.145468983228702E-4</v>
      </c>
      <c r="BA16" s="510">
        <v>4.2192115758068002E-4</v>
      </c>
      <c r="BB16" s="510">
        <v>2.0967402803249635E-4</v>
      </c>
      <c r="BC16" s="510">
        <v>4.0192694211913188E-4</v>
      </c>
      <c r="BD16" s="510">
        <v>2.003401895261232E-4</v>
      </c>
      <c r="BE16" s="510">
        <v>3.8690729879529236E-5</v>
      </c>
      <c r="BF16" s="510">
        <v>3.7217066430547902E-4</v>
      </c>
      <c r="BG16" s="510">
        <v>1.1159718090396451E-4</v>
      </c>
      <c r="BH16" s="510">
        <v>8.2456416736613979E-5</v>
      </c>
      <c r="BI16" s="510">
        <v>1.1548836026664375E-4</v>
      </c>
      <c r="BJ16" s="510">
        <v>8.3020875922853741E-5</v>
      </c>
      <c r="BK16" s="510">
        <v>3.6604650360605456E-4</v>
      </c>
      <c r="BL16" s="510">
        <v>7.5059136610756223E-5</v>
      </c>
      <c r="BM16" s="510">
        <v>5.4367962553679536E-4</v>
      </c>
      <c r="BN16" s="510">
        <v>3.2666832219625027E-4</v>
      </c>
      <c r="BO16" s="510">
        <v>2.5793830262363978E-4</v>
      </c>
      <c r="BP16" s="510">
        <v>2.9219909174188464E-4</v>
      </c>
      <c r="BQ16" s="510">
        <v>9.2868678889303341E-5</v>
      </c>
      <c r="BR16" s="510">
        <v>1.0157196601437192E-4</v>
      </c>
      <c r="BS16" s="510">
        <v>2.4973073091536749E-4</v>
      </c>
      <c r="BT16" s="510">
        <v>3.0184193174909261E-4</v>
      </c>
      <c r="BU16" s="510">
        <v>5.7669629270285286E-4</v>
      </c>
      <c r="BV16" s="510">
        <v>2.5725263593408395E-4</v>
      </c>
      <c r="BW16" s="510">
        <v>7.1034348887092012E-5</v>
      </c>
      <c r="BX16" s="510">
        <v>4.4933870194712232E-5</v>
      </c>
      <c r="BY16" s="510">
        <v>2.481961181730234E-5</v>
      </c>
      <c r="BZ16" s="510">
        <v>2.104279375493318E-4</v>
      </c>
      <c r="CA16" s="510">
        <v>1.7837249855763953E-4</v>
      </c>
      <c r="CB16" s="510">
        <v>2.0735496033798143E-4</v>
      </c>
      <c r="CC16" s="510">
        <v>1.9920593569450258E-4</v>
      </c>
      <c r="CD16" s="510">
        <v>2.6256406834880493E-4</v>
      </c>
      <c r="CE16" s="510">
        <v>4.042043105578675E-5</v>
      </c>
      <c r="CF16" s="510">
        <v>1.949395939324082E-4</v>
      </c>
      <c r="CG16" s="510">
        <v>2.570804552253737E-4</v>
      </c>
      <c r="CH16" s="510">
        <v>2.492469854181967E-4</v>
      </c>
      <c r="CI16" s="510">
        <v>1.3063285199583214E-4</v>
      </c>
      <c r="CJ16" s="510">
        <v>2.1178861713437694E-4</v>
      </c>
      <c r="CK16" s="510">
        <v>1.9147466973959643E-4</v>
      </c>
      <c r="CL16" s="510">
        <v>2.0812194986440707E-4</v>
      </c>
      <c r="CM16" s="510">
        <v>3.221645270817881E-4</v>
      </c>
      <c r="CN16" s="510">
        <v>6.0258072648936207E-4</v>
      </c>
      <c r="CO16" s="510">
        <v>5.1013574688311717E-5</v>
      </c>
      <c r="CP16" s="510">
        <v>1.5951205075044359E-4</v>
      </c>
      <c r="CQ16" s="510">
        <v>3.7600132486773405E-4</v>
      </c>
      <c r="CR16" s="510">
        <v>6.7657285865578305E-4</v>
      </c>
      <c r="CS16" s="510">
        <v>8.0896661417342115E-4</v>
      </c>
      <c r="CT16" s="510">
        <v>4.7696493478570557E-4</v>
      </c>
      <c r="CU16" s="510">
        <v>3.5914188850786127E-3</v>
      </c>
      <c r="CV16" s="510">
        <v>6.0067238551788195E-4</v>
      </c>
      <c r="CW16" s="510">
        <v>1.6932416902472788E-4</v>
      </c>
      <c r="CX16" s="510">
        <v>1.7656582625441198E-4</v>
      </c>
      <c r="CY16" s="510">
        <v>2.396971017010689E-4</v>
      </c>
      <c r="CZ16" s="510">
        <v>1.5574182247075779E-3</v>
      </c>
      <c r="DA16" s="510">
        <v>2.0055418297019678E-4</v>
      </c>
      <c r="DB16" s="510">
        <v>7.5758705670597292E-4</v>
      </c>
      <c r="DC16" s="510">
        <v>6.3273915302134581E-4</v>
      </c>
      <c r="DD16" s="510">
        <v>6.5866379906806137E-4</v>
      </c>
      <c r="DE16" s="510">
        <v>5.4616267963116557E-4</v>
      </c>
      <c r="DF16" s="510">
        <v>2.4580807888333734E-4</v>
      </c>
      <c r="DG16" s="535">
        <v>1.0396060283373412</v>
      </c>
      <c r="DH16" s="536">
        <v>0.78772449521428956</v>
      </c>
      <c r="DI16" s="537" t="s">
        <v>217</v>
      </c>
    </row>
    <row r="17" spans="1:114" ht="18.75" customHeight="1">
      <c r="A17" s="603" t="s">
        <v>218</v>
      </c>
      <c r="B17" s="611" t="s">
        <v>324</v>
      </c>
      <c r="C17" s="488"/>
      <c r="D17" s="533">
        <v>7.7356484074444601E-5</v>
      </c>
      <c r="E17" s="533">
        <v>7.6297783189058883E-4</v>
      </c>
      <c r="F17" s="533">
        <v>1.4007561596086313E-4</v>
      </c>
      <c r="G17" s="533">
        <v>1.1327462866939576E-3</v>
      </c>
      <c r="H17" s="533">
        <v>4.9837821660638089E-4</v>
      </c>
      <c r="I17" s="533">
        <v>0</v>
      </c>
      <c r="J17" s="533">
        <v>4.1016376396345924E-4</v>
      </c>
      <c r="K17" s="533">
        <v>1.7400447126007156E-4</v>
      </c>
      <c r="L17" s="510">
        <v>1.217323404984864E-4</v>
      </c>
      <c r="M17" s="510">
        <v>2.3265548839829977E-3</v>
      </c>
      <c r="N17" s="510">
        <v>0</v>
      </c>
      <c r="O17" s="510">
        <v>1.080538242445023E-4</v>
      </c>
      <c r="P17" s="510">
        <v>1.7634350149400155E-4</v>
      </c>
      <c r="Q17" s="510">
        <v>1.0400114259571669</v>
      </c>
      <c r="R17" s="510">
        <v>4.5644591576284803E-2</v>
      </c>
      <c r="S17" s="510">
        <v>4.2448816879037321E-3</v>
      </c>
      <c r="T17" s="510">
        <v>6.3256377832668007E-4</v>
      </c>
      <c r="U17" s="510">
        <v>1.0113800298925616E-4</v>
      </c>
      <c r="V17" s="510">
        <v>1.2132198792393565E-4</v>
      </c>
      <c r="W17" s="510">
        <v>9.7143972605614687E-5</v>
      </c>
      <c r="X17" s="510">
        <v>0</v>
      </c>
      <c r="Y17" s="510">
        <v>1.8139163411813109E-4</v>
      </c>
      <c r="Z17" s="510">
        <v>1.2840693672522014E-4</v>
      </c>
      <c r="AA17" s="510">
        <v>1.4754525120608362E-4</v>
      </c>
      <c r="AB17" s="510">
        <v>7.0750246272163048E-5</v>
      </c>
      <c r="AC17" s="510">
        <v>1.2124768508389902E-4</v>
      </c>
      <c r="AD17" s="510">
        <v>1.1559562529196851E-5</v>
      </c>
      <c r="AE17" s="510">
        <v>6.785541809040566E-5</v>
      </c>
      <c r="AF17" s="510">
        <v>1.0529312534687407E-4</v>
      </c>
      <c r="AG17" s="510">
        <v>1.0638844741628762E-4</v>
      </c>
      <c r="AH17" s="510">
        <v>4.2193661717759432E-5</v>
      </c>
      <c r="AI17" s="510">
        <v>2.7952577897844373E-3</v>
      </c>
      <c r="AJ17" s="510">
        <v>1.1529397602708159E-4</v>
      </c>
      <c r="AK17" s="510">
        <v>8.8904590870592451E-3</v>
      </c>
      <c r="AL17" s="510">
        <v>6.0357564584189913E-4</v>
      </c>
      <c r="AM17" s="510">
        <v>2.1495533152678307E-4</v>
      </c>
      <c r="AN17" s="510">
        <v>1.029806596036201E-4</v>
      </c>
      <c r="AO17" s="510">
        <v>2.7519486410336751E-4</v>
      </c>
      <c r="AP17" s="510">
        <v>5.1351083274242445E-5</v>
      </c>
      <c r="AQ17" s="510">
        <v>7.1406502643390127E-5</v>
      </c>
      <c r="AR17" s="510">
        <v>3.0055968392213506E-4</v>
      </c>
      <c r="AS17" s="510">
        <v>5.9953299881054171E-4</v>
      </c>
      <c r="AT17" s="510">
        <v>2.1057509130230451E-4</v>
      </c>
      <c r="AU17" s="510">
        <v>6.1136262226485052E-5</v>
      </c>
      <c r="AV17" s="510">
        <v>9.1008114637767181E-5</v>
      </c>
      <c r="AW17" s="510">
        <v>1.4089259370888226E-4</v>
      </c>
      <c r="AX17" s="510">
        <v>9.0946883274540578E-5</v>
      </c>
      <c r="AY17" s="510">
        <v>1.1027468960471336E-4</v>
      </c>
      <c r="AZ17" s="510">
        <v>8.6400354210968837E-5</v>
      </c>
      <c r="BA17" s="510">
        <v>5.877984039267025E-5</v>
      </c>
      <c r="BB17" s="510">
        <v>5.1972264387721009E-5</v>
      </c>
      <c r="BC17" s="510">
        <v>8.4571984810936454E-5</v>
      </c>
      <c r="BD17" s="510">
        <v>3.9884339851404003E-5</v>
      </c>
      <c r="BE17" s="510">
        <v>2.0610101837784656E-5</v>
      </c>
      <c r="BF17" s="510">
        <v>2.3277587091165729E-5</v>
      </c>
      <c r="BG17" s="510">
        <v>1.3359275048510104E-4</v>
      </c>
      <c r="BH17" s="510">
        <v>8.5990919180956591E-5</v>
      </c>
      <c r="BI17" s="510">
        <v>5.8521176613398891E-5</v>
      </c>
      <c r="BJ17" s="510">
        <v>6.1673586930492436E-4</v>
      </c>
      <c r="BK17" s="510">
        <v>2.7116871341854522E-3</v>
      </c>
      <c r="BL17" s="510">
        <v>1.1472312714257283E-5</v>
      </c>
      <c r="BM17" s="510">
        <v>1.674068462607671E-2</v>
      </c>
      <c r="BN17" s="510">
        <v>4.113402003500537E-3</v>
      </c>
      <c r="BO17" s="510">
        <v>5.1334856941214705E-4</v>
      </c>
      <c r="BP17" s="510">
        <v>1.0108181311357742E-3</v>
      </c>
      <c r="BQ17" s="510">
        <v>4.8714148674139954E-4</v>
      </c>
      <c r="BR17" s="510">
        <v>1.6837633776030269E-4</v>
      </c>
      <c r="BS17" s="510">
        <v>2.6371126711682152E-4</v>
      </c>
      <c r="BT17" s="510">
        <v>9.7263021917950806E-5</v>
      </c>
      <c r="BU17" s="510">
        <v>2.3507494467120971E-4</v>
      </c>
      <c r="BV17" s="510">
        <v>8.4613349411291023E-5</v>
      </c>
      <c r="BW17" s="510">
        <v>5.1299039771333604E-5</v>
      </c>
      <c r="BX17" s="510">
        <v>8.892494717941352E-5</v>
      </c>
      <c r="BY17" s="510">
        <v>6.430653842530379E-5</v>
      </c>
      <c r="BZ17" s="510">
        <v>1.6714329479625075E-4</v>
      </c>
      <c r="CA17" s="510">
        <v>5.9570827865642569E-5</v>
      </c>
      <c r="CB17" s="510">
        <v>2.4621775411790692E-4</v>
      </c>
      <c r="CC17" s="510">
        <v>1.0903488135464753E-4</v>
      </c>
      <c r="CD17" s="510">
        <v>3.2483888765278367E-4</v>
      </c>
      <c r="CE17" s="510">
        <v>9.153091314099637E-5</v>
      </c>
      <c r="CF17" s="510">
        <v>2.5978700225586719E-4</v>
      </c>
      <c r="CG17" s="510">
        <v>1.8934900975224767E-3</v>
      </c>
      <c r="CH17" s="510">
        <v>2.5813882103320196E-5</v>
      </c>
      <c r="CI17" s="510">
        <v>1.0907591646823513E-4</v>
      </c>
      <c r="CJ17" s="510">
        <v>1.7602241638522409E-4</v>
      </c>
      <c r="CK17" s="510">
        <v>7.9814131675046414E-5</v>
      </c>
      <c r="CL17" s="510">
        <v>1.2725982348226332E-4</v>
      </c>
      <c r="CM17" s="510">
        <v>1.5464302505511574E-4</v>
      </c>
      <c r="CN17" s="510">
        <v>1.0113984102523468E-4</v>
      </c>
      <c r="CO17" s="510">
        <v>8.197566218817246E-5</v>
      </c>
      <c r="CP17" s="510">
        <v>8.749216875167852E-5</v>
      </c>
      <c r="CQ17" s="510">
        <v>5.8882996274114737E-5</v>
      </c>
      <c r="CR17" s="510">
        <v>1.5741831365400952E-4</v>
      </c>
      <c r="CS17" s="510">
        <v>1.4188615340156351E-4</v>
      </c>
      <c r="CT17" s="510">
        <v>8.8365494083627607E-5</v>
      </c>
      <c r="CU17" s="510">
        <v>2.3350836820227184E-4</v>
      </c>
      <c r="CV17" s="510">
        <v>8.8911258688536713E-5</v>
      </c>
      <c r="CW17" s="510">
        <v>8.7395196826126997E-5</v>
      </c>
      <c r="CX17" s="510">
        <v>4.1143294660981327E-5</v>
      </c>
      <c r="CY17" s="510">
        <v>9.6619701374929209E-5</v>
      </c>
      <c r="CZ17" s="510">
        <v>2.8358225424495836E-4</v>
      </c>
      <c r="DA17" s="510">
        <v>3.1504741372481222E-4</v>
      </c>
      <c r="DB17" s="510">
        <v>1.3652225750717068E-4</v>
      </c>
      <c r="DC17" s="510">
        <v>2.6873772225985876E-4</v>
      </c>
      <c r="DD17" s="510">
        <v>2.3715873922577365E-4</v>
      </c>
      <c r="DE17" s="510">
        <v>2.796761749051428E-4</v>
      </c>
      <c r="DF17" s="510">
        <v>8.2580136333280316E-5</v>
      </c>
      <c r="DG17" s="535">
        <v>1.147084234309123</v>
      </c>
      <c r="DH17" s="536">
        <v>0.86916228341282709</v>
      </c>
      <c r="DI17" s="537" t="s">
        <v>218</v>
      </c>
    </row>
    <row r="18" spans="1:114" ht="18.75" customHeight="1">
      <c r="A18" s="603" t="s">
        <v>219</v>
      </c>
      <c r="B18" s="611" t="s">
        <v>325</v>
      </c>
      <c r="C18" s="488"/>
      <c r="D18" s="533">
        <v>1.0642800496545045E-4</v>
      </c>
      <c r="E18" s="533">
        <v>7.4724753910226184E-5</v>
      </c>
      <c r="F18" s="533">
        <v>1.2012986209217484E-4</v>
      </c>
      <c r="G18" s="533">
        <v>3.8022050434188052E-5</v>
      </c>
      <c r="H18" s="533">
        <v>1.9842079078962252E-4</v>
      </c>
      <c r="I18" s="533">
        <v>0</v>
      </c>
      <c r="J18" s="533">
        <v>6.704756464166469E-4</v>
      </c>
      <c r="K18" s="533">
        <v>1.6714417159904149E-4</v>
      </c>
      <c r="L18" s="510">
        <v>4.3307321002495453E-4</v>
      </c>
      <c r="M18" s="510">
        <v>5.7746815075196599E-5</v>
      </c>
      <c r="N18" s="510">
        <v>0</v>
      </c>
      <c r="O18" s="510">
        <v>2.8895361573306794E-4</v>
      </c>
      <c r="P18" s="510">
        <v>2.7345302006896521E-4</v>
      </c>
      <c r="Q18" s="510">
        <v>1.1972136847892809E-4</v>
      </c>
      <c r="R18" s="510">
        <v>1.0082819796170273</v>
      </c>
      <c r="S18" s="510">
        <v>4.6817961695574787E-4</v>
      </c>
      <c r="T18" s="510">
        <v>3.5315017577321661E-4</v>
      </c>
      <c r="U18" s="510">
        <v>1.6582469235500754E-4</v>
      </c>
      <c r="V18" s="510">
        <v>3.7063835300823924E-4</v>
      </c>
      <c r="W18" s="510">
        <v>4.2293599028827368E-4</v>
      </c>
      <c r="X18" s="510">
        <v>0</v>
      </c>
      <c r="Y18" s="510">
        <v>4.7931500616471014E-4</v>
      </c>
      <c r="Z18" s="510">
        <v>2.8105879926991175E-4</v>
      </c>
      <c r="AA18" s="510">
        <v>4.6414759254781972E-4</v>
      </c>
      <c r="AB18" s="510">
        <v>5.1724473428715239E-4</v>
      </c>
      <c r="AC18" s="510">
        <v>2.0942765643731787E-4</v>
      </c>
      <c r="AD18" s="510">
        <v>2.2231622851721071E-5</v>
      </c>
      <c r="AE18" s="510">
        <v>1.5883989659177633E-4</v>
      </c>
      <c r="AF18" s="510">
        <v>3.2121812976068371E-4</v>
      </c>
      <c r="AG18" s="510">
        <v>4.9380496000915749E-4</v>
      </c>
      <c r="AH18" s="510">
        <v>5.7325507289842367E-5</v>
      </c>
      <c r="AI18" s="510">
        <v>3.1626907566936784E-4</v>
      </c>
      <c r="AJ18" s="510">
        <v>3.1932242988602226E-4</v>
      </c>
      <c r="AK18" s="510">
        <v>2.0622492297141387E-3</v>
      </c>
      <c r="AL18" s="510">
        <v>5.8148963437330674E-4</v>
      </c>
      <c r="AM18" s="510">
        <v>3.3476531388108193E-4</v>
      </c>
      <c r="AN18" s="510">
        <v>1.8904296079697326E-4</v>
      </c>
      <c r="AO18" s="510">
        <v>4.0402757988554388E-4</v>
      </c>
      <c r="AP18" s="510">
        <v>7.6311512325886896E-5</v>
      </c>
      <c r="AQ18" s="510">
        <v>1.4862202757776855E-4</v>
      </c>
      <c r="AR18" s="510">
        <v>2.5073083986059899E-4</v>
      </c>
      <c r="AS18" s="510">
        <v>2.2477466947954183E-4</v>
      </c>
      <c r="AT18" s="510">
        <v>1.4441901772124679E-4</v>
      </c>
      <c r="AU18" s="510">
        <v>1.673835984927253E-4</v>
      </c>
      <c r="AV18" s="510">
        <v>1.8996364686935853E-4</v>
      </c>
      <c r="AW18" s="510">
        <v>2.6304369942070817E-4</v>
      </c>
      <c r="AX18" s="510">
        <v>3.9986078608475283E-4</v>
      </c>
      <c r="AY18" s="510">
        <v>3.0348806256426766E-4</v>
      </c>
      <c r="AZ18" s="510">
        <v>3.4878519536714683E-4</v>
      </c>
      <c r="BA18" s="510">
        <v>2.6540546026092358E-4</v>
      </c>
      <c r="BB18" s="510">
        <v>3.6170330434426572E-4</v>
      </c>
      <c r="BC18" s="510">
        <v>4.1211489518152373E-4</v>
      </c>
      <c r="BD18" s="510">
        <v>2.1659891289576007E-4</v>
      </c>
      <c r="BE18" s="510">
        <v>6.1570102012377449E-5</v>
      </c>
      <c r="BF18" s="510">
        <v>3.4411780819163558E-5</v>
      </c>
      <c r="BG18" s="510">
        <v>1.1583731237792573E-4</v>
      </c>
      <c r="BH18" s="510">
        <v>1.1777850461029601E-4</v>
      </c>
      <c r="BI18" s="510">
        <v>1.5356442535125673E-4</v>
      </c>
      <c r="BJ18" s="510">
        <v>3.0951320274340364E-4</v>
      </c>
      <c r="BK18" s="510">
        <v>4.0643058300196511E-4</v>
      </c>
      <c r="BL18" s="510">
        <v>3.793807989612524E-5</v>
      </c>
      <c r="BM18" s="510">
        <v>2.7826933257406824E-3</v>
      </c>
      <c r="BN18" s="510">
        <v>6.283017627251402E-3</v>
      </c>
      <c r="BO18" s="510">
        <v>1.5593027176012241E-4</v>
      </c>
      <c r="BP18" s="510">
        <v>1.3929635863290193E-4</v>
      </c>
      <c r="BQ18" s="510">
        <v>5.6266806885212929E-4</v>
      </c>
      <c r="BR18" s="510">
        <v>3.8974461091031173E-4</v>
      </c>
      <c r="BS18" s="510">
        <v>1.4514452793468677E-3</v>
      </c>
      <c r="BT18" s="510">
        <v>7.3786467621577236E-4</v>
      </c>
      <c r="BU18" s="510">
        <v>4.1842163885200503E-4</v>
      </c>
      <c r="BV18" s="510">
        <v>7.9386764268072078E-4</v>
      </c>
      <c r="BW18" s="510">
        <v>2.4564860200961463E-4</v>
      </c>
      <c r="BX18" s="510">
        <v>4.7595868700767645E-4</v>
      </c>
      <c r="BY18" s="510">
        <v>1.8355713912113781E-4</v>
      </c>
      <c r="BZ18" s="510">
        <v>3.1871230226661291E-4</v>
      </c>
      <c r="CA18" s="510">
        <v>1.6107601577583367E-4</v>
      </c>
      <c r="CB18" s="510">
        <v>2.593249263993675E-4</v>
      </c>
      <c r="CC18" s="510">
        <v>2.2200583173266682E-4</v>
      </c>
      <c r="CD18" s="510">
        <v>3.0966201780826999E-4</v>
      </c>
      <c r="CE18" s="510">
        <v>1.2690721233911753E-4</v>
      </c>
      <c r="CF18" s="510">
        <v>7.8986199267778621E-4</v>
      </c>
      <c r="CG18" s="510">
        <v>6.908753492231005E-4</v>
      </c>
      <c r="CH18" s="510">
        <v>1.3512423956757601E-4</v>
      </c>
      <c r="CI18" s="510">
        <v>1.0428643628666923E-3</v>
      </c>
      <c r="CJ18" s="510">
        <v>5.8770663902203235E-4</v>
      </c>
      <c r="CK18" s="510">
        <v>1.0384319814136288E-3</v>
      </c>
      <c r="CL18" s="510">
        <v>1.0930454923063868E-3</v>
      </c>
      <c r="CM18" s="510">
        <v>6.7725746853245959E-4</v>
      </c>
      <c r="CN18" s="510">
        <v>4.7089769911922341E-4</v>
      </c>
      <c r="CO18" s="510">
        <v>4.7577253870929219E-4</v>
      </c>
      <c r="CP18" s="510">
        <v>6.9356305639033675E-4</v>
      </c>
      <c r="CQ18" s="510">
        <v>5.5421876040939212E-4</v>
      </c>
      <c r="CR18" s="510">
        <v>3.1649194411532955E-4</v>
      </c>
      <c r="CS18" s="510">
        <v>1.9021822409676511E-3</v>
      </c>
      <c r="CT18" s="510">
        <v>9.4926711600866237E-4</v>
      </c>
      <c r="CU18" s="510">
        <v>3.6210364604391198E-3</v>
      </c>
      <c r="CV18" s="510">
        <v>5.8505590952791123E-4</v>
      </c>
      <c r="CW18" s="510">
        <v>4.2258059003764861E-4</v>
      </c>
      <c r="CX18" s="510">
        <v>1.2683083939763959E-4</v>
      </c>
      <c r="CY18" s="510">
        <v>4.8878308370133884E-4</v>
      </c>
      <c r="CZ18" s="510">
        <v>1.1099797274331798E-3</v>
      </c>
      <c r="DA18" s="510">
        <v>7.9594502235944009E-4</v>
      </c>
      <c r="DB18" s="510">
        <v>3.291027040062692E-4</v>
      </c>
      <c r="DC18" s="510">
        <v>1.6340062956866686E-3</v>
      </c>
      <c r="DD18" s="510">
        <v>9.4365540192746153E-4</v>
      </c>
      <c r="DE18" s="510">
        <v>1.5617805212760942E-4</v>
      </c>
      <c r="DF18" s="510">
        <v>3.1332699253648329E-4</v>
      </c>
      <c r="DG18" s="535">
        <v>1.0627948756988841</v>
      </c>
      <c r="DH18" s="536">
        <v>0.80529501960965721</v>
      </c>
      <c r="DI18" s="537" t="s">
        <v>219</v>
      </c>
    </row>
    <row r="19" spans="1:114" ht="18.75" customHeight="1">
      <c r="A19" s="603" t="s">
        <v>220</v>
      </c>
      <c r="B19" s="611" t="s">
        <v>326</v>
      </c>
      <c r="C19" s="488"/>
      <c r="D19" s="533">
        <v>4.55188024494379E-4</v>
      </c>
      <c r="E19" s="533">
        <v>5.3986447750542673E-4</v>
      </c>
      <c r="F19" s="533">
        <v>1.2707249273577709E-3</v>
      </c>
      <c r="G19" s="533">
        <v>1.2776502465478999E-4</v>
      </c>
      <c r="H19" s="533">
        <v>8.7461474347072833E-5</v>
      </c>
      <c r="I19" s="533">
        <v>0</v>
      </c>
      <c r="J19" s="533">
        <v>1.1766131689508457E-4</v>
      </c>
      <c r="K19" s="533">
        <v>5.3100012587661838E-4</v>
      </c>
      <c r="L19" s="510">
        <v>1.0065329161095054E-3</v>
      </c>
      <c r="M19" s="510">
        <v>7.0615663819576619E-5</v>
      </c>
      <c r="N19" s="510">
        <v>0</v>
      </c>
      <c r="O19" s="510">
        <v>2.638572476346381E-4</v>
      </c>
      <c r="P19" s="510">
        <v>4.732384472726407E-4</v>
      </c>
      <c r="Q19" s="510">
        <v>9.1900153833303756E-4</v>
      </c>
      <c r="R19" s="510">
        <v>4.3811696188460897E-3</v>
      </c>
      <c r="S19" s="510">
        <v>1.0407552128291684</v>
      </c>
      <c r="T19" s="510">
        <v>3.313991440780685E-2</v>
      </c>
      <c r="U19" s="510">
        <v>1.3689754966207324E-2</v>
      </c>
      <c r="V19" s="510">
        <v>1.6416261690738629E-4</v>
      </c>
      <c r="W19" s="510">
        <v>9.3161241834839492E-5</v>
      </c>
      <c r="X19" s="510">
        <v>0</v>
      </c>
      <c r="Y19" s="510">
        <v>1.2121076297961238E-4</v>
      </c>
      <c r="Z19" s="510">
        <v>1.120484941885218E-3</v>
      </c>
      <c r="AA19" s="510">
        <v>4.4068930847808215E-3</v>
      </c>
      <c r="AB19" s="510">
        <v>7.9540280537206544E-4</v>
      </c>
      <c r="AC19" s="510">
        <v>3.5320542129291173E-4</v>
      </c>
      <c r="AD19" s="510">
        <v>9.4137609741451913E-6</v>
      </c>
      <c r="AE19" s="510">
        <v>5.0778673069024324E-5</v>
      </c>
      <c r="AF19" s="510">
        <v>5.5390009332950143E-4</v>
      </c>
      <c r="AG19" s="510">
        <v>6.2388424567556952E-4</v>
      </c>
      <c r="AH19" s="510">
        <v>2.5959831924414885E-4</v>
      </c>
      <c r="AI19" s="510">
        <v>1.1470254241586844E-3</v>
      </c>
      <c r="AJ19" s="510">
        <v>7.7216465373563742E-5</v>
      </c>
      <c r="AK19" s="510">
        <v>3.6520473822012726E-3</v>
      </c>
      <c r="AL19" s="510">
        <v>6.9431592013628025E-4</v>
      </c>
      <c r="AM19" s="510">
        <v>5.7161359189272581E-5</v>
      </c>
      <c r="AN19" s="510">
        <v>3.1203647012816377E-5</v>
      </c>
      <c r="AO19" s="510">
        <v>5.6307505839357199E-5</v>
      </c>
      <c r="AP19" s="510">
        <v>1.1402155497094998E-4</v>
      </c>
      <c r="AQ19" s="510">
        <v>5.1759189093635129E-5</v>
      </c>
      <c r="AR19" s="510">
        <v>9.0493852127032824E-5</v>
      </c>
      <c r="AS19" s="510">
        <v>9.1053030504620609E-5</v>
      </c>
      <c r="AT19" s="510">
        <v>1.6865855614281184E-4</v>
      </c>
      <c r="AU19" s="510">
        <v>4.3296424461972453E-4</v>
      </c>
      <c r="AV19" s="510">
        <v>1.3657221712612232E-4</v>
      </c>
      <c r="AW19" s="510">
        <v>2.8039951301712273E-4</v>
      </c>
      <c r="AX19" s="510">
        <v>2.6533432811965476E-4</v>
      </c>
      <c r="AY19" s="510">
        <v>4.9405460655104632E-4</v>
      </c>
      <c r="AZ19" s="510">
        <v>1.3977629042241412E-3</v>
      </c>
      <c r="BA19" s="510">
        <v>4.6906434122918168E-4</v>
      </c>
      <c r="BB19" s="510">
        <v>1.5839604219120126E-4</v>
      </c>
      <c r="BC19" s="510">
        <v>7.8537220169193841E-5</v>
      </c>
      <c r="BD19" s="510">
        <v>2.4361104233221352E-4</v>
      </c>
      <c r="BE19" s="510">
        <v>6.5569329405907792E-5</v>
      </c>
      <c r="BF19" s="510">
        <v>3.2677591381838416E-5</v>
      </c>
      <c r="BG19" s="510">
        <v>3.6285429429106331E-5</v>
      </c>
      <c r="BH19" s="510">
        <v>9.6882468196234981E-5</v>
      </c>
      <c r="BI19" s="510">
        <v>1.2933168895711916E-4</v>
      </c>
      <c r="BJ19" s="510">
        <v>9.7015701429638404E-5</v>
      </c>
      <c r="BK19" s="510">
        <v>9.2977697434341541E-4</v>
      </c>
      <c r="BL19" s="510">
        <v>3.4706896665201699E-5</v>
      </c>
      <c r="BM19" s="510">
        <v>5.8639598890777595E-4</v>
      </c>
      <c r="BN19" s="510">
        <v>4.6613944089781225E-4</v>
      </c>
      <c r="BO19" s="510">
        <v>1.3531169825654118E-4</v>
      </c>
      <c r="BP19" s="510">
        <v>6.9225561979243823E-5</v>
      </c>
      <c r="BQ19" s="510">
        <v>8.9926253255772723E-5</v>
      </c>
      <c r="BR19" s="510">
        <v>8.6097787446076822E-5</v>
      </c>
      <c r="BS19" s="510">
        <v>1.9232923172180874E-4</v>
      </c>
      <c r="BT19" s="510">
        <v>1.8413700322552747E-4</v>
      </c>
      <c r="BU19" s="510">
        <v>2.3877993203116917E-4</v>
      </c>
      <c r="BV19" s="510">
        <v>3.7769683226795747E-4</v>
      </c>
      <c r="BW19" s="510">
        <v>1.0973485159518149E-4</v>
      </c>
      <c r="BX19" s="510">
        <v>7.6902640986527992E-5</v>
      </c>
      <c r="BY19" s="510">
        <v>4.5089841700882896E-5</v>
      </c>
      <c r="BZ19" s="510">
        <v>1.371195851603017E-4</v>
      </c>
      <c r="CA19" s="510">
        <v>1.3982585244087586E-4</v>
      </c>
      <c r="CB19" s="510">
        <v>1.82621083248172E-4</v>
      </c>
      <c r="CC19" s="510">
        <v>1.0512141479250744E-4</v>
      </c>
      <c r="CD19" s="510">
        <v>2.5478298852784086E-4</v>
      </c>
      <c r="CE19" s="510">
        <v>4.3861629337201675E-4</v>
      </c>
      <c r="CF19" s="510">
        <v>6.4668701282883084E-4</v>
      </c>
      <c r="CG19" s="510">
        <v>1.1556662887686683E-3</v>
      </c>
      <c r="CH19" s="510">
        <v>1.8556904251486095E-4</v>
      </c>
      <c r="CI19" s="510">
        <v>3.0374952500706183E-4</v>
      </c>
      <c r="CJ19" s="510">
        <v>9.8111565249471458E-4</v>
      </c>
      <c r="CK19" s="510">
        <v>9.0185313878127693E-4</v>
      </c>
      <c r="CL19" s="510">
        <v>4.0777821757379847E-4</v>
      </c>
      <c r="CM19" s="510">
        <v>9.2843870259278864E-3</v>
      </c>
      <c r="CN19" s="510">
        <v>2.3171394033450157E-4</v>
      </c>
      <c r="CO19" s="510">
        <v>3.6490970760488317E-4</v>
      </c>
      <c r="CP19" s="510">
        <v>6.5255270585692807E-4</v>
      </c>
      <c r="CQ19" s="510">
        <v>1.3009020928895587E-4</v>
      </c>
      <c r="CR19" s="510">
        <v>5.590121668266983E-4</v>
      </c>
      <c r="CS19" s="510">
        <v>5.2612662516635848E-4</v>
      </c>
      <c r="CT19" s="510">
        <v>3.6869628246197786E-4</v>
      </c>
      <c r="CU19" s="510">
        <v>8.2807283867373225E-4</v>
      </c>
      <c r="CV19" s="510">
        <v>1.3308681541102663E-4</v>
      </c>
      <c r="CW19" s="510">
        <v>1.402043313613488E-3</v>
      </c>
      <c r="CX19" s="510">
        <v>1.0792389705415562E-4</v>
      </c>
      <c r="CY19" s="510">
        <v>4.2917944165015337E-4</v>
      </c>
      <c r="CZ19" s="510">
        <v>3.7656131301921924E-4</v>
      </c>
      <c r="DA19" s="510">
        <v>1.9268031022513598E-4</v>
      </c>
      <c r="DB19" s="510">
        <v>2.1271674387126895E-4</v>
      </c>
      <c r="DC19" s="510">
        <v>3.331531821684034E-4</v>
      </c>
      <c r="DD19" s="510">
        <v>1.7557213646240437E-4</v>
      </c>
      <c r="DE19" s="510">
        <v>2.0931650856032675E-2</v>
      </c>
      <c r="DF19" s="510">
        <v>2.0643721875539635E-4</v>
      </c>
      <c r="DG19" s="535">
        <v>1.1639361052900017</v>
      </c>
      <c r="DH19" s="536">
        <v>0.88193118932525183</v>
      </c>
      <c r="DI19" s="537" t="s">
        <v>220</v>
      </c>
    </row>
    <row r="20" spans="1:114" ht="18.75" customHeight="1">
      <c r="A20" s="603" t="s">
        <v>221</v>
      </c>
      <c r="B20" s="611" t="s">
        <v>327</v>
      </c>
      <c r="C20" s="488"/>
      <c r="D20" s="538">
        <v>1.2271277544119628E-2</v>
      </c>
      <c r="E20" s="510">
        <v>1.5018490586315372E-2</v>
      </c>
      <c r="F20" s="510">
        <v>3.4884807990211111E-2</v>
      </c>
      <c r="G20" s="510">
        <v>2.6861881661661867E-3</v>
      </c>
      <c r="H20" s="510">
        <v>7.5023712701176044E-4</v>
      </c>
      <c r="I20" s="510">
        <v>0</v>
      </c>
      <c r="J20" s="510">
        <v>7.6723725808126853E-4</v>
      </c>
      <c r="K20" s="510">
        <v>1.1713086362169946E-2</v>
      </c>
      <c r="L20" s="510">
        <v>2.8629624168226262E-2</v>
      </c>
      <c r="M20" s="510">
        <v>1.2135774316415679E-3</v>
      </c>
      <c r="N20" s="510">
        <v>0</v>
      </c>
      <c r="O20" s="510">
        <v>1.5119917677173125E-3</v>
      </c>
      <c r="P20" s="510">
        <v>4.9413350528340286E-3</v>
      </c>
      <c r="Q20" s="510">
        <v>1.6740743874812461E-3</v>
      </c>
      <c r="R20" s="510">
        <v>9.7923176200330302E-3</v>
      </c>
      <c r="S20" s="510">
        <v>1.6561357717352818E-3</v>
      </c>
      <c r="T20" s="510">
        <v>1.0027427683167025</v>
      </c>
      <c r="U20" s="510">
        <v>1.1583702535965341E-3</v>
      </c>
      <c r="V20" s="510">
        <v>3.0510610860702164E-3</v>
      </c>
      <c r="W20" s="510">
        <v>1.07004668413699E-3</v>
      </c>
      <c r="X20" s="510">
        <v>0</v>
      </c>
      <c r="Y20" s="510">
        <v>2.4387802631891014E-3</v>
      </c>
      <c r="Z20" s="510">
        <v>1.5596630479042283E-3</v>
      </c>
      <c r="AA20" s="510">
        <v>8.6667391815780787E-3</v>
      </c>
      <c r="AB20" s="510">
        <v>1.4401294463463823E-2</v>
      </c>
      <c r="AC20" s="510">
        <v>6.9945776343849839E-3</v>
      </c>
      <c r="AD20" s="510">
        <v>5.6856799421618271E-5</v>
      </c>
      <c r="AE20" s="510">
        <v>4.1531668294283297E-4</v>
      </c>
      <c r="AF20" s="510">
        <v>1.9183995344745196E-3</v>
      </c>
      <c r="AG20" s="510">
        <v>1.5859806323535789E-3</v>
      </c>
      <c r="AH20" s="510">
        <v>4.2741473560191394E-3</v>
      </c>
      <c r="AI20" s="510">
        <v>5.5568978385862038E-3</v>
      </c>
      <c r="AJ20" s="510">
        <v>5.7327117965055299E-4</v>
      </c>
      <c r="AK20" s="510">
        <v>2.6266467596200636E-2</v>
      </c>
      <c r="AL20" s="510">
        <v>4.1145492883004862E-3</v>
      </c>
      <c r="AM20" s="510">
        <v>3.0952292667578971E-4</v>
      </c>
      <c r="AN20" s="510">
        <v>1.656772432073945E-4</v>
      </c>
      <c r="AO20" s="510">
        <v>3.0679484106592859E-4</v>
      </c>
      <c r="AP20" s="510">
        <v>2.0266308992872564E-3</v>
      </c>
      <c r="AQ20" s="510">
        <v>3.8811423848807218E-4</v>
      </c>
      <c r="AR20" s="510">
        <v>5.4912892819906369E-4</v>
      </c>
      <c r="AS20" s="510">
        <v>4.8622489122157738E-4</v>
      </c>
      <c r="AT20" s="510">
        <v>1.7668774268145375E-3</v>
      </c>
      <c r="AU20" s="510">
        <v>1.4539228003802771E-3</v>
      </c>
      <c r="AV20" s="510">
        <v>8.9998658145566701E-4</v>
      </c>
      <c r="AW20" s="510">
        <v>3.6971561925218774E-3</v>
      </c>
      <c r="AX20" s="510">
        <v>1.1368586960099512E-3</v>
      </c>
      <c r="AY20" s="510">
        <v>1.8613801880368796E-3</v>
      </c>
      <c r="AZ20" s="510">
        <v>1.4514904625697574E-3</v>
      </c>
      <c r="BA20" s="510">
        <v>3.0986187774506352E-3</v>
      </c>
      <c r="BB20" s="510">
        <v>1.1414749154364549E-3</v>
      </c>
      <c r="BC20" s="510">
        <v>6.8009658248241727E-4</v>
      </c>
      <c r="BD20" s="510">
        <v>7.7144504446525727E-4</v>
      </c>
      <c r="BE20" s="510">
        <v>1.4541725647343001E-4</v>
      </c>
      <c r="BF20" s="510">
        <v>1.7261190959031478E-4</v>
      </c>
      <c r="BG20" s="510">
        <v>1.9626009479271192E-4</v>
      </c>
      <c r="BH20" s="510">
        <v>5.3532871165059258E-4</v>
      </c>
      <c r="BI20" s="510">
        <v>6.4193266685536661E-4</v>
      </c>
      <c r="BJ20" s="510">
        <v>5.5970571878110156E-4</v>
      </c>
      <c r="BK20" s="510">
        <v>2.8379327439641399E-3</v>
      </c>
      <c r="BL20" s="510">
        <v>3.0500841425598249E-4</v>
      </c>
      <c r="BM20" s="510">
        <v>6.3060399284376671E-4</v>
      </c>
      <c r="BN20" s="510">
        <v>2.0730188928201471E-3</v>
      </c>
      <c r="BO20" s="510">
        <v>9.2817426483105903E-4</v>
      </c>
      <c r="BP20" s="510">
        <v>4.1048770551740965E-4</v>
      </c>
      <c r="BQ20" s="510">
        <v>3.3372142360252544E-4</v>
      </c>
      <c r="BR20" s="510">
        <v>3.0044883314294529E-4</v>
      </c>
      <c r="BS20" s="510">
        <v>7.982323422449371E-4</v>
      </c>
      <c r="BT20" s="510">
        <v>1.3852897085330086E-3</v>
      </c>
      <c r="BU20" s="510">
        <v>4.9844444203310427E-3</v>
      </c>
      <c r="BV20" s="510">
        <v>2.0606209385405157E-3</v>
      </c>
      <c r="BW20" s="510">
        <v>6.0434839436807205E-4</v>
      </c>
      <c r="BX20" s="510">
        <v>3.848164991580078E-4</v>
      </c>
      <c r="BY20" s="510">
        <v>1.9002782935436749E-4</v>
      </c>
      <c r="BZ20" s="510">
        <v>8.6085142138847082E-4</v>
      </c>
      <c r="CA20" s="510">
        <v>8.5513585878354789E-4</v>
      </c>
      <c r="CB20" s="510">
        <v>1.2044596635749642E-3</v>
      </c>
      <c r="CC20" s="510">
        <v>7.8579414961213218E-4</v>
      </c>
      <c r="CD20" s="510">
        <v>1.4646163751154623E-3</v>
      </c>
      <c r="CE20" s="510">
        <v>1.7475118980702343E-3</v>
      </c>
      <c r="CF20" s="510">
        <v>1.8803928384265071E-3</v>
      </c>
      <c r="CG20" s="510">
        <v>5.041208612251144E-3</v>
      </c>
      <c r="CH20" s="510">
        <v>1.1524413700649309E-3</v>
      </c>
      <c r="CI20" s="510">
        <v>1.2424342046083116E-3</v>
      </c>
      <c r="CJ20" s="510">
        <v>1.2742504840322943E-3</v>
      </c>
      <c r="CK20" s="510">
        <v>1.1527071839493937E-3</v>
      </c>
      <c r="CL20" s="510">
        <v>8.817343485116268E-4</v>
      </c>
      <c r="CM20" s="510">
        <v>1.2273486252330058E-3</v>
      </c>
      <c r="CN20" s="510">
        <v>1.1051709272602616E-3</v>
      </c>
      <c r="CO20" s="510">
        <v>1.050197178353008E-3</v>
      </c>
      <c r="CP20" s="510">
        <v>2.4470627686832922E-3</v>
      </c>
      <c r="CQ20" s="510">
        <v>1.3988579144229121E-3</v>
      </c>
      <c r="CR20" s="510">
        <v>2.8638882213834573E-3</v>
      </c>
      <c r="CS20" s="510">
        <v>5.7946288890213683E-3</v>
      </c>
      <c r="CT20" s="510">
        <v>4.5389860784636766E-3</v>
      </c>
      <c r="CU20" s="510">
        <v>2.7648425745984634E-3</v>
      </c>
      <c r="CV20" s="510">
        <v>6.7504198848103143E-4</v>
      </c>
      <c r="CW20" s="510">
        <v>1.2399196731613985E-3</v>
      </c>
      <c r="CX20" s="510">
        <v>6.1921270682547245E-4</v>
      </c>
      <c r="CY20" s="510">
        <v>1.2622195300539972E-3</v>
      </c>
      <c r="CZ20" s="510">
        <v>2.1906377683997974E-3</v>
      </c>
      <c r="DA20" s="510">
        <v>3.6111172648478265E-3</v>
      </c>
      <c r="DB20" s="510">
        <v>1.3037901471099091E-3</v>
      </c>
      <c r="DC20" s="510">
        <v>1.2001909471963026E-3</v>
      </c>
      <c r="DD20" s="510">
        <v>1.8016338086389188E-3</v>
      </c>
      <c r="DE20" s="510">
        <v>0.21059224453570327</v>
      </c>
      <c r="DF20" s="510">
        <v>8.5673432697572736E-4</v>
      </c>
      <c r="DG20" s="535">
        <v>1.525112667753342</v>
      </c>
      <c r="DH20" s="536">
        <v>1.1555998845757831</v>
      </c>
      <c r="DI20" s="537" t="s">
        <v>221</v>
      </c>
    </row>
    <row r="21" spans="1:114" ht="18.75" customHeight="1">
      <c r="A21" s="603" t="s">
        <v>222</v>
      </c>
      <c r="B21" s="611" t="s">
        <v>328</v>
      </c>
      <c r="C21" s="488"/>
      <c r="D21" s="510">
        <v>6.6831538630979519E-4</v>
      </c>
      <c r="E21" s="510">
        <v>5.1628886233731066E-4</v>
      </c>
      <c r="F21" s="510">
        <v>1.1202722343646226E-3</v>
      </c>
      <c r="G21" s="510">
        <v>2.6029585548653877E-4</v>
      </c>
      <c r="H21" s="510">
        <v>7.3169215348363437E-4</v>
      </c>
      <c r="I21" s="510">
        <v>0</v>
      </c>
      <c r="J21" s="510">
        <v>1.2332234353613788E-3</v>
      </c>
      <c r="K21" s="510">
        <v>5.6564983750727613E-3</v>
      </c>
      <c r="L21" s="510">
        <v>1.9664888191542385E-3</v>
      </c>
      <c r="M21" s="510">
        <v>4.3710627935517299E-4</v>
      </c>
      <c r="N21" s="510">
        <v>0</v>
      </c>
      <c r="O21" s="510">
        <v>6.0560467514754154E-4</v>
      </c>
      <c r="P21" s="510">
        <v>2.6099494703913538E-3</v>
      </c>
      <c r="Q21" s="510">
        <v>1.0337990200844291E-3</v>
      </c>
      <c r="R21" s="510">
        <v>2.1464915978902967E-3</v>
      </c>
      <c r="S21" s="510">
        <v>5.7320922065098379E-4</v>
      </c>
      <c r="T21" s="510">
        <v>1.050549031101764E-2</v>
      </c>
      <c r="U21" s="510">
        <v>1.0219428077702368</v>
      </c>
      <c r="V21" s="510">
        <v>6.6256935087844859E-4</v>
      </c>
      <c r="W21" s="510">
        <v>6.6643026449787019E-4</v>
      </c>
      <c r="X21" s="510">
        <v>0</v>
      </c>
      <c r="Y21" s="510">
        <v>6.2501162276819549E-4</v>
      </c>
      <c r="Z21" s="510">
        <v>6.541317999877739E-4</v>
      </c>
      <c r="AA21" s="510">
        <v>2.6587119995709488E-3</v>
      </c>
      <c r="AB21" s="510">
        <v>2.3264181929972096E-3</v>
      </c>
      <c r="AC21" s="510">
        <v>2.7255198402720768E-3</v>
      </c>
      <c r="AD21" s="510">
        <v>1.2197098551799263E-4</v>
      </c>
      <c r="AE21" s="510">
        <v>4.7683479332552575E-4</v>
      </c>
      <c r="AF21" s="510">
        <v>5.5238506840807171E-4</v>
      </c>
      <c r="AG21" s="510">
        <v>1.1226017900074234E-3</v>
      </c>
      <c r="AH21" s="510">
        <v>9.9508111381687333E-4</v>
      </c>
      <c r="AI21" s="510">
        <v>3.2567373355623284E-3</v>
      </c>
      <c r="AJ21" s="510">
        <v>5.9719872724214016E-4</v>
      </c>
      <c r="AK21" s="510">
        <v>1.9694234814748371E-3</v>
      </c>
      <c r="AL21" s="510">
        <v>7.2363687648351743E-4</v>
      </c>
      <c r="AM21" s="510">
        <v>5.4820091024236487E-4</v>
      </c>
      <c r="AN21" s="510">
        <v>3.142910763391111E-4</v>
      </c>
      <c r="AO21" s="510">
        <v>8.8917966914332704E-4</v>
      </c>
      <c r="AP21" s="510">
        <v>4.0944474856360614E-4</v>
      </c>
      <c r="AQ21" s="510">
        <v>5.8001142203906229E-4</v>
      </c>
      <c r="AR21" s="510">
        <v>1.0288584885141821E-3</v>
      </c>
      <c r="AS21" s="510">
        <v>5.997461540161712E-4</v>
      </c>
      <c r="AT21" s="510">
        <v>7.017285587472274E-4</v>
      </c>
      <c r="AU21" s="510">
        <v>1.158836447117433E-3</v>
      </c>
      <c r="AV21" s="510">
        <v>9.8815561353574879E-4</v>
      </c>
      <c r="AW21" s="510">
        <v>4.3377035982906948E-3</v>
      </c>
      <c r="AX21" s="510">
        <v>4.5067987504463832E-3</v>
      </c>
      <c r="AY21" s="510">
        <v>1.516962792267737E-3</v>
      </c>
      <c r="AZ21" s="510">
        <v>1.0760647777073697E-3</v>
      </c>
      <c r="BA21" s="510">
        <v>6.866376434032464E-3</v>
      </c>
      <c r="BB21" s="510">
        <v>2.01474192138635E-3</v>
      </c>
      <c r="BC21" s="510">
        <v>1.4236425649687505E-3</v>
      </c>
      <c r="BD21" s="510">
        <v>2.7184878904702491E-3</v>
      </c>
      <c r="BE21" s="510">
        <v>2.3510300108156301E-3</v>
      </c>
      <c r="BF21" s="510">
        <v>2.4186579079382202E-4</v>
      </c>
      <c r="BG21" s="510">
        <v>5.8627858407735471E-4</v>
      </c>
      <c r="BH21" s="510">
        <v>5.9264073443007466E-4</v>
      </c>
      <c r="BI21" s="510">
        <v>2.5943371614157661E-3</v>
      </c>
      <c r="BJ21" s="510">
        <v>1.8371035438622286E-3</v>
      </c>
      <c r="BK21" s="510">
        <v>1.4789871376873203E-3</v>
      </c>
      <c r="BL21" s="510">
        <v>4.9246316797956695E-4</v>
      </c>
      <c r="BM21" s="510">
        <v>8.9518575040213231E-4</v>
      </c>
      <c r="BN21" s="510">
        <v>1.0895485087070301E-3</v>
      </c>
      <c r="BO21" s="510">
        <v>9.1754682995052995E-4</v>
      </c>
      <c r="BP21" s="510">
        <v>7.1615849657491037E-4</v>
      </c>
      <c r="BQ21" s="510">
        <v>1.5366761528065554E-3</v>
      </c>
      <c r="BR21" s="510">
        <v>2.3657200229602973E-3</v>
      </c>
      <c r="BS21" s="510">
        <v>2.8395063322386605E-3</v>
      </c>
      <c r="BT21" s="510">
        <v>2.1797932625638203E-3</v>
      </c>
      <c r="BU21" s="510">
        <v>3.5997848221198275E-3</v>
      </c>
      <c r="BV21" s="510">
        <v>9.1092145883646981E-3</v>
      </c>
      <c r="BW21" s="510">
        <v>1.2807522744912089E-3</v>
      </c>
      <c r="BX21" s="510">
        <v>9.5395206752185919E-4</v>
      </c>
      <c r="BY21" s="510">
        <v>7.0422415726819861E-4</v>
      </c>
      <c r="BZ21" s="510">
        <v>1.5776527651083126E-3</v>
      </c>
      <c r="CA21" s="510">
        <v>1.1925429359888244E-3</v>
      </c>
      <c r="CB21" s="510">
        <v>1.3470959732823774E-3</v>
      </c>
      <c r="CC21" s="510">
        <v>8.0921048672301062E-4</v>
      </c>
      <c r="CD21" s="510">
        <v>1.4671539102023528E-3</v>
      </c>
      <c r="CE21" s="510">
        <v>1.9415177348921535E-3</v>
      </c>
      <c r="CF21" s="510">
        <v>1.2028837491447509E-3</v>
      </c>
      <c r="CG21" s="510">
        <v>4.9404879288575693E-3</v>
      </c>
      <c r="CH21" s="510">
        <v>3.8176188373775905E-3</v>
      </c>
      <c r="CI21" s="510">
        <v>5.5044942013074043E-3</v>
      </c>
      <c r="CJ21" s="510">
        <v>5.3599824711285486E-3</v>
      </c>
      <c r="CK21" s="510">
        <v>4.2665395401162041E-3</v>
      </c>
      <c r="CL21" s="510">
        <v>6.2058884463129533E-3</v>
      </c>
      <c r="CM21" s="510">
        <v>3.5310518659981874E-2</v>
      </c>
      <c r="CN21" s="510">
        <v>4.2829206363841528E-3</v>
      </c>
      <c r="CO21" s="510">
        <v>3.6749183925954957E-3</v>
      </c>
      <c r="CP21" s="510">
        <v>7.3884470550693356E-3</v>
      </c>
      <c r="CQ21" s="510">
        <v>1.7104349182203331E-3</v>
      </c>
      <c r="CR21" s="510">
        <v>3.8477321755388157E-3</v>
      </c>
      <c r="CS21" s="510">
        <v>4.378401565777801E-3</v>
      </c>
      <c r="CT21" s="510">
        <v>1.2681859364770036E-3</v>
      </c>
      <c r="CU21" s="510">
        <v>2.0730201103484263E-2</v>
      </c>
      <c r="CV21" s="510">
        <v>1.6369045348494202E-3</v>
      </c>
      <c r="CW21" s="510">
        <v>2.6009033463676699E-2</v>
      </c>
      <c r="CX21" s="510">
        <v>1.0000044970982203E-3</v>
      </c>
      <c r="CY21" s="510">
        <v>1.9100487057989728E-3</v>
      </c>
      <c r="CZ21" s="510">
        <v>1.6438623090043946E-3</v>
      </c>
      <c r="DA21" s="510">
        <v>1.2352649996978911E-3</v>
      </c>
      <c r="DB21" s="510">
        <v>1.5347042844878378E-3</v>
      </c>
      <c r="DC21" s="510">
        <v>4.7077739037078726E-3</v>
      </c>
      <c r="DD21" s="510">
        <v>2.3860791980313133E-3</v>
      </c>
      <c r="DE21" s="510">
        <v>2.7816617262779075E-3</v>
      </c>
      <c r="DF21" s="510">
        <v>1.9131779121811221E-3</v>
      </c>
      <c r="DG21" s="535">
        <v>1.3111675428827974</v>
      </c>
      <c r="DH21" s="536">
        <v>0.99349057499267079</v>
      </c>
      <c r="DI21" s="537" t="s">
        <v>222</v>
      </c>
    </row>
    <row r="22" spans="1:114" ht="18.75" customHeight="1">
      <c r="A22" s="603" t="s">
        <v>223</v>
      </c>
      <c r="B22" s="611" t="s">
        <v>329</v>
      </c>
      <c r="C22" s="488"/>
      <c r="D22" s="510">
        <v>4.1678529616739901E-2</v>
      </c>
      <c r="E22" s="510">
        <v>1.0581732770425609E-3</v>
      </c>
      <c r="F22" s="510">
        <v>7.8517308643845894E-4</v>
      </c>
      <c r="G22" s="510">
        <v>3.4584822328853611E-5</v>
      </c>
      <c r="H22" s="510">
        <v>1.8104581297471324E-5</v>
      </c>
      <c r="I22" s="510">
        <v>0</v>
      </c>
      <c r="J22" s="510">
        <v>1.5557822607752823E-5</v>
      </c>
      <c r="K22" s="510">
        <v>1.692592134254603E-3</v>
      </c>
      <c r="L22" s="510">
        <v>3.1127500781162322E-4</v>
      </c>
      <c r="M22" s="510">
        <v>1.2344765520504223E-3</v>
      </c>
      <c r="N22" s="510">
        <v>0</v>
      </c>
      <c r="O22" s="510">
        <v>3.3766230420680728E-4</v>
      </c>
      <c r="P22" s="510">
        <v>3.8847025034409762E-5</v>
      </c>
      <c r="Q22" s="510">
        <v>1.7161037434524448E-5</v>
      </c>
      <c r="R22" s="510">
        <v>1.3655780918670043E-5</v>
      </c>
      <c r="S22" s="510">
        <v>1.2224331892742756E-4</v>
      </c>
      <c r="T22" s="510">
        <v>1.2616127789191534E-5</v>
      </c>
      <c r="U22" s="510">
        <v>1.0687024394087867E-5</v>
      </c>
      <c r="V22" s="510">
        <v>1.1106073780695507</v>
      </c>
      <c r="W22" s="510">
        <v>6.3461207896755483E-3</v>
      </c>
      <c r="X22" s="510">
        <v>0</v>
      </c>
      <c r="Y22" s="510">
        <v>4.994232556787377E-3</v>
      </c>
      <c r="Z22" s="510">
        <v>1.9974444650184197E-3</v>
      </c>
      <c r="AA22" s="510">
        <v>1.1074737887164805E-3</v>
      </c>
      <c r="AB22" s="510">
        <v>9.42434831273882E-4</v>
      </c>
      <c r="AC22" s="510">
        <v>2.1962761172163495E-3</v>
      </c>
      <c r="AD22" s="510">
        <v>9.1754338511412768E-7</v>
      </c>
      <c r="AE22" s="510">
        <v>4.1845214179053924E-5</v>
      </c>
      <c r="AF22" s="510">
        <v>1.0740565106092074E-4</v>
      </c>
      <c r="AG22" s="510">
        <v>8.0049988102197085E-4</v>
      </c>
      <c r="AH22" s="510">
        <v>4.5735110066631389E-5</v>
      </c>
      <c r="AI22" s="510">
        <v>8.2350221870415983E-5</v>
      </c>
      <c r="AJ22" s="510">
        <v>1.4713097627250559E-5</v>
      </c>
      <c r="AK22" s="510">
        <v>3.4247276087723883E-5</v>
      </c>
      <c r="AL22" s="510">
        <v>2.1212696792963757E-4</v>
      </c>
      <c r="AM22" s="510">
        <v>-1.0601323004281289E-3</v>
      </c>
      <c r="AN22" s="510">
        <v>-3.0970770295619189E-4</v>
      </c>
      <c r="AO22" s="510">
        <v>-8.1354230036638725E-5</v>
      </c>
      <c r="AP22" s="510">
        <v>-1.4323860731225158E-5</v>
      </c>
      <c r="AQ22" s="510">
        <v>2.1422982904236926E-5</v>
      </c>
      <c r="AR22" s="510">
        <v>1.2744363749064984E-5</v>
      </c>
      <c r="AS22" s="510">
        <v>4.0923622190825707E-6</v>
      </c>
      <c r="AT22" s="510">
        <v>6.0338996319099946E-6</v>
      </c>
      <c r="AU22" s="510">
        <v>6.9727780546935343E-6</v>
      </c>
      <c r="AV22" s="510">
        <v>1.9642275589419282E-5</v>
      </c>
      <c r="AW22" s="510">
        <v>1.3511759426634769E-5</v>
      </c>
      <c r="AX22" s="510">
        <v>2.1246265142648566E-5</v>
      </c>
      <c r="AY22" s="510">
        <v>1.1440500050786879E-5</v>
      </c>
      <c r="AZ22" s="510">
        <v>6.6530280833602253E-6</v>
      </c>
      <c r="BA22" s="510">
        <v>1.5625130644531943E-5</v>
      </c>
      <c r="BB22" s="510">
        <v>7.9740712517828232E-6</v>
      </c>
      <c r="BC22" s="510">
        <v>8.7998926587255105E-6</v>
      </c>
      <c r="BD22" s="510">
        <v>5.2994443240948786E-6</v>
      </c>
      <c r="BE22" s="510">
        <v>2.2740869308731408E-6</v>
      </c>
      <c r="BF22" s="510">
        <v>1.9751433976869731E-6</v>
      </c>
      <c r="BG22" s="510">
        <v>3.2840113152436735E-6</v>
      </c>
      <c r="BH22" s="510">
        <v>4.7583310275381673E-6</v>
      </c>
      <c r="BI22" s="510">
        <v>6.5819174731497112E-6</v>
      </c>
      <c r="BJ22" s="510">
        <v>1.0411787891513655E-5</v>
      </c>
      <c r="BK22" s="510">
        <v>3.3167421028742085E-5</v>
      </c>
      <c r="BL22" s="510">
        <v>1.6643144820674834E-6</v>
      </c>
      <c r="BM22" s="510">
        <v>2.7829237567199088E-5</v>
      </c>
      <c r="BN22" s="510">
        <v>1.9424364269104571E-5</v>
      </c>
      <c r="BO22" s="510">
        <v>3.9108362760100916E-4</v>
      </c>
      <c r="BP22" s="510">
        <v>1.1037704564843908E-4</v>
      </c>
      <c r="BQ22" s="510">
        <v>4.4272468559093752E-5</v>
      </c>
      <c r="BR22" s="510">
        <v>8.1185896743883308E-5</v>
      </c>
      <c r="BS22" s="510">
        <v>2.1477078080429032E-5</v>
      </c>
      <c r="BT22" s="510">
        <v>2.7826549564390957E-5</v>
      </c>
      <c r="BU22" s="510">
        <v>9.7161164620813167E-6</v>
      </c>
      <c r="BV22" s="510">
        <v>5.4888585797317745E-6</v>
      </c>
      <c r="BW22" s="510">
        <v>6.6163931230288097E-6</v>
      </c>
      <c r="BX22" s="510">
        <v>2.5529857554203762E-6</v>
      </c>
      <c r="BY22" s="510">
        <v>9.9295941640957475E-7</v>
      </c>
      <c r="BZ22" s="510">
        <v>1.0667836389780556E-5</v>
      </c>
      <c r="CA22" s="510">
        <v>1.0354046482803766E-5</v>
      </c>
      <c r="CB22" s="510">
        <v>4.4082401679166888E-6</v>
      </c>
      <c r="CC22" s="510">
        <v>9.8023334462605022E-6</v>
      </c>
      <c r="CD22" s="510">
        <v>7.2406509958579023E-6</v>
      </c>
      <c r="CE22" s="510">
        <v>2.5052451746594367E-6</v>
      </c>
      <c r="CF22" s="510">
        <v>7.3401285185539017E-6</v>
      </c>
      <c r="CG22" s="510">
        <v>1.0769644098040485E-5</v>
      </c>
      <c r="CH22" s="510">
        <v>2.2209351056162499E-6</v>
      </c>
      <c r="CI22" s="510">
        <v>5.4700951123416122E-6</v>
      </c>
      <c r="CJ22" s="510">
        <v>1.5256860341724868E-5</v>
      </c>
      <c r="CK22" s="510">
        <v>3.2797146435790334E-6</v>
      </c>
      <c r="CL22" s="510">
        <v>6.0466989947477442E-6</v>
      </c>
      <c r="CM22" s="510">
        <v>1.1722998408676689E-5</v>
      </c>
      <c r="CN22" s="510">
        <v>7.0829374209069158E-6</v>
      </c>
      <c r="CO22" s="510">
        <v>6.0698703792938059E-5</v>
      </c>
      <c r="CP22" s="510">
        <v>1.7586381107734662E-5</v>
      </c>
      <c r="CQ22" s="510">
        <v>3.4880798609393579E-5</v>
      </c>
      <c r="CR22" s="510">
        <v>2.7465702904764076E-5</v>
      </c>
      <c r="CS22" s="510">
        <v>7.0467502866599911E-5</v>
      </c>
      <c r="CT22" s="510">
        <v>1.0285408377490719E-4</v>
      </c>
      <c r="CU22" s="510">
        <v>4.1070783482294821E-5</v>
      </c>
      <c r="CV22" s="510">
        <v>1.2041814639893985E-5</v>
      </c>
      <c r="CW22" s="510">
        <v>8.9689626383341132E-6</v>
      </c>
      <c r="CX22" s="510">
        <v>7.1697085348336828E-6</v>
      </c>
      <c r="CY22" s="510">
        <v>4.4224556059627811E-6</v>
      </c>
      <c r="CZ22" s="510">
        <v>2.4179233046309545E-4</v>
      </c>
      <c r="DA22" s="510">
        <v>4.6105764855117041E-4</v>
      </c>
      <c r="DB22" s="510">
        <v>1.5793880552076061E-5</v>
      </c>
      <c r="DC22" s="510">
        <v>1.1182350025916853E-4</v>
      </c>
      <c r="DD22" s="510">
        <v>4.7434601306138802E-4</v>
      </c>
      <c r="DE22" s="510">
        <v>1.0239822695323129E-5</v>
      </c>
      <c r="DF22" s="510">
        <v>6.7930389388805345E-4</v>
      </c>
      <c r="DG22" s="535">
        <v>1.1789175947079695</v>
      </c>
      <c r="DH22" s="536">
        <v>0.89328288012700763</v>
      </c>
      <c r="DI22" s="537" t="s">
        <v>223</v>
      </c>
    </row>
    <row r="23" spans="1:114" ht="18.75" customHeight="1">
      <c r="A23" s="603" t="s">
        <v>224</v>
      </c>
      <c r="B23" s="611" t="s">
        <v>330</v>
      </c>
      <c r="C23" s="488"/>
      <c r="D23" s="510">
        <v>7.9738620211775436E-4</v>
      </c>
      <c r="E23" s="510">
        <v>1.0172411825403806E-4</v>
      </c>
      <c r="F23" s="510">
        <v>2.0913382631556195E-4</v>
      </c>
      <c r="G23" s="510">
        <v>8.347485125026088E-6</v>
      </c>
      <c r="H23" s="510">
        <v>6.2577273981862568E-5</v>
      </c>
      <c r="I23" s="510">
        <v>0</v>
      </c>
      <c r="J23" s="510">
        <v>4.5152533194094837E-5</v>
      </c>
      <c r="K23" s="510">
        <v>4.4293869924526009E-4</v>
      </c>
      <c r="L23" s="510">
        <v>1.0879990692129746E-3</v>
      </c>
      <c r="M23" s="510">
        <v>1.3990439937943466E-4</v>
      </c>
      <c r="N23" s="510">
        <v>0</v>
      </c>
      <c r="O23" s="510">
        <v>2.6873301949713268E-3</v>
      </c>
      <c r="P23" s="510">
        <v>3.5588796529100809E-4</v>
      </c>
      <c r="Q23" s="510">
        <v>7.3539648380343693E-5</v>
      </c>
      <c r="R23" s="510">
        <v>6.3678330496928296E-5</v>
      </c>
      <c r="S23" s="510">
        <v>1.7516760076568161E-3</v>
      </c>
      <c r="T23" s="510">
        <v>2.158328636383488E-4</v>
      </c>
      <c r="U23" s="510">
        <v>4.2923433096511029E-5</v>
      </c>
      <c r="V23" s="510">
        <v>1.2748478216535897E-2</v>
      </c>
      <c r="W23" s="510">
        <v>1.0237982826110796</v>
      </c>
      <c r="X23" s="510">
        <v>0</v>
      </c>
      <c r="Y23" s="510">
        <v>4.9510294129177842E-3</v>
      </c>
      <c r="Z23" s="510">
        <v>2.6121110069556377E-3</v>
      </c>
      <c r="AA23" s="510">
        <v>3.3566717287517637E-3</v>
      </c>
      <c r="AB23" s="510">
        <v>4.0665141697056369E-3</v>
      </c>
      <c r="AC23" s="510">
        <v>4.7719530006405178E-3</v>
      </c>
      <c r="AD23" s="510">
        <v>1.3996484460001659E-6</v>
      </c>
      <c r="AE23" s="510">
        <v>9.8654821024464229E-5</v>
      </c>
      <c r="AF23" s="510">
        <v>7.243759581514619E-4</v>
      </c>
      <c r="AG23" s="510">
        <v>2.7411503319127459E-3</v>
      </c>
      <c r="AH23" s="510">
        <v>1.9625421504471574E-4</v>
      </c>
      <c r="AI23" s="510">
        <v>4.5351264424261838E-3</v>
      </c>
      <c r="AJ23" s="510">
        <v>1.985915837932949E-4</v>
      </c>
      <c r="AK23" s="510">
        <v>3.884046135211496E-3</v>
      </c>
      <c r="AL23" s="510">
        <v>4.9969310681383821E-4</v>
      </c>
      <c r="AM23" s="510">
        <v>1.3332374943601608E-3</v>
      </c>
      <c r="AN23" s="510">
        <v>5.3962820440441332E-4</v>
      </c>
      <c r="AO23" s="510">
        <v>3.3621650110568166E-4</v>
      </c>
      <c r="AP23" s="510">
        <v>1.2235538683256868E-4</v>
      </c>
      <c r="AQ23" s="510">
        <v>1.267997565755499E-3</v>
      </c>
      <c r="AR23" s="510">
        <v>2.710948882883856E-4</v>
      </c>
      <c r="AS23" s="510">
        <v>2.5237816080677582E-4</v>
      </c>
      <c r="AT23" s="510">
        <v>1.7380890572593985E-4</v>
      </c>
      <c r="AU23" s="510">
        <v>2.4426922141089773E-4</v>
      </c>
      <c r="AV23" s="510">
        <v>1.3573986921101079E-4</v>
      </c>
      <c r="AW23" s="510">
        <v>3.3428672313995546E-4</v>
      </c>
      <c r="AX23" s="510">
        <v>1.0043849866551758E-3</v>
      </c>
      <c r="AY23" s="510">
        <v>3.3352285476176657E-4</v>
      </c>
      <c r="AZ23" s="510">
        <v>3.0485926648105542E-4</v>
      </c>
      <c r="BA23" s="510">
        <v>9.1772860660001775E-4</v>
      </c>
      <c r="BB23" s="510">
        <v>2.8111392745023493E-4</v>
      </c>
      <c r="BC23" s="510">
        <v>1.8393963119615815E-4</v>
      </c>
      <c r="BD23" s="510">
        <v>1.926148156899775E-4</v>
      </c>
      <c r="BE23" s="510">
        <v>5.3386363588902902E-5</v>
      </c>
      <c r="BF23" s="510">
        <v>2.1089725323431773E-5</v>
      </c>
      <c r="BG23" s="510">
        <v>1.7297339863334701E-5</v>
      </c>
      <c r="BH23" s="510">
        <v>4.6185457613292704E-5</v>
      </c>
      <c r="BI23" s="510">
        <v>5.0345641109526266E-5</v>
      </c>
      <c r="BJ23" s="510">
        <v>1.2011330780757169E-4</v>
      </c>
      <c r="BK23" s="510">
        <v>2.1888960858788633E-4</v>
      </c>
      <c r="BL23" s="510">
        <v>2.3312784265154405E-5</v>
      </c>
      <c r="BM23" s="510">
        <v>6.2503893862461094E-5</v>
      </c>
      <c r="BN23" s="510">
        <v>9.4805144461129499E-5</v>
      </c>
      <c r="BO23" s="510">
        <v>1.367563503837534E-4</v>
      </c>
      <c r="BP23" s="510">
        <v>1.3380637695700539E-4</v>
      </c>
      <c r="BQ23" s="510">
        <v>2.2026764139345924E-5</v>
      </c>
      <c r="BR23" s="510">
        <v>1.5507538588774103E-5</v>
      </c>
      <c r="BS23" s="510">
        <v>1.2410454555608988E-3</v>
      </c>
      <c r="BT23" s="510">
        <v>9.2606376045463186E-4</v>
      </c>
      <c r="BU23" s="510">
        <v>1.3014040685818697E-5</v>
      </c>
      <c r="BV23" s="510">
        <v>1.3561221571922659E-5</v>
      </c>
      <c r="BW23" s="510">
        <v>7.9398561021035076E-6</v>
      </c>
      <c r="BX23" s="510">
        <v>4.5758946931397797E-6</v>
      </c>
      <c r="BY23" s="510">
        <v>2.4958496539999735E-6</v>
      </c>
      <c r="BZ23" s="510">
        <v>5.3970326835890159E-5</v>
      </c>
      <c r="CA23" s="510">
        <v>2.0083641316912872E-5</v>
      </c>
      <c r="CB23" s="510">
        <v>3.7659171270126506E-5</v>
      </c>
      <c r="CC23" s="510">
        <v>8.9345448534989673E-6</v>
      </c>
      <c r="CD23" s="510">
        <v>1.8384361448506544E-5</v>
      </c>
      <c r="CE23" s="510">
        <v>1.5323333246255734E-5</v>
      </c>
      <c r="CF23" s="510">
        <v>1.5025769846904713E-4</v>
      </c>
      <c r="CG23" s="510">
        <v>7.0510729170089774E-5</v>
      </c>
      <c r="CH23" s="510">
        <v>6.6045993478436547E-6</v>
      </c>
      <c r="CI23" s="510">
        <v>3.3531127760278405E-5</v>
      </c>
      <c r="CJ23" s="510">
        <v>3.3022855993578987E-5</v>
      </c>
      <c r="CK23" s="510">
        <v>8.0102241231661789E-6</v>
      </c>
      <c r="CL23" s="510">
        <v>1.9751224641619953E-5</v>
      </c>
      <c r="CM23" s="510">
        <v>5.1957020292488492E-5</v>
      </c>
      <c r="CN23" s="510">
        <v>9.4534493567981855E-5</v>
      </c>
      <c r="CO23" s="510">
        <v>3.7205669384623462E-5</v>
      </c>
      <c r="CP23" s="510">
        <v>4.8047584762950062E-4</v>
      </c>
      <c r="CQ23" s="510">
        <v>1.3406637758662076E-4</v>
      </c>
      <c r="CR23" s="510">
        <v>1.7844416693268107E-3</v>
      </c>
      <c r="CS23" s="510">
        <v>8.7411478402341485E-5</v>
      </c>
      <c r="CT23" s="510">
        <v>7.5864434361170408E-5</v>
      </c>
      <c r="CU23" s="510">
        <v>1.4264972695392313E-5</v>
      </c>
      <c r="CV23" s="510">
        <v>1.8811268528271267E-5</v>
      </c>
      <c r="CW23" s="510">
        <v>5.7111716240331153E-5</v>
      </c>
      <c r="CX23" s="510">
        <v>9.2641886772089986E-5</v>
      </c>
      <c r="CY23" s="510">
        <v>6.3180261330367504E-6</v>
      </c>
      <c r="CZ23" s="510">
        <v>1.4836305687816395E-4</v>
      </c>
      <c r="DA23" s="510">
        <v>1.2651580676937703E-4</v>
      </c>
      <c r="DB23" s="510">
        <v>2.6911982147300611E-4</v>
      </c>
      <c r="DC23" s="510">
        <v>1.3289448617380037E-4</v>
      </c>
      <c r="DD23" s="510">
        <v>4.8293703503421032E-5</v>
      </c>
      <c r="DE23" s="510">
        <v>9.0728688962863556E-5</v>
      </c>
      <c r="DF23" s="510">
        <v>1.8178271215026868E-4</v>
      </c>
      <c r="DG23" s="535">
        <v>1.0931331108002269</v>
      </c>
      <c r="DH23" s="536">
        <v>0.8282827383025918</v>
      </c>
      <c r="DI23" s="537" t="s">
        <v>224</v>
      </c>
    </row>
    <row r="24" spans="1:114" ht="18.75" customHeight="1">
      <c r="A24" s="603" t="s">
        <v>225</v>
      </c>
      <c r="B24" s="611" t="s">
        <v>536</v>
      </c>
      <c r="C24" s="488"/>
      <c r="D24" s="510">
        <v>0</v>
      </c>
      <c r="E24" s="510">
        <v>0</v>
      </c>
      <c r="F24" s="510">
        <v>0</v>
      </c>
      <c r="G24" s="510">
        <v>0</v>
      </c>
      <c r="H24" s="510">
        <v>0</v>
      </c>
      <c r="I24" s="510">
        <v>0</v>
      </c>
      <c r="J24" s="510">
        <v>0</v>
      </c>
      <c r="K24" s="510">
        <v>0</v>
      </c>
      <c r="L24" s="510">
        <v>0</v>
      </c>
      <c r="M24" s="510">
        <v>0</v>
      </c>
      <c r="N24" s="510">
        <v>0</v>
      </c>
      <c r="O24" s="510">
        <v>0</v>
      </c>
      <c r="P24" s="510">
        <v>0</v>
      </c>
      <c r="Q24" s="510">
        <v>0</v>
      </c>
      <c r="R24" s="510">
        <v>0</v>
      </c>
      <c r="S24" s="510">
        <v>0</v>
      </c>
      <c r="T24" s="510">
        <v>0</v>
      </c>
      <c r="U24" s="510">
        <v>0</v>
      </c>
      <c r="V24" s="510">
        <v>0</v>
      </c>
      <c r="W24" s="510">
        <v>0</v>
      </c>
      <c r="X24" s="510">
        <v>1</v>
      </c>
      <c r="Y24" s="510">
        <v>0</v>
      </c>
      <c r="Z24" s="510">
        <v>0</v>
      </c>
      <c r="AA24" s="510">
        <v>0</v>
      </c>
      <c r="AB24" s="510">
        <v>0</v>
      </c>
      <c r="AC24" s="510">
        <v>0</v>
      </c>
      <c r="AD24" s="510">
        <v>0</v>
      </c>
      <c r="AE24" s="510">
        <v>0</v>
      </c>
      <c r="AF24" s="510">
        <v>0</v>
      </c>
      <c r="AG24" s="510">
        <v>0</v>
      </c>
      <c r="AH24" s="510">
        <v>0</v>
      </c>
      <c r="AI24" s="510">
        <v>0</v>
      </c>
      <c r="AJ24" s="510">
        <v>0</v>
      </c>
      <c r="AK24" s="510">
        <v>0</v>
      </c>
      <c r="AL24" s="510">
        <v>0</v>
      </c>
      <c r="AM24" s="510">
        <v>0</v>
      </c>
      <c r="AN24" s="510">
        <v>0</v>
      </c>
      <c r="AO24" s="510">
        <v>0</v>
      </c>
      <c r="AP24" s="510">
        <v>0</v>
      </c>
      <c r="AQ24" s="510">
        <v>0</v>
      </c>
      <c r="AR24" s="510">
        <v>0</v>
      </c>
      <c r="AS24" s="510">
        <v>0</v>
      </c>
      <c r="AT24" s="510">
        <v>0</v>
      </c>
      <c r="AU24" s="510">
        <v>0</v>
      </c>
      <c r="AV24" s="510">
        <v>0</v>
      </c>
      <c r="AW24" s="510">
        <v>0</v>
      </c>
      <c r="AX24" s="510">
        <v>0</v>
      </c>
      <c r="AY24" s="510">
        <v>0</v>
      </c>
      <c r="AZ24" s="510">
        <v>0</v>
      </c>
      <c r="BA24" s="510">
        <v>0</v>
      </c>
      <c r="BB24" s="510">
        <v>0</v>
      </c>
      <c r="BC24" s="510">
        <v>0</v>
      </c>
      <c r="BD24" s="510">
        <v>0</v>
      </c>
      <c r="BE24" s="510">
        <v>0</v>
      </c>
      <c r="BF24" s="510">
        <v>0</v>
      </c>
      <c r="BG24" s="510">
        <v>0</v>
      </c>
      <c r="BH24" s="510">
        <v>0</v>
      </c>
      <c r="BI24" s="510">
        <v>0</v>
      </c>
      <c r="BJ24" s="510">
        <v>0</v>
      </c>
      <c r="BK24" s="510">
        <v>0</v>
      </c>
      <c r="BL24" s="510">
        <v>0</v>
      </c>
      <c r="BM24" s="510">
        <v>0</v>
      </c>
      <c r="BN24" s="510">
        <v>0</v>
      </c>
      <c r="BO24" s="510">
        <v>0</v>
      </c>
      <c r="BP24" s="510">
        <v>0</v>
      </c>
      <c r="BQ24" s="510">
        <v>0</v>
      </c>
      <c r="BR24" s="510">
        <v>0</v>
      </c>
      <c r="BS24" s="510">
        <v>0</v>
      </c>
      <c r="BT24" s="510">
        <v>0</v>
      </c>
      <c r="BU24" s="510">
        <v>0</v>
      </c>
      <c r="BV24" s="510">
        <v>0</v>
      </c>
      <c r="BW24" s="510">
        <v>0</v>
      </c>
      <c r="BX24" s="510">
        <v>0</v>
      </c>
      <c r="BY24" s="510">
        <v>0</v>
      </c>
      <c r="BZ24" s="510">
        <v>0</v>
      </c>
      <c r="CA24" s="510">
        <v>0</v>
      </c>
      <c r="CB24" s="510">
        <v>0</v>
      </c>
      <c r="CC24" s="510">
        <v>0</v>
      </c>
      <c r="CD24" s="510">
        <v>0</v>
      </c>
      <c r="CE24" s="510">
        <v>0</v>
      </c>
      <c r="CF24" s="510">
        <v>0</v>
      </c>
      <c r="CG24" s="510">
        <v>0</v>
      </c>
      <c r="CH24" s="510">
        <v>0</v>
      </c>
      <c r="CI24" s="510">
        <v>0</v>
      </c>
      <c r="CJ24" s="510">
        <v>0</v>
      </c>
      <c r="CK24" s="510">
        <v>0</v>
      </c>
      <c r="CL24" s="510">
        <v>0</v>
      </c>
      <c r="CM24" s="510">
        <v>0</v>
      </c>
      <c r="CN24" s="510">
        <v>0</v>
      </c>
      <c r="CO24" s="510">
        <v>0</v>
      </c>
      <c r="CP24" s="510">
        <v>0</v>
      </c>
      <c r="CQ24" s="510">
        <v>0</v>
      </c>
      <c r="CR24" s="510">
        <v>0</v>
      </c>
      <c r="CS24" s="510">
        <v>0</v>
      </c>
      <c r="CT24" s="510">
        <v>0</v>
      </c>
      <c r="CU24" s="510">
        <v>0</v>
      </c>
      <c r="CV24" s="510">
        <v>0</v>
      </c>
      <c r="CW24" s="510">
        <v>0</v>
      </c>
      <c r="CX24" s="510">
        <v>0</v>
      </c>
      <c r="CY24" s="510">
        <v>0</v>
      </c>
      <c r="CZ24" s="510">
        <v>0</v>
      </c>
      <c r="DA24" s="510">
        <v>0</v>
      </c>
      <c r="DB24" s="510">
        <v>0</v>
      </c>
      <c r="DC24" s="510">
        <v>0</v>
      </c>
      <c r="DD24" s="510">
        <v>0</v>
      </c>
      <c r="DE24" s="510">
        <v>0</v>
      </c>
      <c r="DF24" s="510">
        <v>0</v>
      </c>
      <c r="DG24" s="535">
        <v>1</v>
      </c>
      <c r="DH24" s="536">
        <v>0.75771443579844389</v>
      </c>
      <c r="DI24" s="537" t="s">
        <v>225</v>
      </c>
    </row>
    <row r="25" spans="1:114" ht="18.75" customHeight="1">
      <c r="A25" s="603" t="s">
        <v>226</v>
      </c>
      <c r="B25" s="611" t="s">
        <v>537</v>
      </c>
      <c r="C25" s="488"/>
      <c r="D25" s="510">
        <v>4.7955223035307923E-4</v>
      </c>
      <c r="E25" s="510">
        <v>1.0004121059644859E-4</v>
      </c>
      <c r="F25" s="510">
        <v>3.0988758609271582E-4</v>
      </c>
      <c r="G25" s="510">
        <v>5.444235093682206E-5</v>
      </c>
      <c r="H25" s="510">
        <v>1.4120191056442568E-4</v>
      </c>
      <c r="I25" s="510">
        <v>0</v>
      </c>
      <c r="J25" s="510">
        <v>2.785119392939426E-4</v>
      </c>
      <c r="K25" s="510">
        <v>1.1173749006450273E-3</v>
      </c>
      <c r="L25" s="510">
        <v>3.9883310783182073E-3</v>
      </c>
      <c r="M25" s="510">
        <v>3.1761991102572328E-4</v>
      </c>
      <c r="N25" s="510">
        <v>0</v>
      </c>
      <c r="O25" s="510">
        <v>1.1474848722582328E-2</v>
      </c>
      <c r="P25" s="510">
        <v>3.5228552214276003E-3</v>
      </c>
      <c r="Q25" s="510">
        <v>1.1791556522298427E-3</v>
      </c>
      <c r="R25" s="510">
        <v>1.1986115169303356E-3</v>
      </c>
      <c r="S25" s="510">
        <v>2.1800830555121626E-2</v>
      </c>
      <c r="T25" s="510">
        <v>9.2182000399338554E-4</v>
      </c>
      <c r="U25" s="510">
        <v>7.168605290810042E-4</v>
      </c>
      <c r="V25" s="510">
        <v>2.5700861674070644E-3</v>
      </c>
      <c r="W25" s="510">
        <v>8.49934774760484E-3</v>
      </c>
      <c r="X25" s="510">
        <v>0</v>
      </c>
      <c r="Y25" s="510">
        <v>1.0939613980406939</v>
      </c>
      <c r="Z25" s="510">
        <v>0.23666348526064104</v>
      </c>
      <c r="AA25" s="510">
        <v>0.1509621109572524</v>
      </c>
      <c r="AB25" s="510">
        <v>2.5921494350280027E-2</v>
      </c>
      <c r="AC25" s="510">
        <v>5.1693959895373162E-2</v>
      </c>
      <c r="AD25" s="510">
        <v>3.3961695936407325E-6</v>
      </c>
      <c r="AE25" s="510">
        <v>6.4014809620670842E-3</v>
      </c>
      <c r="AF25" s="510">
        <v>2.0467258294603479E-2</v>
      </c>
      <c r="AG25" s="510">
        <v>0.13291533820777079</v>
      </c>
      <c r="AH25" s="510">
        <v>1.6215193521092169E-3</v>
      </c>
      <c r="AI25" s="510">
        <v>1.0440114114731653E-2</v>
      </c>
      <c r="AJ25" s="510">
        <v>2.1326922994452729E-4</v>
      </c>
      <c r="AK25" s="510">
        <v>9.5259568100310155E-4</v>
      </c>
      <c r="AL25" s="510">
        <v>2.3008466903736587E-2</v>
      </c>
      <c r="AM25" s="510">
        <v>2.6663647431124279E-4</v>
      </c>
      <c r="AN25" s="510">
        <v>1.4431442082328262E-4</v>
      </c>
      <c r="AO25" s="510">
        <v>1.9148829418761176E-4</v>
      </c>
      <c r="AP25" s="510">
        <v>2.1555542125858141E-5</v>
      </c>
      <c r="AQ25" s="510">
        <v>2.5485836808018396E-4</v>
      </c>
      <c r="AR25" s="510">
        <v>4.6520089503482228E-4</v>
      </c>
      <c r="AS25" s="510">
        <v>1.2524733818023074E-4</v>
      </c>
      <c r="AT25" s="510">
        <v>1.3508433668622273E-4</v>
      </c>
      <c r="AU25" s="510">
        <v>1.6014462713391734E-4</v>
      </c>
      <c r="AV25" s="510">
        <v>1.370104714398315E-4</v>
      </c>
      <c r="AW25" s="510">
        <v>7.8095905632916249E-4</v>
      </c>
      <c r="AX25" s="510">
        <v>2.1682849260007192E-3</v>
      </c>
      <c r="AY25" s="510">
        <v>5.3803289190237826E-4</v>
      </c>
      <c r="AZ25" s="510">
        <v>4.6382139645996832E-4</v>
      </c>
      <c r="BA25" s="510">
        <v>1.3813824844665494E-3</v>
      </c>
      <c r="BB25" s="510">
        <v>7.9085079345602165E-4</v>
      </c>
      <c r="BC25" s="510">
        <v>6.3304467258948544E-4</v>
      </c>
      <c r="BD25" s="510">
        <v>2.0511351066810745E-4</v>
      </c>
      <c r="BE25" s="510">
        <v>1.2707089686765305E-4</v>
      </c>
      <c r="BF25" s="510">
        <v>2.0247566545583546E-4</v>
      </c>
      <c r="BG25" s="510">
        <v>2.2628094152798441E-4</v>
      </c>
      <c r="BH25" s="510">
        <v>2.9710081573977175E-4</v>
      </c>
      <c r="BI25" s="510">
        <v>2.9832364348714901E-4</v>
      </c>
      <c r="BJ25" s="510">
        <v>1.1598761605703747E-4</v>
      </c>
      <c r="BK25" s="510">
        <v>6.7368500380491443E-4</v>
      </c>
      <c r="BL25" s="510">
        <v>1.5294482039393718E-5</v>
      </c>
      <c r="BM25" s="510">
        <v>1.991789795282792E-4</v>
      </c>
      <c r="BN25" s="510">
        <v>3.1196275073492176E-4</v>
      </c>
      <c r="BO25" s="510">
        <v>2.1725692180324643E-4</v>
      </c>
      <c r="BP25" s="510">
        <v>2.2148410390034708E-4</v>
      </c>
      <c r="BQ25" s="510">
        <v>9.4333681515020666E-5</v>
      </c>
      <c r="BR25" s="510">
        <v>3.3096500126493512E-5</v>
      </c>
      <c r="BS25" s="510">
        <v>2.3343046619990417E-4</v>
      </c>
      <c r="BT25" s="510">
        <v>1.2457350683892196E-4</v>
      </c>
      <c r="BU25" s="510">
        <v>4.1175387457534011E-5</v>
      </c>
      <c r="BV25" s="510">
        <v>3.3994483063504203E-5</v>
      </c>
      <c r="BW25" s="510">
        <v>1.6039843376673217E-5</v>
      </c>
      <c r="BX25" s="510">
        <v>1.5822472074329733E-5</v>
      </c>
      <c r="BY25" s="510">
        <v>8.5125462789389197E-6</v>
      </c>
      <c r="BZ25" s="510">
        <v>3.5384769498594718E-5</v>
      </c>
      <c r="CA25" s="510">
        <v>4.0176053335396995E-5</v>
      </c>
      <c r="CB25" s="510">
        <v>1.4971397949972668E-4</v>
      </c>
      <c r="CC25" s="510">
        <v>2.5888516452039913E-5</v>
      </c>
      <c r="CD25" s="510">
        <v>5.7309448427577321E-5</v>
      </c>
      <c r="CE25" s="510">
        <v>4.0126958848885153E-5</v>
      </c>
      <c r="CF25" s="510">
        <v>6.0673893193584036E-5</v>
      </c>
      <c r="CG25" s="510">
        <v>2.6471881762438383E-4</v>
      </c>
      <c r="CH25" s="510">
        <v>1.6794925084066979E-5</v>
      </c>
      <c r="CI25" s="510">
        <v>3.0600981956287053E-5</v>
      </c>
      <c r="CJ25" s="510">
        <v>6.3249599040166786E-5</v>
      </c>
      <c r="CK25" s="510">
        <v>6.5130939053395205E-5</v>
      </c>
      <c r="CL25" s="510">
        <v>3.5918140555797975E-5</v>
      </c>
      <c r="CM25" s="510">
        <v>3.3789880717281551E-4</v>
      </c>
      <c r="CN25" s="510">
        <v>4.6501781491146861E-5</v>
      </c>
      <c r="CO25" s="510">
        <v>1.8431229787852383E-4</v>
      </c>
      <c r="CP25" s="510">
        <v>1.6202205123209015E-3</v>
      </c>
      <c r="CQ25" s="510">
        <v>4.0764952844715751E-4</v>
      </c>
      <c r="CR25" s="510">
        <v>4.7724821044791907E-4</v>
      </c>
      <c r="CS25" s="510">
        <v>8.013887244581428E-5</v>
      </c>
      <c r="CT25" s="510">
        <v>8.8774840029995963E-5</v>
      </c>
      <c r="CU25" s="510">
        <v>1.0622436961058173E-4</v>
      </c>
      <c r="CV25" s="510">
        <v>8.6841769862497175E-5</v>
      </c>
      <c r="CW25" s="510">
        <v>1.0129563295113713E-4</v>
      </c>
      <c r="CX25" s="510">
        <v>4.860267804304932E-4</v>
      </c>
      <c r="CY25" s="510">
        <v>3.4766524966724678E-5</v>
      </c>
      <c r="CZ25" s="510">
        <v>1.2415909141561207E-4</v>
      </c>
      <c r="DA25" s="510">
        <v>1.2720635415775159E-4</v>
      </c>
      <c r="DB25" s="510">
        <v>3.3668489837226321E-4</v>
      </c>
      <c r="DC25" s="510">
        <v>7.8491735760211184E-5</v>
      </c>
      <c r="DD25" s="510">
        <v>9.6716977764378835E-5</v>
      </c>
      <c r="DE25" s="510">
        <v>7.4415001797773438E-4</v>
      </c>
      <c r="DF25" s="510">
        <v>2.0424350070304462E-4</v>
      </c>
      <c r="DG25" s="535">
        <v>1.8329226173885353</v>
      </c>
      <c r="DH25" s="536">
        <v>1.388831926896761</v>
      </c>
      <c r="DI25" s="537" t="s">
        <v>226</v>
      </c>
    </row>
    <row r="26" spans="1:114" ht="18.75" customHeight="1">
      <c r="A26" s="603" t="s">
        <v>227</v>
      </c>
      <c r="B26" s="615" t="s">
        <v>331</v>
      </c>
      <c r="C26" s="488"/>
      <c r="D26" s="533">
        <v>1.2467616864559913E-5</v>
      </c>
      <c r="E26" s="533">
        <v>8.1434899327945698E-6</v>
      </c>
      <c r="F26" s="533">
        <v>1.3346127263558892E-5</v>
      </c>
      <c r="G26" s="533">
        <v>1.0404830389852192E-5</v>
      </c>
      <c r="H26" s="533">
        <v>2.0267642053723346E-5</v>
      </c>
      <c r="I26" s="533">
        <v>0</v>
      </c>
      <c r="J26" s="533">
        <v>4.6779745415409261E-6</v>
      </c>
      <c r="K26" s="533">
        <v>2.0714933008212683E-5</v>
      </c>
      <c r="L26" s="510">
        <v>7.1199925889062964E-5</v>
      </c>
      <c r="M26" s="510">
        <v>3.501103044202799E-6</v>
      </c>
      <c r="N26" s="510">
        <v>0</v>
      </c>
      <c r="O26" s="510">
        <v>1.1537398623345429E-4</v>
      </c>
      <c r="P26" s="510">
        <v>9.3904473359720196E-5</v>
      </c>
      <c r="Q26" s="510">
        <v>1.6620822620504527E-4</v>
      </c>
      <c r="R26" s="510">
        <v>5.6244940640340344E-5</v>
      </c>
      <c r="S26" s="510">
        <v>6.3977688422919244E-5</v>
      </c>
      <c r="T26" s="510">
        <v>2.0704478546557711E-4</v>
      </c>
      <c r="U26" s="510">
        <v>6.0297517586068035E-5</v>
      </c>
      <c r="V26" s="510">
        <v>1.0891755151226938E-5</v>
      </c>
      <c r="W26" s="510">
        <v>1.1213198984016416E-5</v>
      </c>
      <c r="X26" s="510">
        <v>0</v>
      </c>
      <c r="Y26" s="510">
        <v>6.9475154108757734E-6</v>
      </c>
      <c r="Z26" s="510">
        <v>1.0000095072560027</v>
      </c>
      <c r="AA26" s="510">
        <v>4.0590834863989088E-3</v>
      </c>
      <c r="AB26" s="510">
        <v>3.5577934027565484E-5</v>
      </c>
      <c r="AC26" s="510">
        <v>9.746966883756444E-4</v>
      </c>
      <c r="AD26" s="510">
        <v>1.6985617582465448E-7</v>
      </c>
      <c r="AE26" s="510">
        <v>5.3032453823896927E-6</v>
      </c>
      <c r="AF26" s="510">
        <v>6.9044534255918071E-3</v>
      </c>
      <c r="AG26" s="510">
        <v>9.7123451034349489E-5</v>
      </c>
      <c r="AH26" s="510">
        <v>4.3211101724103341E-4</v>
      </c>
      <c r="AI26" s="510">
        <v>3.6582923132862377E-5</v>
      </c>
      <c r="AJ26" s="510">
        <v>3.8459249936438681E-6</v>
      </c>
      <c r="AK26" s="510">
        <v>1.2623525750054999E-5</v>
      </c>
      <c r="AL26" s="510">
        <v>1.5687497223407693E-4</v>
      </c>
      <c r="AM26" s="510">
        <v>3.2584053568647829E-6</v>
      </c>
      <c r="AN26" s="510">
        <v>1.4864796853280452E-6</v>
      </c>
      <c r="AO26" s="510">
        <v>2.9051272743572442E-6</v>
      </c>
      <c r="AP26" s="510">
        <v>1.7845277393840731E-6</v>
      </c>
      <c r="AQ26" s="510">
        <v>3.1057441172009531E-6</v>
      </c>
      <c r="AR26" s="510">
        <v>2.7589227138555485E-5</v>
      </c>
      <c r="AS26" s="510">
        <v>8.7129027268600002E-6</v>
      </c>
      <c r="AT26" s="510">
        <v>1.3118594253812911E-5</v>
      </c>
      <c r="AU26" s="510">
        <v>4.2293311005772987E-6</v>
      </c>
      <c r="AV26" s="510">
        <v>1.7061150710801967E-5</v>
      </c>
      <c r="AW26" s="510">
        <v>2.6600021929113062E-4</v>
      </c>
      <c r="AX26" s="510">
        <v>9.5944218673227531E-5</v>
      </c>
      <c r="AY26" s="510">
        <v>8.9191463383575428E-5</v>
      </c>
      <c r="AZ26" s="510">
        <v>1.1128168082965141E-4</v>
      </c>
      <c r="BA26" s="510">
        <v>1.952085931056857E-4</v>
      </c>
      <c r="BB26" s="510">
        <v>2.4437672093634263E-5</v>
      </c>
      <c r="BC26" s="510">
        <v>1.7485299677641222E-4</v>
      </c>
      <c r="BD26" s="510">
        <v>3.5976579555091373E-5</v>
      </c>
      <c r="BE26" s="510">
        <v>8.8274934487385862E-6</v>
      </c>
      <c r="BF26" s="510">
        <v>3.1072826713246969E-5</v>
      </c>
      <c r="BG26" s="510">
        <v>1.5665582205526617E-5</v>
      </c>
      <c r="BH26" s="510">
        <v>1.12075246384317E-4</v>
      </c>
      <c r="BI26" s="510">
        <v>1.3945256247873406E-5</v>
      </c>
      <c r="BJ26" s="510">
        <v>5.0301506683907066E-6</v>
      </c>
      <c r="BK26" s="510">
        <v>7.3319654374584962E-5</v>
      </c>
      <c r="BL26" s="510">
        <v>8.7039710963442562E-7</v>
      </c>
      <c r="BM26" s="510">
        <v>1.615541753671392E-5</v>
      </c>
      <c r="BN26" s="510">
        <v>2.0072984242330338E-5</v>
      </c>
      <c r="BO26" s="510">
        <v>1.0550950784342359E-5</v>
      </c>
      <c r="BP26" s="510">
        <v>1.2893895033971473E-5</v>
      </c>
      <c r="BQ26" s="510">
        <v>2.543907199986072E-6</v>
      </c>
      <c r="BR26" s="510">
        <v>1.773716599626516E-6</v>
      </c>
      <c r="BS26" s="510">
        <v>4.0230901889272899E-5</v>
      </c>
      <c r="BT26" s="510">
        <v>4.6294698648504434E-6</v>
      </c>
      <c r="BU26" s="510">
        <v>7.255307458544491E-6</v>
      </c>
      <c r="BV26" s="510">
        <v>4.9856311503085621E-6</v>
      </c>
      <c r="BW26" s="510">
        <v>1.9085947600681094E-6</v>
      </c>
      <c r="BX26" s="510">
        <v>2.1885826203188073E-6</v>
      </c>
      <c r="BY26" s="510">
        <v>1.0241235405298569E-6</v>
      </c>
      <c r="BZ26" s="510">
        <v>2.1438105843001262E-6</v>
      </c>
      <c r="CA26" s="510">
        <v>2.1006691076998215E-6</v>
      </c>
      <c r="CB26" s="510">
        <v>4.3264434753397492E-6</v>
      </c>
      <c r="CC26" s="510">
        <v>1.4968225609544121E-6</v>
      </c>
      <c r="CD26" s="510">
        <v>2.6055223323339474E-6</v>
      </c>
      <c r="CE26" s="510">
        <v>3.0454954128603633E-6</v>
      </c>
      <c r="CF26" s="510">
        <v>5.2057586331224542E-6</v>
      </c>
      <c r="CG26" s="510">
        <v>6.5367072829986895E-6</v>
      </c>
      <c r="CH26" s="510">
        <v>1.0226336657689119E-6</v>
      </c>
      <c r="CI26" s="510">
        <v>2.1873468342207877E-6</v>
      </c>
      <c r="CJ26" s="510">
        <v>3.7557848412332552E-6</v>
      </c>
      <c r="CK26" s="510">
        <v>9.3770961197020823E-6</v>
      </c>
      <c r="CL26" s="510">
        <v>2.4988561163802157E-6</v>
      </c>
      <c r="CM26" s="510">
        <v>7.7308622073302537E-6</v>
      </c>
      <c r="CN26" s="510">
        <v>2.8180441892049215E-6</v>
      </c>
      <c r="CO26" s="510">
        <v>2.4578233333304909E-6</v>
      </c>
      <c r="CP26" s="510">
        <v>7.031646657479141E-6</v>
      </c>
      <c r="CQ26" s="510">
        <v>1.0141834665974918E-5</v>
      </c>
      <c r="CR26" s="510">
        <v>1.3313296821915255E-5</v>
      </c>
      <c r="CS26" s="510">
        <v>3.9788893159154084E-6</v>
      </c>
      <c r="CT26" s="510">
        <v>3.8139857924220269E-6</v>
      </c>
      <c r="CU26" s="510">
        <v>6.1650480162751849E-6</v>
      </c>
      <c r="CV26" s="510">
        <v>3.7452239795185061E-6</v>
      </c>
      <c r="CW26" s="510">
        <v>7.9189793224313135E-6</v>
      </c>
      <c r="CX26" s="510">
        <v>1.3402562055656182E-5</v>
      </c>
      <c r="CY26" s="510">
        <v>2.4328507191688972E-6</v>
      </c>
      <c r="CZ26" s="510">
        <v>5.6913486556690155E-6</v>
      </c>
      <c r="DA26" s="510">
        <v>5.0537198916771087E-6</v>
      </c>
      <c r="DB26" s="510">
        <v>6.2389165229189148E-6</v>
      </c>
      <c r="DC26" s="510">
        <v>7.5696394776205188E-6</v>
      </c>
      <c r="DD26" s="510">
        <v>3.3751500922439558E-6</v>
      </c>
      <c r="DE26" s="510">
        <v>8.0087672021873026E-5</v>
      </c>
      <c r="DF26" s="510">
        <v>5.4612906725154566E-5</v>
      </c>
      <c r="DG26" s="535">
        <v>1.0154418297878642</v>
      </c>
      <c r="DH26" s="536">
        <v>0.76941493314385101</v>
      </c>
      <c r="DI26" s="537" t="s">
        <v>227</v>
      </c>
    </row>
    <row r="27" spans="1:114" ht="18.75" customHeight="1">
      <c r="A27" s="603" t="s">
        <v>228</v>
      </c>
      <c r="B27" s="611" t="s">
        <v>332</v>
      </c>
      <c r="C27" s="488"/>
      <c r="D27" s="533">
        <v>2.7822108525276343E-5</v>
      </c>
      <c r="E27" s="533">
        <v>6.3937239523330177E-6</v>
      </c>
      <c r="F27" s="533">
        <v>2.282417324436745E-5</v>
      </c>
      <c r="G27" s="533">
        <v>5.4875285076169946E-6</v>
      </c>
      <c r="H27" s="533">
        <v>8.8927592364139928E-5</v>
      </c>
      <c r="I27" s="533">
        <v>0</v>
      </c>
      <c r="J27" s="533">
        <v>2.0828609623943104E-5</v>
      </c>
      <c r="K27" s="533">
        <v>7.9224301292422024E-6</v>
      </c>
      <c r="L27" s="510">
        <v>7.494032340841787E-6</v>
      </c>
      <c r="M27" s="510">
        <v>3.3136883114995807E-6</v>
      </c>
      <c r="N27" s="510">
        <v>0</v>
      </c>
      <c r="O27" s="510">
        <v>2.5051470983504919E-2</v>
      </c>
      <c r="P27" s="510">
        <v>2.0320783012545324E-2</v>
      </c>
      <c r="Q27" s="510">
        <v>4.1069993338321777E-5</v>
      </c>
      <c r="R27" s="510">
        <v>2.1488948235036287E-4</v>
      </c>
      <c r="S27" s="510">
        <v>4.4054062909035149E-4</v>
      </c>
      <c r="T27" s="510">
        <v>2.5950036136546613E-5</v>
      </c>
      <c r="U27" s="510">
        <v>9.5186713258289175E-6</v>
      </c>
      <c r="V27" s="510">
        <v>2.2200736787858291E-5</v>
      </c>
      <c r="W27" s="510">
        <v>2.7040257951611306E-5</v>
      </c>
      <c r="X27" s="510">
        <v>0</v>
      </c>
      <c r="Y27" s="510">
        <v>7.5416246869769262E-6</v>
      </c>
      <c r="Z27" s="510">
        <v>4.4371730643852536E-6</v>
      </c>
      <c r="AA27" s="510">
        <v>1.0000770769624563</v>
      </c>
      <c r="AB27" s="510">
        <v>6.5466297429350751E-6</v>
      </c>
      <c r="AC27" s="510">
        <v>4.9450670932550055E-6</v>
      </c>
      <c r="AD27" s="510">
        <v>2.5820937605230168E-7</v>
      </c>
      <c r="AE27" s="510">
        <v>2.1100708143939308E-4</v>
      </c>
      <c r="AF27" s="510">
        <v>8.6867194952803989E-5</v>
      </c>
      <c r="AG27" s="510">
        <v>1.0979293772806726E-4</v>
      </c>
      <c r="AH27" s="510">
        <v>7.7164627313325209E-5</v>
      </c>
      <c r="AI27" s="510">
        <v>4.1406332199980147E-5</v>
      </c>
      <c r="AJ27" s="510">
        <v>2.0073566521210764E-5</v>
      </c>
      <c r="AK27" s="510">
        <v>5.7850398818109346E-5</v>
      </c>
      <c r="AL27" s="510">
        <v>4.0107688507155055E-3</v>
      </c>
      <c r="AM27" s="510">
        <v>3.3954553760675275E-5</v>
      </c>
      <c r="AN27" s="510">
        <v>1.3532264295049306E-5</v>
      </c>
      <c r="AO27" s="510">
        <v>2.3224778327974116E-5</v>
      </c>
      <c r="AP27" s="510">
        <v>3.8501150412244845E-6</v>
      </c>
      <c r="AQ27" s="510">
        <v>3.870342795374907E-5</v>
      </c>
      <c r="AR27" s="510">
        <v>1.3286855862264873E-5</v>
      </c>
      <c r="AS27" s="510">
        <v>7.4117883120704612E-6</v>
      </c>
      <c r="AT27" s="510">
        <v>7.687898317460599E-6</v>
      </c>
      <c r="AU27" s="510">
        <v>1.1331192930585179E-5</v>
      </c>
      <c r="AV27" s="510">
        <v>1.3878207407484125E-5</v>
      </c>
      <c r="AW27" s="510">
        <v>1.3573649043449596E-4</v>
      </c>
      <c r="AX27" s="510">
        <v>2.6549600888351828E-5</v>
      </c>
      <c r="AY27" s="510">
        <v>1.1947903425749374E-5</v>
      </c>
      <c r="AZ27" s="510">
        <v>1.4571193326011414E-5</v>
      </c>
      <c r="BA27" s="510">
        <v>1.603167633470109E-5</v>
      </c>
      <c r="BB27" s="510">
        <v>9.780703123650987E-6</v>
      </c>
      <c r="BC27" s="510">
        <v>1.9604512096061076E-5</v>
      </c>
      <c r="BD27" s="510">
        <v>6.9823647579708423E-6</v>
      </c>
      <c r="BE27" s="510">
        <v>1.8956794207376901E-6</v>
      </c>
      <c r="BF27" s="510">
        <v>1.065043954570922E-5</v>
      </c>
      <c r="BG27" s="510">
        <v>3.6408842070254967E-6</v>
      </c>
      <c r="BH27" s="510">
        <v>5.2509306439850784E-6</v>
      </c>
      <c r="BI27" s="510">
        <v>4.4173159359757345E-6</v>
      </c>
      <c r="BJ27" s="510">
        <v>5.7319856164226168E-6</v>
      </c>
      <c r="BK27" s="510">
        <v>1.5139212251913344E-3</v>
      </c>
      <c r="BL27" s="510">
        <v>1.7176005520721572E-6</v>
      </c>
      <c r="BM27" s="510">
        <v>2.3869965052166988E-5</v>
      </c>
      <c r="BN27" s="510">
        <v>3.3498117304665673E-5</v>
      </c>
      <c r="BO27" s="510">
        <v>1.6570855134693578E-5</v>
      </c>
      <c r="BP27" s="510">
        <v>2.1483213637946801E-5</v>
      </c>
      <c r="BQ27" s="510">
        <v>4.8136239345379224E-6</v>
      </c>
      <c r="BR27" s="510">
        <v>3.4086864209075911E-6</v>
      </c>
      <c r="BS27" s="510">
        <v>1.3432245197011661E-5</v>
      </c>
      <c r="BT27" s="510">
        <v>8.1652710549420012E-6</v>
      </c>
      <c r="BU27" s="510">
        <v>1.3683094234044773E-5</v>
      </c>
      <c r="BV27" s="510">
        <v>6.5525019981811636E-6</v>
      </c>
      <c r="BW27" s="510">
        <v>2.2838703040807558E-6</v>
      </c>
      <c r="BX27" s="510">
        <v>1.7180271449853144E-6</v>
      </c>
      <c r="BY27" s="510">
        <v>9.9208851448557015E-7</v>
      </c>
      <c r="BZ27" s="510">
        <v>6.6165187132277923E-6</v>
      </c>
      <c r="CA27" s="510">
        <v>4.6254184429971564E-6</v>
      </c>
      <c r="CB27" s="510">
        <v>5.6602448099295541E-6</v>
      </c>
      <c r="CC27" s="510">
        <v>9.9614132221450069E-6</v>
      </c>
      <c r="CD27" s="510">
        <v>6.4807681705727588E-6</v>
      </c>
      <c r="CE27" s="510">
        <v>4.309748654097375E-6</v>
      </c>
      <c r="CF27" s="510">
        <v>6.4369018020382255E-6</v>
      </c>
      <c r="CG27" s="510">
        <v>8.5461009605563341E-6</v>
      </c>
      <c r="CH27" s="510">
        <v>5.7165511383655041E-6</v>
      </c>
      <c r="CI27" s="510">
        <v>4.3833812697517984E-6</v>
      </c>
      <c r="CJ27" s="510">
        <v>7.3202741377332651E-6</v>
      </c>
      <c r="CK27" s="510">
        <v>7.5806569661480758E-6</v>
      </c>
      <c r="CL27" s="510">
        <v>6.143957328490904E-6</v>
      </c>
      <c r="CM27" s="510">
        <v>1.361110570233052E-5</v>
      </c>
      <c r="CN27" s="510">
        <v>1.3904363143276142E-5</v>
      </c>
      <c r="CO27" s="510">
        <v>3.6885680836065371E-6</v>
      </c>
      <c r="CP27" s="510">
        <v>6.1690888534662112E-6</v>
      </c>
      <c r="CQ27" s="510">
        <v>8.8126259209830716E-6</v>
      </c>
      <c r="CR27" s="510">
        <v>2.180053657953953E-5</v>
      </c>
      <c r="CS27" s="510">
        <v>1.9242097059360257E-5</v>
      </c>
      <c r="CT27" s="510">
        <v>1.168024915036312E-5</v>
      </c>
      <c r="CU27" s="510">
        <v>7.6285532873949873E-5</v>
      </c>
      <c r="CV27" s="510">
        <v>1.5476239730646767E-5</v>
      </c>
      <c r="CW27" s="510">
        <v>5.9480403491912543E-6</v>
      </c>
      <c r="CX27" s="510">
        <v>5.3987245436635862E-6</v>
      </c>
      <c r="CY27" s="510">
        <v>7.2004023000119982E-6</v>
      </c>
      <c r="CZ27" s="510">
        <v>3.5798902201557161E-5</v>
      </c>
      <c r="DA27" s="510">
        <v>5.9710660468566935E-6</v>
      </c>
      <c r="DB27" s="510">
        <v>1.7915404187935315E-5</v>
      </c>
      <c r="DC27" s="510">
        <v>2.3371364406344622E-5</v>
      </c>
      <c r="DD27" s="510">
        <v>1.7639949310277951E-5</v>
      </c>
      <c r="DE27" s="510">
        <v>1.0125192406449293E-4</v>
      </c>
      <c r="DF27" s="510">
        <v>3.4375856192214195E-5</v>
      </c>
      <c r="DG27" s="535">
        <v>1.0536953014700958</v>
      </c>
      <c r="DH27" s="536">
        <v>0.79840014085688482</v>
      </c>
      <c r="DI27" s="537" t="s">
        <v>228</v>
      </c>
    </row>
    <row r="28" spans="1:114" ht="18.75" customHeight="1">
      <c r="A28" s="603" t="s">
        <v>229</v>
      </c>
      <c r="B28" s="611" t="s">
        <v>333</v>
      </c>
      <c r="C28" s="488"/>
      <c r="D28" s="533">
        <v>1.171666370001201E-4</v>
      </c>
      <c r="E28" s="533">
        <v>5.3390802124082077E-4</v>
      </c>
      <c r="F28" s="533">
        <v>1.185606742246713E-3</v>
      </c>
      <c r="G28" s="533">
        <v>5.8438129728594741E-7</v>
      </c>
      <c r="H28" s="533">
        <v>7.5009703634476332E-6</v>
      </c>
      <c r="I28" s="533">
        <v>0</v>
      </c>
      <c r="J28" s="533">
        <v>2.2066952911773648E-6</v>
      </c>
      <c r="K28" s="533">
        <v>3.5551636006158938E-5</v>
      </c>
      <c r="L28" s="510">
        <v>2.0452525379490697E-6</v>
      </c>
      <c r="M28" s="510">
        <v>3.733045331091668E-5</v>
      </c>
      <c r="N28" s="510">
        <v>0</v>
      </c>
      <c r="O28" s="510">
        <v>1.6566287494779105E-6</v>
      </c>
      <c r="P28" s="510">
        <v>6.9518129018754784E-7</v>
      </c>
      <c r="Q28" s="510">
        <v>7.8601652404983697E-7</v>
      </c>
      <c r="R28" s="510">
        <v>6.7806571833663849E-7</v>
      </c>
      <c r="S28" s="510">
        <v>1.1307591593219306E-6</v>
      </c>
      <c r="T28" s="510">
        <v>1.0820373287743855E-6</v>
      </c>
      <c r="U28" s="510">
        <v>6.5657146422380667E-7</v>
      </c>
      <c r="V28" s="510">
        <v>2.6331684477621586E-6</v>
      </c>
      <c r="W28" s="510">
        <v>1.8173574682009033E-6</v>
      </c>
      <c r="X28" s="510">
        <v>0</v>
      </c>
      <c r="Y28" s="510">
        <v>7.7526657519043428E-7</v>
      </c>
      <c r="Z28" s="510">
        <v>1.7607954934674258E-6</v>
      </c>
      <c r="AA28" s="510">
        <v>2.5946358355989029E-6</v>
      </c>
      <c r="AB28" s="510">
        <v>1.0016493799429991</v>
      </c>
      <c r="AC28" s="510">
        <v>2.1475908874556528E-5</v>
      </c>
      <c r="AD28" s="510">
        <v>1.5312322419472891E-7</v>
      </c>
      <c r="AE28" s="510">
        <v>8.9626029677091366E-7</v>
      </c>
      <c r="AF28" s="510">
        <v>3.8222950568029097E-7</v>
      </c>
      <c r="AG28" s="510">
        <v>1.1988307670552265E-6</v>
      </c>
      <c r="AH28" s="510">
        <v>6.1716703674299661E-6</v>
      </c>
      <c r="AI28" s="510">
        <v>1.3730573189076244E-6</v>
      </c>
      <c r="AJ28" s="510">
        <v>2.8929952429070266E-6</v>
      </c>
      <c r="AK28" s="510">
        <v>7.5047919068840809E-7</v>
      </c>
      <c r="AL28" s="510">
        <v>2.5815242640254361E-6</v>
      </c>
      <c r="AM28" s="510">
        <v>1.1416449909370884E-6</v>
      </c>
      <c r="AN28" s="510">
        <v>5.5386155710802825E-7</v>
      </c>
      <c r="AO28" s="510">
        <v>1.4578450388075116E-6</v>
      </c>
      <c r="AP28" s="510">
        <v>9.5450303884044339E-7</v>
      </c>
      <c r="AQ28" s="510">
        <v>7.6030201092566803E-7</v>
      </c>
      <c r="AR28" s="510">
        <v>5.7867901777210735E-7</v>
      </c>
      <c r="AS28" s="510">
        <v>5.3321445108073266E-7</v>
      </c>
      <c r="AT28" s="510">
        <v>6.0206291706448332E-7</v>
      </c>
      <c r="AU28" s="510">
        <v>9.5182386166878491E-7</v>
      </c>
      <c r="AV28" s="510">
        <v>6.3518615605645214E-7</v>
      </c>
      <c r="AW28" s="510">
        <v>5.97388139104673E-7</v>
      </c>
      <c r="AX28" s="510">
        <v>8.6198341097693871E-7</v>
      </c>
      <c r="AY28" s="510">
        <v>5.4010762973259208E-7</v>
      </c>
      <c r="AZ28" s="510">
        <v>4.2477838417931977E-7</v>
      </c>
      <c r="BA28" s="510">
        <v>4.148232437243846E-7</v>
      </c>
      <c r="BB28" s="510">
        <v>3.5716574577908347E-7</v>
      </c>
      <c r="BC28" s="510">
        <v>1.5952922055495412E-6</v>
      </c>
      <c r="BD28" s="510">
        <v>5.0553678592549488E-7</v>
      </c>
      <c r="BE28" s="510">
        <v>1.3076246400146389E-7</v>
      </c>
      <c r="BF28" s="510">
        <v>1.0946863523170257E-7</v>
      </c>
      <c r="BG28" s="510">
        <v>2.260143559236035E-7</v>
      </c>
      <c r="BH28" s="510">
        <v>2.8954364755738196E-7</v>
      </c>
      <c r="BI28" s="510">
        <v>1.0311137064860909E-6</v>
      </c>
      <c r="BJ28" s="510">
        <v>4.6204697300153967E-6</v>
      </c>
      <c r="BK28" s="510">
        <v>1.0282868110988941E-6</v>
      </c>
      <c r="BL28" s="510">
        <v>3.1454231318034441E-7</v>
      </c>
      <c r="BM28" s="510">
        <v>2.0389850253807045E-6</v>
      </c>
      <c r="BN28" s="510">
        <v>2.0957559401523721E-6</v>
      </c>
      <c r="BO28" s="510">
        <v>3.0060477105542511E-6</v>
      </c>
      <c r="BP28" s="510">
        <v>3.3358442506209773E-6</v>
      </c>
      <c r="BQ28" s="510">
        <v>2.2010326338125958E-6</v>
      </c>
      <c r="BR28" s="510">
        <v>1.392127308498536E-6</v>
      </c>
      <c r="BS28" s="510">
        <v>3.2464166221295405E-6</v>
      </c>
      <c r="BT28" s="510">
        <v>2.1853838402502771E-4</v>
      </c>
      <c r="BU28" s="510">
        <v>1.4840528962448968E-6</v>
      </c>
      <c r="BV28" s="510">
        <v>2.4374442868993809E-6</v>
      </c>
      <c r="BW28" s="510">
        <v>9.1342536722904663E-7</v>
      </c>
      <c r="BX28" s="510">
        <v>4.5265763992621882E-7</v>
      </c>
      <c r="BY28" s="510">
        <v>2.257688655458157E-7</v>
      </c>
      <c r="BZ28" s="510">
        <v>9.890613891803838E-6</v>
      </c>
      <c r="CA28" s="510">
        <v>2.7259298513897169E-6</v>
      </c>
      <c r="CB28" s="510">
        <v>8.4582622808163648E-7</v>
      </c>
      <c r="CC28" s="510">
        <v>1.8176403116535191E-6</v>
      </c>
      <c r="CD28" s="510">
        <v>1.67808173139916E-6</v>
      </c>
      <c r="CE28" s="510">
        <v>2.2399066684206255E-6</v>
      </c>
      <c r="CF28" s="510">
        <v>1.9632102785327065E-5</v>
      </c>
      <c r="CG28" s="510">
        <v>4.2063816023487083E-6</v>
      </c>
      <c r="CH28" s="510">
        <v>3.735405415726033E-5</v>
      </c>
      <c r="CI28" s="510">
        <v>6.2817649379830181E-6</v>
      </c>
      <c r="CJ28" s="510">
        <v>5.1957356896478026E-6</v>
      </c>
      <c r="CK28" s="510">
        <v>4.6864568766389699E-7</v>
      </c>
      <c r="CL28" s="510">
        <v>3.2527826516628612E-6</v>
      </c>
      <c r="CM28" s="510">
        <v>1.5377108411372335E-6</v>
      </c>
      <c r="CN28" s="510">
        <v>2.5069953627141609E-5</v>
      </c>
      <c r="CO28" s="510">
        <v>5.3785036174907829E-6</v>
      </c>
      <c r="CP28" s="510">
        <v>3.3892052281562584E-5</v>
      </c>
      <c r="CQ28" s="510">
        <v>7.7115330341665208E-3</v>
      </c>
      <c r="CR28" s="510">
        <v>7.461735477713717E-4</v>
      </c>
      <c r="CS28" s="510">
        <v>3.7302496628461928E-4</v>
      </c>
      <c r="CT28" s="510">
        <v>2.2666354798240318E-4</v>
      </c>
      <c r="CU28" s="510">
        <v>1.040535135278398E-6</v>
      </c>
      <c r="CV28" s="510">
        <v>1.5647252680130053E-6</v>
      </c>
      <c r="CW28" s="510">
        <v>1.8764575271249733E-6</v>
      </c>
      <c r="CX28" s="510">
        <v>7.1984465029111871E-7</v>
      </c>
      <c r="CY28" s="510">
        <v>5.7110442558470577E-7</v>
      </c>
      <c r="CZ28" s="510">
        <v>2.450798112962248E-5</v>
      </c>
      <c r="DA28" s="510">
        <v>1.0806632977837099E-5</v>
      </c>
      <c r="DB28" s="510">
        <v>4.6699698760544208E-6</v>
      </c>
      <c r="DC28" s="510">
        <v>6.77260537585201E-6</v>
      </c>
      <c r="DD28" s="510">
        <v>6.6106733947020174E-6</v>
      </c>
      <c r="DE28" s="510">
        <v>6.4360333223136883E-7</v>
      </c>
      <c r="DF28" s="510">
        <v>7.9735681383031454E-5</v>
      </c>
      <c r="DG28" s="535">
        <v>1.0132463902354638</v>
      </c>
      <c r="DH28" s="536">
        <v>0.76775141690207438</v>
      </c>
      <c r="DI28" s="537" t="s">
        <v>229</v>
      </c>
    </row>
    <row r="29" spans="1:114" ht="18.75" customHeight="1">
      <c r="A29" s="603" t="s">
        <v>230</v>
      </c>
      <c r="B29" s="611" t="s">
        <v>334</v>
      </c>
      <c r="C29" s="488"/>
      <c r="D29" s="533">
        <v>5.7512341337958859E-3</v>
      </c>
      <c r="E29" s="533">
        <v>3.6837885785859654E-4</v>
      </c>
      <c r="F29" s="533">
        <v>6.7076944542410026E-4</v>
      </c>
      <c r="G29" s="533">
        <v>5.8475505096309747E-5</v>
      </c>
      <c r="H29" s="533">
        <v>2.236467941570108E-4</v>
      </c>
      <c r="I29" s="533">
        <v>0</v>
      </c>
      <c r="J29" s="533">
        <v>1.6972226698785157E-3</v>
      </c>
      <c r="K29" s="533">
        <v>4.3191186460480707E-4</v>
      </c>
      <c r="L29" s="510">
        <v>8.05269291952804E-4</v>
      </c>
      <c r="M29" s="510">
        <v>1.8933980180678678E-4</v>
      </c>
      <c r="N29" s="510">
        <v>0</v>
      </c>
      <c r="O29" s="510">
        <v>1.7056443453893611E-3</v>
      </c>
      <c r="P29" s="510">
        <v>2.7712765989045912E-4</v>
      </c>
      <c r="Q29" s="510">
        <v>1.3772025622546043E-3</v>
      </c>
      <c r="R29" s="510">
        <v>1.8828547998274426E-3</v>
      </c>
      <c r="S29" s="510">
        <v>5.9492383128706536E-4</v>
      </c>
      <c r="T29" s="510">
        <v>1.1862995869900829E-3</v>
      </c>
      <c r="U29" s="510">
        <v>2.2263002435064568E-3</v>
      </c>
      <c r="V29" s="510">
        <v>3.7110859354169592E-4</v>
      </c>
      <c r="W29" s="510">
        <v>1.6256823326070455E-3</v>
      </c>
      <c r="X29" s="510">
        <v>0</v>
      </c>
      <c r="Y29" s="510">
        <v>1.9268427950013696E-3</v>
      </c>
      <c r="Z29" s="510">
        <v>1.2656883447316003E-3</v>
      </c>
      <c r="AA29" s="510">
        <v>1.9323673140154785E-3</v>
      </c>
      <c r="AB29" s="510">
        <v>1.328792648806756E-3</v>
      </c>
      <c r="AC29" s="510">
        <v>1.0100122125230508</v>
      </c>
      <c r="AD29" s="510">
        <v>4.6703786852846419E-6</v>
      </c>
      <c r="AE29" s="510">
        <v>3.0292107434495437E-3</v>
      </c>
      <c r="AF29" s="510">
        <v>5.3211236207703204E-4</v>
      </c>
      <c r="AG29" s="510">
        <v>1.3186659212538327E-3</v>
      </c>
      <c r="AH29" s="510">
        <v>1.7648790254821419E-4</v>
      </c>
      <c r="AI29" s="510">
        <v>2.6835025626102579E-4</v>
      </c>
      <c r="AJ29" s="510">
        <v>7.7517508404915817E-4</v>
      </c>
      <c r="AK29" s="510">
        <v>2.2175233015501883E-4</v>
      </c>
      <c r="AL29" s="510">
        <v>1.6640395658559749E-3</v>
      </c>
      <c r="AM29" s="510">
        <v>1.4886915682626312E-4</v>
      </c>
      <c r="AN29" s="510">
        <v>1.1127210402425037E-4</v>
      </c>
      <c r="AO29" s="510">
        <v>4.029868193565309E-4</v>
      </c>
      <c r="AP29" s="510">
        <v>3.868968573851098E-5</v>
      </c>
      <c r="AQ29" s="510">
        <v>1.0857012452392126E-4</v>
      </c>
      <c r="AR29" s="510">
        <v>1.4827500908205869E-4</v>
      </c>
      <c r="AS29" s="510">
        <v>3.5102284198315235E-4</v>
      </c>
      <c r="AT29" s="510">
        <v>5.1736284693949558E-4</v>
      </c>
      <c r="AU29" s="510">
        <v>2.5787601222961428E-4</v>
      </c>
      <c r="AV29" s="510">
        <v>3.3511568777199293E-4</v>
      </c>
      <c r="AW29" s="510">
        <v>2.0076557258986629E-3</v>
      </c>
      <c r="AX29" s="510">
        <v>2.1087229642224124E-4</v>
      </c>
      <c r="AY29" s="510">
        <v>2.8641373719918913E-4</v>
      </c>
      <c r="AZ29" s="510">
        <v>4.733314925505596E-4</v>
      </c>
      <c r="BA29" s="510">
        <v>3.1128615088218129E-4</v>
      </c>
      <c r="BB29" s="510">
        <v>2.8931802080371216E-4</v>
      </c>
      <c r="BC29" s="510">
        <v>4.5632063317089226E-4</v>
      </c>
      <c r="BD29" s="510">
        <v>1.36662341842232E-4</v>
      </c>
      <c r="BE29" s="510">
        <v>2.5241467598557078E-5</v>
      </c>
      <c r="BF29" s="510">
        <v>2.7390228585433241E-4</v>
      </c>
      <c r="BG29" s="510">
        <v>6.4015952880276553E-4</v>
      </c>
      <c r="BH29" s="510">
        <v>5.2534140461560049E-4</v>
      </c>
      <c r="BI29" s="510">
        <v>4.0315905543178557E-4</v>
      </c>
      <c r="BJ29" s="510">
        <v>3.3725110864919148E-4</v>
      </c>
      <c r="BK29" s="510">
        <v>1.1396834226371454E-3</v>
      </c>
      <c r="BL29" s="510">
        <v>1.3641606027141526E-5</v>
      </c>
      <c r="BM29" s="510">
        <v>5.7801323805475814E-4</v>
      </c>
      <c r="BN29" s="510">
        <v>6.8601785355024635E-4</v>
      </c>
      <c r="BO29" s="510">
        <v>2.9791416585325347E-4</v>
      </c>
      <c r="BP29" s="510">
        <v>3.1245125814890123E-4</v>
      </c>
      <c r="BQ29" s="510">
        <v>1.1266593718887801E-4</v>
      </c>
      <c r="BR29" s="510">
        <v>2.5875678291099001E-4</v>
      </c>
      <c r="BS29" s="510">
        <v>2.3668570243138087E-4</v>
      </c>
      <c r="BT29" s="510">
        <v>2.5790467818582758E-4</v>
      </c>
      <c r="BU29" s="510">
        <v>5.0208745390067877E-5</v>
      </c>
      <c r="BV29" s="510">
        <v>6.4016326134731598E-5</v>
      </c>
      <c r="BW29" s="510">
        <v>3.6938553787405213E-5</v>
      </c>
      <c r="BX29" s="510">
        <v>3.2524114789746497E-5</v>
      </c>
      <c r="BY29" s="510">
        <v>1.8478586565126824E-5</v>
      </c>
      <c r="BZ29" s="510">
        <v>5.5552052012045176E-5</v>
      </c>
      <c r="CA29" s="510">
        <v>6.0540679361429762E-5</v>
      </c>
      <c r="CB29" s="510">
        <v>1.3502173210943374E-4</v>
      </c>
      <c r="CC29" s="510">
        <v>2.5047435443640102E-5</v>
      </c>
      <c r="CD29" s="510">
        <v>6.3531787079993614E-5</v>
      </c>
      <c r="CE29" s="510">
        <v>3.8828985220830599E-5</v>
      </c>
      <c r="CF29" s="510">
        <v>9.1701938728471456E-5</v>
      </c>
      <c r="CG29" s="510">
        <v>1.029273417819287E-4</v>
      </c>
      <c r="CH29" s="510">
        <v>2.5863448037262021E-5</v>
      </c>
      <c r="CI29" s="510">
        <v>7.1093947426770858E-5</v>
      </c>
      <c r="CJ29" s="510">
        <v>1.7972150617924E-4</v>
      </c>
      <c r="CK29" s="510">
        <v>1.3093060203141408E-4</v>
      </c>
      <c r="CL29" s="510">
        <v>1.045215608583468E-4</v>
      </c>
      <c r="CM29" s="510">
        <v>8.2807953673813388E-4</v>
      </c>
      <c r="CN29" s="510">
        <v>1.0648265757211277E-4</v>
      </c>
      <c r="CO29" s="510">
        <v>4.9981040015145495E-5</v>
      </c>
      <c r="CP29" s="510">
        <v>3.9559118673973374E-4</v>
      </c>
      <c r="CQ29" s="510">
        <v>2.1538001701644033E-4</v>
      </c>
      <c r="CR29" s="510">
        <v>7.9920301415904889E-4</v>
      </c>
      <c r="CS29" s="510">
        <v>3.5454879222880669E-4</v>
      </c>
      <c r="CT29" s="510">
        <v>3.0271802419325991E-4</v>
      </c>
      <c r="CU29" s="510">
        <v>2.9258504203153379E-4</v>
      </c>
      <c r="CV29" s="510">
        <v>3.636402090651276E-4</v>
      </c>
      <c r="CW29" s="510">
        <v>5.7601567580266744E-4</v>
      </c>
      <c r="CX29" s="510">
        <v>5.4131168841420286E-4</v>
      </c>
      <c r="CY29" s="510">
        <v>2.6596516342465191E-4</v>
      </c>
      <c r="CZ29" s="510">
        <v>4.0321570051016903E-4</v>
      </c>
      <c r="DA29" s="510">
        <v>3.024608352960694E-4</v>
      </c>
      <c r="DB29" s="510">
        <v>1.9192864166227132E-3</v>
      </c>
      <c r="DC29" s="510">
        <v>2.0288378234194305E-4</v>
      </c>
      <c r="DD29" s="510">
        <v>6.0241411598464139E-4</v>
      </c>
      <c r="DE29" s="510">
        <v>1.0468699791576759E-3</v>
      </c>
      <c r="DF29" s="510">
        <v>1.3648823108238143E-4</v>
      </c>
      <c r="DG29" s="535">
        <v>1.0695830211243309</v>
      </c>
      <c r="DH29" s="536">
        <v>0.81043849539081747</v>
      </c>
      <c r="DI29" s="537" t="s">
        <v>230</v>
      </c>
    </row>
    <row r="30" spans="1:114" ht="18.75" customHeight="1">
      <c r="A30" s="603" t="s">
        <v>231</v>
      </c>
      <c r="B30" s="611" t="s">
        <v>335</v>
      </c>
      <c r="C30" s="488"/>
      <c r="D30" s="538">
        <v>8.9471477045529175E-5</v>
      </c>
      <c r="E30" s="510">
        <v>3.7921029197960074E-5</v>
      </c>
      <c r="F30" s="510">
        <v>4.9766224017326937E-5</v>
      </c>
      <c r="G30" s="510">
        <v>5.2745059574763339E-5</v>
      </c>
      <c r="H30" s="510">
        <v>2.8168297273271415E-4</v>
      </c>
      <c r="I30" s="510">
        <v>0</v>
      </c>
      <c r="J30" s="510">
        <v>3.9780499747636542E-4</v>
      </c>
      <c r="K30" s="510">
        <v>4.4024309069463542E-5</v>
      </c>
      <c r="L30" s="510">
        <v>2.7806652562434378E-5</v>
      </c>
      <c r="M30" s="510">
        <v>1.3201778263446579E-4</v>
      </c>
      <c r="N30" s="510">
        <v>0</v>
      </c>
      <c r="O30" s="510">
        <v>3.4933752477449639E-5</v>
      </c>
      <c r="P30" s="510">
        <v>2.4805139951102292E-5</v>
      </c>
      <c r="Q30" s="510">
        <v>4.4592620528389905E-5</v>
      </c>
      <c r="R30" s="510">
        <v>3.0750078970464562E-5</v>
      </c>
      <c r="S30" s="510">
        <v>2.7425600499724899E-5</v>
      </c>
      <c r="T30" s="510">
        <v>1.9129083876674397E-5</v>
      </c>
      <c r="U30" s="510">
        <v>2.1466328723796983E-5</v>
      </c>
      <c r="V30" s="510">
        <v>1.8742931791666478E-4</v>
      </c>
      <c r="W30" s="510">
        <v>9.7013850768047809E-5</v>
      </c>
      <c r="X30" s="510">
        <v>0</v>
      </c>
      <c r="Y30" s="510">
        <v>5.4241958052929197E-5</v>
      </c>
      <c r="Z30" s="510">
        <v>2.4410733826765312E-5</v>
      </c>
      <c r="AA30" s="510">
        <v>3.4466038679021552E-5</v>
      </c>
      <c r="AB30" s="510">
        <v>2.0979857928905086E-5</v>
      </c>
      <c r="AC30" s="510">
        <v>3.6614780563422531E-5</v>
      </c>
      <c r="AD30" s="510">
        <v>1.00015176524339</v>
      </c>
      <c r="AE30" s="510">
        <v>1.1194341428861973E-3</v>
      </c>
      <c r="AF30" s="510">
        <v>1.1252258644340764E-5</v>
      </c>
      <c r="AG30" s="510">
        <v>3.9080263193598723E-5</v>
      </c>
      <c r="AH30" s="510">
        <v>2.207432545251644E-5</v>
      </c>
      <c r="AI30" s="510">
        <v>4.1177271248061388E-5</v>
      </c>
      <c r="AJ30" s="510">
        <v>9.0931163552916423E-5</v>
      </c>
      <c r="AK30" s="510">
        <v>6.4463697952486139E-5</v>
      </c>
      <c r="AL30" s="510">
        <v>8.039567875416353E-5</v>
      </c>
      <c r="AM30" s="510">
        <v>3.8111902173836296E-5</v>
      </c>
      <c r="AN30" s="510">
        <v>3.6036916249562385E-5</v>
      </c>
      <c r="AO30" s="510">
        <v>3.8912213710986939E-5</v>
      </c>
      <c r="AP30" s="510">
        <v>1.4403649551247893E-5</v>
      </c>
      <c r="AQ30" s="510">
        <v>4.3227851290162472E-5</v>
      </c>
      <c r="AR30" s="510">
        <v>2.351045582518083E-5</v>
      </c>
      <c r="AS30" s="510">
        <v>3.455637957183675E-5</v>
      </c>
      <c r="AT30" s="510">
        <v>2.9141465540575742E-5</v>
      </c>
      <c r="AU30" s="510">
        <v>2.0439699423046944E-5</v>
      </c>
      <c r="AV30" s="510">
        <v>1.6415236523128666E-5</v>
      </c>
      <c r="AW30" s="510">
        <v>1.8313257062319333E-5</v>
      </c>
      <c r="AX30" s="510">
        <v>2.7262583368256392E-5</v>
      </c>
      <c r="AY30" s="510">
        <v>1.3536155443661929E-5</v>
      </c>
      <c r="AZ30" s="510">
        <v>1.4006540112745394E-5</v>
      </c>
      <c r="BA30" s="510">
        <v>1.5780106184012698E-5</v>
      </c>
      <c r="BB30" s="510">
        <v>1.1405021536698569E-5</v>
      </c>
      <c r="BC30" s="510">
        <v>2.01715810701528E-5</v>
      </c>
      <c r="BD30" s="510">
        <v>1.610674239697674E-5</v>
      </c>
      <c r="BE30" s="510">
        <v>8.2677371793825878E-6</v>
      </c>
      <c r="BF30" s="510">
        <v>5.8982868615272446E-6</v>
      </c>
      <c r="BG30" s="510">
        <v>7.163292216613646E-6</v>
      </c>
      <c r="BH30" s="510">
        <v>2.8054304685192477E-5</v>
      </c>
      <c r="BI30" s="510">
        <v>2.8030275407214701E-5</v>
      </c>
      <c r="BJ30" s="510">
        <v>1.1686265007653027E-5</v>
      </c>
      <c r="BK30" s="510">
        <v>4.3894458354133203E-5</v>
      </c>
      <c r="BL30" s="510">
        <v>2.043988944608048E-5</v>
      </c>
      <c r="BM30" s="510">
        <v>4.2224415284938898E-5</v>
      </c>
      <c r="BN30" s="510">
        <v>4.8588223872246279E-5</v>
      </c>
      <c r="BO30" s="510">
        <v>9.5419967156282445E-5</v>
      </c>
      <c r="BP30" s="510">
        <v>5.6811581714564616E-5</v>
      </c>
      <c r="BQ30" s="510">
        <v>7.5462511089626665E-5</v>
      </c>
      <c r="BR30" s="510">
        <v>1.058186535911878E-4</v>
      </c>
      <c r="BS30" s="510">
        <v>7.6996630275048914E-5</v>
      </c>
      <c r="BT30" s="510">
        <v>7.0669005688099714E-5</v>
      </c>
      <c r="BU30" s="510">
        <v>5.2573055962351913E-5</v>
      </c>
      <c r="BV30" s="510">
        <v>1.7795903969334464E-5</v>
      </c>
      <c r="BW30" s="510">
        <v>1.865015090428802E-5</v>
      </c>
      <c r="BX30" s="510">
        <v>1.0917206067686683E-5</v>
      </c>
      <c r="BY30" s="510">
        <v>3.1333012295293798E-6</v>
      </c>
      <c r="BZ30" s="510">
        <v>2.5831762209656878E-5</v>
      </c>
      <c r="CA30" s="510">
        <v>1.7983699266968325E-4</v>
      </c>
      <c r="CB30" s="510">
        <v>1.0213119819755308E-3</v>
      </c>
      <c r="CC30" s="510">
        <v>1.7529242156662041E-4</v>
      </c>
      <c r="CD30" s="510">
        <v>6.1163680511391308E-4</v>
      </c>
      <c r="CE30" s="510">
        <v>9.8464851602157293E-5</v>
      </c>
      <c r="CF30" s="510">
        <v>1.5746624474990322E-5</v>
      </c>
      <c r="CG30" s="510">
        <v>1.6557207118458697E-5</v>
      </c>
      <c r="CH30" s="510">
        <v>3.4065893577397074E-5</v>
      </c>
      <c r="CI30" s="510">
        <v>2.1565573377178383E-5</v>
      </c>
      <c r="CJ30" s="510">
        <v>2.3725426030166437E-5</v>
      </c>
      <c r="CK30" s="510">
        <v>2.4743911626250285E-5</v>
      </c>
      <c r="CL30" s="510">
        <v>1.4015153051872898E-5</v>
      </c>
      <c r="CM30" s="510">
        <v>3.0130726112586224E-5</v>
      </c>
      <c r="CN30" s="510">
        <v>4.8657599342246532E-5</v>
      </c>
      <c r="CO30" s="510">
        <v>2.5108209826338736E-5</v>
      </c>
      <c r="CP30" s="510">
        <v>2.4536087258873372E-5</v>
      </c>
      <c r="CQ30" s="510">
        <v>1.8541766727027409E-5</v>
      </c>
      <c r="CR30" s="510">
        <v>2.4628367844589846E-5</v>
      </c>
      <c r="CS30" s="510">
        <v>2.2037416474527519E-5</v>
      </c>
      <c r="CT30" s="510">
        <v>2.4390739791931899E-5</v>
      </c>
      <c r="CU30" s="510">
        <v>3.2286525483427797E-5</v>
      </c>
      <c r="CV30" s="510">
        <v>3.5179756341720228E-5</v>
      </c>
      <c r="CW30" s="510">
        <v>2.9071238779849585E-5</v>
      </c>
      <c r="CX30" s="510">
        <v>2.4185449087401384E-5</v>
      </c>
      <c r="CY30" s="510">
        <v>1.4924877063650374E-5</v>
      </c>
      <c r="CZ30" s="510">
        <v>7.1801244723272204E-5</v>
      </c>
      <c r="DA30" s="510">
        <v>2.9693040003499186E-5</v>
      </c>
      <c r="DB30" s="510">
        <v>4.3614371472662085E-5</v>
      </c>
      <c r="DC30" s="510">
        <v>6.8531829079964307E-5</v>
      </c>
      <c r="DD30" s="510">
        <v>4.7316376288060165E-5</v>
      </c>
      <c r="DE30" s="510">
        <v>1.7034172399837143E-5</v>
      </c>
      <c r="DF30" s="510">
        <v>1.017711481411029E-4</v>
      </c>
      <c r="DG30" s="535">
        <v>1.007648142111782</v>
      </c>
      <c r="DH30" s="536">
        <v>0.76350954348357902</v>
      </c>
      <c r="DI30" s="537" t="s">
        <v>231</v>
      </c>
      <c r="DJ30" s="539"/>
    </row>
    <row r="31" spans="1:114" ht="18.75" customHeight="1">
      <c r="A31" s="603" t="s">
        <v>232</v>
      </c>
      <c r="B31" s="611" t="s">
        <v>336</v>
      </c>
      <c r="C31" s="488"/>
      <c r="D31" s="510">
        <v>1.946071427885753E-4</v>
      </c>
      <c r="E31" s="510">
        <v>8.8252412807335022E-5</v>
      </c>
      <c r="F31" s="510">
        <v>3.0081074957378519E-4</v>
      </c>
      <c r="G31" s="510">
        <v>3.8310346228526606E-5</v>
      </c>
      <c r="H31" s="510">
        <v>2.5130334642213661E-5</v>
      </c>
      <c r="I31" s="510">
        <v>0</v>
      </c>
      <c r="J31" s="510">
        <v>3.8024188751142597E-4</v>
      </c>
      <c r="K31" s="510">
        <v>1.1156284789279558E-4</v>
      </c>
      <c r="L31" s="510">
        <v>1.1547322240564326E-4</v>
      </c>
      <c r="M31" s="510">
        <v>9.9034913868993284E-5</v>
      </c>
      <c r="N31" s="510">
        <v>0</v>
      </c>
      <c r="O31" s="510">
        <v>3.2679061419461344E-4</v>
      </c>
      <c r="P31" s="510">
        <v>1.5995944777178042E-4</v>
      </c>
      <c r="Q31" s="510">
        <v>1.4462346813492449E-4</v>
      </c>
      <c r="R31" s="510">
        <v>1.2494387606556457E-4</v>
      </c>
      <c r="S31" s="510">
        <v>8.5773649409478831E-4</v>
      </c>
      <c r="T31" s="510">
        <v>1.044345226740464E-4</v>
      </c>
      <c r="U31" s="510">
        <v>1.1339239708447472E-4</v>
      </c>
      <c r="V31" s="510">
        <v>3.0492803168901163E-3</v>
      </c>
      <c r="W31" s="510">
        <v>8.3787128605873249E-4</v>
      </c>
      <c r="X31" s="510">
        <v>0</v>
      </c>
      <c r="Y31" s="510">
        <v>1.0562957022888217E-2</v>
      </c>
      <c r="Z31" s="510">
        <v>2.358153407809148E-3</v>
      </c>
      <c r="AA31" s="510">
        <v>1.7928759418021144E-3</v>
      </c>
      <c r="AB31" s="510">
        <v>3.4140895869345738E-4</v>
      </c>
      <c r="AC31" s="510">
        <v>6.9261279676806917E-4</v>
      </c>
      <c r="AD31" s="510">
        <v>1.0768882237724629E-4</v>
      </c>
      <c r="AE31" s="510">
        <v>1.0002429655052381</v>
      </c>
      <c r="AF31" s="510">
        <v>3.7515130246417681E-4</v>
      </c>
      <c r="AG31" s="510">
        <v>1.5337225767728733E-3</v>
      </c>
      <c r="AH31" s="510">
        <v>7.0598968505696517E-5</v>
      </c>
      <c r="AI31" s="510">
        <v>2.2209486940598312E-4</v>
      </c>
      <c r="AJ31" s="510">
        <v>2.7416831932246347E-4</v>
      </c>
      <c r="AK31" s="510">
        <v>3.2933311648270343E-4</v>
      </c>
      <c r="AL31" s="510">
        <v>4.4624866493270148E-3</v>
      </c>
      <c r="AM31" s="510">
        <v>3.8224508784263957E-3</v>
      </c>
      <c r="AN31" s="510">
        <v>9.1417638494997542E-3</v>
      </c>
      <c r="AO31" s="510">
        <v>6.1361336530843264E-3</v>
      </c>
      <c r="AP31" s="510">
        <v>3.7167619882857701E-4</v>
      </c>
      <c r="AQ31" s="510">
        <v>8.0721077846324508E-4</v>
      </c>
      <c r="AR31" s="510">
        <v>3.2126616352315369E-4</v>
      </c>
      <c r="AS31" s="510">
        <v>2.1968109218813763E-4</v>
      </c>
      <c r="AT31" s="510">
        <v>2.9356871422566783E-4</v>
      </c>
      <c r="AU31" s="510">
        <v>2.3960596623081269E-4</v>
      </c>
      <c r="AV31" s="510">
        <v>1.8329034526292089E-4</v>
      </c>
      <c r="AW31" s="510">
        <v>1.6091686367410155E-4</v>
      </c>
      <c r="AX31" s="510">
        <v>3.5100934787370461E-4</v>
      </c>
      <c r="AY31" s="510">
        <v>1.7924062602287693E-4</v>
      </c>
      <c r="AZ31" s="510">
        <v>1.305298264337723E-4</v>
      </c>
      <c r="BA31" s="510">
        <v>1.8021066979392227E-4</v>
      </c>
      <c r="BB31" s="510">
        <v>1.1041956961895079E-4</v>
      </c>
      <c r="BC31" s="510">
        <v>1.6055728875678297E-4</v>
      </c>
      <c r="BD31" s="510">
        <v>7.1873720908385906E-5</v>
      </c>
      <c r="BE31" s="510">
        <v>1.3911268146070651E-4</v>
      </c>
      <c r="BF31" s="510">
        <v>9.4441098905512143E-5</v>
      </c>
      <c r="BG31" s="510">
        <v>1.070062900177388E-4</v>
      </c>
      <c r="BH31" s="510">
        <v>3.571733696933596E-4</v>
      </c>
      <c r="BI31" s="510">
        <v>3.0605363610896182E-4</v>
      </c>
      <c r="BJ31" s="510">
        <v>2.7102672701445922E-4</v>
      </c>
      <c r="BK31" s="510">
        <v>6.1425586334614123E-5</v>
      </c>
      <c r="BL31" s="510">
        <v>7.4537657977408921E-5</v>
      </c>
      <c r="BM31" s="510">
        <v>5.1913973484672769E-4</v>
      </c>
      <c r="BN31" s="510">
        <v>9.5662447460321677E-5</v>
      </c>
      <c r="BO31" s="510">
        <v>1.5470379040927757E-2</v>
      </c>
      <c r="BP31" s="510">
        <v>8.9534796793887504E-3</v>
      </c>
      <c r="BQ31" s="510">
        <v>6.1498866943215267E-3</v>
      </c>
      <c r="BR31" s="510">
        <v>1.2151794217604539E-4</v>
      </c>
      <c r="BS31" s="510">
        <v>3.5911615282687722E-4</v>
      </c>
      <c r="BT31" s="510">
        <v>5.4054487290879246E-4</v>
      </c>
      <c r="BU31" s="510">
        <v>1.3169148963879161E-4</v>
      </c>
      <c r="BV31" s="510">
        <v>4.2519734554449721E-5</v>
      </c>
      <c r="BW31" s="510">
        <v>1.1569323174770075E-4</v>
      </c>
      <c r="BX31" s="510">
        <v>4.6872787809492265E-5</v>
      </c>
      <c r="BY31" s="510">
        <v>5.3528578600456899E-6</v>
      </c>
      <c r="BZ31" s="510">
        <v>3.3746284769508737E-4</v>
      </c>
      <c r="CA31" s="510">
        <v>3.7400747437859728E-5</v>
      </c>
      <c r="CB31" s="510">
        <v>4.5551144414622965E-5</v>
      </c>
      <c r="CC31" s="510">
        <v>1.7498940951803021E-5</v>
      </c>
      <c r="CD31" s="510">
        <v>3.7490184405825274E-5</v>
      </c>
      <c r="CE31" s="510">
        <v>4.1065855539192314E-5</v>
      </c>
      <c r="CF31" s="510">
        <v>3.0251978049155166E-4</v>
      </c>
      <c r="CG31" s="510">
        <v>7.0685371102914855E-5</v>
      </c>
      <c r="CH31" s="510">
        <v>4.1717911590307093E-5</v>
      </c>
      <c r="CI31" s="510">
        <v>9.4324815582871516E-5</v>
      </c>
      <c r="CJ31" s="510">
        <v>7.2855923872434481E-5</v>
      </c>
      <c r="CK31" s="510">
        <v>2.7013060871737261E-5</v>
      </c>
      <c r="CL31" s="510">
        <v>5.6352025022587692E-5</v>
      </c>
      <c r="CM31" s="510">
        <v>6.1357991468832492E-5</v>
      </c>
      <c r="CN31" s="510">
        <v>1.0008399789209194E-4</v>
      </c>
      <c r="CO31" s="510">
        <v>1.8485103196386559E-4</v>
      </c>
      <c r="CP31" s="510">
        <v>6.8583611445232449E-5</v>
      </c>
      <c r="CQ31" s="510">
        <v>6.8731943340388243E-5</v>
      </c>
      <c r="CR31" s="510">
        <v>9.5827590299918364E-5</v>
      </c>
      <c r="CS31" s="510">
        <v>1.2667865424247454E-4</v>
      </c>
      <c r="CT31" s="510">
        <v>1.05155651438699E-4</v>
      </c>
      <c r="CU31" s="510">
        <v>1.6143429876988192E-4</v>
      </c>
      <c r="CV31" s="510">
        <v>6.6573779112893329E-5</v>
      </c>
      <c r="CW31" s="510">
        <v>6.3740472759688462E-5</v>
      </c>
      <c r="CX31" s="510">
        <v>5.7860353787687566E-5</v>
      </c>
      <c r="CY31" s="510">
        <v>3.2691621916908708E-5</v>
      </c>
      <c r="CZ31" s="510">
        <v>3.4289399315398574E-4</v>
      </c>
      <c r="DA31" s="510">
        <v>4.6309907571583038E-4</v>
      </c>
      <c r="DB31" s="510">
        <v>1.9042069663249093E-4</v>
      </c>
      <c r="DC31" s="510">
        <v>2.3788907116623653E-4</v>
      </c>
      <c r="DD31" s="510">
        <v>1.6908060167508432E-4</v>
      </c>
      <c r="DE31" s="510">
        <v>6.3783705157254957E-5</v>
      </c>
      <c r="DF31" s="510">
        <v>9.769327479250715E-5</v>
      </c>
      <c r="DG31" s="535">
        <v>1.0912230838310524</v>
      </c>
      <c r="DH31" s="536">
        <v>0.82683548329528389</v>
      </c>
      <c r="DI31" s="537" t="s">
        <v>232</v>
      </c>
    </row>
    <row r="32" spans="1:114" ht="18.75" customHeight="1">
      <c r="A32" s="603" t="s">
        <v>233</v>
      </c>
      <c r="B32" s="611" t="s">
        <v>337</v>
      </c>
      <c r="C32" s="488"/>
      <c r="D32" s="510">
        <v>5.5916455739028965E-4</v>
      </c>
      <c r="E32" s="510">
        <v>6.8150528525988039E-4</v>
      </c>
      <c r="F32" s="510">
        <v>8.2406509527836974E-4</v>
      </c>
      <c r="G32" s="510">
        <v>1.4016718047230212E-3</v>
      </c>
      <c r="H32" s="510">
        <v>2.7901435890609404E-3</v>
      </c>
      <c r="I32" s="510">
        <v>0</v>
      </c>
      <c r="J32" s="510">
        <v>2.447569542420923E-4</v>
      </c>
      <c r="K32" s="510">
        <v>2.2174549624512968E-3</v>
      </c>
      <c r="L32" s="510">
        <v>9.6536002930032363E-3</v>
      </c>
      <c r="M32" s="510">
        <v>1.9972073370631003E-4</v>
      </c>
      <c r="N32" s="510">
        <v>0</v>
      </c>
      <c r="O32" s="510">
        <v>3.8879846805651687E-4</v>
      </c>
      <c r="P32" s="510">
        <v>1.2545719294986323E-3</v>
      </c>
      <c r="Q32" s="510">
        <v>1.7120425869741527E-3</v>
      </c>
      <c r="R32" s="510">
        <v>3.4239576915415563E-3</v>
      </c>
      <c r="S32" s="510">
        <v>5.4792902716903043E-4</v>
      </c>
      <c r="T32" s="510">
        <v>2.2910093002284303E-3</v>
      </c>
      <c r="U32" s="510">
        <v>5.6125672886500359E-3</v>
      </c>
      <c r="V32" s="510">
        <v>1.4261278868904406E-3</v>
      </c>
      <c r="W32" s="510">
        <v>1.2404345387146676E-3</v>
      </c>
      <c r="X32" s="510">
        <v>0</v>
      </c>
      <c r="Y32" s="510">
        <v>6.4110468330673507E-4</v>
      </c>
      <c r="Z32" s="510">
        <v>2.1891394851248594E-4</v>
      </c>
      <c r="AA32" s="510">
        <v>1.4635916858422812E-3</v>
      </c>
      <c r="AB32" s="510">
        <v>4.6617353837719406E-3</v>
      </c>
      <c r="AC32" s="510">
        <v>1.9304737782240159E-3</v>
      </c>
      <c r="AD32" s="510">
        <v>1.753043621430481E-5</v>
      </c>
      <c r="AE32" s="510">
        <v>1.0054043046503679E-4</v>
      </c>
      <c r="AF32" s="510">
        <v>1.0328052357737389</v>
      </c>
      <c r="AG32" s="510">
        <v>8.231993485658666E-3</v>
      </c>
      <c r="AH32" s="510">
        <v>7.4607442198934065E-3</v>
      </c>
      <c r="AI32" s="510">
        <v>5.0482506244250592E-3</v>
      </c>
      <c r="AJ32" s="510">
        <v>2.3486553795987991E-4</v>
      </c>
      <c r="AK32" s="510">
        <v>6.2173996135964256E-4</v>
      </c>
      <c r="AL32" s="510">
        <v>6.0916920231950155E-4</v>
      </c>
      <c r="AM32" s="510">
        <v>1.7505658699800596E-4</v>
      </c>
      <c r="AN32" s="510">
        <v>9.2906957163426299E-5</v>
      </c>
      <c r="AO32" s="510">
        <v>1.3700971405144894E-4</v>
      </c>
      <c r="AP32" s="510">
        <v>1.1276933860069046E-4</v>
      </c>
      <c r="AQ32" s="510">
        <v>1.707502173053756E-4</v>
      </c>
      <c r="AR32" s="510">
        <v>3.9208120034352423E-4</v>
      </c>
      <c r="AS32" s="510">
        <v>6.2403205395130973E-4</v>
      </c>
      <c r="AT32" s="510">
        <v>2.8636521312552608E-4</v>
      </c>
      <c r="AU32" s="510">
        <v>3.7554758687730527E-4</v>
      </c>
      <c r="AV32" s="510">
        <v>1.3578012804208504E-3</v>
      </c>
      <c r="AW32" s="510">
        <v>6.7822779465754029E-3</v>
      </c>
      <c r="AX32" s="510">
        <v>3.0883459709589384E-3</v>
      </c>
      <c r="AY32" s="510">
        <v>1.4048220034239679E-3</v>
      </c>
      <c r="AZ32" s="510">
        <v>2.4501388061004274E-3</v>
      </c>
      <c r="BA32" s="510">
        <v>4.9773540671260233E-3</v>
      </c>
      <c r="BB32" s="510">
        <v>1.5634202713275453E-3</v>
      </c>
      <c r="BC32" s="510">
        <v>4.2640184584473431E-3</v>
      </c>
      <c r="BD32" s="510">
        <v>2.3251843155506205E-3</v>
      </c>
      <c r="BE32" s="510">
        <v>7.0486450384818673E-4</v>
      </c>
      <c r="BF32" s="510">
        <v>2.9378298266609197E-3</v>
      </c>
      <c r="BG32" s="510">
        <v>8.7658394879131895E-4</v>
      </c>
      <c r="BH32" s="510">
        <v>2.7306371443972491E-3</v>
      </c>
      <c r="BI32" s="510">
        <v>1.8024334484139399E-3</v>
      </c>
      <c r="BJ32" s="510">
        <v>4.8204667390896121E-4</v>
      </c>
      <c r="BK32" s="510">
        <v>3.9668848702758761E-3</v>
      </c>
      <c r="BL32" s="510">
        <v>1.0148031048484826E-4</v>
      </c>
      <c r="BM32" s="510">
        <v>1.6575054965387707E-3</v>
      </c>
      <c r="BN32" s="510">
        <v>2.3689548307245984E-3</v>
      </c>
      <c r="BO32" s="510">
        <v>1.3554709047178092E-3</v>
      </c>
      <c r="BP32" s="510">
        <v>1.6018077272293221E-3</v>
      </c>
      <c r="BQ32" s="510">
        <v>2.3411498015514528E-4</v>
      </c>
      <c r="BR32" s="510">
        <v>1.6386597539603959E-4</v>
      </c>
      <c r="BS32" s="510">
        <v>5.7679277834093885E-3</v>
      </c>
      <c r="BT32" s="510">
        <v>3.7709268569493284E-4</v>
      </c>
      <c r="BU32" s="510">
        <v>8.3582993212747792E-4</v>
      </c>
      <c r="BV32" s="510">
        <v>5.8371498550635593E-4</v>
      </c>
      <c r="BW32" s="510">
        <v>1.9312829540233542E-4</v>
      </c>
      <c r="BX32" s="510">
        <v>2.7920149312563746E-4</v>
      </c>
      <c r="BY32" s="510">
        <v>1.3005726668540777E-4</v>
      </c>
      <c r="BZ32" s="510">
        <v>1.7838750887930541E-4</v>
      </c>
      <c r="CA32" s="510">
        <v>1.4523575754651344E-4</v>
      </c>
      <c r="CB32" s="510">
        <v>4.2516661591979616E-4</v>
      </c>
      <c r="CC32" s="510">
        <v>7.78424153461804E-5</v>
      </c>
      <c r="CD32" s="510">
        <v>2.3925964016303911E-4</v>
      </c>
      <c r="CE32" s="510">
        <v>3.5518689325595511E-4</v>
      </c>
      <c r="CF32" s="510">
        <v>6.0246930713387466E-4</v>
      </c>
      <c r="CG32" s="510">
        <v>6.445830035289586E-4</v>
      </c>
      <c r="CH32" s="510">
        <v>7.7670784258617297E-5</v>
      </c>
      <c r="CI32" s="510">
        <v>1.9792169013035907E-4</v>
      </c>
      <c r="CJ32" s="510">
        <v>3.4670214321142585E-4</v>
      </c>
      <c r="CK32" s="510">
        <v>1.2865912402596272E-3</v>
      </c>
      <c r="CL32" s="510">
        <v>2.4463193330058496E-4</v>
      </c>
      <c r="CM32" s="510">
        <v>7.639727688269508E-4</v>
      </c>
      <c r="CN32" s="510">
        <v>2.9707322530937984E-4</v>
      </c>
      <c r="CO32" s="510">
        <v>1.9242305899596802E-4</v>
      </c>
      <c r="CP32" s="510">
        <v>8.2222263865316665E-4</v>
      </c>
      <c r="CQ32" s="510">
        <v>3.2486177813238542E-4</v>
      </c>
      <c r="CR32" s="510">
        <v>1.71782005748434E-4</v>
      </c>
      <c r="CS32" s="510">
        <v>2.1623355943302562E-4</v>
      </c>
      <c r="CT32" s="510">
        <v>2.0397805199629234E-4</v>
      </c>
      <c r="CU32" s="510">
        <v>6.081824641232049E-4</v>
      </c>
      <c r="CV32" s="510">
        <v>2.8854286998853117E-4</v>
      </c>
      <c r="CW32" s="510">
        <v>9.2546880350740746E-4</v>
      </c>
      <c r="CX32" s="510">
        <v>1.127930836172173E-3</v>
      </c>
      <c r="CY32" s="510">
        <v>2.3291726179085453E-4</v>
      </c>
      <c r="CZ32" s="510">
        <v>6.1520262353101515E-4</v>
      </c>
      <c r="DA32" s="510">
        <v>5.3618863154950144E-4</v>
      </c>
      <c r="DB32" s="510">
        <v>5.2468522128696162E-4</v>
      </c>
      <c r="DC32" s="510">
        <v>9.7298642505999774E-4</v>
      </c>
      <c r="DD32" s="510">
        <v>2.5824483869643037E-4</v>
      </c>
      <c r="DE32" s="510">
        <v>5.4311624814073227E-3</v>
      </c>
      <c r="DF32" s="510">
        <v>5.2081939091955275E-4</v>
      </c>
      <c r="DG32" s="535">
        <v>1.1801032540844367</v>
      </c>
      <c r="DH32" s="536">
        <v>0.89418127135249659</v>
      </c>
      <c r="DI32" s="537" t="s">
        <v>233</v>
      </c>
    </row>
    <row r="33" spans="1:113" ht="18.75" customHeight="1">
      <c r="A33" s="603" t="s">
        <v>234</v>
      </c>
      <c r="B33" s="611" t="s">
        <v>338</v>
      </c>
      <c r="C33" s="488"/>
      <c r="D33" s="510">
        <v>1.5706322479451952E-4</v>
      </c>
      <c r="E33" s="510">
        <v>6.8957359944334765E-5</v>
      </c>
      <c r="F33" s="510">
        <v>3.0874129672519288E-4</v>
      </c>
      <c r="G33" s="510">
        <v>6.7184384845592201E-5</v>
      </c>
      <c r="H33" s="510">
        <v>1.0114890562024914E-4</v>
      </c>
      <c r="I33" s="510">
        <v>0</v>
      </c>
      <c r="J33" s="510">
        <v>4.1513683068458235E-4</v>
      </c>
      <c r="K33" s="510">
        <v>4.2945877752055077E-5</v>
      </c>
      <c r="L33" s="510">
        <v>2.6311955446923445E-5</v>
      </c>
      <c r="M33" s="510">
        <v>2.123503496676045E-5</v>
      </c>
      <c r="N33" s="510">
        <v>0</v>
      </c>
      <c r="O33" s="510">
        <v>2.7466067414705865E-5</v>
      </c>
      <c r="P33" s="510">
        <v>1.2679655183648025E-4</v>
      </c>
      <c r="Q33" s="510">
        <v>6.4820066027147026E-5</v>
      </c>
      <c r="R33" s="510">
        <v>5.9050125421321893E-5</v>
      </c>
      <c r="S33" s="510">
        <v>3.6287058262773051E-5</v>
      </c>
      <c r="T33" s="510">
        <v>4.9230732693186689E-5</v>
      </c>
      <c r="U33" s="510">
        <v>4.038297920573104E-5</v>
      </c>
      <c r="V33" s="510">
        <v>8.9076245403996751E-5</v>
      </c>
      <c r="W33" s="510">
        <v>6.1369028858774204E-5</v>
      </c>
      <c r="X33" s="510">
        <v>0</v>
      </c>
      <c r="Y33" s="510">
        <v>7.7056941988231032E-5</v>
      </c>
      <c r="Z33" s="510">
        <v>4.1985671248912484E-5</v>
      </c>
      <c r="AA33" s="510">
        <v>4.0794350170690637E-5</v>
      </c>
      <c r="AB33" s="510">
        <v>8.624877112257487E-5</v>
      </c>
      <c r="AC33" s="510">
        <v>3.3820606251265672E-5</v>
      </c>
      <c r="AD33" s="510">
        <v>7.0849631373031331E-6</v>
      </c>
      <c r="AE33" s="510">
        <v>7.6722724969170201E-5</v>
      </c>
      <c r="AF33" s="510">
        <v>5.3523133449923559E-5</v>
      </c>
      <c r="AG33" s="510">
        <v>1.0023977706238845</v>
      </c>
      <c r="AH33" s="510">
        <v>6.4178736679903732E-5</v>
      </c>
      <c r="AI33" s="510">
        <v>5.7018203366860117E-5</v>
      </c>
      <c r="AJ33" s="510">
        <v>9.6503271236980786E-5</v>
      </c>
      <c r="AK33" s="510">
        <v>9.0959673159116076E-5</v>
      </c>
      <c r="AL33" s="510">
        <v>1.4860947551615668E-4</v>
      </c>
      <c r="AM33" s="510">
        <v>1.3417152057863205E-4</v>
      </c>
      <c r="AN33" s="510">
        <v>7.7888944417230574E-5</v>
      </c>
      <c r="AO33" s="510">
        <v>1.3603132708451743E-4</v>
      </c>
      <c r="AP33" s="510">
        <v>2.1430415481104663E-5</v>
      </c>
      <c r="AQ33" s="510">
        <v>4.9200316102490588E-5</v>
      </c>
      <c r="AR33" s="510">
        <v>4.1105720549193676E-5</v>
      </c>
      <c r="AS33" s="510">
        <v>1.7367440957802597E-4</v>
      </c>
      <c r="AT33" s="510">
        <v>4.6704566878279729E-5</v>
      </c>
      <c r="AU33" s="510">
        <v>4.0828499954904333E-4</v>
      </c>
      <c r="AV33" s="510">
        <v>2.0347823831812673E-4</v>
      </c>
      <c r="AW33" s="510">
        <v>6.5706031264370802E-4</v>
      </c>
      <c r="AX33" s="510">
        <v>3.0574750536089033E-4</v>
      </c>
      <c r="AY33" s="510">
        <v>6.3286816691956348E-5</v>
      </c>
      <c r="AZ33" s="510">
        <v>1.7177957127031848E-4</v>
      </c>
      <c r="BA33" s="510">
        <v>2.8082249796030842E-4</v>
      </c>
      <c r="BB33" s="510">
        <v>1.260147445758815E-4</v>
      </c>
      <c r="BC33" s="510">
        <v>3.3092204440683686E-4</v>
      </c>
      <c r="BD33" s="510">
        <v>8.5557499498735052E-5</v>
      </c>
      <c r="BE33" s="510">
        <v>2.2179085431090325E-5</v>
      </c>
      <c r="BF33" s="510">
        <v>6.0007730575736709E-4</v>
      </c>
      <c r="BG33" s="510">
        <v>9.2852226192561334E-4</v>
      </c>
      <c r="BH33" s="510">
        <v>5.6772761149100472E-4</v>
      </c>
      <c r="BI33" s="510">
        <v>4.7588449249463008E-4</v>
      </c>
      <c r="BJ33" s="510">
        <v>3.9912329701451041E-4</v>
      </c>
      <c r="BK33" s="510">
        <v>1.2733727377198137E-4</v>
      </c>
      <c r="BL33" s="510">
        <v>6.9933731517866297E-5</v>
      </c>
      <c r="BM33" s="510">
        <v>5.2790059968882942E-5</v>
      </c>
      <c r="BN33" s="510">
        <v>6.2963466909073254E-5</v>
      </c>
      <c r="BO33" s="510">
        <v>1.9207339339494915E-4</v>
      </c>
      <c r="BP33" s="510">
        <v>2.2814911713372755E-4</v>
      </c>
      <c r="BQ33" s="510">
        <v>1.4691718257903906E-4</v>
      </c>
      <c r="BR33" s="510">
        <v>2.0744852000673229E-5</v>
      </c>
      <c r="BS33" s="510">
        <v>1.5636724094442574E-4</v>
      </c>
      <c r="BT33" s="510">
        <v>5.2342577760486418E-4</v>
      </c>
      <c r="BU33" s="510">
        <v>4.0132086452176508E-5</v>
      </c>
      <c r="BV33" s="510">
        <v>2.2987349798805503E-5</v>
      </c>
      <c r="BW33" s="510">
        <v>1.6480385849815404E-5</v>
      </c>
      <c r="BX33" s="510">
        <v>1.0398792466727649E-5</v>
      </c>
      <c r="BY33" s="510">
        <v>3.2762037350395007E-6</v>
      </c>
      <c r="BZ33" s="510">
        <v>5.0085009289161656E-5</v>
      </c>
      <c r="CA33" s="510">
        <v>1.3215212606164744E-4</v>
      </c>
      <c r="CB33" s="510">
        <v>5.8296378121220401E-4</v>
      </c>
      <c r="CC33" s="510">
        <v>6.6211795906927258E-5</v>
      </c>
      <c r="CD33" s="510">
        <v>3.4863628667793382E-5</v>
      </c>
      <c r="CE33" s="510">
        <v>6.898288824324668E-5</v>
      </c>
      <c r="CF33" s="510">
        <v>5.6697793742893206E-5</v>
      </c>
      <c r="CG33" s="510">
        <v>3.2395628556457124E-5</v>
      </c>
      <c r="CH33" s="510">
        <v>3.1912354962381444E-5</v>
      </c>
      <c r="CI33" s="510">
        <v>4.3618013929441979E-5</v>
      </c>
      <c r="CJ33" s="510">
        <v>4.6887075152460061E-5</v>
      </c>
      <c r="CK33" s="510">
        <v>3.9095690272850459E-5</v>
      </c>
      <c r="CL33" s="510">
        <v>3.247918127981892E-5</v>
      </c>
      <c r="CM33" s="510">
        <v>3.2795082449651145E-5</v>
      </c>
      <c r="CN33" s="510">
        <v>1.0970384324198114E-4</v>
      </c>
      <c r="CO33" s="510">
        <v>2.9820565091991574E-5</v>
      </c>
      <c r="CP33" s="510">
        <v>4.7971598221267491E-5</v>
      </c>
      <c r="CQ33" s="510">
        <v>6.8088110348695584E-5</v>
      </c>
      <c r="CR33" s="510">
        <v>7.0087375839204629E-5</v>
      </c>
      <c r="CS33" s="510">
        <v>9.1839930776789247E-5</v>
      </c>
      <c r="CT33" s="510">
        <v>8.7009822046840639E-5</v>
      </c>
      <c r="CU33" s="510">
        <v>2.5590594574743914E-4</v>
      </c>
      <c r="CV33" s="510">
        <v>2.3577386777963883E-4</v>
      </c>
      <c r="CW33" s="510">
        <v>3.1258217779027726E-5</v>
      </c>
      <c r="CX33" s="510">
        <v>1.9054488873306095E-3</v>
      </c>
      <c r="CY33" s="510">
        <v>1.5830562961616271E-5</v>
      </c>
      <c r="CZ33" s="510">
        <v>1.5752107725291932E-4</v>
      </c>
      <c r="DA33" s="510">
        <v>4.438914405595038E-5</v>
      </c>
      <c r="DB33" s="510">
        <v>5.5595334819229273E-5</v>
      </c>
      <c r="DC33" s="510">
        <v>1.3840555937256251E-4</v>
      </c>
      <c r="DD33" s="510">
        <v>6.7042475778101676E-5</v>
      </c>
      <c r="DE33" s="510">
        <v>4.5277722549897352E-4</v>
      </c>
      <c r="DF33" s="510">
        <v>7.2590603387471519E-5</v>
      </c>
      <c r="DG33" s="535">
        <v>1.0182043334883299</v>
      </c>
      <c r="DH33" s="536">
        <v>0.77150812207664055</v>
      </c>
      <c r="DI33" s="537" t="s">
        <v>234</v>
      </c>
    </row>
    <row r="34" spans="1:113" ht="18.75" customHeight="1">
      <c r="A34" s="603" t="s">
        <v>235</v>
      </c>
      <c r="B34" s="611" t="s">
        <v>538</v>
      </c>
      <c r="C34" s="488"/>
      <c r="D34" s="510">
        <v>1.6153774773193182E-6</v>
      </c>
      <c r="E34" s="510">
        <v>3.3876846117911378E-7</v>
      </c>
      <c r="F34" s="510">
        <v>6.1943803550063847E-7</v>
      </c>
      <c r="G34" s="510">
        <v>2.0686360613469951E-7</v>
      </c>
      <c r="H34" s="510">
        <v>6.1140968989988636E-6</v>
      </c>
      <c r="I34" s="510">
        <v>0</v>
      </c>
      <c r="J34" s="510">
        <v>6.0242593704948238E-5</v>
      </c>
      <c r="K34" s="510">
        <v>7.9152755459980623E-7</v>
      </c>
      <c r="L34" s="510">
        <v>8.7761246561051814E-7</v>
      </c>
      <c r="M34" s="510">
        <v>7.491559554602514E-7</v>
      </c>
      <c r="N34" s="510">
        <v>0</v>
      </c>
      <c r="O34" s="510">
        <v>1.0222609557791029E-6</v>
      </c>
      <c r="P34" s="510">
        <v>7.9900811817796137E-5</v>
      </c>
      <c r="Q34" s="510">
        <v>3.2926535355172063E-6</v>
      </c>
      <c r="R34" s="510">
        <v>8.7279224264651648E-6</v>
      </c>
      <c r="S34" s="510">
        <v>1.1719560297321344E-6</v>
      </c>
      <c r="T34" s="510">
        <v>1.9730304786427191E-6</v>
      </c>
      <c r="U34" s="510">
        <v>1.2122049310558074E-6</v>
      </c>
      <c r="V34" s="510">
        <v>2.5872238639996596E-6</v>
      </c>
      <c r="W34" s="510">
        <v>1.3088894860356366E-6</v>
      </c>
      <c r="X34" s="510">
        <v>0</v>
      </c>
      <c r="Y34" s="510">
        <v>5.7394814942639499E-7</v>
      </c>
      <c r="Z34" s="510">
        <v>4.4971951053931345E-7</v>
      </c>
      <c r="AA34" s="510">
        <v>2.0442383791232025E-6</v>
      </c>
      <c r="AB34" s="510">
        <v>1.4061978279542902E-6</v>
      </c>
      <c r="AC34" s="510">
        <v>4.9953814644015404E-6</v>
      </c>
      <c r="AD34" s="510">
        <v>5.781993450208718E-8</v>
      </c>
      <c r="AE34" s="510">
        <v>1.303913395643057E-5</v>
      </c>
      <c r="AF34" s="510">
        <v>1.7853612792371459E-6</v>
      </c>
      <c r="AG34" s="510">
        <v>3.5204438938035913E-6</v>
      </c>
      <c r="AH34" s="510">
        <v>1.0012987849987416</v>
      </c>
      <c r="AI34" s="510">
        <v>1.7368302975531192E-6</v>
      </c>
      <c r="AJ34" s="510">
        <v>3.874234773092219E-6</v>
      </c>
      <c r="AK34" s="510">
        <v>1.475260095015559E-5</v>
      </c>
      <c r="AL34" s="510">
        <v>3.452125461088475E-6</v>
      </c>
      <c r="AM34" s="510">
        <v>2.3152201633243758E-6</v>
      </c>
      <c r="AN34" s="510">
        <v>9.6434810117894283E-7</v>
      </c>
      <c r="AO34" s="510">
        <v>4.8269527441434283E-6</v>
      </c>
      <c r="AP34" s="510">
        <v>4.2929190770943481E-7</v>
      </c>
      <c r="AQ34" s="510">
        <v>3.2043796712541012E-6</v>
      </c>
      <c r="AR34" s="510">
        <v>1.8373638689320909E-6</v>
      </c>
      <c r="AS34" s="510">
        <v>1.9362981732463469E-6</v>
      </c>
      <c r="AT34" s="510">
        <v>9.0012487721635138E-7</v>
      </c>
      <c r="AU34" s="510">
        <v>1.1289138986654561E-6</v>
      </c>
      <c r="AV34" s="510">
        <v>5.6996913924551082E-6</v>
      </c>
      <c r="AW34" s="510">
        <v>5.3347801814887339E-6</v>
      </c>
      <c r="AX34" s="510">
        <v>4.1377519092917363E-6</v>
      </c>
      <c r="AY34" s="510">
        <v>2.5266755901436573E-6</v>
      </c>
      <c r="AZ34" s="510">
        <v>1.3827865501382191E-6</v>
      </c>
      <c r="BA34" s="510">
        <v>8.2606180355636666E-7</v>
      </c>
      <c r="BB34" s="510">
        <v>3.9827437677882794E-6</v>
      </c>
      <c r="BC34" s="510">
        <v>1.5217295615188718E-6</v>
      </c>
      <c r="BD34" s="510">
        <v>6.1479469623192805E-7</v>
      </c>
      <c r="BE34" s="510">
        <v>3.0319711049743271E-7</v>
      </c>
      <c r="BF34" s="510">
        <v>2.9186937687794244E-7</v>
      </c>
      <c r="BG34" s="510">
        <v>1.1255336110384649E-6</v>
      </c>
      <c r="BH34" s="510">
        <v>1.4746473248989319E-6</v>
      </c>
      <c r="BI34" s="510">
        <v>6.9762900013435463E-7</v>
      </c>
      <c r="BJ34" s="510">
        <v>5.0434708418964506E-7</v>
      </c>
      <c r="BK34" s="510">
        <v>9.7372835808995584E-6</v>
      </c>
      <c r="BL34" s="510">
        <v>1.660242954700151E-7</v>
      </c>
      <c r="BM34" s="510">
        <v>1.0570427849167764E-6</v>
      </c>
      <c r="BN34" s="510">
        <v>1.9958996087270822E-6</v>
      </c>
      <c r="BO34" s="510">
        <v>1.9139307401556077E-6</v>
      </c>
      <c r="BP34" s="510">
        <v>2.5067968423857367E-6</v>
      </c>
      <c r="BQ34" s="510">
        <v>1.007275678733327E-6</v>
      </c>
      <c r="BR34" s="510">
        <v>4.8312391895823187E-5</v>
      </c>
      <c r="BS34" s="510">
        <v>3.2342859847084445E-6</v>
      </c>
      <c r="BT34" s="510">
        <v>3.3473869892401275E-6</v>
      </c>
      <c r="BU34" s="510">
        <v>2.3416345779211739E-6</v>
      </c>
      <c r="BV34" s="510">
        <v>2.871162203669164E-6</v>
      </c>
      <c r="BW34" s="510">
        <v>7.8659720801289062E-7</v>
      </c>
      <c r="BX34" s="510">
        <v>6.3727929855606484E-7</v>
      </c>
      <c r="BY34" s="510">
        <v>2.5414970736944171E-7</v>
      </c>
      <c r="BZ34" s="510">
        <v>3.4145345172896182E-6</v>
      </c>
      <c r="CA34" s="510">
        <v>8.650645098319188E-7</v>
      </c>
      <c r="CB34" s="510">
        <v>1.0953339323916919E-6</v>
      </c>
      <c r="CC34" s="510">
        <v>7.360484639590221E-7</v>
      </c>
      <c r="CD34" s="510">
        <v>8.3394708817896684E-7</v>
      </c>
      <c r="CE34" s="510">
        <v>4.398884654957103E-7</v>
      </c>
      <c r="CF34" s="510">
        <v>6.5245916742762215E-7</v>
      </c>
      <c r="CG34" s="510">
        <v>1.3997667218309143E-6</v>
      </c>
      <c r="CH34" s="510">
        <v>7.7559544428790174E-6</v>
      </c>
      <c r="CI34" s="510">
        <v>5.226861810294097E-5</v>
      </c>
      <c r="CJ34" s="510">
        <v>6.9210355273426292E-6</v>
      </c>
      <c r="CK34" s="510">
        <v>7.4766524235347804E-7</v>
      </c>
      <c r="CL34" s="510">
        <v>2.2801029665516097E-5</v>
      </c>
      <c r="CM34" s="510">
        <v>2.0076359303522142E-6</v>
      </c>
      <c r="CN34" s="510">
        <v>4.6823132935699878E-6</v>
      </c>
      <c r="CO34" s="510">
        <v>1.1916800945766759E-6</v>
      </c>
      <c r="CP34" s="510">
        <v>1.0277895538047427E-5</v>
      </c>
      <c r="CQ34" s="510">
        <v>9.8211858075943528E-7</v>
      </c>
      <c r="CR34" s="510">
        <v>3.863763511399346E-6</v>
      </c>
      <c r="CS34" s="510">
        <v>1.9607286785632043E-6</v>
      </c>
      <c r="CT34" s="510">
        <v>1.2424880856021204E-6</v>
      </c>
      <c r="CU34" s="510">
        <v>2.24545454689785E-5</v>
      </c>
      <c r="CV34" s="510">
        <v>1.0263363297216493E-5</v>
      </c>
      <c r="CW34" s="510">
        <v>3.1882530025586754E-6</v>
      </c>
      <c r="CX34" s="510">
        <v>7.9726034381491304E-7</v>
      </c>
      <c r="CY34" s="510">
        <v>1.5349544774325523E-6</v>
      </c>
      <c r="CZ34" s="510">
        <v>8.0543811283499488E-6</v>
      </c>
      <c r="DA34" s="510">
        <v>1.3912783569968936E-6</v>
      </c>
      <c r="DB34" s="510">
        <v>5.5667865626521188E-6</v>
      </c>
      <c r="DC34" s="510">
        <v>3.7511754545833705E-6</v>
      </c>
      <c r="DD34" s="510">
        <v>1.488825139662076E-5</v>
      </c>
      <c r="DE34" s="510">
        <v>1.0385277328646547E-6</v>
      </c>
      <c r="DF34" s="510">
        <v>1.4796743269696591E-5</v>
      </c>
      <c r="DG34" s="535">
        <v>1.0018652271861179</v>
      </c>
      <c r="DH34" s="536">
        <v>0.7591277453634091</v>
      </c>
      <c r="DI34" s="537" t="s">
        <v>235</v>
      </c>
    </row>
    <row r="35" spans="1:113" ht="18.75" customHeight="1">
      <c r="A35" s="603" t="s">
        <v>236</v>
      </c>
      <c r="B35" s="611" t="s">
        <v>339</v>
      </c>
      <c r="C35" s="488"/>
      <c r="D35" s="538">
        <v>3.5092178827898896E-5</v>
      </c>
      <c r="E35" s="510">
        <v>1.2761417929462286E-5</v>
      </c>
      <c r="F35" s="510">
        <v>2.7855263541572771E-5</v>
      </c>
      <c r="G35" s="510">
        <v>1.0972033600869956E-4</v>
      </c>
      <c r="H35" s="510">
        <v>1.7638413774305454E-5</v>
      </c>
      <c r="I35" s="510">
        <v>0</v>
      </c>
      <c r="J35" s="510">
        <v>4.8204529142941514E-5</v>
      </c>
      <c r="K35" s="510">
        <v>1.1525363096942751E-4</v>
      </c>
      <c r="L35" s="510">
        <v>1.5579649413892465E-3</v>
      </c>
      <c r="M35" s="510">
        <v>1.2025589714773266E-5</v>
      </c>
      <c r="N35" s="510">
        <v>0</v>
      </c>
      <c r="O35" s="510">
        <v>6.2787679351900669E-5</v>
      </c>
      <c r="P35" s="510">
        <v>1.421135735691481E-4</v>
      </c>
      <c r="Q35" s="510">
        <v>4.1662270911274291E-5</v>
      </c>
      <c r="R35" s="510">
        <v>2.559767071445884E-3</v>
      </c>
      <c r="S35" s="510">
        <v>2.4149239964281266E-5</v>
      </c>
      <c r="T35" s="510">
        <v>1.2176325880590342E-5</v>
      </c>
      <c r="U35" s="510">
        <v>1.2250451681597594E-5</v>
      </c>
      <c r="V35" s="510">
        <v>3.1679512520797313E-5</v>
      </c>
      <c r="W35" s="510">
        <v>3.6358661347735225E-4</v>
      </c>
      <c r="X35" s="510">
        <v>0</v>
      </c>
      <c r="Y35" s="510">
        <v>2.0675944169964549E-4</v>
      </c>
      <c r="Z35" s="510">
        <v>5.3104478124638106E-5</v>
      </c>
      <c r="AA35" s="510">
        <v>4.7046788214886084E-5</v>
      </c>
      <c r="AB35" s="510">
        <v>1.5518837417623614E-3</v>
      </c>
      <c r="AC35" s="510">
        <v>8.3970610889060092E-4</v>
      </c>
      <c r="AD35" s="510">
        <v>2.821485499608384E-6</v>
      </c>
      <c r="AE35" s="510">
        <v>1.8517506085535101E-5</v>
      </c>
      <c r="AF35" s="510">
        <v>5.9338972336010385E-4</v>
      </c>
      <c r="AG35" s="510">
        <v>2.1924198571110498E-4</v>
      </c>
      <c r="AH35" s="510">
        <v>1.279277786939884E-5</v>
      </c>
      <c r="AI35" s="510">
        <v>1.0085223197119233</v>
      </c>
      <c r="AJ35" s="510">
        <v>2.5005045760087599E-5</v>
      </c>
      <c r="AK35" s="510">
        <v>2.7315794199237464E-5</v>
      </c>
      <c r="AL35" s="510">
        <v>4.4337726445028519E-4</v>
      </c>
      <c r="AM35" s="510">
        <v>4.5595624537099031E-5</v>
      </c>
      <c r="AN35" s="510">
        <v>2.1462481864138352E-5</v>
      </c>
      <c r="AO35" s="510">
        <v>2.3395704900487328E-5</v>
      </c>
      <c r="AP35" s="510">
        <v>7.9722020109840049E-6</v>
      </c>
      <c r="AQ35" s="510">
        <v>1.7675119010365117E-5</v>
      </c>
      <c r="AR35" s="510">
        <v>3.0233434744504817E-5</v>
      </c>
      <c r="AS35" s="510">
        <v>1.2339532365165452E-4</v>
      </c>
      <c r="AT35" s="510">
        <v>1.1351470091381539E-4</v>
      </c>
      <c r="AU35" s="510">
        <v>1.9608003431854474E-5</v>
      </c>
      <c r="AV35" s="510">
        <v>4.299409293858861E-5</v>
      </c>
      <c r="AW35" s="510">
        <v>1.375143379389948E-3</v>
      </c>
      <c r="AX35" s="510">
        <v>2.0340023791783933E-4</v>
      </c>
      <c r="AY35" s="510">
        <v>9.1971710868214121E-4</v>
      </c>
      <c r="AZ35" s="510">
        <v>5.134848636040272E-5</v>
      </c>
      <c r="BA35" s="510">
        <v>3.2111797630866038E-4</v>
      </c>
      <c r="BB35" s="510">
        <v>1.2507664627633126E-4</v>
      </c>
      <c r="BC35" s="510">
        <v>1.0023373069859246E-3</v>
      </c>
      <c r="BD35" s="510">
        <v>5.4808943883237108E-5</v>
      </c>
      <c r="BE35" s="510">
        <v>1.4448659828623246E-5</v>
      </c>
      <c r="BF35" s="510">
        <v>1.6126181234425194E-3</v>
      </c>
      <c r="BG35" s="510">
        <v>5.766498157175117E-4</v>
      </c>
      <c r="BH35" s="510">
        <v>1.3451430434988136E-5</v>
      </c>
      <c r="BI35" s="510">
        <v>1.3212655214961768E-5</v>
      </c>
      <c r="BJ35" s="510">
        <v>1.2583957731574806E-3</v>
      </c>
      <c r="BK35" s="510">
        <v>5.9107193381145913E-4</v>
      </c>
      <c r="BL35" s="510">
        <v>3.4401229485539927E-6</v>
      </c>
      <c r="BM35" s="510">
        <v>6.3387970587329152E-4</v>
      </c>
      <c r="BN35" s="510">
        <v>3.6400595367404157E-4</v>
      </c>
      <c r="BO35" s="510">
        <v>2.545781599626577E-5</v>
      </c>
      <c r="BP35" s="510">
        <v>3.1296469806027258E-5</v>
      </c>
      <c r="BQ35" s="510">
        <v>6.4618427098641783E-5</v>
      </c>
      <c r="BR35" s="510">
        <v>1.89611746446884E-5</v>
      </c>
      <c r="BS35" s="510">
        <v>4.9651749003294096E-5</v>
      </c>
      <c r="BT35" s="510">
        <v>4.8004406729250814E-5</v>
      </c>
      <c r="BU35" s="510">
        <v>2.5766885825775579E-5</v>
      </c>
      <c r="BV35" s="510">
        <v>1.0670835721958275E-5</v>
      </c>
      <c r="BW35" s="510">
        <v>8.5706875544832225E-6</v>
      </c>
      <c r="BX35" s="510">
        <v>9.6681101972808298E-6</v>
      </c>
      <c r="BY35" s="510">
        <v>5.9954571845593858E-6</v>
      </c>
      <c r="BZ35" s="510">
        <v>3.3370606038055556E-5</v>
      </c>
      <c r="CA35" s="510">
        <v>2.4982681591377894E-5</v>
      </c>
      <c r="CB35" s="510">
        <v>1.16935024985642E-4</v>
      </c>
      <c r="CC35" s="510">
        <v>6.1472510123800012E-6</v>
      </c>
      <c r="CD35" s="510">
        <v>3.8641666700657882E-5</v>
      </c>
      <c r="CE35" s="510">
        <v>1.2731389917375372E-5</v>
      </c>
      <c r="CF35" s="510">
        <v>3.444796933597541E-5</v>
      </c>
      <c r="CG35" s="510">
        <v>1.8047464918822782E-5</v>
      </c>
      <c r="CH35" s="510">
        <v>4.8974493854783625E-6</v>
      </c>
      <c r="CI35" s="510">
        <v>1.4816367059340618E-5</v>
      </c>
      <c r="CJ35" s="510">
        <v>2.6448637988394829E-5</v>
      </c>
      <c r="CK35" s="510">
        <v>1.700759567007641E-5</v>
      </c>
      <c r="CL35" s="510">
        <v>1.8585149405270415E-5</v>
      </c>
      <c r="CM35" s="510">
        <v>1.6312164095324625E-5</v>
      </c>
      <c r="CN35" s="510">
        <v>3.7522376910620876E-5</v>
      </c>
      <c r="CO35" s="510">
        <v>9.0505925428617976E-5</v>
      </c>
      <c r="CP35" s="510">
        <v>3.5460413963144319E-4</v>
      </c>
      <c r="CQ35" s="510">
        <v>8.5289391312464409E-5</v>
      </c>
      <c r="CR35" s="510">
        <v>6.8553516269977057E-4</v>
      </c>
      <c r="CS35" s="510">
        <v>5.7501127349639532E-5</v>
      </c>
      <c r="CT35" s="510">
        <v>5.2693226985927286E-5</v>
      </c>
      <c r="CU35" s="510">
        <v>6.7980569825869659E-5</v>
      </c>
      <c r="CV35" s="510">
        <v>7.8395854734037492E-5</v>
      </c>
      <c r="CW35" s="510">
        <v>2.0415615212412071E-5</v>
      </c>
      <c r="CX35" s="510">
        <v>6.7644694700498326E-4</v>
      </c>
      <c r="CY35" s="510">
        <v>8.4614779926483842E-6</v>
      </c>
      <c r="CZ35" s="510">
        <v>1.6614010470942329E-4</v>
      </c>
      <c r="DA35" s="510">
        <v>1.0560465070538754E-4</v>
      </c>
      <c r="DB35" s="510">
        <v>2.9889949193497156E-5</v>
      </c>
      <c r="DC35" s="510">
        <v>1.1224896967630279E-4</v>
      </c>
      <c r="DD35" s="510">
        <v>2.4887514587093698E-5</v>
      </c>
      <c r="DE35" s="510">
        <v>2.7422956834896034E-5</v>
      </c>
      <c r="DF35" s="510">
        <v>1.804951394261956E-4</v>
      </c>
      <c r="DG35" s="535">
        <v>1.0308740163796515</v>
      </c>
      <c r="DH35" s="536">
        <v>0.78110812370038341</v>
      </c>
      <c r="DI35" s="537" t="s">
        <v>236</v>
      </c>
    </row>
    <row r="36" spans="1:113" ht="18.75" customHeight="1">
      <c r="A36" s="603" t="s">
        <v>237</v>
      </c>
      <c r="B36" s="611" t="s">
        <v>340</v>
      </c>
      <c r="C36" s="488"/>
      <c r="D36" s="533">
        <v>1.8486670621188156E-4</v>
      </c>
      <c r="E36" s="533">
        <v>1.2819432622701926E-4</v>
      </c>
      <c r="F36" s="533">
        <v>1.8869925835277699E-4</v>
      </c>
      <c r="G36" s="533">
        <v>6.9610637092579341E-5</v>
      </c>
      <c r="H36" s="533">
        <v>4.8958056101324901E-5</v>
      </c>
      <c r="I36" s="533">
        <v>0</v>
      </c>
      <c r="J36" s="533">
        <v>3.1911668167875488E-4</v>
      </c>
      <c r="K36" s="533">
        <v>8.4058371722838275E-5</v>
      </c>
      <c r="L36" s="510">
        <v>6.4207334647427123E-5</v>
      </c>
      <c r="M36" s="510">
        <v>5.2663080292819337E-5</v>
      </c>
      <c r="N36" s="510">
        <v>0</v>
      </c>
      <c r="O36" s="510">
        <v>1.4464346385799465E-4</v>
      </c>
      <c r="P36" s="510">
        <v>1.1734063888072962E-4</v>
      </c>
      <c r="Q36" s="510">
        <v>1.1970071821675657E-4</v>
      </c>
      <c r="R36" s="510">
        <v>1.4982417670135513E-4</v>
      </c>
      <c r="S36" s="510">
        <v>4.2380536553103331E-4</v>
      </c>
      <c r="T36" s="510">
        <v>2.2071472451174717E-4</v>
      </c>
      <c r="U36" s="510">
        <v>1.0153295086929711E-4</v>
      </c>
      <c r="V36" s="510">
        <v>1.8601362251467049E-4</v>
      </c>
      <c r="W36" s="510">
        <v>3.0529080975328401E-4</v>
      </c>
      <c r="X36" s="510">
        <v>0</v>
      </c>
      <c r="Y36" s="510">
        <v>4.5171310740446853E-4</v>
      </c>
      <c r="Z36" s="510">
        <v>3.3798150506480199E-4</v>
      </c>
      <c r="AA36" s="510">
        <v>4.9948185601463697E-4</v>
      </c>
      <c r="AB36" s="510">
        <v>1.1995590481113608E-4</v>
      </c>
      <c r="AC36" s="510">
        <v>1.6960942162523308E-4</v>
      </c>
      <c r="AD36" s="510">
        <v>2.5036065070260072E-5</v>
      </c>
      <c r="AE36" s="510">
        <v>3.6887401795670149E-4</v>
      </c>
      <c r="AF36" s="510">
        <v>1.9020353069455569E-4</v>
      </c>
      <c r="AG36" s="510">
        <v>2.0884605949474897E-4</v>
      </c>
      <c r="AH36" s="510">
        <v>6.9292340449263155E-5</v>
      </c>
      <c r="AI36" s="510">
        <v>2.0031147559125746E-4</v>
      </c>
      <c r="AJ36" s="510">
        <v>1.1238393883924096</v>
      </c>
      <c r="AK36" s="510">
        <v>2.7593288515510134E-4</v>
      </c>
      <c r="AL36" s="510">
        <v>1.1803844500448818E-3</v>
      </c>
      <c r="AM36" s="510">
        <v>1.0801038654774185E-3</v>
      </c>
      <c r="AN36" s="510">
        <v>5.087640627579684E-4</v>
      </c>
      <c r="AO36" s="510">
        <v>4.2814447349867033E-4</v>
      </c>
      <c r="AP36" s="510">
        <v>1.6101441537141623E-4</v>
      </c>
      <c r="AQ36" s="510">
        <v>2.2495720714967086E-4</v>
      </c>
      <c r="AR36" s="510">
        <v>1.8731348485670219E-4</v>
      </c>
      <c r="AS36" s="510">
        <v>3.0019487778369723E-4</v>
      </c>
      <c r="AT36" s="510">
        <v>2.8403247747914897E-4</v>
      </c>
      <c r="AU36" s="510">
        <v>1.3748582316349788E-4</v>
      </c>
      <c r="AV36" s="510">
        <v>1.0711871708093051E-4</v>
      </c>
      <c r="AW36" s="510">
        <v>1.0018754356731378E-4</v>
      </c>
      <c r="AX36" s="510">
        <v>1.7623921998892063E-4</v>
      </c>
      <c r="AY36" s="510">
        <v>2.6024302832861783E-4</v>
      </c>
      <c r="AZ36" s="510">
        <v>1.2105735426842649E-4</v>
      </c>
      <c r="BA36" s="510">
        <v>1.3860634461554185E-4</v>
      </c>
      <c r="BB36" s="510">
        <v>9.6669303762217479E-5</v>
      </c>
      <c r="BC36" s="510">
        <v>2.3819439102996115E-4</v>
      </c>
      <c r="BD36" s="510">
        <v>1.2041761521746738E-4</v>
      </c>
      <c r="BE36" s="510">
        <v>3.8187681949859611E-5</v>
      </c>
      <c r="BF36" s="510">
        <v>2.376435214866254E-5</v>
      </c>
      <c r="BG36" s="510">
        <v>5.2944235331705539E-5</v>
      </c>
      <c r="BH36" s="510">
        <v>8.5663124223061521E-5</v>
      </c>
      <c r="BI36" s="510">
        <v>2.0433234323931967E-4</v>
      </c>
      <c r="BJ36" s="510">
        <v>1.9364120408083991E-4</v>
      </c>
      <c r="BK36" s="510">
        <v>2.0155375950381009E-4</v>
      </c>
      <c r="BL36" s="510">
        <v>2.2254390037644015E-5</v>
      </c>
      <c r="BM36" s="510">
        <v>2.5821461246960799E-2</v>
      </c>
      <c r="BN36" s="510">
        <v>3.0945108866265128E-2</v>
      </c>
      <c r="BO36" s="510">
        <v>5.19641129446465E-2</v>
      </c>
      <c r="BP36" s="510">
        <v>3.1975042009468102E-2</v>
      </c>
      <c r="BQ36" s="510">
        <v>1.1843310465336305E-3</v>
      </c>
      <c r="BR36" s="510">
        <v>1.1025489975108359E-3</v>
      </c>
      <c r="BS36" s="510">
        <v>1.3344116634502697E-3</v>
      </c>
      <c r="BT36" s="510">
        <v>4.3467246600187857E-4</v>
      </c>
      <c r="BU36" s="510">
        <v>1.8853494226760321E-4</v>
      </c>
      <c r="BV36" s="510">
        <v>1.444701877585352E-4</v>
      </c>
      <c r="BW36" s="510">
        <v>2.0863504004000932E-4</v>
      </c>
      <c r="BX36" s="510">
        <v>4.9966274470922712E-4</v>
      </c>
      <c r="BY36" s="510">
        <v>5.1413509191502744E-4</v>
      </c>
      <c r="BZ36" s="510">
        <v>6.3187840504621412E-4</v>
      </c>
      <c r="CA36" s="510">
        <v>7.4444010352572689E-5</v>
      </c>
      <c r="CB36" s="510">
        <v>4.4595466714495753E-4</v>
      </c>
      <c r="CC36" s="510">
        <v>9.7773315529735695E-5</v>
      </c>
      <c r="CD36" s="510">
        <v>1.0385863216882005E-4</v>
      </c>
      <c r="CE36" s="510">
        <v>2.3092482539889065E-4</v>
      </c>
      <c r="CF36" s="510">
        <v>5.6982285113405364E-4</v>
      </c>
      <c r="CG36" s="510">
        <v>5.1940374425735289E-4</v>
      </c>
      <c r="CH36" s="510">
        <v>8.5725066069529808E-5</v>
      </c>
      <c r="CI36" s="510">
        <v>2.6496574723576738E-4</v>
      </c>
      <c r="CJ36" s="510">
        <v>7.5814928967150906E-4</v>
      </c>
      <c r="CK36" s="510">
        <v>5.6244800231851756E-5</v>
      </c>
      <c r="CL36" s="510">
        <v>4.3758533181680043E-4</v>
      </c>
      <c r="CM36" s="510">
        <v>1.6363600460101959E-4</v>
      </c>
      <c r="CN36" s="510">
        <v>4.877526473449779E-4</v>
      </c>
      <c r="CO36" s="510">
        <v>2.8394680963990301E-4</v>
      </c>
      <c r="CP36" s="510">
        <v>1.5635702664772616E-4</v>
      </c>
      <c r="CQ36" s="510">
        <v>1.2367662722991975E-4</v>
      </c>
      <c r="CR36" s="510">
        <v>1.2071230350290727E-4</v>
      </c>
      <c r="CS36" s="510">
        <v>2.0644692006865795E-4</v>
      </c>
      <c r="CT36" s="510">
        <v>1.5160648263609348E-4</v>
      </c>
      <c r="CU36" s="510">
        <v>1.1361728950984171E-4</v>
      </c>
      <c r="CV36" s="510">
        <v>1.2966665869273999E-4</v>
      </c>
      <c r="CW36" s="510">
        <v>2.5811109284469449E-4</v>
      </c>
      <c r="CX36" s="510">
        <v>6.2151768395942437E-5</v>
      </c>
      <c r="CY36" s="510">
        <v>7.2159812011916703E-5</v>
      </c>
      <c r="CZ36" s="510">
        <v>2.6778170739482043E-4</v>
      </c>
      <c r="DA36" s="510">
        <v>1.4143620772040638E-4</v>
      </c>
      <c r="DB36" s="510">
        <v>1.7371644015066033E-4</v>
      </c>
      <c r="DC36" s="510">
        <v>2.5100888220870501E-4</v>
      </c>
      <c r="DD36" s="510">
        <v>1.7633836586808553E-4</v>
      </c>
      <c r="DE36" s="510">
        <v>8.9178275526365929E-5</v>
      </c>
      <c r="DF36" s="510">
        <v>6.3904813286703305E-4</v>
      </c>
      <c r="DG36" s="535">
        <v>1.2910015446193115</v>
      </c>
      <c r="DH36" s="536">
        <v>0.9782105069961412</v>
      </c>
      <c r="DI36" s="537" t="s">
        <v>237</v>
      </c>
    </row>
    <row r="37" spans="1:113" ht="18.75" customHeight="1">
      <c r="A37" s="603" t="s">
        <v>238</v>
      </c>
      <c r="B37" s="611" t="s">
        <v>341</v>
      </c>
      <c r="C37" s="488"/>
      <c r="D37" s="533">
        <v>1.6928487192963916E-6</v>
      </c>
      <c r="E37" s="533">
        <v>4.730967376680427E-7</v>
      </c>
      <c r="F37" s="533">
        <v>6.7743175705085582E-7</v>
      </c>
      <c r="G37" s="533">
        <v>3.7954811697475602E-7</v>
      </c>
      <c r="H37" s="533">
        <v>7.96611659718806E-7</v>
      </c>
      <c r="I37" s="533">
        <v>0</v>
      </c>
      <c r="J37" s="533">
        <v>1.4298960126270805E-6</v>
      </c>
      <c r="K37" s="533">
        <v>6.3344959292211813E-7</v>
      </c>
      <c r="L37" s="510">
        <v>4.8033385790966292E-6</v>
      </c>
      <c r="M37" s="510">
        <v>1.0951805695814539E-6</v>
      </c>
      <c r="N37" s="510">
        <v>0</v>
      </c>
      <c r="O37" s="510">
        <v>4.7166417234580424E-7</v>
      </c>
      <c r="P37" s="510">
        <v>5.1017090229856801E-7</v>
      </c>
      <c r="Q37" s="510">
        <v>6.1467662018295818E-7</v>
      </c>
      <c r="R37" s="510">
        <v>5.2283677455112584E-5</v>
      </c>
      <c r="S37" s="510">
        <v>8.2926591739314661E-7</v>
      </c>
      <c r="T37" s="510">
        <v>6.5662936560704871E-7</v>
      </c>
      <c r="U37" s="510">
        <v>4.7701440454284393E-7</v>
      </c>
      <c r="V37" s="510">
        <v>6.0508200064822634E-7</v>
      </c>
      <c r="W37" s="510">
        <v>9.3032278524726858E-6</v>
      </c>
      <c r="X37" s="510">
        <v>0</v>
      </c>
      <c r="Y37" s="510">
        <v>8.87884398025666E-7</v>
      </c>
      <c r="Z37" s="510">
        <v>7.0107033055010089E-7</v>
      </c>
      <c r="AA37" s="510">
        <v>1.1523808562151599E-6</v>
      </c>
      <c r="AB37" s="510">
        <v>5.5098616815114605E-7</v>
      </c>
      <c r="AC37" s="510">
        <v>3.184609470497691E-6</v>
      </c>
      <c r="AD37" s="510">
        <v>7.8184691368814E-8</v>
      </c>
      <c r="AE37" s="510">
        <v>7.3542374413054814E-7</v>
      </c>
      <c r="AF37" s="510">
        <v>2.9219315430804598E-6</v>
      </c>
      <c r="AG37" s="510">
        <v>7.7179463368897837E-7</v>
      </c>
      <c r="AH37" s="510">
        <v>4.0856994378957523E-7</v>
      </c>
      <c r="AI37" s="510">
        <v>7.2574085909834675E-7</v>
      </c>
      <c r="AJ37" s="510">
        <v>2.8410762565669848E-6</v>
      </c>
      <c r="AK37" s="510">
        <v>1.0003618776814482</v>
      </c>
      <c r="AL37" s="510">
        <v>1.1396550681147737E-6</v>
      </c>
      <c r="AM37" s="510">
        <v>1.8306081777700277E-6</v>
      </c>
      <c r="AN37" s="510">
        <v>8.7334033687376188E-7</v>
      </c>
      <c r="AO37" s="510">
        <v>1.176710329882308E-6</v>
      </c>
      <c r="AP37" s="510">
        <v>6.9437588081448532E-7</v>
      </c>
      <c r="AQ37" s="510">
        <v>6.5352020515686986E-7</v>
      </c>
      <c r="AR37" s="510">
        <v>5.6110670543099015E-7</v>
      </c>
      <c r="AS37" s="510">
        <v>7.6573574784831758E-7</v>
      </c>
      <c r="AT37" s="510">
        <v>1.2280136006785462E-6</v>
      </c>
      <c r="AU37" s="510">
        <v>1.4516796485272002E-6</v>
      </c>
      <c r="AV37" s="510">
        <v>4.7354898087249121E-6</v>
      </c>
      <c r="AW37" s="510">
        <v>4.5610383881785584E-5</v>
      </c>
      <c r="AX37" s="510">
        <v>2.1289247130700756E-4</v>
      </c>
      <c r="AY37" s="510">
        <v>1.137030004518676E-3</v>
      </c>
      <c r="AZ37" s="510">
        <v>2.7523806123692029E-4</v>
      </c>
      <c r="BA37" s="510">
        <v>2.690378080944192E-5</v>
      </c>
      <c r="BB37" s="510">
        <v>6.2748102057923096E-5</v>
      </c>
      <c r="BC37" s="510">
        <v>5.8334661509015419E-5</v>
      </c>
      <c r="BD37" s="510">
        <v>3.0317249759928408E-5</v>
      </c>
      <c r="BE37" s="510">
        <v>1.2658251484299698E-5</v>
      </c>
      <c r="BF37" s="510">
        <v>1.8568826524690732E-6</v>
      </c>
      <c r="BG37" s="510">
        <v>1.1705879774519158E-6</v>
      </c>
      <c r="BH37" s="510">
        <v>7.5390303487858803E-6</v>
      </c>
      <c r="BI37" s="510">
        <v>1.8640354985334655E-6</v>
      </c>
      <c r="BJ37" s="510">
        <v>1.2946446668969042E-6</v>
      </c>
      <c r="BK37" s="510">
        <v>4.8963522603547131E-6</v>
      </c>
      <c r="BL37" s="510">
        <v>1.5694743984450269E-7</v>
      </c>
      <c r="BM37" s="510">
        <v>2.095582264487672E-4</v>
      </c>
      <c r="BN37" s="510">
        <v>3.3589258957361373E-5</v>
      </c>
      <c r="BO37" s="510">
        <v>1.0720230133117987E-5</v>
      </c>
      <c r="BP37" s="510">
        <v>2.9164919871433335E-5</v>
      </c>
      <c r="BQ37" s="510">
        <v>2.0708091690949637E-6</v>
      </c>
      <c r="BR37" s="510">
        <v>1.4539966035188403E-6</v>
      </c>
      <c r="BS37" s="510">
        <v>2.3830579632007165E-6</v>
      </c>
      <c r="BT37" s="510">
        <v>6.341722743583243E-6</v>
      </c>
      <c r="BU37" s="510">
        <v>3.0002914847058333E-6</v>
      </c>
      <c r="BV37" s="510">
        <v>7.2385567882903214E-7</v>
      </c>
      <c r="BW37" s="510">
        <v>5.8981230930894936E-7</v>
      </c>
      <c r="BX37" s="510">
        <v>6.8659070754352207E-7</v>
      </c>
      <c r="BY37" s="510">
        <v>5.1688057131361492E-7</v>
      </c>
      <c r="BZ37" s="510">
        <v>1.3815102279080966E-6</v>
      </c>
      <c r="CA37" s="510">
        <v>1.5165767636741875E-6</v>
      </c>
      <c r="CB37" s="510">
        <v>2.0196260846167529E-6</v>
      </c>
      <c r="CC37" s="510">
        <v>6.5847459285703352E-7</v>
      </c>
      <c r="CD37" s="510">
        <v>5.9323190921570087E-7</v>
      </c>
      <c r="CE37" s="510">
        <v>5.417800063094936E-7</v>
      </c>
      <c r="CF37" s="510">
        <v>1.2164880322111737E-6</v>
      </c>
      <c r="CG37" s="510">
        <v>1.1999684943325155E-6</v>
      </c>
      <c r="CH37" s="510">
        <v>2.8485071598188357E-7</v>
      </c>
      <c r="CI37" s="510">
        <v>8.1297870707643417E-7</v>
      </c>
      <c r="CJ37" s="510">
        <v>1.8693858828717482E-6</v>
      </c>
      <c r="CK37" s="510">
        <v>5.1894763944990519E-7</v>
      </c>
      <c r="CL37" s="510">
        <v>9.9929604476630282E-7</v>
      </c>
      <c r="CM37" s="510">
        <v>9.983704411206379E-7</v>
      </c>
      <c r="CN37" s="510">
        <v>3.4730945475336444E-6</v>
      </c>
      <c r="CO37" s="510">
        <v>5.52786975103529E-6</v>
      </c>
      <c r="CP37" s="510">
        <v>1.2601579451397933E-6</v>
      </c>
      <c r="CQ37" s="510">
        <v>7.842562049031513E-6</v>
      </c>
      <c r="CR37" s="510">
        <v>9.5193250983536564E-6</v>
      </c>
      <c r="CS37" s="510">
        <v>4.1657281493420517E-5</v>
      </c>
      <c r="CT37" s="510">
        <v>2.720325588892755E-5</v>
      </c>
      <c r="CU37" s="510">
        <v>7.8918588583603797E-6</v>
      </c>
      <c r="CV37" s="510">
        <v>1.4850100357970058E-6</v>
      </c>
      <c r="CW37" s="510">
        <v>7.9034356813259406E-7</v>
      </c>
      <c r="CX37" s="510">
        <v>7.7060526627728212E-6</v>
      </c>
      <c r="CY37" s="510">
        <v>5.0770271910745073E-7</v>
      </c>
      <c r="CZ37" s="510">
        <v>4.5791805333722712E-5</v>
      </c>
      <c r="DA37" s="510">
        <v>4.5150710553773311E-5</v>
      </c>
      <c r="DB37" s="510">
        <v>7.4927116613405967E-7</v>
      </c>
      <c r="DC37" s="510">
        <v>1.422899200926084E-6</v>
      </c>
      <c r="DD37" s="510">
        <v>7.2402356767717715E-6</v>
      </c>
      <c r="DE37" s="510">
        <v>4.2468901916113143E-6</v>
      </c>
      <c r="DF37" s="510">
        <v>3.4906971755818514E-5</v>
      </c>
      <c r="DG37" s="535">
        <v>1.002919976264379</v>
      </c>
      <c r="DH37" s="536">
        <v>0.75992694396615268</v>
      </c>
      <c r="DI37" s="537" t="s">
        <v>238</v>
      </c>
    </row>
    <row r="38" spans="1:113" ht="18.75" customHeight="1">
      <c r="A38" s="603" t="s">
        <v>239</v>
      </c>
      <c r="B38" s="611" t="s">
        <v>342</v>
      </c>
      <c r="C38" s="488"/>
      <c r="D38" s="533">
        <v>8.0001424493984807E-4</v>
      </c>
      <c r="E38" s="533">
        <v>3.9741863075970686E-4</v>
      </c>
      <c r="F38" s="533">
        <v>9.8493583963774035E-4</v>
      </c>
      <c r="G38" s="533">
        <v>1.6501142757381437E-5</v>
      </c>
      <c r="H38" s="533">
        <v>3.6646500971857505E-5</v>
      </c>
      <c r="I38" s="533">
        <v>0</v>
      </c>
      <c r="J38" s="533">
        <v>7.10615589680881E-5</v>
      </c>
      <c r="K38" s="533">
        <v>8.7500259234830026E-5</v>
      </c>
      <c r="L38" s="510">
        <v>5.4163708614453407E-5</v>
      </c>
      <c r="M38" s="510">
        <v>1.9260504637416199E-4</v>
      </c>
      <c r="N38" s="510">
        <v>0</v>
      </c>
      <c r="O38" s="510">
        <v>5.1234734720712802E-5</v>
      </c>
      <c r="P38" s="510">
        <v>3.0633436032251974E-5</v>
      </c>
      <c r="Q38" s="510">
        <v>6.5157167265026224E-5</v>
      </c>
      <c r="R38" s="510">
        <v>7.254541224002367E-4</v>
      </c>
      <c r="S38" s="510">
        <v>4.6640261559726867E-4</v>
      </c>
      <c r="T38" s="510">
        <v>5.3067764630015817E-5</v>
      </c>
      <c r="U38" s="510">
        <v>2.5657405663776833E-5</v>
      </c>
      <c r="V38" s="510">
        <v>1.0664943478274423E-3</v>
      </c>
      <c r="W38" s="510">
        <v>5.5624838074049771E-3</v>
      </c>
      <c r="X38" s="510">
        <v>0</v>
      </c>
      <c r="Y38" s="510">
        <v>3.8574643006280353E-4</v>
      </c>
      <c r="Z38" s="510">
        <v>2.8535408978475654E-4</v>
      </c>
      <c r="AA38" s="510">
        <v>1.7812439391910647E-4</v>
      </c>
      <c r="AB38" s="510">
        <v>3.1230716110934093E-4</v>
      </c>
      <c r="AC38" s="510">
        <v>2.6777709845618111E-4</v>
      </c>
      <c r="AD38" s="510">
        <v>4.7017560395023438E-6</v>
      </c>
      <c r="AE38" s="510">
        <v>2.6328012011265431E-3</v>
      </c>
      <c r="AF38" s="510">
        <v>7.8219777223556867E-5</v>
      </c>
      <c r="AG38" s="510">
        <v>1.6416591608829783E-4</v>
      </c>
      <c r="AH38" s="510">
        <v>2.3355426316993581E-5</v>
      </c>
      <c r="AI38" s="510">
        <v>2.4128124970500425E-3</v>
      </c>
      <c r="AJ38" s="510">
        <v>3.7162080941541479E-3</v>
      </c>
      <c r="AK38" s="510">
        <v>8.4155508025377853E-3</v>
      </c>
      <c r="AL38" s="510">
        <v>1.0109725559380689</v>
      </c>
      <c r="AM38" s="510">
        <v>7.6570824352458558E-3</v>
      </c>
      <c r="AN38" s="510">
        <v>2.3687711009618613E-3</v>
      </c>
      <c r="AO38" s="510">
        <v>4.0229867567855605E-3</v>
      </c>
      <c r="AP38" s="510">
        <v>1.8873451305335582E-4</v>
      </c>
      <c r="AQ38" s="510">
        <v>8.9713615445151402E-3</v>
      </c>
      <c r="AR38" s="510">
        <v>2.1157476888128269E-3</v>
      </c>
      <c r="AS38" s="510">
        <v>6.1275443161623784E-4</v>
      </c>
      <c r="AT38" s="510">
        <v>6.4631365336458187E-4</v>
      </c>
      <c r="AU38" s="510">
        <v>1.4806229294271848E-3</v>
      </c>
      <c r="AV38" s="510">
        <v>1.4237690987139882E-3</v>
      </c>
      <c r="AW38" s="510">
        <v>6.5704795550895713E-4</v>
      </c>
      <c r="AX38" s="510">
        <v>2.6437307936866077E-3</v>
      </c>
      <c r="AY38" s="510">
        <v>7.2656318938882738E-4</v>
      </c>
      <c r="AZ38" s="510">
        <v>1.1620955711537102E-3</v>
      </c>
      <c r="BA38" s="510">
        <v>6.5077951920252503E-4</v>
      </c>
      <c r="BB38" s="510">
        <v>8.5549316595582919E-4</v>
      </c>
      <c r="BC38" s="510">
        <v>2.2837365479746207E-3</v>
      </c>
      <c r="BD38" s="510">
        <v>3.8665920770264195E-4</v>
      </c>
      <c r="BE38" s="510">
        <v>1.4743405075814299E-4</v>
      </c>
      <c r="BF38" s="510">
        <v>6.3677680558657979E-4</v>
      </c>
      <c r="BG38" s="510">
        <v>1.772200362875173E-4</v>
      </c>
      <c r="BH38" s="510">
        <v>4.0853798461395503E-4</v>
      </c>
      <c r="BI38" s="510">
        <v>2.9115478923671224E-4</v>
      </c>
      <c r="BJ38" s="510">
        <v>3.9946906134086414E-4</v>
      </c>
      <c r="BK38" s="510">
        <v>5.9272469878830336E-4</v>
      </c>
      <c r="BL38" s="510">
        <v>5.7569681190114004E-6</v>
      </c>
      <c r="BM38" s="510">
        <v>2.2496464306143017E-3</v>
      </c>
      <c r="BN38" s="510">
        <v>3.9195784166399005E-3</v>
      </c>
      <c r="BO38" s="510">
        <v>1.6193262378702254E-3</v>
      </c>
      <c r="BP38" s="510">
        <v>3.065994768711275E-3</v>
      </c>
      <c r="BQ38" s="510">
        <v>2.0678415216473156E-4</v>
      </c>
      <c r="BR38" s="510">
        <v>1.5978799909470632E-4</v>
      </c>
      <c r="BS38" s="510">
        <v>1.4683360516534222E-3</v>
      </c>
      <c r="BT38" s="510">
        <v>6.7030403425182014E-5</v>
      </c>
      <c r="BU38" s="510">
        <v>5.0347326001116094E-5</v>
      </c>
      <c r="BV38" s="510">
        <v>2.9168030507813248E-5</v>
      </c>
      <c r="BW38" s="510">
        <v>3.5977567942552801E-5</v>
      </c>
      <c r="BX38" s="510">
        <v>6.4642127422787364E-5</v>
      </c>
      <c r="BY38" s="510">
        <v>5.5281155585932668E-5</v>
      </c>
      <c r="BZ38" s="510">
        <v>1.0254965248517094E-4</v>
      </c>
      <c r="CA38" s="510">
        <v>2.0731658755958157E-5</v>
      </c>
      <c r="CB38" s="510">
        <v>9.716583079240126E-5</v>
      </c>
      <c r="CC38" s="510">
        <v>2.0163497627442E-5</v>
      </c>
      <c r="CD38" s="510">
        <v>2.9313085910919626E-5</v>
      </c>
      <c r="CE38" s="510">
        <v>4.2379831508395594E-5</v>
      </c>
      <c r="CF38" s="510">
        <v>8.4727110627581305E-5</v>
      </c>
      <c r="CG38" s="510">
        <v>8.0747269093461656E-5</v>
      </c>
      <c r="CH38" s="510">
        <v>1.8470361610591037E-5</v>
      </c>
      <c r="CI38" s="510">
        <v>5.1815423096987964E-5</v>
      </c>
      <c r="CJ38" s="510">
        <v>1.1828887358114642E-4</v>
      </c>
      <c r="CK38" s="510">
        <v>1.5228087811052865E-5</v>
      </c>
      <c r="CL38" s="510">
        <v>6.8979206609968763E-5</v>
      </c>
      <c r="CM38" s="510">
        <v>6.1492523524702512E-5</v>
      </c>
      <c r="CN38" s="510">
        <v>9.0316497880197269E-5</v>
      </c>
      <c r="CO38" s="510">
        <v>2.7027897255196191E-4</v>
      </c>
      <c r="CP38" s="510">
        <v>7.0057319845434938E-5</v>
      </c>
      <c r="CQ38" s="510">
        <v>4.2037083986927951E-5</v>
      </c>
      <c r="CR38" s="510">
        <v>4.2602008306696961E-5</v>
      </c>
      <c r="CS38" s="510">
        <v>4.980805011290041E-5</v>
      </c>
      <c r="CT38" s="510">
        <v>4.5252376154452089E-5</v>
      </c>
      <c r="CU38" s="510">
        <v>3.3484747619802038E-5</v>
      </c>
      <c r="CV38" s="510">
        <v>3.9553711762988499E-5</v>
      </c>
      <c r="CW38" s="510">
        <v>4.7437926386428289E-5</v>
      </c>
      <c r="CX38" s="510">
        <v>1.4695194493167293E-4</v>
      </c>
      <c r="CY38" s="510">
        <v>1.5898702826608929E-5</v>
      </c>
      <c r="CZ38" s="510">
        <v>8.1133122103110335E-5</v>
      </c>
      <c r="DA38" s="510">
        <v>6.9074310909070038E-5</v>
      </c>
      <c r="DB38" s="510">
        <v>6.3212447059006057E-5</v>
      </c>
      <c r="DC38" s="510">
        <v>2.312153807406287E-4</v>
      </c>
      <c r="DD38" s="510">
        <v>1.6729372182050519E-4</v>
      </c>
      <c r="DE38" s="510">
        <v>1.1666405470062457E-3</v>
      </c>
      <c r="DF38" s="510">
        <v>3.2298362812577274E-4</v>
      </c>
      <c r="DG38" s="535">
        <v>1.0988496229943394</v>
      </c>
      <c r="DH38" s="536">
        <v>0.83261422211448866</v>
      </c>
      <c r="DI38" s="537" t="s">
        <v>239</v>
      </c>
    </row>
    <row r="39" spans="1:113" ht="18.75" customHeight="1">
      <c r="A39" s="603" t="s">
        <v>240</v>
      </c>
      <c r="B39" s="611" t="s">
        <v>343</v>
      </c>
      <c r="C39" s="488"/>
      <c r="D39" s="533">
        <v>7.9313735332442483E-6</v>
      </c>
      <c r="E39" s="533">
        <v>3.3077642887036484E-6</v>
      </c>
      <c r="F39" s="533">
        <v>5.3941065472296822E-6</v>
      </c>
      <c r="G39" s="533">
        <v>3.3073486854972909E-6</v>
      </c>
      <c r="H39" s="533">
        <v>6.8526140043717929E-5</v>
      </c>
      <c r="I39" s="533">
        <v>0</v>
      </c>
      <c r="J39" s="533">
        <v>6.1435328489705486E-5</v>
      </c>
      <c r="K39" s="533">
        <v>4.8546020520020002E-6</v>
      </c>
      <c r="L39" s="510">
        <v>2.3581513890064701E-5</v>
      </c>
      <c r="M39" s="510">
        <v>3.5731220094169912E-6</v>
      </c>
      <c r="N39" s="510">
        <v>0</v>
      </c>
      <c r="O39" s="510">
        <v>2.9714296147770444E-6</v>
      </c>
      <c r="P39" s="510">
        <v>3.9439873224288225E-6</v>
      </c>
      <c r="Q39" s="510">
        <v>2.2048126089544167E-5</v>
      </c>
      <c r="R39" s="510">
        <v>2.9063540166178318E-4</v>
      </c>
      <c r="S39" s="510">
        <v>6.7390494211076145E-6</v>
      </c>
      <c r="T39" s="510">
        <v>3.8062498553993157E-6</v>
      </c>
      <c r="U39" s="510">
        <v>2.3746452455498949E-6</v>
      </c>
      <c r="V39" s="510">
        <v>4.194446812579263E-6</v>
      </c>
      <c r="W39" s="510">
        <v>3.2365825104494243E-5</v>
      </c>
      <c r="X39" s="510">
        <v>0</v>
      </c>
      <c r="Y39" s="510">
        <v>9.9236079598342461E-6</v>
      </c>
      <c r="Z39" s="510">
        <v>5.7202896000977777E-6</v>
      </c>
      <c r="AA39" s="510">
        <v>7.8652673582725213E-6</v>
      </c>
      <c r="AB39" s="510">
        <v>6.6311613978722802E-6</v>
      </c>
      <c r="AC39" s="510">
        <v>5.4899719860368736E-6</v>
      </c>
      <c r="AD39" s="510">
        <v>6.6161817660869801E-7</v>
      </c>
      <c r="AE39" s="510">
        <v>6.5229614920354362E-6</v>
      </c>
      <c r="AF39" s="510">
        <v>3.2387821740666242E-5</v>
      </c>
      <c r="AG39" s="510">
        <v>1.1240020480745905E-4</v>
      </c>
      <c r="AH39" s="510">
        <v>5.55726527529634E-6</v>
      </c>
      <c r="AI39" s="510">
        <v>1.2961296487760678E-5</v>
      </c>
      <c r="AJ39" s="510">
        <v>2.2545964899359005E-4</v>
      </c>
      <c r="AK39" s="510">
        <v>1.8504025237876619E-4</v>
      </c>
      <c r="AL39" s="510">
        <v>1.0049806713323133E-4</v>
      </c>
      <c r="AM39" s="510">
        <v>1.1282512976291963</v>
      </c>
      <c r="AN39" s="510">
        <v>0.3335222474259239</v>
      </c>
      <c r="AO39" s="510">
        <v>0.1039458764860839</v>
      </c>
      <c r="AP39" s="510">
        <v>2.3942310047698374E-2</v>
      </c>
      <c r="AQ39" s="510">
        <v>1.0390467246881616E-5</v>
      </c>
      <c r="AR39" s="510">
        <v>2.5231094654079242E-5</v>
      </c>
      <c r="AS39" s="510">
        <v>3.0984698832269325E-3</v>
      </c>
      <c r="AT39" s="510">
        <v>1.8085168540041988E-3</v>
      </c>
      <c r="AU39" s="510">
        <v>3.0598462640124497E-3</v>
      </c>
      <c r="AV39" s="510">
        <v>1.8891532903708083E-3</v>
      </c>
      <c r="AW39" s="510">
        <v>1.9087421017444225E-4</v>
      </c>
      <c r="AX39" s="510">
        <v>1.6191645033559387E-5</v>
      </c>
      <c r="AY39" s="510">
        <v>1.3778655305730071E-4</v>
      </c>
      <c r="AZ39" s="510">
        <v>1.1007167675326391E-3</v>
      </c>
      <c r="BA39" s="510">
        <v>3.0698357266537691E-4</v>
      </c>
      <c r="BB39" s="510">
        <v>1.6028250601416886E-4</v>
      </c>
      <c r="BC39" s="510">
        <v>4.8889497443331987E-4</v>
      </c>
      <c r="BD39" s="510">
        <v>1.2187264299298179E-4</v>
      </c>
      <c r="BE39" s="510">
        <v>1.7577704387377111E-6</v>
      </c>
      <c r="BF39" s="510">
        <v>6.8558312723947159E-4</v>
      </c>
      <c r="BG39" s="510">
        <v>7.3848130177104048E-4</v>
      </c>
      <c r="BH39" s="510">
        <v>1.0189680232645067E-3</v>
      </c>
      <c r="BI39" s="510">
        <v>3.5163551744002617E-3</v>
      </c>
      <c r="BJ39" s="510">
        <v>7.2715299323003512E-4</v>
      </c>
      <c r="BK39" s="510">
        <v>7.8827914322202812E-5</v>
      </c>
      <c r="BL39" s="510">
        <v>8.9165101295896024E-7</v>
      </c>
      <c r="BM39" s="510">
        <v>5.1788796944556871E-4</v>
      </c>
      <c r="BN39" s="510">
        <v>2.8108090246116104E-4</v>
      </c>
      <c r="BO39" s="510">
        <v>4.4779790590612615E-4</v>
      </c>
      <c r="BP39" s="510">
        <v>1.0125269849952125E-3</v>
      </c>
      <c r="BQ39" s="510">
        <v>1.9688736538218841E-5</v>
      </c>
      <c r="BR39" s="510">
        <v>1.1500447715300777E-5</v>
      </c>
      <c r="BS39" s="510">
        <v>3.35402582948883E-5</v>
      </c>
      <c r="BT39" s="510">
        <v>7.7317008793827949E-6</v>
      </c>
      <c r="BU39" s="510">
        <v>4.6283932890513735E-6</v>
      </c>
      <c r="BV39" s="510">
        <v>2.8989548017917208E-6</v>
      </c>
      <c r="BW39" s="510">
        <v>3.275381334953861E-6</v>
      </c>
      <c r="BX39" s="510">
        <v>5.335196733640905E-6</v>
      </c>
      <c r="BY39" s="510">
        <v>4.1739305737976939E-6</v>
      </c>
      <c r="BZ39" s="510">
        <v>1.8352056760862218E-5</v>
      </c>
      <c r="CA39" s="510">
        <v>5.8314903199150786E-6</v>
      </c>
      <c r="CB39" s="510">
        <v>2.5718799728844749E-5</v>
      </c>
      <c r="CC39" s="510">
        <v>1.3839539475101165E-5</v>
      </c>
      <c r="CD39" s="510">
        <v>2.3127858928033679E-5</v>
      </c>
      <c r="CE39" s="510">
        <v>4.7970989701297143E-6</v>
      </c>
      <c r="CF39" s="510">
        <v>8.1608565487925175E-6</v>
      </c>
      <c r="CG39" s="510">
        <v>3.4871619845027179E-5</v>
      </c>
      <c r="CH39" s="510">
        <v>1.5647120661120902E-6</v>
      </c>
      <c r="CI39" s="510">
        <v>4.4491892032886837E-6</v>
      </c>
      <c r="CJ39" s="510">
        <v>9.6462950258206008E-6</v>
      </c>
      <c r="CK39" s="510">
        <v>3.143541323151093E-6</v>
      </c>
      <c r="CL39" s="510">
        <v>6.0533941290460266E-6</v>
      </c>
      <c r="CM39" s="510">
        <v>3.4367109582502718E-6</v>
      </c>
      <c r="CN39" s="510">
        <v>9.0379097626395784E-6</v>
      </c>
      <c r="CO39" s="510">
        <v>4.9376683904658529E-6</v>
      </c>
      <c r="CP39" s="510">
        <v>3.6991459310629245E-6</v>
      </c>
      <c r="CQ39" s="510">
        <v>2.5245591076879271E-6</v>
      </c>
      <c r="CR39" s="510">
        <v>4.0973205977795056E-6</v>
      </c>
      <c r="CS39" s="510">
        <v>5.2063088428192479E-6</v>
      </c>
      <c r="CT39" s="510">
        <v>3.5840072853746575E-6</v>
      </c>
      <c r="CU39" s="510">
        <v>4.7215676560906861E-6</v>
      </c>
      <c r="CV39" s="510">
        <v>1.5541107187134147E-5</v>
      </c>
      <c r="CW39" s="510">
        <v>4.0517158465117889E-6</v>
      </c>
      <c r="CX39" s="510">
        <v>1.1553683315069343E-4</v>
      </c>
      <c r="CY39" s="510">
        <v>1.9260740210519301E-6</v>
      </c>
      <c r="CZ39" s="510">
        <v>8.457593551503834E-6</v>
      </c>
      <c r="DA39" s="510">
        <v>5.4705745894852167E-6</v>
      </c>
      <c r="DB39" s="510">
        <v>4.7963338229737993E-6</v>
      </c>
      <c r="DC39" s="510">
        <v>5.061811488282442E-6</v>
      </c>
      <c r="DD39" s="510">
        <v>6.5169542977112342E-6</v>
      </c>
      <c r="DE39" s="510">
        <v>4.3565871371925646E-6</v>
      </c>
      <c r="DF39" s="510">
        <v>8.311027918140401E-5</v>
      </c>
      <c r="DG39" s="535">
        <v>1.612920764443555</v>
      </c>
      <c r="DH39" s="536">
        <v>1.2221333470179432</v>
      </c>
      <c r="DI39" s="537" t="s">
        <v>240</v>
      </c>
    </row>
    <row r="40" spans="1:113" ht="18.75" customHeight="1">
      <c r="A40" s="603" t="s">
        <v>241</v>
      </c>
      <c r="B40" s="611" t="s">
        <v>344</v>
      </c>
      <c r="C40" s="488"/>
      <c r="D40" s="533">
        <v>2.0782841383140215E-5</v>
      </c>
      <c r="E40" s="533">
        <v>1.0058249421481591E-5</v>
      </c>
      <c r="F40" s="533">
        <v>1.4820167868027872E-5</v>
      </c>
      <c r="G40" s="533">
        <v>8.081281361621682E-6</v>
      </c>
      <c r="H40" s="533">
        <v>4.0504016143090842E-5</v>
      </c>
      <c r="I40" s="533">
        <v>0</v>
      </c>
      <c r="J40" s="533">
        <v>1.6732234508506772E-4</v>
      </c>
      <c r="K40" s="533">
        <v>1.0882753173383745E-5</v>
      </c>
      <c r="L40" s="510">
        <v>7.7201419324910591E-5</v>
      </c>
      <c r="M40" s="510">
        <v>8.0907499296235734E-6</v>
      </c>
      <c r="N40" s="510">
        <v>0</v>
      </c>
      <c r="O40" s="510">
        <v>9.3885056531982786E-6</v>
      </c>
      <c r="P40" s="510">
        <v>1.2398571110760877E-5</v>
      </c>
      <c r="Q40" s="510">
        <v>6.4175868951273757E-5</v>
      </c>
      <c r="R40" s="510">
        <v>6.5202399401982582E-4</v>
      </c>
      <c r="S40" s="510">
        <v>2.4268620415176185E-5</v>
      </c>
      <c r="T40" s="510">
        <v>1.336562305098855E-5</v>
      </c>
      <c r="U40" s="510">
        <v>7.433899633655661E-6</v>
      </c>
      <c r="V40" s="510">
        <v>1.2213627057301306E-5</v>
      </c>
      <c r="W40" s="510">
        <v>3.5335972601643496E-5</v>
      </c>
      <c r="X40" s="510">
        <v>0</v>
      </c>
      <c r="Y40" s="510">
        <v>3.3945979355710205E-5</v>
      </c>
      <c r="Z40" s="510">
        <v>2.083737861286782E-5</v>
      </c>
      <c r="AA40" s="510">
        <v>2.8366745834852465E-5</v>
      </c>
      <c r="AB40" s="510">
        <v>2.0773766233008191E-5</v>
      </c>
      <c r="AC40" s="510">
        <v>1.771932720243535E-5</v>
      </c>
      <c r="AD40" s="510">
        <v>1.8383624573051164E-6</v>
      </c>
      <c r="AE40" s="510">
        <v>1.9552479317872026E-5</v>
      </c>
      <c r="AF40" s="510">
        <v>9.3963062065881007E-5</v>
      </c>
      <c r="AG40" s="510">
        <v>3.3973320861328539E-4</v>
      </c>
      <c r="AH40" s="510">
        <v>1.7599888250950005E-5</v>
      </c>
      <c r="AI40" s="510">
        <v>3.7681151804603515E-5</v>
      </c>
      <c r="AJ40" s="510">
        <v>6.1532047205552502E-4</v>
      </c>
      <c r="AK40" s="510">
        <v>9.8422032877565769E-5</v>
      </c>
      <c r="AL40" s="510">
        <v>2.021739047535161E-4</v>
      </c>
      <c r="AM40" s="510">
        <v>7.2262719177482412E-5</v>
      </c>
      <c r="AN40" s="510">
        <v>1.0001126712716397</v>
      </c>
      <c r="AO40" s="510">
        <v>2.6875490265282228E-3</v>
      </c>
      <c r="AP40" s="510">
        <v>2.8068251018538447E-2</v>
      </c>
      <c r="AQ40" s="510">
        <v>3.0546935552130891E-5</v>
      </c>
      <c r="AR40" s="510">
        <v>3.6480822987582363E-5</v>
      </c>
      <c r="AS40" s="510">
        <v>7.437184913449856E-3</v>
      </c>
      <c r="AT40" s="510">
        <v>6.0128923979408415E-3</v>
      </c>
      <c r="AU40" s="510">
        <v>7.9186383343619222E-3</v>
      </c>
      <c r="AV40" s="510">
        <v>2.9488051853349289E-3</v>
      </c>
      <c r="AW40" s="510">
        <v>6.7850449542639015E-4</v>
      </c>
      <c r="AX40" s="510">
        <v>3.8472280608886666E-5</v>
      </c>
      <c r="AY40" s="510">
        <v>3.0168451136510421E-4</v>
      </c>
      <c r="AZ40" s="510">
        <v>2.0598589707712021E-3</v>
      </c>
      <c r="BA40" s="510">
        <v>1.3619914026542842E-3</v>
      </c>
      <c r="BB40" s="510">
        <v>2.2335412574848193E-4</v>
      </c>
      <c r="BC40" s="510">
        <v>1.0639430825184156E-3</v>
      </c>
      <c r="BD40" s="510">
        <v>3.1527443816582713E-4</v>
      </c>
      <c r="BE40" s="510">
        <v>4.4640107869604675E-6</v>
      </c>
      <c r="BF40" s="510">
        <v>1.7021291025545954E-3</v>
      </c>
      <c r="BG40" s="510">
        <v>2.524116456412857E-3</v>
      </c>
      <c r="BH40" s="510">
        <v>9.4286551427936083E-4</v>
      </c>
      <c r="BI40" s="510">
        <v>1.5140224372496927E-3</v>
      </c>
      <c r="BJ40" s="510">
        <v>1.5041095677944694E-3</v>
      </c>
      <c r="BK40" s="510">
        <v>1.8577727017291166E-4</v>
      </c>
      <c r="BL40" s="510">
        <v>2.2607406676756211E-6</v>
      </c>
      <c r="BM40" s="510">
        <v>1.4091131531702953E-3</v>
      </c>
      <c r="BN40" s="510">
        <v>1.3156564115334945E-3</v>
      </c>
      <c r="BO40" s="510">
        <v>1.260251690415426E-3</v>
      </c>
      <c r="BP40" s="510">
        <v>1.830994689725331E-3</v>
      </c>
      <c r="BQ40" s="510">
        <v>6.6347266915459848E-5</v>
      </c>
      <c r="BR40" s="510">
        <v>5.0203304979712607E-5</v>
      </c>
      <c r="BS40" s="510">
        <v>1.0508870853001554E-4</v>
      </c>
      <c r="BT40" s="510">
        <v>2.0642270560378704E-5</v>
      </c>
      <c r="BU40" s="510">
        <v>1.4630956298608837E-5</v>
      </c>
      <c r="BV40" s="510">
        <v>9.1844602230288509E-6</v>
      </c>
      <c r="BW40" s="510">
        <v>1.1417597396023745E-5</v>
      </c>
      <c r="BX40" s="510">
        <v>2.2442784723600346E-5</v>
      </c>
      <c r="BY40" s="510">
        <v>1.8863809802486016E-5</v>
      </c>
      <c r="BZ40" s="510">
        <v>5.3115275838847378E-5</v>
      </c>
      <c r="CA40" s="510">
        <v>1.3499180055790645E-5</v>
      </c>
      <c r="CB40" s="510">
        <v>6.0130261223623646E-5</v>
      </c>
      <c r="CC40" s="510">
        <v>1.4766126144384001E-5</v>
      </c>
      <c r="CD40" s="510">
        <v>5.3593974028463022E-5</v>
      </c>
      <c r="CE40" s="510">
        <v>1.5864872351332378E-5</v>
      </c>
      <c r="CF40" s="510">
        <v>3.1010292497088971E-5</v>
      </c>
      <c r="CG40" s="510">
        <v>1.092556432882033E-4</v>
      </c>
      <c r="CH40" s="510">
        <v>5.1583187069729598E-6</v>
      </c>
      <c r="CI40" s="510">
        <v>1.5424306532628273E-5</v>
      </c>
      <c r="CJ40" s="510">
        <v>3.7300913282172895E-5</v>
      </c>
      <c r="CK40" s="510">
        <v>7.4423823703717919E-6</v>
      </c>
      <c r="CL40" s="510">
        <v>2.2515042711247754E-5</v>
      </c>
      <c r="CM40" s="510">
        <v>1.0985776879923769E-5</v>
      </c>
      <c r="CN40" s="510">
        <v>2.9337749869241493E-5</v>
      </c>
      <c r="CO40" s="510">
        <v>1.638901736475472E-5</v>
      </c>
      <c r="CP40" s="510">
        <v>1.0682426435303236E-5</v>
      </c>
      <c r="CQ40" s="510">
        <v>8.3146030757689079E-6</v>
      </c>
      <c r="CR40" s="510">
        <v>1.0589359644494676E-5</v>
      </c>
      <c r="CS40" s="510">
        <v>1.4618226174002503E-5</v>
      </c>
      <c r="CT40" s="510">
        <v>1.0132959324234257E-5</v>
      </c>
      <c r="CU40" s="510">
        <v>1.3109131669988288E-5</v>
      </c>
      <c r="CV40" s="510">
        <v>3.1826418500609564E-5</v>
      </c>
      <c r="CW40" s="510">
        <v>1.4233910665585164E-5</v>
      </c>
      <c r="CX40" s="510">
        <v>2.0353823409846816E-4</v>
      </c>
      <c r="CY40" s="510">
        <v>5.6063606228276917E-6</v>
      </c>
      <c r="CZ40" s="510">
        <v>2.2875746311824047E-5</v>
      </c>
      <c r="DA40" s="510">
        <v>1.3258746888819673E-5</v>
      </c>
      <c r="DB40" s="510">
        <v>1.4768952268808797E-5</v>
      </c>
      <c r="DC40" s="510">
        <v>1.6196668414784007E-5</v>
      </c>
      <c r="DD40" s="510">
        <v>1.822672719244944E-5</v>
      </c>
      <c r="DE40" s="510">
        <v>1.2180283164011057E-5</v>
      </c>
      <c r="DF40" s="510">
        <v>1.6146435595095995E-4</v>
      </c>
      <c r="DG40" s="535">
        <v>1.07969663664613</v>
      </c>
      <c r="DH40" s="536">
        <v>0.81810172786979984</v>
      </c>
      <c r="DI40" s="537" t="s">
        <v>241</v>
      </c>
    </row>
    <row r="41" spans="1:113" ht="18.75" customHeight="1">
      <c r="A41" s="603" t="s">
        <v>242</v>
      </c>
      <c r="B41" s="611" t="s">
        <v>539</v>
      </c>
      <c r="C41" s="488"/>
      <c r="D41" s="533">
        <v>2.2294049565599699E-5</v>
      </c>
      <c r="E41" s="533">
        <v>7.9939584942680313E-6</v>
      </c>
      <c r="F41" s="533">
        <v>1.6115259290013082E-5</v>
      </c>
      <c r="G41" s="533">
        <v>1.0680574230247351E-5</v>
      </c>
      <c r="H41" s="533">
        <v>5.3158443643469783E-4</v>
      </c>
      <c r="I41" s="533">
        <v>0</v>
      </c>
      <c r="J41" s="533">
        <v>9.7055998877511817E-5</v>
      </c>
      <c r="K41" s="533">
        <v>1.8288045040428064E-5</v>
      </c>
      <c r="L41" s="510">
        <v>2.9271310822168945E-5</v>
      </c>
      <c r="M41" s="510">
        <v>1.05790914103758E-5</v>
      </c>
      <c r="N41" s="510">
        <v>0</v>
      </c>
      <c r="O41" s="510">
        <v>6.590692239444227E-6</v>
      </c>
      <c r="P41" s="510">
        <v>7.6308834373815426E-6</v>
      </c>
      <c r="Q41" s="510">
        <v>1.6306494517335714E-5</v>
      </c>
      <c r="R41" s="510">
        <v>1.0365636214935777E-4</v>
      </c>
      <c r="S41" s="510">
        <v>1.219587304588965E-5</v>
      </c>
      <c r="T41" s="510">
        <v>6.9376038543005147E-6</v>
      </c>
      <c r="U41" s="510">
        <v>5.023616898354793E-6</v>
      </c>
      <c r="V41" s="510">
        <v>9.3475245435385932E-6</v>
      </c>
      <c r="W41" s="510">
        <v>1.9192701112990264E-5</v>
      </c>
      <c r="X41" s="510">
        <v>0</v>
      </c>
      <c r="Y41" s="510">
        <v>1.8006901088475967E-5</v>
      </c>
      <c r="Z41" s="510">
        <v>9.4448050627486989E-6</v>
      </c>
      <c r="AA41" s="510">
        <v>1.4036046130818235E-5</v>
      </c>
      <c r="AB41" s="510">
        <v>1.0913630032161821E-5</v>
      </c>
      <c r="AC41" s="510">
        <v>9.2261309848111791E-6</v>
      </c>
      <c r="AD41" s="510">
        <v>1.9978157134589007E-6</v>
      </c>
      <c r="AE41" s="510">
        <v>1.3601453963691968E-5</v>
      </c>
      <c r="AF41" s="510">
        <v>1.966298369844404E-5</v>
      </c>
      <c r="AG41" s="510">
        <v>2.22961198029868E-5</v>
      </c>
      <c r="AH41" s="510">
        <v>8.7275578558274498E-6</v>
      </c>
      <c r="AI41" s="510">
        <v>2.0919714197423258E-5</v>
      </c>
      <c r="AJ41" s="510">
        <v>5.7905458427888195E-5</v>
      </c>
      <c r="AK41" s="510">
        <v>1.4084740202034425E-3</v>
      </c>
      <c r="AL41" s="510">
        <v>1.8061448343065822E-4</v>
      </c>
      <c r="AM41" s="510">
        <v>3.3215638861369669E-5</v>
      </c>
      <c r="AN41" s="510">
        <v>1.5561764786830909E-5</v>
      </c>
      <c r="AO41" s="510">
        <v>1.0015556408436572</v>
      </c>
      <c r="AP41" s="510">
        <v>7.4904102585165639E-6</v>
      </c>
      <c r="AQ41" s="510">
        <v>1.5635206014623291E-5</v>
      </c>
      <c r="AR41" s="510">
        <v>1.1226942376714592E-5</v>
      </c>
      <c r="AS41" s="510">
        <v>1.7797151831609487E-3</v>
      </c>
      <c r="AT41" s="510">
        <v>2.0663852055725911E-3</v>
      </c>
      <c r="AU41" s="510">
        <v>5.261613367676039E-3</v>
      </c>
      <c r="AV41" s="510">
        <v>1.0419866018029526E-2</v>
      </c>
      <c r="AW41" s="510">
        <v>2.2203478885992147E-3</v>
      </c>
      <c r="AX41" s="510">
        <v>3.2289279846782448E-5</v>
      </c>
      <c r="AY41" s="510">
        <v>1.5944289634180781E-4</v>
      </c>
      <c r="AZ41" s="510">
        <v>3.668814277549367E-3</v>
      </c>
      <c r="BA41" s="510">
        <v>3.1291312299102514E-4</v>
      </c>
      <c r="BB41" s="510">
        <v>8.4779580996347838E-4</v>
      </c>
      <c r="BC41" s="510">
        <v>6.6014721352075363E-4</v>
      </c>
      <c r="BD41" s="510">
        <v>8.8569613727388516E-5</v>
      </c>
      <c r="BE41" s="510">
        <v>3.4819753880857773E-6</v>
      </c>
      <c r="BF41" s="510">
        <v>8.1527328206956859E-4</v>
      </c>
      <c r="BG41" s="510">
        <v>8.1799805811785906E-4</v>
      </c>
      <c r="BH41" s="510">
        <v>7.0713403706052259E-3</v>
      </c>
      <c r="BI41" s="510">
        <v>2.8997533637889299E-2</v>
      </c>
      <c r="BJ41" s="510">
        <v>2.5943225627099394E-3</v>
      </c>
      <c r="BK41" s="510">
        <v>1.8234411354126176E-4</v>
      </c>
      <c r="BL41" s="510">
        <v>2.6894391694044842E-6</v>
      </c>
      <c r="BM41" s="510">
        <v>2.4032598321129263E-4</v>
      </c>
      <c r="BN41" s="510">
        <v>2.5950389750934995E-4</v>
      </c>
      <c r="BO41" s="510">
        <v>6.055105221471625E-4</v>
      </c>
      <c r="BP41" s="510">
        <v>3.9971722178266953E-3</v>
      </c>
      <c r="BQ41" s="510">
        <v>4.6418347303966119E-5</v>
      </c>
      <c r="BR41" s="510">
        <v>1.3701839876856962E-5</v>
      </c>
      <c r="BS41" s="510">
        <v>6.7657357721351231E-5</v>
      </c>
      <c r="BT41" s="510">
        <v>2.1276397327033204E-5</v>
      </c>
      <c r="BU41" s="510">
        <v>9.7636472695800374E-6</v>
      </c>
      <c r="BV41" s="510">
        <v>6.1291397018653282E-6</v>
      </c>
      <c r="BW41" s="510">
        <v>6.5373079244883522E-6</v>
      </c>
      <c r="BX41" s="510">
        <v>6.4666852165930942E-6</v>
      </c>
      <c r="BY41" s="510">
        <v>4.2127567982446959E-6</v>
      </c>
      <c r="BZ41" s="510">
        <v>4.7437274475963625E-5</v>
      </c>
      <c r="CA41" s="510">
        <v>1.7746864079283323E-5</v>
      </c>
      <c r="CB41" s="510">
        <v>8.475423901900898E-5</v>
      </c>
      <c r="CC41" s="510">
        <v>9.0782649463123959E-5</v>
      </c>
      <c r="CD41" s="510">
        <v>6.5499854246960025E-5</v>
      </c>
      <c r="CE41" s="510">
        <v>9.2149556518332009E-6</v>
      </c>
      <c r="CF41" s="510">
        <v>1.310962602416708E-5</v>
      </c>
      <c r="CG41" s="510">
        <v>1.6323945497519839E-5</v>
      </c>
      <c r="CH41" s="510">
        <v>3.3905469995597836E-6</v>
      </c>
      <c r="CI41" s="510">
        <v>8.2448069054405386E-6</v>
      </c>
      <c r="CJ41" s="510">
        <v>1.6009432798412836E-5</v>
      </c>
      <c r="CK41" s="510">
        <v>9.4986805102497502E-6</v>
      </c>
      <c r="CL41" s="510">
        <v>1.0540036230304764E-5</v>
      </c>
      <c r="CM41" s="510">
        <v>7.2950572864676123E-6</v>
      </c>
      <c r="CN41" s="510">
        <v>2.1388621147592846E-5</v>
      </c>
      <c r="CO41" s="510">
        <v>1.0402671065617552E-5</v>
      </c>
      <c r="CP41" s="510">
        <v>9.3116283015794357E-6</v>
      </c>
      <c r="CQ41" s="510">
        <v>6.3548487951105452E-6</v>
      </c>
      <c r="CR41" s="510">
        <v>1.1986509884155724E-5</v>
      </c>
      <c r="CS41" s="510">
        <v>1.4143695152554287E-5</v>
      </c>
      <c r="CT41" s="510">
        <v>1.0693825397617106E-5</v>
      </c>
      <c r="CU41" s="510">
        <v>9.2711085178497252E-6</v>
      </c>
      <c r="CV41" s="510">
        <v>5.7605462759236355E-5</v>
      </c>
      <c r="CW41" s="510">
        <v>7.9685564746147542E-6</v>
      </c>
      <c r="CX41" s="510">
        <v>4.8952291981986442E-4</v>
      </c>
      <c r="CY41" s="510">
        <v>4.5028850190744132E-6</v>
      </c>
      <c r="CZ41" s="510">
        <v>2.3027623452214237E-5</v>
      </c>
      <c r="DA41" s="510">
        <v>1.9960041586158168E-5</v>
      </c>
      <c r="DB41" s="510">
        <v>1.0358705500032294E-5</v>
      </c>
      <c r="DC41" s="510">
        <v>1.0996209386737046E-5</v>
      </c>
      <c r="DD41" s="510">
        <v>1.6223688224234889E-5</v>
      </c>
      <c r="DE41" s="510">
        <v>1.0710680556994811E-5</v>
      </c>
      <c r="DF41" s="510">
        <v>2.5942000537014742E-4</v>
      </c>
      <c r="DG41" s="535">
        <v>1.0790565994744155</v>
      </c>
      <c r="DH41" s="536">
        <v>0.81761676246534409</v>
      </c>
      <c r="DI41" s="537" t="s">
        <v>242</v>
      </c>
    </row>
    <row r="42" spans="1:113" ht="18.75" customHeight="1">
      <c r="A42" s="603" t="s">
        <v>243</v>
      </c>
      <c r="B42" s="611" t="s">
        <v>345</v>
      </c>
      <c r="C42" s="488"/>
      <c r="D42" s="533">
        <v>6.7898512955177201E-5</v>
      </c>
      <c r="E42" s="533">
        <v>3.5128281418743939E-5</v>
      </c>
      <c r="F42" s="533">
        <v>4.5504843557799998E-5</v>
      </c>
      <c r="G42" s="533">
        <v>2.4820678288210988E-5</v>
      </c>
      <c r="H42" s="533">
        <v>4.286952640672527E-4</v>
      </c>
      <c r="I42" s="533">
        <v>0</v>
      </c>
      <c r="J42" s="533">
        <v>2.9808707493057438E-4</v>
      </c>
      <c r="K42" s="533">
        <v>4.8843338588299948E-5</v>
      </c>
      <c r="L42" s="510">
        <v>4.8497581876505761E-4</v>
      </c>
      <c r="M42" s="510">
        <v>2.3553905812859236E-5</v>
      </c>
      <c r="N42" s="510">
        <v>0</v>
      </c>
      <c r="O42" s="510">
        <v>3.1061304552516411E-5</v>
      </c>
      <c r="P42" s="510">
        <v>5.3507182760946962E-5</v>
      </c>
      <c r="Q42" s="510">
        <v>1.4252795017613454E-4</v>
      </c>
      <c r="R42" s="510">
        <v>4.7345476281502111E-3</v>
      </c>
      <c r="S42" s="510">
        <v>8.211034311689053E-5</v>
      </c>
      <c r="T42" s="510">
        <v>4.5670959868536008E-5</v>
      </c>
      <c r="U42" s="510">
        <v>2.4204538160280096E-5</v>
      </c>
      <c r="V42" s="510">
        <v>3.9562833642859372E-5</v>
      </c>
      <c r="W42" s="510">
        <v>2.3818607125877667E-4</v>
      </c>
      <c r="X42" s="510">
        <v>0</v>
      </c>
      <c r="Y42" s="510">
        <v>1.3926097816507481E-4</v>
      </c>
      <c r="Z42" s="510">
        <v>7.7425278470113218E-5</v>
      </c>
      <c r="AA42" s="510">
        <v>9.6390796921614166E-5</v>
      </c>
      <c r="AB42" s="510">
        <v>1.0701042645304653E-4</v>
      </c>
      <c r="AC42" s="510">
        <v>7.9937773123381399E-5</v>
      </c>
      <c r="AD42" s="510">
        <v>5.7092500794390523E-6</v>
      </c>
      <c r="AE42" s="510">
        <v>5.386547119448124E-5</v>
      </c>
      <c r="AF42" s="510">
        <v>8.9435449053877497E-5</v>
      </c>
      <c r="AG42" s="510">
        <v>2.400878272277835E-4</v>
      </c>
      <c r="AH42" s="510">
        <v>9.4343956551611209E-5</v>
      </c>
      <c r="AI42" s="510">
        <v>1.869207381236514E-4</v>
      </c>
      <c r="AJ42" s="510">
        <v>1.2551916042224096E-3</v>
      </c>
      <c r="AK42" s="510">
        <v>1.0396061706262388E-3</v>
      </c>
      <c r="AL42" s="510">
        <v>1.3662812977204984E-3</v>
      </c>
      <c r="AM42" s="510">
        <v>6.5503160671989268E-4</v>
      </c>
      <c r="AN42" s="510">
        <v>2.2465243555538428E-4</v>
      </c>
      <c r="AO42" s="510">
        <v>4.0376122933358705E-4</v>
      </c>
      <c r="AP42" s="510">
        <v>1.000041942589023</v>
      </c>
      <c r="AQ42" s="510">
        <v>7.9536390965690031E-5</v>
      </c>
      <c r="AR42" s="510">
        <v>6.0216793550933961E-4</v>
      </c>
      <c r="AS42" s="510">
        <v>4.956021882491677E-2</v>
      </c>
      <c r="AT42" s="510">
        <v>3.9333032776339844E-2</v>
      </c>
      <c r="AU42" s="510">
        <v>5.4268851264781068E-3</v>
      </c>
      <c r="AV42" s="510">
        <v>7.7254585791827913E-3</v>
      </c>
      <c r="AW42" s="510">
        <v>2.0100605934803878E-3</v>
      </c>
      <c r="AX42" s="510">
        <v>2.5960783065145622E-4</v>
      </c>
      <c r="AY42" s="510">
        <v>2.0169730242684037E-3</v>
      </c>
      <c r="AZ42" s="510">
        <v>7.4499608922419351E-3</v>
      </c>
      <c r="BA42" s="510">
        <v>9.5143644219225533E-3</v>
      </c>
      <c r="BB42" s="510">
        <v>2.1707428037840112E-4</v>
      </c>
      <c r="BC42" s="510">
        <v>4.7649555313787279E-3</v>
      </c>
      <c r="BD42" s="510">
        <v>7.5563431993942883E-4</v>
      </c>
      <c r="BE42" s="510">
        <v>2.447377203943107E-5</v>
      </c>
      <c r="BF42" s="510">
        <v>2.9221766347380441E-3</v>
      </c>
      <c r="BG42" s="510">
        <v>2.2122138825696139E-3</v>
      </c>
      <c r="BH42" s="510">
        <v>3.1393914208907698E-3</v>
      </c>
      <c r="BI42" s="510">
        <v>2.1687084219489058E-2</v>
      </c>
      <c r="BJ42" s="510">
        <v>7.8859934391281219E-3</v>
      </c>
      <c r="BK42" s="510">
        <v>8.4477816277941692E-4</v>
      </c>
      <c r="BL42" s="510">
        <v>6.8125811640787051E-6</v>
      </c>
      <c r="BM42" s="510">
        <v>2.9226412484383993E-3</v>
      </c>
      <c r="BN42" s="510">
        <v>4.1648277566810965E-3</v>
      </c>
      <c r="BO42" s="510">
        <v>1.3178845283206863E-3</v>
      </c>
      <c r="BP42" s="510">
        <v>2.2849946898237349E-3</v>
      </c>
      <c r="BQ42" s="510">
        <v>2.0700102081825555E-4</v>
      </c>
      <c r="BR42" s="510">
        <v>1.6269366903880769E-4</v>
      </c>
      <c r="BS42" s="510">
        <v>2.4172675648611309E-4</v>
      </c>
      <c r="BT42" s="510">
        <v>6.000778255853201E-5</v>
      </c>
      <c r="BU42" s="510">
        <v>5.2024137887080343E-5</v>
      </c>
      <c r="BV42" s="510">
        <v>2.9756121443491637E-5</v>
      </c>
      <c r="BW42" s="510">
        <v>3.4818783742120374E-5</v>
      </c>
      <c r="BX42" s="510">
        <v>7.3859336280615562E-5</v>
      </c>
      <c r="BY42" s="510">
        <v>6.104692900720207E-5</v>
      </c>
      <c r="BZ42" s="510">
        <v>2.0150695546869036E-4</v>
      </c>
      <c r="CA42" s="510">
        <v>3.7847552448739741E-5</v>
      </c>
      <c r="CB42" s="510">
        <v>1.5666827168075016E-4</v>
      </c>
      <c r="CC42" s="510">
        <v>9.5401548800756091E-5</v>
      </c>
      <c r="CD42" s="510">
        <v>1.9899979817738931E-4</v>
      </c>
      <c r="CE42" s="510">
        <v>4.5320719169921396E-5</v>
      </c>
      <c r="CF42" s="510">
        <v>1.0475601284002169E-4</v>
      </c>
      <c r="CG42" s="510">
        <v>1.0640742445898659E-4</v>
      </c>
      <c r="CH42" s="510">
        <v>1.5839634087622773E-5</v>
      </c>
      <c r="CI42" s="510">
        <v>5.1956063144863682E-5</v>
      </c>
      <c r="CJ42" s="510">
        <v>1.1664188942007128E-4</v>
      </c>
      <c r="CK42" s="510">
        <v>2.5244121747480618E-5</v>
      </c>
      <c r="CL42" s="510">
        <v>7.241795323632094E-5</v>
      </c>
      <c r="CM42" s="510">
        <v>3.6774061068778077E-5</v>
      </c>
      <c r="CN42" s="510">
        <v>1.1003955119749201E-4</v>
      </c>
      <c r="CO42" s="510">
        <v>5.0326120839414442E-5</v>
      </c>
      <c r="CP42" s="510">
        <v>3.4370999644727453E-5</v>
      </c>
      <c r="CQ42" s="510">
        <v>2.8328596061431299E-5</v>
      </c>
      <c r="CR42" s="510">
        <v>3.0942872922837749E-5</v>
      </c>
      <c r="CS42" s="510">
        <v>5.0063574156222815E-5</v>
      </c>
      <c r="CT42" s="510">
        <v>3.5082102623939837E-5</v>
      </c>
      <c r="CU42" s="510">
        <v>5.6716817945377537E-5</v>
      </c>
      <c r="CV42" s="510">
        <v>9.6291491629074192E-5</v>
      </c>
      <c r="CW42" s="510">
        <v>4.4691471500294045E-5</v>
      </c>
      <c r="CX42" s="510">
        <v>5.6771127399523962E-4</v>
      </c>
      <c r="CY42" s="510">
        <v>1.8000159158143096E-5</v>
      </c>
      <c r="CZ42" s="510">
        <v>6.4239743413012064E-5</v>
      </c>
      <c r="DA42" s="510">
        <v>5.5119765413745669E-5</v>
      </c>
      <c r="DB42" s="510">
        <v>5.5021987505894474E-5</v>
      </c>
      <c r="DC42" s="510">
        <v>5.3260687433293749E-5</v>
      </c>
      <c r="DD42" s="510">
        <v>6.3908665012210188E-5</v>
      </c>
      <c r="DE42" s="510">
        <v>4.8902553198485298E-5</v>
      </c>
      <c r="DF42" s="510">
        <v>3.385751259376875E-4</v>
      </c>
      <c r="DG42" s="535">
        <v>1.1961252543749532</v>
      </c>
      <c r="DH42" s="536">
        <v>0.90632137226298781</v>
      </c>
      <c r="DI42" s="537" t="s">
        <v>243</v>
      </c>
    </row>
    <row r="43" spans="1:113" ht="18.75" customHeight="1">
      <c r="A43" s="603" t="s">
        <v>244</v>
      </c>
      <c r="B43" s="611" t="s">
        <v>346</v>
      </c>
      <c r="C43" s="488"/>
      <c r="D43" s="533">
        <v>5.7550901724357044E-5</v>
      </c>
      <c r="E43" s="533">
        <v>2.095214113184673E-5</v>
      </c>
      <c r="F43" s="533">
        <v>3.6889226042148607E-5</v>
      </c>
      <c r="G43" s="533">
        <v>1.6701116376865337E-5</v>
      </c>
      <c r="H43" s="533">
        <v>7.4405117656927634E-5</v>
      </c>
      <c r="I43" s="533">
        <v>0</v>
      </c>
      <c r="J43" s="533">
        <v>1.1027176525744587E-4</v>
      </c>
      <c r="K43" s="533">
        <v>1.5026542678487587E-4</v>
      </c>
      <c r="L43" s="510">
        <v>3.4010086458317315E-4</v>
      </c>
      <c r="M43" s="510">
        <v>2.5656708463578821E-5</v>
      </c>
      <c r="N43" s="510">
        <v>0</v>
      </c>
      <c r="O43" s="510">
        <v>5.2353918193593049E-5</v>
      </c>
      <c r="P43" s="510">
        <v>5.3366747128412662E-5</v>
      </c>
      <c r="Q43" s="510">
        <v>1.7240461370603835E-4</v>
      </c>
      <c r="R43" s="510">
        <v>5.5621440633708006E-4</v>
      </c>
      <c r="S43" s="510">
        <v>6.7985653048986179E-5</v>
      </c>
      <c r="T43" s="510">
        <v>5.8938132649252494E-5</v>
      </c>
      <c r="U43" s="510">
        <v>5.530853210028564E-5</v>
      </c>
      <c r="V43" s="510">
        <v>1.7667283305397859E-4</v>
      </c>
      <c r="W43" s="510">
        <v>1.2217768497439304E-2</v>
      </c>
      <c r="X43" s="510">
        <v>0</v>
      </c>
      <c r="Y43" s="510">
        <v>2.1184168406816761E-4</v>
      </c>
      <c r="Z43" s="510">
        <v>8.4363551799346238E-5</v>
      </c>
      <c r="AA43" s="510">
        <v>9.9668500922072155E-5</v>
      </c>
      <c r="AB43" s="510">
        <v>1.7657201548343856E-4</v>
      </c>
      <c r="AC43" s="510">
        <v>1.5195431645881978E-3</v>
      </c>
      <c r="AD43" s="510">
        <v>3.9199473601932101E-6</v>
      </c>
      <c r="AE43" s="510">
        <v>4.2073356041723632E-5</v>
      </c>
      <c r="AF43" s="510">
        <v>3.6464933772376994E-4</v>
      </c>
      <c r="AG43" s="510">
        <v>2.2261875994413852E-4</v>
      </c>
      <c r="AH43" s="510">
        <v>1.2876072565226393E-4</v>
      </c>
      <c r="AI43" s="510">
        <v>1.1875967084894272E-3</v>
      </c>
      <c r="AJ43" s="510">
        <v>7.2570771305082145E-5</v>
      </c>
      <c r="AK43" s="510">
        <v>1.3842035695740372E-2</v>
      </c>
      <c r="AL43" s="510">
        <v>4.1092953302853466E-3</v>
      </c>
      <c r="AM43" s="510">
        <v>7.2380505234869389E-3</v>
      </c>
      <c r="AN43" s="510">
        <v>2.1698237216983851E-3</v>
      </c>
      <c r="AO43" s="510">
        <v>1.1021327727387114E-3</v>
      </c>
      <c r="AP43" s="510">
        <v>1.0897379728629685E-4</v>
      </c>
      <c r="AQ43" s="510">
        <v>1.1045733172794567</v>
      </c>
      <c r="AR43" s="510">
        <v>0.16109352849879943</v>
      </c>
      <c r="AS43" s="510">
        <v>8.7277591162149195E-3</v>
      </c>
      <c r="AT43" s="510">
        <v>9.3790901759318503E-3</v>
      </c>
      <c r="AU43" s="510">
        <v>1.5091158385225816E-3</v>
      </c>
      <c r="AV43" s="510">
        <v>2.4585272396858973E-3</v>
      </c>
      <c r="AW43" s="510">
        <v>4.8197092881596482E-3</v>
      </c>
      <c r="AX43" s="510">
        <v>4.2238966217371301E-3</v>
      </c>
      <c r="AY43" s="510">
        <v>7.622987743134902E-3</v>
      </c>
      <c r="AZ43" s="510">
        <v>8.3459718156463584E-3</v>
      </c>
      <c r="BA43" s="510">
        <v>4.0383340304562618E-3</v>
      </c>
      <c r="BB43" s="510">
        <v>2.7317147284002226E-3</v>
      </c>
      <c r="BC43" s="510">
        <v>1.2731132392427956E-2</v>
      </c>
      <c r="BD43" s="510">
        <v>1.5462682453625191E-3</v>
      </c>
      <c r="BE43" s="510">
        <v>8.5966444999690855E-4</v>
      </c>
      <c r="BF43" s="510">
        <v>1.1389692820419949E-3</v>
      </c>
      <c r="BG43" s="510">
        <v>1.025747319487061E-3</v>
      </c>
      <c r="BH43" s="510">
        <v>4.2839285179818052E-3</v>
      </c>
      <c r="BI43" s="510">
        <v>2.121499917367097E-3</v>
      </c>
      <c r="BJ43" s="510">
        <v>1.0759919319749381E-3</v>
      </c>
      <c r="BK43" s="510">
        <v>9.8626834363250912E-3</v>
      </c>
      <c r="BL43" s="510">
        <v>4.7853169552629194E-6</v>
      </c>
      <c r="BM43" s="510">
        <v>1.1118200589673006E-3</v>
      </c>
      <c r="BN43" s="510">
        <v>1.489578124887331E-3</v>
      </c>
      <c r="BO43" s="510">
        <v>5.2872534047925955E-4</v>
      </c>
      <c r="BP43" s="510">
        <v>1.8466762157803968E-3</v>
      </c>
      <c r="BQ43" s="510">
        <v>1.4311001582597787E-4</v>
      </c>
      <c r="BR43" s="510">
        <v>6.180046427769093E-5</v>
      </c>
      <c r="BS43" s="510">
        <v>1.3682159249848389E-4</v>
      </c>
      <c r="BT43" s="510">
        <v>5.4717201362198852E-5</v>
      </c>
      <c r="BU43" s="510">
        <v>2.7405123800432521E-5</v>
      </c>
      <c r="BV43" s="510">
        <v>1.7899015136507837E-5</v>
      </c>
      <c r="BW43" s="510">
        <v>1.9254211804822862E-5</v>
      </c>
      <c r="BX43" s="510">
        <v>2.8394253468496913E-5</v>
      </c>
      <c r="BY43" s="510">
        <v>2.2158331548921608E-5</v>
      </c>
      <c r="BZ43" s="510">
        <v>5.9034081427626826E-5</v>
      </c>
      <c r="CA43" s="510">
        <v>2.7063590600467479E-5</v>
      </c>
      <c r="CB43" s="510">
        <v>1.0342955540285393E-4</v>
      </c>
      <c r="CC43" s="510">
        <v>2.3115765143884844E-5</v>
      </c>
      <c r="CD43" s="510">
        <v>4.1367831232427059E-5</v>
      </c>
      <c r="CE43" s="510">
        <v>2.3269782995635407E-5</v>
      </c>
      <c r="CF43" s="510">
        <v>4.6145366672173377E-5</v>
      </c>
      <c r="CG43" s="510">
        <v>4.8234818506100651E-5</v>
      </c>
      <c r="CH43" s="510">
        <v>9.9172648618413877E-6</v>
      </c>
      <c r="CI43" s="510">
        <v>2.7961667007651205E-5</v>
      </c>
      <c r="CJ43" s="510">
        <v>6.841121505587169E-5</v>
      </c>
      <c r="CK43" s="510">
        <v>2.5861551409091739E-5</v>
      </c>
      <c r="CL43" s="510">
        <v>3.7566977951277114E-5</v>
      </c>
      <c r="CM43" s="510">
        <v>1.4407319577888636E-4</v>
      </c>
      <c r="CN43" s="510">
        <v>5.5370068292046741E-5</v>
      </c>
      <c r="CO43" s="510">
        <v>3.2861018929239275E-5</v>
      </c>
      <c r="CP43" s="510">
        <v>5.7302242385959212E-5</v>
      </c>
      <c r="CQ43" s="510">
        <v>1.629116347177001E-4</v>
      </c>
      <c r="CR43" s="510">
        <v>4.8519071360637655E-5</v>
      </c>
      <c r="CS43" s="510">
        <v>4.6052435998787725E-5</v>
      </c>
      <c r="CT43" s="510">
        <v>5.6031648048517632E-5</v>
      </c>
      <c r="CU43" s="510">
        <v>5.022330655015927E-5</v>
      </c>
      <c r="CV43" s="510">
        <v>7.930488320110196E-5</v>
      </c>
      <c r="CW43" s="510">
        <v>4.2294532780354426E-5</v>
      </c>
      <c r="CX43" s="510">
        <v>4.7713595725003337E-4</v>
      </c>
      <c r="CY43" s="510">
        <v>1.7910567869617062E-5</v>
      </c>
      <c r="CZ43" s="510">
        <v>1.0057923509825618E-4</v>
      </c>
      <c r="DA43" s="510">
        <v>6.122067450224304E-5</v>
      </c>
      <c r="DB43" s="510">
        <v>8.622567538495736E-5</v>
      </c>
      <c r="DC43" s="510">
        <v>3.9655925249127314E-5</v>
      </c>
      <c r="DD43" s="510">
        <v>6.483056818804387E-5</v>
      </c>
      <c r="DE43" s="510">
        <v>3.2453112752856564E-4</v>
      </c>
      <c r="DF43" s="510">
        <v>5.3270175101277715E-4</v>
      </c>
      <c r="DG43" s="535">
        <v>1.409612395090591</v>
      </c>
      <c r="DH43" s="536">
        <v>1.0680836606405604</v>
      </c>
      <c r="DI43" s="537" t="s">
        <v>244</v>
      </c>
    </row>
    <row r="44" spans="1:113" ht="18.75" customHeight="1">
      <c r="A44" s="603" t="s">
        <v>245</v>
      </c>
      <c r="B44" s="611" t="s">
        <v>347</v>
      </c>
      <c r="C44" s="488"/>
      <c r="D44" s="533">
        <v>1.589671911839822E-4</v>
      </c>
      <c r="E44" s="533">
        <v>8.0625199887469703E-5</v>
      </c>
      <c r="F44" s="533">
        <v>1.4440876328442696E-4</v>
      </c>
      <c r="G44" s="533">
        <v>6.8406954255245591E-5</v>
      </c>
      <c r="H44" s="533">
        <v>3.106517402944263E-4</v>
      </c>
      <c r="I44" s="533">
        <v>0</v>
      </c>
      <c r="J44" s="533">
        <v>3.4433390150674783E-4</v>
      </c>
      <c r="K44" s="533">
        <v>8.4918256250052693E-4</v>
      </c>
      <c r="L44" s="510">
        <v>1.4913909487085312E-3</v>
      </c>
      <c r="M44" s="510">
        <v>7.1468773430406811E-5</v>
      </c>
      <c r="N44" s="510">
        <v>0</v>
      </c>
      <c r="O44" s="510">
        <v>8.0809507115518365E-5</v>
      </c>
      <c r="P44" s="510">
        <v>9.0162102596496547E-5</v>
      </c>
      <c r="Q44" s="510">
        <v>8.6700676664325195E-4</v>
      </c>
      <c r="R44" s="510">
        <v>2.9047688885557631E-3</v>
      </c>
      <c r="S44" s="510">
        <v>1.9912331626496373E-4</v>
      </c>
      <c r="T44" s="510">
        <v>3.1364339178127984E-4</v>
      </c>
      <c r="U44" s="510">
        <v>1.2083541241526281E-3</v>
      </c>
      <c r="V44" s="510">
        <v>1.0874179722289215E-4</v>
      </c>
      <c r="W44" s="510">
        <v>4.6595819813931289E-4</v>
      </c>
      <c r="X44" s="510">
        <v>0</v>
      </c>
      <c r="Y44" s="510">
        <v>2.2902223083175194E-4</v>
      </c>
      <c r="Z44" s="510">
        <v>1.4103634979794255E-4</v>
      </c>
      <c r="AA44" s="510">
        <v>2.1543483492895575E-4</v>
      </c>
      <c r="AB44" s="510">
        <v>6.5038406389955074E-4</v>
      </c>
      <c r="AC44" s="510">
        <v>1.3615223326448132E-3</v>
      </c>
      <c r="AD44" s="510">
        <v>2.0010668942667321E-5</v>
      </c>
      <c r="AE44" s="510">
        <v>1.2270323773431956E-4</v>
      </c>
      <c r="AF44" s="510">
        <v>1.1186086904611937E-3</v>
      </c>
      <c r="AG44" s="510">
        <v>8.4107471151258629E-4</v>
      </c>
      <c r="AH44" s="510">
        <v>6.6157569777578666E-4</v>
      </c>
      <c r="AI44" s="510">
        <v>6.0278764820446799E-4</v>
      </c>
      <c r="AJ44" s="510">
        <v>2.1878068990575602E-4</v>
      </c>
      <c r="AK44" s="510">
        <v>1.3337816000166625E-3</v>
      </c>
      <c r="AL44" s="510">
        <v>2.3804100644285002E-3</v>
      </c>
      <c r="AM44" s="510">
        <v>4.7799429890709881E-4</v>
      </c>
      <c r="AN44" s="510">
        <v>2.2184175495958025E-4</v>
      </c>
      <c r="AO44" s="510">
        <v>2.8805206877465276E-4</v>
      </c>
      <c r="AP44" s="510">
        <v>7.4165637423486029E-5</v>
      </c>
      <c r="AQ44" s="510">
        <v>1.2347104764679432E-3</v>
      </c>
      <c r="AR44" s="510">
        <v>1.0104899507927485</v>
      </c>
      <c r="AS44" s="510">
        <v>5.8141936071254875E-2</v>
      </c>
      <c r="AT44" s="510">
        <v>1.6468328338996575E-2</v>
      </c>
      <c r="AU44" s="510">
        <v>8.9973656297384751E-3</v>
      </c>
      <c r="AV44" s="510">
        <v>1.1979994693208741E-2</v>
      </c>
      <c r="AW44" s="510">
        <v>9.3847046029986118E-3</v>
      </c>
      <c r="AX44" s="510">
        <v>7.289589842246663E-3</v>
      </c>
      <c r="AY44" s="510">
        <v>2.0677340295352859E-2</v>
      </c>
      <c r="AZ44" s="510">
        <v>2.7527035061812349E-2</v>
      </c>
      <c r="BA44" s="510">
        <v>2.0777448299190843E-2</v>
      </c>
      <c r="BB44" s="510">
        <v>1.1486708482294924E-2</v>
      </c>
      <c r="BC44" s="510">
        <v>3.0762012383710451E-2</v>
      </c>
      <c r="BD44" s="510">
        <v>7.8758628567871143E-3</v>
      </c>
      <c r="BE44" s="510">
        <v>4.3793553446857042E-3</v>
      </c>
      <c r="BF44" s="510">
        <v>5.7392034793019497E-3</v>
      </c>
      <c r="BG44" s="510">
        <v>5.6909235434299084E-3</v>
      </c>
      <c r="BH44" s="510">
        <v>1.5829089101940447E-2</v>
      </c>
      <c r="BI44" s="510">
        <v>1.2699480735175288E-2</v>
      </c>
      <c r="BJ44" s="510">
        <v>6.0525329691824324E-3</v>
      </c>
      <c r="BK44" s="510">
        <v>4.0546516775772576E-3</v>
      </c>
      <c r="BL44" s="510">
        <v>1.9227904415804618E-5</v>
      </c>
      <c r="BM44" s="510">
        <v>6.6880316701517064E-3</v>
      </c>
      <c r="BN44" s="510">
        <v>8.8390100927627276E-3</v>
      </c>
      <c r="BO44" s="510">
        <v>3.1899462069819732E-3</v>
      </c>
      <c r="BP44" s="510">
        <v>1.1481325814993608E-2</v>
      </c>
      <c r="BQ44" s="510">
        <v>7.9423908311588545E-4</v>
      </c>
      <c r="BR44" s="510">
        <v>3.4422715956531898E-4</v>
      </c>
      <c r="BS44" s="510">
        <v>6.2380147645926603E-4</v>
      </c>
      <c r="BT44" s="510">
        <v>1.7499861108687134E-4</v>
      </c>
      <c r="BU44" s="510">
        <v>1.1212501040130527E-4</v>
      </c>
      <c r="BV44" s="510">
        <v>8.0152588879635567E-5</v>
      </c>
      <c r="BW44" s="510">
        <v>8.8483248580586019E-5</v>
      </c>
      <c r="BX44" s="510">
        <v>1.5640353641631824E-4</v>
      </c>
      <c r="BY44" s="510">
        <v>1.2659961485862584E-4</v>
      </c>
      <c r="BZ44" s="510">
        <v>3.0797591998075942E-4</v>
      </c>
      <c r="CA44" s="510">
        <v>9.6756837430709203E-5</v>
      </c>
      <c r="CB44" s="510">
        <v>4.7541869396239045E-4</v>
      </c>
      <c r="CC44" s="510">
        <v>9.5421392613461998E-5</v>
      </c>
      <c r="CD44" s="510">
        <v>2.0042944596264958E-4</v>
      </c>
      <c r="CE44" s="510">
        <v>1.0738871788853317E-4</v>
      </c>
      <c r="CF44" s="510">
        <v>2.2064538023938073E-4</v>
      </c>
      <c r="CG44" s="510">
        <v>2.2047889061661417E-4</v>
      </c>
      <c r="CH44" s="510">
        <v>4.544717098489262E-5</v>
      </c>
      <c r="CI44" s="510">
        <v>1.2039658871097494E-4</v>
      </c>
      <c r="CJ44" s="510">
        <v>2.9636722759905691E-4</v>
      </c>
      <c r="CK44" s="510">
        <v>7.3507626426537744E-5</v>
      </c>
      <c r="CL44" s="510">
        <v>1.7549057192281929E-4</v>
      </c>
      <c r="CM44" s="510">
        <v>3.7004489489748563E-4</v>
      </c>
      <c r="CN44" s="510">
        <v>2.6132007675366869E-4</v>
      </c>
      <c r="CO44" s="510">
        <v>1.2871425799844101E-4</v>
      </c>
      <c r="CP44" s="510">
        <v>1.487321974189622E-4</v>
      </c>
      <c r="CQ44" s="510">
        <v>9.698891636129327E-4</v>
      </c>
      <c r="CR44" s="510">
        <v>9.2820290025697356E-5</v>
      </c>
      <c r="CS44" s="510">
        <v>1.8907911967185357E-4</v>
      </c>
      <c r="CT44" s="510">
        <v>2.891881527681175E-4</v>
      </c>
      <c r="CU44" s="510">
        <v>2.2803837677589254E-4</v>
      </c>
      <c r="CV44" s="510">
        <v>2.8887938581017013E-4</v>
      </c>
      <c r="CW44" s="510">
        <v>1.6523941620414487E-4</v>
      </c>
      <c r="CX44" s="510">
        <v>2.084414922389474E-3</v>
      </c>
      <c r="CY44" s="510">
        <v>6.0425581752662941E-5</v>
      </c>
      <c r="CZ44" s="510">
        <v>5.3430521028307286E-4</v>
      </c>
      <c r="DA44" s="510">
        <v>2.9872761338153875E-4</v>
      </c>
      <c r="DB44" s="510">
        <v>4.1158718576285225E-4</v>
      </c>
      <c r="DC44" s="510">
        <v>1.383046267060282E-4</v>
      </c>
      <c r="DD44" s="510">
        <v>2.6621770372277012E-4</v>
      </c>
      <c r="DE44" s="510">
        <v>7.1553756128472565E-4</v>
      </c>
      <c r="DF44" s="510">
        <v>9.8361400093635262E-4</v>
      </c>
      <c r="DG44" s="535">
        <v>1.3620347916079405</v>
      </c>
      <c r="DH44" s="536">
        <v>1.0320334236610618</v>
      </c>
      <c r="DI44" s="537" t="s">
        <v>245</v>
      </c>
    </row>
    <row r="45" spans="1:113" ht="18.75" customHeight="1">
      <c r="A45" s="603" t="s">
        <v>246</v>
      </c>
      <c r="B45" s="611" t="s">
        <v>540</v>
      </c>
      <c r="C45" s="488"/>
      <c r="D45" s="533">
        <v>3.9297612244783606E-4</v>
      </c>
      <c r="E45" s="533">
        <v>2.7418033819076311E-4</v>
      </c>
      <c r="F45" s="533">
        <v>4.0375051085768875E-4</v>
      </c>
      <c r="G45" s="533">
        <v>1.4933035014566838E-4</v>
      </c>
      <c r="H45" s="533">
        <v>3.39772026498145E-4</v>
      </c>
      <c r="I45" s="533">
        <v>0</v>
      </c>
      <c r="J45" s="533">
        <v>6.8734854666918838E-4</v>
      </c>
      <c r="K45" s="533">
        <v>1.8054042511691628E-4</v>
      </c>
      <c r="L45" s="510">
        <v>1.4605731080563503E-4</v>
      </c>
      <c r="M45" s="510">
        <v>9.3765476976181893E-5</v>
      </c>
      <c r="N45" s="510">
        <v>0</v>
      </c>
      <c r="O45" s="510">
        <v>3.090453280207896E-4</v>
      </c>
      <c r="P45" s="510">
        <v>2.5620439130674601E-4</v>
      </c>
      <c r="Q45" s="510">
        <v>3.0056489311300436E-4</v>
      </c>
      <c r="R45" s="510">
        <v>5.9600340797873468E-4</v>
      </c>
      <c r="S45" s="510">
        <v>9.071706250261528E-4</v>
      </c>
      <c r="T45" s="510">
        <v>4.6998116084290379E-4</v>
      </c>
      <c r="U45" s="510">
        <v>2.1657928426881086E-4</v>
      </c>
      <c r="V45" s="510">
        <v>3.9341091145300006E-4</v>
      </c>
      <c r="W45" s="510">
        <v>6.4497544212872024E-4</v>
      </c>
      <c r="X45" s="510">
        <v>0</v>
      </c>
      <c r="Y45" s="510">
        <v>9.6788580602782677E-4</v>
      </c>
      <c r="Z45" s="510">
        <v>7.2138309632768078E-4</v>
      </c>
      <c r="AA45" s="510">
        <v>1.0643334026672342E-3</v>
      </c>
      <c r="AB45" s="510">
        <v>2.5381333437272659E-4</v>
      </c>
      <c r="AC45" s="510">
        <v>3.6011176596736455E-4</v>
      </c>
      <c r="AD45" s="510">
        <v>5.3996800048264626E-5</v>
      </c>
      <c r="AE45" s="510">
        <v>4.8245356192733776E-4</v>
      </c>
      <c r="AF45" s="510">
        <v>4.0801082146795371E-4</v>
      </c>
      <c r="AG45" s="510">
        <v>4.4826640220263969E-4</v>
      </c>
      <c r="AH45" s="510">
        <v>1.4823072630255476E-4</v>
      </c>
      <c r="AI45" s="510">
        <v>4.240798693878183E-4</v>
      </c>
      <c r="AJ45" s="510">
        <v>7.1149824430263213E-4</v>
      </c>
      <c r="AK45" s="510">
        <v>5.8494745071498958E-4</v>
      </c>
      <c r="AL45" s="510">
        <v>7.7437017987477537E-4</v>
      </c>
      <c r="AM45" s="510">
        <v>2.3016134438947128E-3</v>
      </c>
      <c r="AN45" s="510">
        <v>1.0844523578130557E-3</v>
      </c>
      <c r="AO45" s="510">
        <v>9.1513179372292096E-4</v>
      </c>
      <c r="AP45" s="510">
        <v>3.3833435119284973E-4</v>
      </c>
      <c r="AQ45" s="510">
        <v>4.6475107748174634E-4</v>
      </c>
      <c r="AR45" s="510">
        <v>3.9757679335692417E-4</v>
      </c>
      <c r="AS45" s="510">
        <v>1.0045655021947786</v>
      </c>
      <c r="AT45" s="510">
        <v>1.3369768426214166E-3</v>
      </c>
      <c r="AU45" s="510">
        <v>1.0120971688894651E-3</v>
      </c>
      <c r="AV45" s="510">
        <v>3.5064782353185967E-4</v>
      </c>
      <c r="AW45" s="510">
        <v>2.1688934347324713E-4</v>
      </c>
      <c r="AX45" s="510">
        <v>3.7561550942911769E-4</v>
      </c>
      <c r="AY45" s="510">
        <v>5.8322584530758439E-4</v>
      </c>
      <c r="AZ45" s="510">
        <v>2.6155384513895771E-4</v>
      </c>
      <c r="BA45" s="510">
        <v>3.0562860947649212E-4</v>
      </c>
      <c r="BB45" s="510">
        <v>2.1039802210865588E-4</v>
      </c>
      <c r="BC45" s="510">
        <v>5.0547543675928523E-4</v>
      </c>
      <c r="BD45" s="510">
        <v>2.5875435822028144E-4</v>
      </c>
      <c r="BE45" s="510">
        <v>8.1909824342728157E-5</v>
      </c>
      <c r="BF45" s="510">
        <v>5.0744071590875596E-5</v>
      </c>
      <c r="BG45" s="510">
        <v>1.1426185992495906E-4</v>
      </c>
      <c r="BH45" s="510">
        <v>1.8601500530765074E-4</v>
      </c>
      <c r="BI45" s="510">
        <v>7.113544969520729E-4</v>
      </c>
      <c r="BJ45" s="510">
        <v>5.0529177997441256E-3</v>
      </c>
      <c r="BK45" s="510">
        <v>2.4733452009211435E-3</v>
      </c>
      <c r="BL45" s="510">
        <v>4.7745701566045815E-5</v>
      </c>
      <c r="BM45" s="510">
        <v>5.2605264830372603E-2</v>
      </c>
      <c r="BN45" s="510">
        <v>6.6368715745552781E-2</v>
      </c>
      <c r="BO45" s="510">
        <v>2.0132578393980711E-2</v>
      </c>
      <c r="BP45" s="510">
        <v>4.3217055669642582E-2</v>
      </c>
      <c r="BQ45" s="510">
        <v>2.542409270655013E-3</v>
      </c>
      <c r="BR45" s="510">
        <v>2.3625604501627891E-3</v>
      </c>
      <c r="BS45" s="510">
        <v>2.8579786144877282E-3</v>
      </c>
      <c r="BT45" s="510">
        <v>5.1965059904661665E-4</v>
      </c>
      <c r="BU45" s="510">
        <v>3.9949806695300632E-4</v>
      </c>
      <c r="BV45" s="510">
        <v>3.0414983258198657E-4</v>
      </c>
      <c r="BW45" s="510">
        <v>4.4275436941204751E-4</v>
      </c>
      <c r="BX45" s="510">
        <v>1.0909057165166137E-3</v>
      </c>
      <c r="BY45" s="510">
        <v>9.1711287254088946E-4</v>
      </c>
      <c r="BZ45" s="510">
        <v>1.3951627584024215E-3</v>
      </c>
      <c r="CA45" s="510">
        <v>1.5105312612871444E-4</v>
      </c>
      <c r="CB45" s="510">
        <v>9.7974028419191197E-4</v>
      </c>
      <c r="CC45" s="510">
        <v>3.2551987171630295E-4</v>
      </c>
      <c r="CD45" s="510">
        <v>3.1991622923295169E-4</v>
      </c>
      <c r="CE45" s="510">
        <v>4.9183768195268807E-4</v>
      </c>
      <c r="CF45" s="510">
        <v>1.2193845400976331E-3</v>
      </c>
      <c r="CG45" s="510">
        <v>1.1041021433031901E-3</v>
      </c>
      <c r="CH45" s="510">
        <v>1.8199290847696321E-4</v>
      </c>
      <c r="CI45" s="510">
        <v>5.5927679677783234E-4</v>
      </c>
      <c r="CJ45" s="510">
        <v>1.6140582566674571E-3</v>
      </c>
      <c r="CK45" s="510">
        <v>1.2392513218445429E-4</v>
      </c>
      <c r="CL45" s="510">
        <v>9.3521775113168139E-4</v>
      </c>
      <c r="CM45" s="510">
        <v>3.5133988868673379E-4</v>
      </c>
      <c r="CN45" s="510">
        <v>1.017757116162349E-3</v>
      </c>
      <c r="CO45" s="510">
        <v>5.9488801635716845E-4</v>
      </c>
      <c r="CP45" s="510">
        <v>3.1228757263955807E-4</v>
      </c>
      <c r="CQ45" s="510">
        <v>2.6133508234523297E-4</v>
      </c>
      <c r="CR45" s="510">
        <v>2.437795698415282E-4</v>
      </c>
      <c r="CS45" s="510">
        <v>4.3275171720528918E-4</v>
      </c>
      <c r="CT45" s="510">
        <v>3.2103188239956558E-4</v>
      </c>
      <c r="CU45" s="510">
        <v>2.43538435608945E-4</v>
      </c>
      <c r="CV45" s="510">
        <v>3.6604974420676421E-4</v>
      </c>
      <c r="CW45" s="510">
        <v>5.5102994952508798E-4</v>
      </c>
      <c r="CX45" s="510">
        <v>2.6655801586270049E-4</v>
      </c>
      <c r="CY45" s="510">
        <v>1.5356586962179554E-4</v>
      </c>
      <c r="CZ45" s="510">
        <v>5.3453494319753052E-4</v>
      </c>
      <c r="DA45" s="510">
        <v>2.9186585756346196E-4</v>
      </c>
      <c r="DB45" s="510">
        <v>3.6271954928412996E-4</v>
      </c>
      <c r="DC45" s="510">
        <v>5.310097100782522E-4</v>
      </c>
      <c r="DD45" s="510">
        <v>3.6677675543638367E-4</v>
      </c>
      <c r="DE45" s="510">
        <v>2.2795860325378457E-4</v>
      </c>
      <c r="DF45" s="510">
        <v>6.207919809183435E-4</v>
      </c>
      <c r="DG45" s="535">
        <v>1.2495813489633498</v>
      </c>
      <c r="DH45" s="536">
        <v>0.94682582681402305</v>
      </c>
      <c r="DI45" s="537" t="s">
        <v>246</v>
      </c>
    </row>
    <row r="46" spans="1:113" ht="18.75" customHeight="1">
      <c r="A46" s="603" t="s">
        <v>247</v>
      </c>
      <c r="B46" s="611" t="s">
        <v>348</v>
      </c>
      <c r="C46" s="488"/>
      <c r="D46" s="533">
        <v>6.2071171273725802E-4</v>
      </c>
      <c r="E46" s="533">
        <v>3.2221028552915964E-4</v>
      </c>
      <c r="F46" s="533">
        <v>1.6878672555519145E-4</v>
      </c>
      <c r="G46" s="533">
        <v>1.5820882298730318E-4</v>
      </c>
      <c r="H46" s="533">
        <v>3.8971982747683609E-4</v>
      </c>
      <c r="I46" s="533">
        <v>0</v>
      </c>
      <c r="J46" s="533">
        <v>5.3532034488414102E-3</v>
      </c>
      <c r="K46" s="533">
        <v>5.9951266739312217E-4</v>
      </c>
      <c r="L46" s="510">
        <v>1.2058830572996086E-2</v>
      </c>
      <c r="M46" s="510">
        <v>1.957317540477406E-4</v>
      </c>
      <c r="N46" s="510">
        <v>0</v>
      </c>
      <c r="O46" s="510">
        <v>1.8015498367270421E-4</v>
      </c>
      <c r="P46" s="510">
        <v>8.0658477705748645E-4</v>
      </c>
      <c r="Q46" s="510">
        <v>2.0806980867281244E-3</v>
      </c>
      <c r="R46" s="510">
        <v>5.0400287610698289E-3</v>
      </c>
      <c r="S46" s="510">
        <v>5.4045446642810718E-4</v>
      </c>
      <c r="T46" s="510">
        <v>3.3594812733135193E-4</v>
      </c>
      <c r="U46" s="510">
        <v>1.6532545813181823E-4</v>
      </c>
      <c r="V46" s="510">
        <v>1.533660151889014E-4</v>
      </c>
      <c r="W46" s="510">
        <v>2.2527544603875068E-3</v>
      </c>
      <c r="X46" s="510">
        <v>0</v>
      </c>
      <c r="Y46" s="510">
        <v>1.8367110255017556E-3</v>
      </c>
      <c r="Z46" s="510">
        <v>7.8111018749551446E-4</v>
      </c>
      <c r="AA46" s="510">
        <v>6.6438108967496648E-4</v>
      </c>
      <c r="AB46" s="510">
        <v>2.1468056561821957E-3</v>
      </c>
      <c r="AC46" s="510">
        <v>1.3409956162133815E-3</v>
      </c>
      <c r="AD46" s="510">
        <v>2.0196862404542443E-5</v>
      </c>
      <c r="AE46" s="510">
        <v>3.4810595179676508E-4</v>
      </c>
      <c r="AF46" s="510">
        <v>4.6326525073983902E-4</v>
      </c>
      <c r="AG46" s="510">
        <v>5.1740441310379826E-3</v>
      </c>
      <c r="AH46" s="510">
        <v>2.0818483286076514E-3</v>
      </c>
      <c r="AI46" s="510">
        <v>2.9026993461396182E-3</v>
      </c>
      <c r="AJ46" s="510">
        <v>1.6319280289080855E-3</v>
      </c>
      <c r="AK46" s="510">
        <v>4.8594397094879407E-3</v>
      </c>
      <c r="AL46" s="510">
        <v>2.3349355711323465E-3</v>
      </c>
      <c r="AM46" s="510">
        <v>7.5494007315992013E-4</v>
      </c>
      <c r="AN46" s="510">
        <v>3.2222549605305029E-4</v>
      </c>
      <c r="AO46" s="510">
        <v>1.4567409198373283E-3</v>
      </c>
      <c r="AP46" s="510">
        <v>1.7864398292717436E-4</v>
      </c>
      <c r="AQ46" s="510">
        <v>8.2692270475620642E-4</v>
      </c>
      <c r="AR46" s="510">
        <v>5.4788201368441132E-4</v>
      </c>
      <c r="AS46" s="510">
        <v>8.5741548305110962E-3</v>
      </c>
      <c r="AT46" s="510">
        <v>1.0082180511189358</v>
      </c>
      <c r="AU46" s="510">
        <v>9.1885681317239749E-3</v>
      </c>
      <c r="AV46" s="510">
        <v>5.671665912062876E-3</v>
      </c>
      <c r="AW46" s="510">
        <v>4.2822303798403238E-3</v>
      </c>
      <c r="AX46" s="510">
        <v>1.9060171182308954E-3</v>
      </c>
      <c r="AY46" s="510">
        <v>3.5005568478799517E-3</v>
      </c>
      <c r="AZ46" s="510">
        <v>3.5302181305987309E-3</v>
      </c>
      <c r="BA46" s="510">
        <v>3.8365085869276681E-3</v>
      </c>
      <c r="BB46" s="510">
        <v>3.3626850120084544E-3</v>
      </c>
      <c r="BC46" s="510">
        <v>1.3661654622903457E-3</v>
      </c>
      <c r="BD46" s="510">
        <v>2.2145606638944975E-3</v>
      </c>
      <c r="BE46" s="510">
        <v>1.2479569514538155E-4</v>
      </c>
      <c r="BF46" s="510">
        <v>6.0816365123085375E-4</v>
      </c>
      <c r="BG46" s="510">
        <v>1.1490108000786977E-3</v>
      </c>
      <c r="BH46" s="510">
        <v>1.5654813312671115E-3</v>
      </c>
      <c r="BI46" s="510">
        <v>6.4169298673769836E-3</v>
      </c>
      <c r="BJ46" s="510">
        <v>1.3649155823209002E-3</v>
      </c>
      <c r="BK46" s="510">
        <v>1.7246209068341439E-3</v>
      </c>
      <c r="BL46" s="510">
        <v>3.8846410668293622E-5</v>
      </c>
      <c r="BM46" s="510">
        <v>3.6807907433408669E-3</v>
      </c>
      <c r="BN46" s="510">
        <v>1.2346707018099055E-2</v>
      </c>
      <c r="BO46" s="510">
        <v>1.5614971664923319E-3</v>
      </c>
      <c r="BP46" s="510">
        <v>1.4202478009627925E-3</v>
      </c>
      <c r="BQ46" s="510">
        <v>6.7137722375616618E-4</v>
      </c>
      <c r="BR46" s="510">
        <v>6.8585100394837626E-4</v>
      </c>
      <c r="BS46" s="510">
        <v>7.7721976249911214E-4</v>
      </c>
      <c r="BT46" s="510">
        <v>1.9512327267662312E-4</v>
      </c>
      <c r="BU46" s="510">
        <v>5.2241258328945047E-4</v>
      </c>
      <c r="BV46" s="510">
        <v>1.0579979812996363E-4</v>
      </c>
      <c r="BW46" s="510">
        <v>1.1022082111875417E-4</v>
      </c>
      <c r="BX46" s="510">
        <v>2.4795639897719001E-4</v>
      </c>
      <c r="BY46" s="510">
        <v>2.3368530800436704E-4</v>
      </c>
      <c r="BZ46" s="510">
        <v>3.5570304838613133E-4</v>
      </c>
      <c r="CA46" s="510">
        <v>2.8862402631973461E-4</v>
      </c>
      <c r="CB46" s="510">
        <v>4.3236978339959589E-4</v>
      </c>
      <c r="CC46" s="510">
        <v>2.5009727138994666E-4</v>
      </c>
      <c r="CD46" s="510">
        <v>1.8664794228051812E-4</v>
      </c>
      <c r="CE46" s="510">
        <v>2.5908525515031211E-4</v>
      </c>
      <c r="CF46" s="510">
        <v>6.75675279950164E-4</v>
      </c>
      <c r="CG46" s="510">
        <v>7.9496461103384256E-4</v>
      </c>
      <c r="CH46" s="510">
        <v>5.6267550073331098E-5</v>
      </c>
      <c r="CI46" s="510">
        <v>2.6443224455781946E-4</v>
      </c>
      <c r="CJ46" s="510">
        <v>3.6493399822525854E-4</v>
      </c>
      <c r="CK46" s="510">
        <v>9.7432122433453687E-5</v>
      </c>
      <c r="CL46" s="510">
        <v>2.212733992386519E-4</v>
      </c>
      <c r="CM46" s="510">
        <v>1.7767392871553752E-4</v>
      </c>
      <c r="CN46" s="510">
        <v>6.8236312375042642E-4</v>
      </c>
      <c r="CO46" s="510">
        <v>1.7579193840439191E-4</v>
      </c>
      <c r="CP46" s="510">
        <v>1.2624588055490585E-4</v>
      </c>
      <c r="CQ46" s="510">
        <v>1.5318777658001803E-4</v>
      </c>
      <c r="CR46" s="510">
        <v>1.1496395747073645E-4</v>
      </c>
      <c r="CS46" s="510">
        <v>2.2935294104821645E-4</v>
      </c>
      <c r="CT46" s="510">
        <v>1.913185859824067E-4</v>
      </c>
      <c r="CU46" s="510">
        <v>4.8958752959600625E-4</v>
      </c>
      <c r="CV46" s="510">
        <v>3.8334328007580084E-4</v>
      </c>
      <c r="CW46" s="510">
        <v>1.5018193254958689E-4</v>
      </c>
      <c r="CX46" s="510">
        <v>9.9318738086551033E-4</v>
      </c>
      <c r="CY46" s="510">
        <v>7.9558664236502891E-5</v>
      </c>
      <c r="CZ46" s="510">
        <v>4.3588080049185448E-4</v>
      </c>
      <c r="DA46" s="510">
        <v>6.9852767091729991E-4</v>
      </c>
      <c r="DB46" s="510">
        <v>6.4217694207368615E-4</v>
      </c>
      <c r="DC46" s="510">
        <v>1.7997386776713605E-4</v>
      </c>
      <c r="DD46" s="510">
        <v>7.9402498312113707E-4</v>
      </c>
      <c r="DE46" s="510">
        <v>2.6878541844467145E-4</v>
      </c>
      <c r="DF46" s="510">
        <v>8.864564712255192E-4</v>
      </c>
      <c r="DG46" s="535">
        <v>1.165399177846733</v>
      </c>
      <c r="DH46" s="536">
        <v>0.88303978052210763</v>
      </c>
      <c r="DI46" s="537" t="s">
        <v>247</v>
      </c>
    </row>
    <row r="47" spans="1:113" ht="18.75" customHeight="1">
      <c r="A47" s="603" t="s">
        <v>248</v>
      </c>
      <c r="B47" s="611" t="s">
        <v>187</v>
      </c>
      <c r="C47" s="488"/>
      <c r="D47" s="533">
        <v>4.0673858051873244E-4</v>
      </c>
      <c r="E47" s="533">
        <v>1.4154817925117209E-4</v>
      </c>
      <c r="F47" s="533">
        <v>3.2675388082897941E-4</v>
      </c>
      <c r="G47" s="533">
        <v>1.9764881509020386E-4</v>
      </c>
      <c r="H47" s="533">
        <v>2.7359314803054814E-4</v>
      </c>
      <c r="I47" s="533">
        <v>0</v>
      </c>
      <c r="J47" s="533">
        <v>2.3517190512270859E-3</v>
      </c>
      <c r="K47" s="533">
        <v>1.2293750390356269E-4</v>
      </c>
      <c r="L47" s="510">
        <v>8.9558255013007183E-5</v>
      </c>
      <c r="M47" s="510">
        <v>7.4089452501341778E-5</v>
      </c>
      <c r="N47" s="510">
        <v>0</v>
      </c>
      <c r="O47" s="510">
        <v>1.176504680184501E-4</v>
      </c>
      <c r="P47" s="510">
        <v>1.0091672352269208E-4</v>
      </c>
      <c r="Q47" s="510">
        <v>2.416155501694572E-4</v>
      </c>
      <c r="R47" s="510">
        <v>1.8577750071244355E-3</v>
      </c>
      <c r="S47" s="510">
        <v>1.8837658980846547E-4</v>
      </c>
      <c r="T47" s="510">
        <v>8.6089507551206516E-5</v>
      </c>
      <c r="U47" s="510">
        <v>7.9594772122416768E-5</v>
      </c>
      <c r="V47" s="510">
        <v>1.8597559755468925E-4</v>
      </c>
      <c r="W47" s="510">
        <v>2.8033889468636789E-4</v>
      </c>
      <c r="X47" s="510">
        <v>0</v>
      </c>
      <c r="Y47" s="510">
        <v>2.637572888390063E-4</v>
      </c>
      <c r="Z47" s="510">
        <v>1.4946984139214934E-4</v>
      </c>
      <c r="AA47" s="510">
        <v>1.9643667611368181E-4</v>
      </c>
      <c r="AB47" s="510">
        <v>1.2413947625256191E-4</v>
      </c>
      <c r="AC47" s="510">
        <v>1.2251751334920068E-4</v>
      </c>
      <c r="AD47" s="510">
        <v>3.922590148745116E-5</v>
      </c>
      <c r="AE47" s="510">
        <v>2.2368853716701496E-4</v>
      </c>
      <c r="AF47" s="510">
        <v>2.9057873255006889E-4</v>
      </c>
      <c r="AG47" s="510">
        <v>2.0533381147101027E-4</v>
      </c>
      <c r="AH47" s="510">
        <v>6.7995110450988676E-5</v>
      </c>
      <c r="AI47" s="510">
        <v>6.9950840914821579E-4</v>
      </c>
      <c r="AJ47" s="510">
        <v>3.3800255787904765E-4</v>
      </c>
      <c r="AK47" s="510">
        <v>2.6595726439578461E-3</v>
      </c>
      <c r="AL47" s="510">
        <v>8.1796226575897471E-4</v>
      </c>
      <c r="AM47" s="510">
        <v>5.0272412368304121E-4</v>
      </c>
      <c r="AN47" s="510">
        <v>2.4322476384158913E-4</v>
      </c>
      <c r="AO47" s="510">
        <v>6.1277560765870642E-4</v>
      </c>
      <c r="AP47" s="510">
        <v>6.4702486170001031E-5</v>
      </c>
      <c r="AQ47" s="510">
        <v>2.3685330533041777E-4</v>
      </c>
      <c r="AR47" s="510">
        <v>1.6897223143790588E-4</v>
      </c>
      <c r="AS47" s="510">
        <v>2.3183629871562314E-4</v>
      </c>
      <c r="AT47" s="510">
        <v>2.9357588243493016E-4</v>
      </c>
      <c r="AU47" s="510">
        <v>1.0359225642276346</v>
      </c>
      <c r="AV47" s="510">
        <v>1.2658887261545678E-2</v>
      </c>
      <c r="AW47" s="510">
        <v>1.5989992423544725E-3</v>
      </c>
      <c r="AX47" s="510">
        <v>7.8611574309736922E-4</v>
      </c>
      <c r="AY47" s="510">
        <v>8.0434947932551211E-4</v>
      </c>
      <c r="AZ47" s="510">
        <v>2.1506436347321104E-3</v>
      </c>
      <c r="BA47" s="510">
        <v>1.0127271621571992E-2</v>
      </c>
      <c r="BB47" s="510">
        <v>1.0485796941869842E-3</v>
      </c>
      <c r="BC47" s="510">
        <v>7.0316691221197802E-4</v>
      </c>
      <c r="BD47" s="510">
        <v>6.4337954481815188E-4</v>
      </c>
      <c r="BE47" s="510">
        <v>7.1151254690385979E-5</v>
      </c>
      <c r="BF47" s="510">
        <v>3.4449708247200961E-4</v>
      </c>
      <c r="BG47" s="510">
        <v>5.9154416529740191E-4</v>
      </c>
      <c r="BH47" s="510">
        <v>2.6621696679944066E-3</v>
      </c>
      <c r="BI47" s="510">
        <v>1.0477326747455398E-2</v>
      </c>
      <c r="BJ47" s="510">
        <v>3.07775674836767E-3</v>
      </c>
      <c r="BK47" s="510">
        <v>1.7309805712145042E-4</v>
      </c>
      <c r="BL47" s="510">
        <v>4.6624960850746189E-5</v>
      </c>
      <c r="BM47" s="510">
        <v>3.0954990236405546E-3</v>
      </c>
      <c r="BN47" s="510">
        <v>4.3828811716630243E-4</v>
      </c>
      <c r="BO47" s="510">
        <v>1.6541070769268511E-3</v>
      </c>
      <c r="BP47" s="510">
        <v>2.4452644511828662E-3</v>
      </c>
      <c r="BQ47" s="510">
        <v>8.4155569758135045E-4</v>
      </c>
      <c r="BR47" s="510">
        <v>9.8348632967042374E-5</v>
      </c>
      <c r="BS47" s="510">
        <v>5.2484323654291244E-3</v>
      </c>
      <c r="BT47" s="510">
        <v>3.3106101954982569E-4</v>
      </c>
      <c r="BU47" s="510">
        <v>1.3602332087106107E-4</v>
      </c>
      <c r="BV47" s="510">
        <v>8.2435547711077453E-5</v>
      </c>
      <c r="BW47" s="510">
        <v>8.3536185302498478E-5</v>
      </c>
      <c r="BX47" s="510">
        <v>4.9022686829520245E-5</v>
      </c>
      <c r="BY47" s="510">
        <v>1.4613046173147158E-5</v>
      </c>
      <c r="BZ47" s="510">
        <v>2.374469502961188E-4</v>
      </c>
      <c r="CA47" s="510">
        <v>3.1182211471067722E-4</v>
      </c>
      <c r="CB47" s="510">
        <v>1.9067574296531369E-3</v>
      </c>
      <c r="CC47" s="510">
        <v>6.6321590725454071E-5</v>
      </c>
      <c r="CD47" s="510">
        <v>2.081984392214468E-4</v>
      </c>
      <c r="CE47" s="510">
        <v>1.567685617841553E-4</v>
      </c>
      <c r="CF47" s="510">
        <v>1.8457921074715159E-4</v>
      </c>
      <c r="CG47" s="510">
        <v>2.1517494887805029E-4</v>
      </c>
      <c r="CH47" s="510">
        <v>5.0622205405537988E-5</v>
      </c>
      <c r="CI47" s="510">
        <v>1.3229705749729951E-4</v>
      </c>
      <c r="CJ47" s="510">
        <v>1.7500433073166331E-4</v>
      </c>
      <c r="CK47" s="510">
        <v>1.9618223079512237E-4</v>
      </c>
      <c r="CL47" s="510">
        <v>1.4529792659176107E-4</v>
      </c>
      <c r="CM47" s="510">
        <v>1.2362610938085084E-4</v>
      </c>
      <c r="CN47" s="510">
        <v>2.9855732265373264E-4</v>
      </c>
      <c r="CO47" s="510">
        <v>1.3466977475305608E-4</v>
      </c>
      <c r="CP47" s="510">
        <v>1.6467434201194203E-4</v>
      </c>
      <c r="CQ47" s="510">
        <v>8.1906332384312549E-5</v>
      </c>
      <c r="CR47" s="510">
        <v>1.6240773180717729E-4</v>
      </c>
      <c r="CS47" s="510">
        <v>1.274068613064566E-4</v>
      </c>
      <c r="CT47" s="510">
        <v>1.0898456793544233E-4</v>
      </c>
      <c r="CU47" s="510">
        <v>1.4514731264211035E-4</v>
      </c>
      <c r="CV47" s="510">
        <v>1.2177030502139319E-3</v>
      </c>
      <c r="CW47" s="510">
        <v>1.1571221742835248E-4</v>
      </c>
      <c r="CX47" s="510">
        <v>1.1370194530160386E-2</v>
      </c>
      <c r="CY47" s="510">
        <v>9.0199814915754609E-5</v>
      </c>
      <c r="CZ47" s="510">
        <v>2.7174371927832946E-4</v>
      </c>
      <c r="DA47" s="510">
        <v>1.5002615237317692E-4</v>
      </c>
      <c r="DB47" s="510">
        <v>1.9495880945653523E-4</v>
      </c>
      <c r="DC47" s="510">
        <v>1.9925469648416261E-4</v>
      </c>
      <c r="DD47" s="510">
        <v>1.4441451270205176E-4</v>
      </c>
      <c r="DE47" s="510">
        <v>5.7432789667845553E-5</v>
      </c>
      <c r="DF47" s="510">
        <v>1.6961283863669086E-4</v>
      </c>
      <c r="DG47" s="535">
        <v>1.1333971931423017</v>
      </c>
      <c r="DH47" s="536">
        <v>0.85879141473735898</v>
      </c>
      <c r="DI47" s="537" t="s">
        <v>248</v>
      </c>
    </row>
    <row r="48" spans="1:113" ht="18.75" customHeight="1">
      <c r="A48" s="603" t="s">
        <v>249</v>
      </c>
      <c r="B48" s="611" t="s">
        <v>188</v>
      </c>
      <c r="C48" s="488"/>
      <c r="D48" s="533">
        <v>6.0511800941846815E-4</v>
      </c>
      <c r="E48" s="533">
        <v>2.004999247002732E-4</v>
      </c>
      <c r="F48" s="533">
        <v>4.7414320855578376E-4</v>
      </c>
      <c r="G48" s="533">
        <v>3.6055171773641948E-4</v>
      </c>
      <c r="H48" s="533">
        <v>1.3771563928392108E-4</v>
      </c>
      <c r="I48" s="533">
        <v>0</v>
      </c>
      <c r="J48" s="533">
        <v>2.0327873090490367E-3</v>
      </c>
      <c r="K48" s="533">
        <v>1.6323303153523974E-4</v>
      </c>
      <c r="L48" s="510">
        <v>1.1942085114174719E-4</v>
      </c>
      <c r="M48" s="510">
        <v>1.0749899627953627E-4</v>
      </c>
      <c r="N48" s="510">
        <v>0</v>
      </c>
      <c r="O48" s="510">
        <v>1.5344517094390963E-4</v>
      </c>
      <c r="P48" s="510">
        <v>1.2997862294837506E-4</v>
      </c>
      <c r="Q48" s="510">
        <v>3.5296436685506173E-4</v>
      </c>
      <c r="R48" s="510">
        <v>2.4019205025184519E-4</v>
      </c>
      <c r="S48" s="510">
        <v>2.4553541300139904E-4</v>
      </c>
      <c r="T48" s="510">
        <v>1.1626723329573525E-4</v>
      </c>
      <c r="U48" s="510">
        <v>1.1654862999102142E-4</v>
      </c>
      <c r="V48" s="510">
        <v>2.4727332932094427E-4</v>
      </c>
      <c r="W48" s="510">
        <v>3.7097851788617594E-4</v>
      </c>
      <c r="X48" s="510">
        <v>0</v>
      </c>
      <c r="Y48" s="510">
        <v>3.6591572815333203E-4</v>
      </c>
      <c r="Z48" s="510">
        <v>1.5558164490578859E-4</v>
      </c>
      <c r="AA48" s="510">
        <v>2.4194909649198363E-4</v>
      </c>
      <c r="AB48" s="510">
        <v>1.6046399914895811E-4</v>
      </c>
      <c r="AC48" s="510">
        <v>1.2117009399017436E-4</v>
      </c>
      <c r="AD48" s="510">
        <v>5.8509624221020039E-5</v>
      </c>
      <c r="AE48" s="510">
        <v>3.2611607186307337E-4</v>
      </c>
      <c r="AF48" s="510">
        <v>1.3022858241476122E-3</v>
      </c>
      <c r="AG48" s="510">
        <v>3.0267012834639281E-4</v>
      </c>
      <c r="AH48" s="510">
        <v>1.0052216941623288E-4</v>
      </c>
      <c r="AI48" s="510">
        <v>4.6810503474267235E-4</v>
      </c>
      <c r="AJ48" s="510">
        <v>4.363260626732248E-4</v>
      </c>
      <c r="AK48" s="510">
        <v>2.4978392285495373E-3</v>
      </c>
      <c r="AL48" s="510">
        <v>1.0702124939784927E-3</v>
      </c>
      <c r="AM48" s="510">
        <v>7.2430042293964618E-4</v>
      </c>
      <c r="AN48" s="510">
        <v>3.4548853630288163E-4</v>
      </c>
      <c r="AO48" s="510">
        <v>6.8845650847558211E-4</v>
      </c>
      <c r="AP48" s="510">
        <v>1.7543417282275649E-4</v>
      </c>
      <c r="AQ48" s="510">
        <v>3.4170670043068209E-4</v>
      </c>
      <c r="AR48" s="510">
        <v>3.2657936025591843E-4</v>
      </c>
      <c r="AS48" s="510">
        <v>1.9292287113259674E-4</v>
      </c>
      <c r="AT48" s="510">
        <v>3.3979346250461156E-4</v>
      </c>
      <c r="AU48" s="510">
        <v>1.6749718909432291E-3</v>
      </c>
      <c r="AV48" s="510">
        <v>1.0448168366332597</v>
      </c>
      <c r="AW48" s="510">
        <v>5.2409701084969273E-4</v>
      </c>
      <c r="AX48" s="510">
        <v>1.5617407487185841E-3</v>
      </c>
      <c r="AY48" s="510">
        <v>8.4701523552209207E-4</v>
      </c>
      <c r="AZ48" s="510">
        <v>1.3968472416700274E-3</v>
      </c>
      <c r="BA48" s="510">
        <v>9.1982558667142854E-4</v>
      </c>
      <c r="BB48" s="510">
        <v>1.1686390293919667E-3</v>
      </c>
      <c r="BC48" s="510">
        <v>6.9138342372450032E-4</v>
      </c>
      <c r="BD48" s="510">
        <v>2.2453119076259163E-4</v>
      </c>
      <c r="BE48" s="510">
        <v>1.2455335182814378E-4</v>
      </c>
      <c r="BF48" s="510">
        <v>1.0843153959728253E-4</v>
      </c>
      <c r="BG48" s="510">
        <v>1.9989986938717555E-4</v>
      </c>
      <c r="BH48" s="510">
        <v>4.2913777125462907E-4</v>
      </c>
      <c r="BI48" s="510">
        <v>8.0053560895726277E-4</v>
      </c>
      <c r="BJ48" s="510">
        <v>2.6982408075095068E-4</v>
      </c>
      <c r="BK48" s="510">
        <v>1.3166875141104652E-4</v>
      </c>
      <c r="BL48" s="510">
        <v>6.3709353105389962E-5</v>
      </c>
      <c r="BM48" s="510">
        <v>1.921720885736018E-4</v>
      </c>
      <c r="BN48" s="510">
        <v>3.00736090130989E-4</v>
      </c>
      <c r="BO48" s="510">
        <v>3.426608954717516E-4</v>
      </c>
      <c r="BP48" s="510">
        <v>2.6929633912926214E-4</v>
      </c>
      <c r="BQ48" s="510">
        <v>1.2521332539789558E-3</v>
      </c>
      <c r="BR48" s="510">
        <v>1.3314969376320649E-4</v>
      </c>
      <c r="BS48" s="510">
        <v>7.4429669874721816E-4</v>
      </c>
      <c r="BT48" s="510">
        <v>4.2922820588665243E-4</v>
      </c>
      <c r="BU48" s="510">
        <v>1.7662170015580545E-4</v>
      </c>
      <c r="BV48" s="510">
        <v>1.057605160047233E-4</v>
      </c>
      <c r="BW48" s="510">
        <v>1.0082561945199753E-4</v>
      </c>
      <c r="BX48" s="510">
        <v>6.1417831981403149E-5</v>
      </c>
      <c r="BY48" s="510">
        <v>1.5492246031710342E-5</v>
      </c>
      <c r="BZ48" s="510">
        <v>1.4277305700523304E-4</v>
      </c>
      <c r="CA48" s="510">
        <v>4.664670773533108E-4</v>
      </c>
      <c r="CB48" s="510">
        <v>2.8038554142425253E-3</v>
      </c>
      <c r="CC48" s="510">
        <v>7.8142619206838837E-5</v>
      </c>
      <c r="CD48" s="510">
        <v>1.9898936473877949E-4</v>
      </c>
      <c r="CE48" s="510">
        <v>2.206218283966384E-4</v>
      </c>
      <c r="CF48" s="510">
        <v>2.3556676817950274E-4</v>
      </c>
      <c r="CG48" s="510">
        <v>2.0469659471796366E-4</v>
      </c>
      <c r="CH48" s="510">
        <v>6.7822896299715886E-5</v>
      </c>
      <c r="CI48" s="510">
        <v>1.4443708697719921E-4</v>
      </c>
      <c r="CJ48" s="510">
        <v>2.2330336661709088E-4</v>
      </c>
      <c r="CK48" s="510">
        <v>2.8520264232751938E-4</v>
      </c>
      <c r="CL48" s="510">
        <v>1.8805398925762621E-4</v>
      </c>
      <c r="CM48" s="510">
        <v>1.4890900503883566E-4</v>
      </c>
      <c r="CN48" s="510">
        <v>3.1617959209287027E-4</v>
      </c>
      <c r="CO48" s="510">
        <v>1.2709661705552646E-4</v>
      </c>
      <c r="CP48" s="510">
        <v>1.8170161065790623E-4</v>
      </c>
      <c r="CQ48" s="510">
        <v>8.3753863705909388E-5</v>
      </c>
      <c r="CR48" s="510">
        <v>2.1115027026833057E-4</v>
      </c>
      <c r="CS48" s="510">
        <v>1.3508058647627733E-4</v>
      </c>
      <c r="CT48" s="510">
        <v>1.0310612697077786E-4</v>
      </c>
      <c r="CU48" s="510">
        <v>1.8745810202195809E-4</v>
      </c>
      <c r="CV48" s="510">
        <v>1.8929651164235708E-3</v>
      </c>
      <c r="CW48" s="510">
        <v>1.5489487354627461E-4</v>
      </c>
      <c r="CX48" s="510">
        <v>1.7253976036884451E-2</v>
      </c>
      <c r="CY48" s="510">
        <v>8.5875377803474324E-5</v>
      </c>
      <c r="CZ48" s="510">
        <v>2.9076297720682297E-4</v>
      </c>
      <c r="DA48" s="510">
        <v>1.4795410171830847E-4</v>
      </c>
      <c r="DB48" s="510">
        <v>1.8226382025595512E-4</v>
      </c>
      <c r="DC48" s="510">
        <v>2.4588218145847412E-4</v>
      </c>
      <c r="DD48" s="510">
        <v>1.7042427801377839E-4</v>
      </c>
      <c r="DE48" s="510">
        <v>7.6860126370264709E-5</v>
      </c>
      <c r="DF48" s="510">
        <v>2.0441731675992328E-4</v>
      </c>
      <c r="DG48" s="535">
        <v>1.104454585440851</v>
      </c>
      <c r="DH48" s="536">
        <v>0.8368611830723186</v>
      </c>
      <c r="DI48" s="537" t="s">
        <v>249</v>
      </c>
    </row>
    <row r="49" spans="1:113" ht="18.75" customHeight="1">
      <c r="A49" s="603" t="s">
        <v>250</v>
      </c>
      <c r="B49" s="611" t="s">
        <v>189</v>
      </c>
      <c r="C49" s="488"/>
      <c r="D49" s="533">
        <v>4.804401584657537E-5</v>
      </c>
      <c r="E49" s="533">
        <v>1.9395700644465148E-5</v>
      </c>
      <c r="F49" s="533">
        <v>1.7119214223597405E-4</v>
      </c>
      <c r="G49" s="533">
        <v>1.7070567445700563E-5</v>
      </c>
      <c r="H49" s="533">
        <v>1.0224173921832666E-5</v>
      </c>
      <c r="I49" s="533">
        <v>0</v>
      </c>
      <c r="J49" s="533">
        <v>5.1866738056102665E-5</v>
      </c>
      <c r="K49" s="533">
        <v>1.3294104101675549E-5</v>
      </c>
      <c r="L49" s="510">
        <v>9.0108821822344438E-6</v>
      </c>
      <c r="M49" s="510">
        <v>7.7898432613730956E-6</v>
      </c>
      <c r="N49" s="510">
        <v>0</v>
      </c>
      <c r="O49" s="510">
        <v>1.0430245314910441E-5</v>
      </c>
      <c r="P49" s="510">
        <v>1.1521024767713178E-5</v>
      </c>
      <c r="Q49" s="510">
        <v>2.0182517324999693E-5</v>
      </c>
      <c r="R49" s="510">
        <v>1.1507331205602244E-5</v>
      </c>
      <c r="S49" s="510">
        <v>1.4714399862949828E-5</v>
      </c>
      <c r="T49" s="510">
        <v>1.0276527523951277E-5</v>
      </c>
      <c r="U49" s="510">
        <v>9.165282534894192E-6</v>
      </c>
      <c r="V49" s="510">
        <v>1.437589191153827E-5</v>
      </c>
      <c r="W49" s="510">
        <v>1.9983731059113763E-5</v>
      </c>
      <c r="X49" s="510">
        <v>0</v>
      </c>
      <c r="Y49" s="510">
        <v>2.0147491273725634E-5</v>
      </c>
      <c r="Z49" s="510">
        <v>1.0455676245107333E-5</v>
      </c>
      <c r="AA49" s="510">
        <v>1.5507200110886607E-5</v>
      </c>
      <c r="AB49" s="510">
        <v>1.0584877044539426E-5</v>
      </c>
      <c r="AC49" s="510">
        <v>8.9729323791942237E-6</v>
      </c>
      <c r="AD49" s="510">
        <v>3.1978111701530874E-6</v>
      </c>
      <c r="AE49" s="510">
        <v>1.4708724588027666E-5</v>
      </c>
      <c r="AF49" s="510">
        <v>1.0403146829901641E-5</v>
      </c>
      <c r="AG49" s="510">
        <v>1.7257911578348038E-5</v>
      </c>
      <c r="AH49" s="510">
        <v>8.6088918782062197E-6</v>
      </c>
      <c r="AI49" s="510">
        <v>1.1332541857256671E-5</v>
      </c>
      <c r="AJ49" s="510">
        <v>2.2634353824403557E-5</v>
      </c>
      <c r="AK49" s="510">
        <v>1.8682223315547113E-5</v>
      </c>
      <c r="AL49" s="510">
        <v>2.0441296759128938E-5</v>
      </c>
      <c r="AM49" s="510">
        <v>3.5577713632003461E-5</v>
      </c>
      <c r="AN49" s="510">
        <v>1.7191127395131999E-5</v>
      </c>
      <c r="AO49" s="510">
        <v>1.7711834093706627E-5</v>
      </c>
      <c r="AP49" s="510">
        <v>7.9129434894894061E-6</v>
      </c>
      <c r="AQ49" s="510">
        <v>1.3555919109419754E-5</v>
      </c>
      <c r="AR49" s="510">
        <v>1.2795107272214652E-5</v>
      </c>
      <c r="AS49" s="510">
        <v>1.1074035494850698E-5</v>
      </c>
      <c r="AT49" s="510">
        <v>1.1089370795051647E-5</v>
      </c>
      <c r="AU49" s="510">
        <v>4.2293250331593138E-5</v>
      </c>
      <c r="AV49" s="510">
        <v>2.5210026720404443E-4</v>
      </c>
      <c r="AW49" s="510">
        <v>1.003895809152771</v>
      </c>
      <c r="AX49" s="510">
        <v>1.7535600099646798E-5</v>
      </c>
      <c r="AY49" s="510">
        <v>1.258648308513965E-5</v>
      </c>
      <c r="AZ49" s="510">
        <v>1.9915044856192484E-4</v>
      </c>
      <c r="BA49" s="510">
        <v>1.2806118211063877E-5</v>
      </c>
      <c r="BB49" s="510">
        <v>4.5337880746207102E-5</v>
      </c>
      <c r="BC49" s="510">
        <v>1.325354980540059E-5</v>
      </c>
      <c r="BD49" s="510">
        <v>7.725229735168453E-6</v>
      </c>
      <c r="BE49" s="510">
        <v>3.5837283936221869E-6</v>
      </c>
      <c r="BF49" s="510">
        <v>6.4093789816972943E-6</v>
      </c>
      <c r="BG49" s="510">
        <v>1.5605506420630353E-5</v>
      </c>
      <c r="BH49" s="510">
        <v>2.2176330926275084E-5</v>
      </c>
      <c r="BI49" s="510">
        <v>1.2652488008030787E-5</v>
      </c>
      <c r="BJ49" s="510">
        <v>7.5906889452057376E-6</v>
      </c>
      <c r="BK49" s="510">
        <v>1.9807599691260085E-5</v>
      </c>
      <c r="BL49" s="510">
        <v>3.9323447182520679E-6</v>
      </c>
      <c r="BM49" s="510">
        <v>3.2589239942468518E-5</v>
      </c>
      <c r="BN49" s="510">
        <v>1.6270286459262878E-5</v>
      </c>
      <c r="BO49" s="510">
        <v>2.2943092828965608E-5</v>
      </c>
      <c r="BP49" s="510">
        <v>1.6614774167633734E-5</v>
      </c>
      <c r="BQ49" s="510">
        <v>6.1654576198821027E-5</v>
      </c>
      <c r="BR49" s="510">
        <v>7.4896625194145868E-6</v>
      </c>
      <c r="BS49" s="510">
        <v>4.022723961828821E-5</v>
      </c>
      <c r="BT49" s="510">
        <v>2.8047411931180401E-5</v>
      </c>
      <c r="BU49" s="510">
        <v>5.792098451101335E-5</v>
      </c>
      <c r="BV49" s="510">
        <v>1.2373727502247687E-5</v>
      </c>
      <c r="BW49" s="510">
        <v>8.2438768056952595E-6</v>
      </c>
      <c r="BX49" s="510">
        <v>4.9779738123526799E-6</v>
      </c>
      <c r="BY49" s="510">
        <v>1.3791009457075389E-6</v>
      </c>
      <c r="BZ49" s="510">
        <v>1.0226034800209137E-5</v>
      </c>
      <c r="CA49" s="510">
        <v>2.4657693659007835E-5</v>
      </c>
      <c r="CB49" s="510">
        <v>1.4387447881234058E-4</v>
      </c>
      <c r="CC49" s="510">
        <v>5.1006374476473118E-6</v>
      </c>
      <c r="CD49" s="510">
        <v>1.5350552263996219E-5</v>
      </c>
      <c r="CE49" s="510">
        <v>1.9410483246840878E-5</v>
      </c>
      <c r="CF49" s="510">
        <v>2.6141511892785927E-5</v>
      </c>
      <c r="CG49" s="510">
        <v>1.5156518825881876E-5</v>
      </c>
      <c r="CH49" s="510">
        <v>8.6562248808213347E-6</v>
      </c>
      <c r="CI49" s="510">
        <v>1.5600989496646139E-5</v>
      </c>
      <c r="CJ49" s="510">
        <v>3.3962648037936217E-5</v>
      </c>
      <c r="CK49" s="510">
        <v>1.7464994104634136E-5</v>
      </c>
      <c r="CL49" s="510">
        <v>1.9234679521420563E-5</v>
      </c>
      <c r="CM49" s="510">
        <v>7.8783372373825874E-5</v>
      </c>
      <c r="CN49" s="510">
        <v>1.0189806901301314E-4</v>
      </c>
      <c r="CO49" s="510">
        <v>9.9308999721928893E-6</v>
      </c>
      <c r="CP49" s="510">
        <v>1.7116652584378734E-5</v>
      </c>
      <c r="CQ49" s="510">
        <v>7.3421527878856805E-4</v>
      </c>
      <c r="CR49" s="510">
        <v>3.0091620742068802E-4</v>
      </c>
      <c r="CS49" s="510">
        <v>1.6258507708878363E-4</v>
      </c>
      <c r="CT49" s="510">
        <v>1.2609721892016144E-4</v>
      </c>
      <c r="CU49" s="510">
        <v>1.8497139350578527E-5</v>
      </c>
      <c r="CV49" s="510">
        <v>1.8709234335647092E-4</v>
      </c>
      <c r="CW49" s="510">
        <v>2.299626486207195E-5</v>
      </c>
      <c r="CX49" s="510">
        <v>8.2523950982210756E-4</v>
      </c>
      <c r="CY49" s="510">
        <v>1.5935793029976067E-5</v>
      </c>
      <c r="CZ49" s="510">
        <v>2.3762878555946184E-5</v>
      </c>
      <c r="DA49" s="510">
        <v>1.3398849995199542E-5</v>
      </c>
      <c r="DB49" s="510">
        <v>1.6105693617476964E-5</v>
      </c>
      <c r="DC49" s="510">
        <v>2.7061681263453968E-4</v>
      </c>
      <c r="DD49" s="510">
        <v>3.68794912005653E-5</v>
      </c>
      <c r="DE49" s="510">
        <v>1.1969163918847448E-3</v>
      </c>
      <c r="DF49" s="510">
        <v>3.3745713388047091E-5</v>
      </c>
      <c r="DG49" s="535">
        <v>1.0102385433480667</v>
      </c>
      <c r="DH49" s="536">
        <v>0.76547232789482211</v>
      </c>
      <c r="DI49" s="537" t="s">
        <v>250</v>
      </c>
    </row>
    <row r="50" spans="1:113" ht="18.75" customHeight="1">
      <c r="A50" s="603" t="s">
        <v>251</v>
      </c>
      <c r="B50" s="611" t="s">
        <v>349</v>
      </c>
      <c r="C50" s="488"/>
      <c r="D50" s="533">
        <v>4.6074306343227278E-4</v>
      </c>
      <c r="E50" s="533">
        <v>1.5240253549355699E-4</v>
      </c>
      <c r="F50" s="533">
        <v>3.796259787592745E-4</v>
      </c>
      <c r="G50" s="533">
        <v>2.2283794499801439E-4</v>
      </c>
      <c r="H50" s="533">
        <v>1.0715322397958382E-4</v>
      </c>
      <c r="I50" s="533">
        <v>0</v>
      </c>
      <c r="J50" s="533">
        <v>7.3358052906110922E-4</v>
      </c>
      <c r="K50" s="533">
        <v>1.2240160296852451E-4</v>
      </c>
      <c r="L50" s="510">
        <v>8.1660375744521178E-5</v>
      </c>
      <c r="M50" s="510">
        <v>8.1231589091576391E-5</v>
      </c>
      <c r="N50" s="510">
        <v>0</v>
      </c>
      <c r="O50" s="510">
        <v>1.1613877421748875E-4</v>
      </c>
      <c r="P50" s="510">
        <v>9.900989110621448E-5</v>
      </c>
      <c r="Q50" s="510">
        <v>2.4689750667076561E-4</v>
      </c>
      <c r="R50" s="510">
        <v>9.2807423108975733E-5</v>
      </c>
      <c r="S50" s="510">
        <v>1.845987793299332E-4</v>
      </c>
      <c r="T50" s="510">
        <v>8.6746868316197494E-5</v>
      </c>
      <c r="U50" s="510">
        <v>8.6182912726600906E-5</v>
      </c>
      <c r="V50" s="510">
        <v>1.8429957603973088E-4</v>
      </c>
      <c r="W50" s="510">
        <v>2.6715566991208852E-4</v>
      </c>
      <c r="X50" s="510">
        <v>0</v>
      </c>
      <c r="Y50" s="510">
        <v>2.759337654046133E-4</v>
      </c>
      <c r="Z50" s="510">
        <v>1.1676665048300584E-4</v>
      </c>
      <c r="AA50" s="510">
        <v>1.8182524468045294E-4</v>
      </c>
      <c r="AB50" s="510">
        <v>1.1737775785846061E-4</v>
      </c>
      <c r="AC50" s="510">
        <v>8.9700246511566041E-5</v>
      </c>
      <c r="AD50" s="510">
        <v>4.4308634507256046E-5</v>
      </c>
      <c r="AE50" s="510">
        <v>1.7486674039358452E-4</v>
      </c>
      <c r="AF50" s="510">
        <v>1.2490429579411369E-4</v>
      </c>
      <c r="AG50" s="510">
        <v>2.2240113219368018E-4</v>
      </c>
      <c r="AH50" s="510">
        <v>7.03476001560194E-5</v>
      </c>
      <c r="AI50" s="510">
        <v>1.1670640512233423E-4</v>
      </c>
      <c r="AJ50" s="510">
        <v>3.001890543917903E-4</v>
      </c>
      <c r="AK50" s="510">
        <v>2.2202350828588656E-4</v>
      </c>
      <c r="AL50" s="510">
        <v>2.5670173581608061E-4</v>
      </c>
      <c r="AM50" s="510">
        <v>5.3593600720917747E-4</v>
      </c>
      <c r="AN50" s="510">
        <v>2.5742069810874801E-4</v>
      </c>
      <c r="AO50" s="510">
        <v>2.4471027757102783E-4</v>
      </c>
      <c r="AP50" s="510">
        <v>6.5796932546441196E-5</v>
      </c>
      <c r="AQ50" s="510">
        <v>1.74212071375108E-4</v>
      </c>
      <c r="AR50" s="510">
        <v>1.5647740539484803E-4</v>
      </c>
      <c r="AS50" s="510">
        <v>1.4000427837758568E-4</v>
      </c>
      <c r="AT50" s="510">
        <v>2.0643661217871256E-4</v>
      </c>
      <c r="AU50" s="510">
        <v>3.4641052812277442E-4</v>
      </c>
      <c r="AV50" s="510">
        <v>5.2882866509934463E-3</v>
      </c>
      <c r="AW50" s="510">
        <v>0.14296601211774806</v>
      </c>
      <c r="AX50" s="510">
        <v>1.0787097654149544</v>
      </c>
      <c r="AY50" s="510">
        <v>3.3574059719036146E-2</v>
      </c>
      <c r="AZ50" s="510">
        <v>3.8957168638099303E-2</v>
      </c>
      <c r="BA50" s="510">
        <v>0.11751933555440584</v>
      </c>
      <c r="BB50" s="510">
        <v>0.17563815963064477</v>
      </c>
      <c r="BC50" s="510">
        <v>0.29109667556140989</v>
      </c>
      <c r="BD50" s="510">
        <v>6.0269634973309491E-2</v>
      </c>
      <c r="BE50" s="510">
        <v>5.4221435584056052E-2</v>
      </c>
      <c r="BF50" s="510">
        <v>9.9314127663473976E-4</v>
      </c>
      <c r="BG50" s="510">
        <v>7.6476416726702339E-4</v>
      </c>
      <c r="BH50" s="510">
        <v>7.1829909703392337E-3</v>
      </c>
      <c r="BI50" s="510">
        <v>2.7778719652195533E-4</v>
      </c>
      <c r="BJ50" s="510">
        <v>6.200518581133132E-4</v>
      </c>
      <c r="BK50" s="510">
        <v>4.6334548432160072E-4</v>
      </c>
      <c r="BL50" s="510">
        <v>4.7662485159768146E-5</v>
      </c>
      <c r="BM50" s="510">
        <v>1.5919540312423543E-4</v>
      </c>
      <c r="BN50" s="510">
        <v>2.1978070044254152E-4</v>
      </c>
      <c r="BO50" s="510">
        <v>2.2011772462933376E-4</v>
      </c>
      <c r="BP50" s="510">
        <v>2.2388016552153016E-4</v>
      </c>
      <c r="BQ50" s="510">
        <v>9.4979298100066447E-4</v>
      </c>
      <c r="BR50" s="510">
        <v>8.5787617395806284E-5</v>
      </c>
      <c r="BS50" s="510">
        <v>4.6569092840432406E-4</v>
      </c>
      <c r="BT50" s="510">
        <v>3.2580226941288337E-4</v>
      </c>
      <c r="BU50" s="510">
        <v>1.3953545243353734E-4</v>
      </c>
      <c r="BV50" s="510">
        <v>8.1109888207475179E-5</v>
      </c>
      <c r="BW50" s="510">
        <v>7.6789811623584204E-5</v>
      </c>
      <c r="BX50" s="510">
        <v>4.6607475171347151E-5</v>
      </c>
      <c r="BY50" s="510">
        <v>1.1654760314767458E-5</v>
      </c>
      <c r="BZ50" s="510">
        <v>1.1364374955979169E-4</v>
      </c>
      <c r="CA50" s="510">
        <v>3.497038123281193E-4</v>
      </c>
      <c r="CB50" s="510">
        <v>2.1249058414463764E-3</v>
      </c>
      <c r="CC50" s="510">
        <v>3.4709582638213272E-5</v>
      </c>
      <c r="CD50" s="510">
        <v>1.5532997631788567E-4</v>
      </c>
      <c r="CE50" s="510">
        <v>1.6863699129990699E-4</v>
      </c>
      <c r="CF50" s="510">
        <v>1.533308942191603E-4</v>
      </c>
      <c r="CG50" s="510">
        <v>1.2804922442693749E-4</v>
      </c>
      <c r="CH50" s="510">
        <v>5.2319343193087364E-5</v>
      </c>
      <c r="CI50" s="510">
        <v>1.111510538036474E-4</v>
      </c>
      <c r="CJ50" s="510">
        <v>1.8181497924958187E-4</v>
      </c>
      <c r="CK50" s="510">
        <v>2.1934586944007725E-4</v>
      </c>
      <c r="CL50" s="510">
        <v>1.4488652655399506E-4</v>
      </c>
      <c r="CM50" s="510">
        <v>1.3569249381032512E-4</v>
      </c>
      <c r="CN50" s="510">
        <v>2.5571884253321918E-4</v>
      </c>
      <c r="CO50" s="510">
        <v>9.6457587453814667E-5</v>
      </c>
      <c r="CP50" s="510">
        <v>1.7301846672790919E-4</v>
      </c>
      <c r="CQ50" s="510">
        <v>1.6678077689238758E-4</v>
      </c>
      <c r="CR50" s="510">
        <v>2.0104579558791102E-4</v>
      </c>
      <c r="CS50" s="510">
        <v>1.2417309602722929E-4</v>
      </c>
      <c r="CT50" s="510">
        <v>9.4693151602597009E-5</v>
      </c>
      <c r="CU50" s="510">
        <v>1.4337872066516296E-4</v>
      </c>
      <c r="CV50" s="510">
        <v>1.4065626206242762E-3</v>
      </c>
      <c r="CW50" s="510">
        <v>1.2292825583336571E-4</v>
      </c>
      <c r="CX50" s="510">
        <v>1.3100780901053316E-2</v>
      </c>
      <c r="CY50" s="510">
        <v>6.6277216511430464E-5</v>
      </c>
      <c r="CZ50" s="510">
        <v>2.1876054708924508E-4</v>
      </c>
      <c r="DA50" s="510">
        <v>1.1158777352578036E-4</v>
      </c>
      <c r="DB50" s="510">
        <v>1.3800443904277924E-4</v>
      </c>
      <c r="DC50" s="510">
        <v>2.2285385303133135E-4</v>
      </c>
      <c r="DD50" s="510">
        <v>1.2185986463484582E-4</v>
      </c>
      <c r="DE50" s="510">
        <v>3.2974452052822272E-4</v>
      </c>
      <c r="DF50" s="510">
        <v>1.5911166559336607E-4</v>
      </c>
      <c r="DG50" s="535">
        <v>2.0410702127213809</v>
      </c>
      <c r="DH50" s="536">
        <v>1.5465483646571909</v>
      </c>
      <c r="DI50" s="537" t="s">
        <v>251</v>
      </c>
    </row>
    <row r="51" spans="1:113" ht="18.75" customHeight="1">
      <c r="A51" s="603" t="s">
        <v>252</v>
      </c>
      <c r="B51" s="611" t="s">
        <v>350</v>
      </c>
      <c r="C51" s="488"/>
      <c r="D51" s="533">
        <v>1.2740173476313225E-4</v>
      </c>
      <c r="E51" s="533">
        <v>4.6588958694282802E-5</v>
      </c>
      <c r="F51" s="533">
        <v>1.0845761403742408E-4</v>
      </c>
      <c r="G51" s="533">
        <v>6.5918293260884545E-5</v>
      </c>
      <c r="H51" s="533">
        <v>3.3351268539686723E-5</v>
      </c>
      <c r="I51" s="533">
        <v>0</v>
      </c>
      <c r="J51" s="533">
        <v>2.0359602226464819E-4</v>
      </c>
      <c r="K51" s="533">
        <v>3.859392565156692E-5</v>
      </c>
      <c r="L51" s="510">
        <v>2.5428794787448065E-5</v>
      </c>
      <c r="M51" s="510">
        <v>2.4086644346985249E-5</v>
      </c>
      <c r="N51" s="510">
        <v>0</v>
      </c>
      <c r="O51" s="510">
        <v>3.4898854230265161E-5</v>
      </c>
      <c r="P51" s="510">
        <v>3.3286808431046322E-5</v>
      </c>
      <c r="Q51" s="510">
        <v>7.273756946073698E-5</v>
      </c>
      <c r="R51" s="510">
        <v>3.2792725443402114E-5</v>
      </c>
      <c r="S51" s="510">
        <v>5.38618019276561E-5</v>
      </c>
      <c r="T51" s="510">
        <v>3.1551015102114319E-5</v>
      </c>
      <c r="U51" s="510">
        <v>9.5003671167775828E-5</v>
      </c>
      <c r="V51" s="510">
        <v>5.4894835081724155E-5</v>
      </c>
      <c r="W51" s="510">
        <v>7.7086365952779975E-5</v>
      </c>
      <c r="X51" s="510">
        <v>0</v>
      </c>
      <c r="Y51" s="510">
        <v>7.7452164283670628E-5</v>
      </c>
      <c r="Z51" s="510">
        <v>3.4806465014417765E-5</v>
      </c>
      <c r="AA51" s="510">
        <v>5.3200861141439521E-5</v>
      </c>
      <c r="AB51" s="510">
        <v>4.007781500333987E-5</v>
      </c>
      <c r="AC51" s="510">
        <v>2.930163977870508E-5</v>
      </c>
      <c r="AD51" s="510">
        <v>1.2325440100595991E-5</v>
      </c>
      <c r="AE51" s="510">
        <v>5.004467770535912E-5</v>
      </c>
      <c r="AF51" s="510">
        <v>3.5139707892688868E-5</v>
      </c>
      <c r="AG51" s="510">
        <v>6.3929592709209977E-5</v>
      </c>
      <c r="AH51" s="510">
        <v>2.4062093160869557E-5</v>
      </c>
      <c r="AI51" s="510">
        <v>3.7614664928896804E-5</v>
      </c>
      <c r="AJ51" s="510">
        <v>8.5753976065899468E-5</v>
      </c>
      <c r="AK51" s="510">
        <v>6.6798547204474922E-5</v>
      </c>
      <c r="AL51" s="510">
        <v>7.5423514940151106E-5</v>
      </c>
      <c r="AM51" s="510">
        <v>1.4719370379884255E-4</v>
      </c>
      <c r="AN51" s="510">
        <v>7.0975186988380716E-5</v>
      </c>
      <c r="AO51" s="510">
        <v>6.8819874951448864E-5</v>
      </c>
      <c r="AP51" s="510">
        <v>2.1482948892897269E-5</v>
      </c>
      <c r="AQ51" s="510">
        <v>4.9834735578575492E-5</v>
      </c>
      <c r="AR51" s="510">
        <v>4.7455867978718636E-5</v>
      </c>
      <c r="AS51" s="510">
        <v>3.7422548193374208E-5</v>
      </c>
      <c r="AT51" s="510">
        <v>4.907357979683068E-5</v>
      </c>
      <c r="AU51" s="510">
        <v>7.9837688677189225E-5</v>
      </c>
      <c r="AV51" s="510">
        <v>8.7887308807954828E-4</v>
      </c>
      <c r="AW51" s="510">
        <v>7.4172629278434089E-3</v>
      </c>
      <c r="AX51" s="510">
        <v>1.7459793186491046E-2</v>
      </c>
      <c r="AY51" s="510">
        <v>1.0148112120921158</v>
      </c>
      <c r="AZ51" s="510">
        <v>2.9318631884847866E-3</v>
      </c>
      <c r="BA51" s="510">
        <v>4.0486328532232359E-3</v>
      </c>
      <c r="BB51" s="510">
        <v>1.1529107752644402E-2</v>
      </c>
      <c r="BC51" s="510">
        <v>4.9925066100952129E-3</v>
      </c>
      <c r="BD51" s="510">
        <v>1.0893368794029537E-2</v>
      </c>
      <c r="BE51" s="510">
        <v>2.5716470984271348E-3</v>
      </c>
      <c r="BF51" s="510">
        <v>1.0489350039868991E-4</v>
      </c>
      <c r="BG51" s="510">
        <v>1.200128279269345E-4</v>
      </c>
      <c r="BH51" s="510">
        <v>7.3476782377465092E-4</v>
      </c>
      <c r="BI51" s="510">
        <v>7.2340645330628672E-5</v>
      </c>
      <c r="BJ51" s="510">
        <v>5.884245222676617E-5</v>
      </c>
      <c r="BK51" s="510">
        <v>5.4872867003889735E-5</v>
      </c>
      <c r="BL51" s="510">
        <v>1.3717967348428417E-5</v>
      </c>
      <c r="BM51" s="510">
        <v>8.6594240608705599E-5</v>
      </c>
      <c r="BN51" s="510">
        <v>7.2166305538636424E-5</v>
      </c>
      <c r="BO51" s="510">
        <v>7.1365447852356944E-5</v>
      </c>
      <c r="BP51" s="510">
        <v>5.6776989513696899E-5</v>
      </c>
      <c r="BQ51" s="510">
        <v>2.6067087356090624E-4</v>
      </c>
      <c r="BR51" s="510">
        <v>2.6201971974734468E-5</v>
      </c>
      <c r="BS51" s="510">
        <v>1.3864452309343824E-4</v>
      </c>
      <c r="BT51" s="510">
        <v>1.0115690545970933E-4</v>
      </c>
      <c r="BU51" s="510">
        <v>4.9201840627469596E-5</v>
      </c>
      <c r="BV51" s="510">
        <v>4.4004501208149156E-5</v>
      </c>
      <c r="BW51" s="510">
        <v>2.8886628779733993E-5</v>
      </c>
      <c r="BX51" s="510">
        <v>1.774106834042936E-5</v>
      </c>
      <c r="BY51" s="510">
        <v>5.0355799182660098E-6</v>
      </c>
      <c r="BZ51" s="510">
        <v>3.7347385066120347E-5</v>
      </c>
      <c r="CA51" s="510">
        <v>1.0142131270062332E-4</v>
      </c>
      <c r="CB51" s="510">
        <v>5.7987128022096203E-4</v>
      </c>
      <c r="CC51" s="510">
        <v>1.5764753068247498E-5</v>
      </c>
      <c r="CD51" s="510">
        <v>4.7632159135494056E-5</v>
      </c>
      <c r="CE51" s="510">
        <v>6.9264660242342874E-5</v>
      </c>
      <c r="CF51" s="510">
        <v>5.039591293941556E-5</v>
      </c>
      <c r="CG51" s="510">
        <v>4.7466034173280446E-5</v>
      </c>
      <c r="CH51" s="510">
        <v>2.8249262632395879E-5</v>
      </c>
      <c r="CI51" s="510">
        <v>7.330689025756994E-5</v>
      </c>
      <c r="CJ51" s="510">
        <v>3.3520715489838965E-4</v>
      </c>
      <c r="CK51" s="510">
        <v>1.6043142092968382E-4</v>
      </c>
      <c r="CL51" s="510">
        <v>1.0291043430383171E-4</v>
      </c>
      <c r="CM51" s="510">
        <v>4.0787977074310724E-4</v>
      </c>
      <c r="CN51" s="510">
        <v>1.7840104090044353E-4</v>
      </c>
      <c r="CO51" s="510">
        <v>3.7118090256011343E-5</v>
      </c>
      <c r="CP51" s="510">
        <v>2.4587607347792228E-4</v>
      </c>
      <c r="CQ51" s="510">
        <v>2.9213530216130109E-5</v>
      </c>
      <c r="CR51" s="510">
        <v>5.7275752880723283E-5</v>
      </c>
      <c r="CS51" s="510">
        <v>4.738480146815302E-5</v>
      </c>
      <c r="CT51" s="510">
        <v>3.9899415313818071E-5</v>
      </c>
      <c r="CU51" s="510">
        <v>6.3925999175070666E-5</v>
      </c>
      <c r="CV51" s="510">
        <v>3.8497219680718201E-4</v>
      </c>
      <c r="CW51" s="510">
        <v>1.5074800356625911E-4</v>
      </c>
      <c r="CX51" s="510">
        <v>3.5389161771605952E-3</v>
      </c>
      <c r="CY51" s="510">
        <v>2.8554619259880758E-5</v>
      </c>
      <c r="CZ51" s="510">
        <v>7.3312342048871166E-5</v>
      </c>
      <c r="DA51" s="510">
        <v>3.7868679356052259E-5</v>
      </c>
      <c r="DB51" s="510">
        <v>5.3054457761761558E-5</v>
      </c>
      <c r="DC51" s="510">
        <v>6.5139597786310931E-5</v>
      </c>
      <c r="DD51" s="510">
        <v>4.9428318102196997E-5</v>
      </c>
      <c r="DE51" s="510">
        <v>3.1151417515355227E-3</v>
      </c>
      <c r="DF51" s="510">
        <v>7.5672485359961955E-5</v>
      </c>
      <c r="DG51" s="535">
        <v>1.0923987785135945</v>
      </c>
      <c r="DH51" s="536">
        <v>0.82772632412833747</v>
      </c>
      <c r="DI51" s="537" t="s">
        <v>252</v>
      </c>
    </row>
    <row r="52" spans="1:113" ht="18.75" customHeight="1">
      <c r="A52" s="603" t="s">
        <v>253</v>
      </c>
      <c r="B52" s="611" t="s">
        <v>351</v>
      </c>
      <c r="C52" s="488"/>
      <c r="D52" s="533">
        <v>1.310172878388659E-4</v>
      </c>
      <c r="E52" s="533">
        <v>4.470182779941329E-5</v>
      </c>
      <c r="F52" s="533">
        <v>1.0365994498993985E-4</v>
      </c>
      <c r="G52" s="533">
        <v>6.3282295980284371E-5</v>
      </c>
      <c r="H52" s="533">
        <v>3.4143666162048906E-4</v>
      </c>
      <c r="I52" s="533">
        <v>0</v>
      </c>
      <c r="J52" s="533">
        <v>2.139639145397814E-4</v>
      </c>
      <c r="K52" s="533">
        <v>4.147631251138631E-5</v>
      </c>
      <c r="L52" s="510">
        <v>2.3822511759285505E-5</v>
      </c>
      <c r="M52" s="510">
        <v>2.3868008204316369E-5</v>
      </c>
      <c r="N52" s="510">
        <v>0</v>
      </c>
      <c r="O52" s="510">
        <v>3.5302405740718674E-5</v>
      </c>
      <c r="P52" s="510">
        <v>2.9612931521649917E-5</v>
      </c>
      <c r="Q52" s="510">
        <v>7.6983028451126158E-5</v>
      </c>
      <c r="R52" s="510">
        <v>4.3067152991185502E-5</v>
      </c>
      <c r="S52" s="510">
        <v>6.0603525349966745E-5</v>
      </c>
      <c r="T52" s="510">
        <v>2.8805125367118267E-5</v>
      </c>
      <c r="U52" s="510">
        <v>2.5406506285548919E-5</v>
      </c>
      <c r="V52" s="510">
        <v>5.5063052160220517E-5</v>
      </c>
      <c r="W52" s="510">
        <v>8.062606179208467E-5</v>
      </c>
      <c r="X52" s="510">
        <v>0</v>
      </c>
      <c r="Y52" s="510">
        <v>8.6444418451268293E-5</v>
      </c>
      <c r="Z52" s="510">
        <v>3.9857268762869153E-5</v>
      </c>
      <c r="AA52" s="510">
        <v>6.1495886292173055E-5</v>
      </c>
      <c r="AB52" s="510">
        <v>3.5031216445423796E-5</v>
      </c>
      <c r="AC52" s="510">
        <v>2.8545035015442913E-5</v>
      </c>
      <c r="AD52" s="510">
        <v>1.2818114193728546E-5</v>
      </c>
      <c r="AE52" s="510">
        <v>5.3645355453265562E-5</v>
      </c>
      <c r="AF52" s="510">
        <v>4.2382867440555084E-5</v>
      </c>
      <c r="AG52" s="510">
        <v>6.6063482285618188E-5</v>
      </c>
      <c r="AH52" s="510">
        <v>2.0907335858628592E-5</v>
      </c>
      <c r="AI52" s="510">
        <v>3.764310175493835E-5</v>
      </c>
      <c r="AJ52" s="510">
        <v>8.9775015940145905E-5</v>
      </c>
      <c r="AK52" s="510">
        <v>7.3749981030154195E-5</v>
      </c>
      <c r="AL52" s="510">
        <v>8.1040556645599809E-5</v>
      </c>
      <c r="AM52" s="510">
        <v>1.7267707171741514E-4</v>
      </c>
      <c r="AN52" s="510">
        <v>8.2698790850140624E-5</v>
      </c>
      <c r="AO52" s="510">
        <v>7.8309596465448618E-5</v>
      </c>
      <c r="AP52" s="510">
        <v>2.1914381884975517E-5</v>
      </c>
      <c r="AQ52" s="510">
        <v>5.3371388151005038E-5</v>
      </c>
      <c r="AR52" s="510">
        <v>4.8577277580932692E-5</v>
      </c>
      <c r="AS52" s="510">
        <v>4.7549356004033893E-4</v>
      </c>
      <c r="AT52" s="510">
        <v>4.1563346126660111E-5</v>
      </c>
      <c r="AU52" s="510">
        <v>8.3112981766095002E-4</v>
      </c>
      <c r="AV52" s="510">
        <v>3.7218131748442212E-3</v>
      </c>
      <c r="AW52" s="510">
        <v>1.8801419057356055E-3</v>
      </c>
      <c r="AX52" s="510">
        <v>6.7471005631252089E-5</v>
      </c>
      <c r="AY52" s="510">
        <v>2.1652767735580751E-4</v>
      </c>
      <c r="AZ52" s="510">
        <v>1.0145957027560131</v>
      </c>
      <c r="BA52" s="510">
        <v>3.7792468778753583E-3</v>
      </c>
      <c r="BB52" s="510">
        <v>1.5282297607702004E-3</v>
      </c>
      <c r="BC52" s="510">
        <v>5.2591812690498403E-4</v>
      </c>
      <c r="BD52" s="510">
        <v>2.4928692259448778E-3</v>
      </c>
      <c r="BE52" s="510">
        <v>1.3574348398414557E-5</v>
      </c>
      <c r="BF52" s="510">
        <v>4.0764657005295715E-3</v>
      </c>
      <c r="BG52" s="510">
        <v>1.5904893954773399E-3</v>
      </c>
      <c r="BH52" s="510">
        <v>6.3252352205623221E-3</v>
      </c>
      <c r="BI52" s="510">
        <v>4.13994842514844E-3</v>
      </c>
      <c r="BJ52" s="510">
        <v>1.1924861053068975E-3</v>
      </c>
      <c r="BK52" s="510">
        <v>5.2570125882472943E-5</v>
      </c>
      <c r="BL52" s="510">
        <v>1.3697496661185585E-5</v>
      </c>
      <c r="BM52" s="510">
        <v>4.8756447100076943E-4</v>
      </c>
      <c r="BN52" s="510">
        <v>7.6436397255492375E-4</v>
      </c>
      <c r="BO52" s="510">
        <v>3.6342885796625891E-4</v>
      </c>
      <c r="BP52" s="510">
        <v>9.8242163685584695E-4</v>
      </c>
      <c r="BQ52" s="510">
        <v>2.8955513770777014E-4</v>
      </c>
      <c r="BR52" s="510">
        <v>4.8760586183775206E-5</v>
      </c>
      <c r="BS52" s="510">
        <v>1.6231145851370031E-4</v>
      </c>
      <c r="BT52" s="510">
        <v>9.5603556169076681E-5</v>
      </c>
      <c r="BU52" s="510">
        <v>4.0974123630935118E-5</v>
      </c>
      <c r="BV52" s="510">
        <v>2.5310530915203372E-5</v>
      </c>
      <c r="BW52" s="510">
        <v>2.5798075416710392E-5</v>
      </c>
      <c r="BX52" s="510">
        <v>2.3694246969075667E-5</v>
      </c>
      <c r="BY52" s="510">
        <v>1.2876342993141415E-5</v>
      </c>
      <c r="BZ52" s="510">
        <v>7.2279547477933069E-5</v>
      </c>
      <c r="CA52" s="510">
        <v>9.828602491606704E-5</v>
      </c>
      <c r="CB52" s="510">
        <v>5.9950466150430646E-4</v>
      </c>
      <c r="CC52" s="510">
        <v>2.3618388220483043E-5</v>
      </c>
      <c r="CD52" s="510">
        <v>6.7223855965646646E-5</v>
      </c>
      <c r="CE52" s="510">
        <v>5.1371402154517396E-5</v>
      </c>
      <c r="CF52" s="510">
        <v>5.4772834038789479E-5</v>
      </c>
      <c r="CG52" s="510">
        <v>4.7381454424964203E-5</v>
      </c>
      <c r="CH52" s="510">
        <v>1.6142631776600885E-5</v>
      </c>
      <c r="CI52" s="510">
        <v>3.6021628411962718E-5</v>
      </c>
      <c r="CJ52" s="510">
        <v>6.3918251696724694E-5</v>
      </c>
      <c r="CK52" s="510">
        <v>6.0833660942827004E-5</v>
      </c>
      <c r="CL52" s="510">
        <v>4.903790446506976E-5</v>
      </c>
      <c r="CM52" s="510">
        <v>3.4897387476047289E-5</v>
      </c>
      <c r="CN52" s="510">
        <v>7.7601083308116297E-5</v>
      </c>
      <c r="CO52" s="510">
        <v>3.2910035137036755E-5</v>
      </c>
      <c r="CP52" s="510">
        <v>4.1197751287668259E-5</v>
      </c>
      <c r="CQ52" s="510">
        <v>2.1466394438695038E-5</v>
      </c>
      <c r="CR52" s="510">
        <v>4.732146737190759E-5</v>
      </c>
      <c r="CS52" s="510">
        <v>3.3216187825068427E-5</v>
      </c>
      <c r="CT52" s="510">
        <v>2.5341604917500758E-5</v>
      </c>
      <c r="CU52" s="510">
        <v>4.1713805018957343E-5</v>
      </c>
      <c r="CV52" s="510">
        <v>3.8830065871279211E-4</v>
      </c>
      <c r="CW52" s="510">
        <v>3.8147463715424348E-5</v>
      </c>
      <c r="CX52" s="510">
        <v>3.6255599801534432E-3</v>
      </c>
      <c r="CY52" s="510">
        <v>1.9339679313498993E-5</v>
      </c>
      <c r="CZ52" s="510">
        <v>6.6885075211247299E-5</v>
      </c>
      <c r="DA52" s="510">
        <v>3.532568608668019E-5</v>
      </c>
      <c r="DB52" s="510">
        <v>4.1673752662948953E-5</v>
      </c>
      <c r="DC52" s="510">
        <v>5.7286085763838577E-5</v>
      </c>
      <c r="DD52" s="510">
        <v>3.9447541548806968E-5</v>
      </c>
      <c r="DE52" s="510">
        <v>1.9238814005941775E-5</v>
      </c>
      <c r="DF52" s="510">
        <v>5.9485530192188822E-5</v>
      </c>
      <c r="DG52" s="535">
        <v>1.059479631977015</v>
      </c>
      <c r="DH52" s="536">
        <v>0.80278301158340681</v>
      </c>
      <c r="DI52" s="537" t="s">
        <v>253</v>
      </c>
    </row>
    <row r="53" spans="1:113" ht="18.75" customHeight="1">
      <c r="A53" s="603" t="s">
        <v>254</v>
      </c>
      <c r="B53" s="611" t="s">
        <v>352</v>
      </c>
      <c r="C53" s="488"/>
      <c r="D53" s="533">
        <v>2.2446785150075945E-6</v>
      </c>
      <c r="E53" s="533">
        <v>7.5366430244403455E-7</v>
      </c>
      <c r="F53" s="533">
        <v>1.7589694431085168E-6</v>
      </c>
      <c r="G53" s="533">
        <v>1.0907591994326254E-6</v>
      </c>
      <c r="H53" s="533">
        <v>4.7917170966356379E-7</v>
      </c>
      <c r="I53" s="533">
        <v>0</v>
      </c>
      <c r="J53" s="533">
        <v>3.5690590685127832E-6</v>
      </c>
      <c r="K53" s="533">
        <v>6.1542741856368582E-7</v>
      </c>
      <c r="L53" s="510">
        <v>4.0993867136160204E-7</v>
      </c>
      <c r="M53" s="510">
        <v>4.3793333159546487E-7</v>
      </c>
      <c r="N53" s="510">
        <v>0</v>
      </c>
      <c r="O53" s="510">
        <v>5.7422829913245107E-7</v>
      </c>
      <c r="P53" s="510">
        <v>4.9631458777714923E-7</v>
      </c>
      <c r="Q53" s="510">
        <v>1.2169280971720677E-6</v>
      </c>
      <c r="R53" s="510">
        <v>4.6431639262360874E-7</v>
      </c>
      <c r="S53" s="510">
        <v>9.0587854244381473E-7</v>
      </c>
      <c r="T53" s="510">
        <v>4.4312531777449286E-7</v>
      </c>
      <c r="U53" s="510">
        <v>4.24817670963235E-7</v>
      </c>
      <c r="V53" s="510">
        <v>9.1402739009625375E-7</v>
      </c>
      <c r="W53" s="510">
        <v>1.3075225664571724E-6</v>
      </c>
      <c r="X53" s="510">
        <v>0</v>
      </c>
      <c r="Y53" s="510">
        <v>1.3466969079082775E-6</v>
      </c>
      <c r="Z53" s="510">
        <v>5.7549185922842694E-7</v>
      </c>
      <c r="AA53" s="510">
        <v>9.0282942586324301E-7</v>
      </c>
      <c r="AB53" s="510">
        <v>5.9874011739686334E-7</v>
      </c>
      <c r="AC53" s="510">
        <v>4.5654014999730993E-7</v>
      </c>
      <c r="AD53" s="510">
        <v>2.1626285206764553E-7</v>
      </c>
      <c r="AE53" s="510">
        <v>8.822433544482865E-7</v>
      </c>
      <c r="AF53" s="510">
        <v>5.8968084324423042E-7</v>
      </c>
      <c r="AG53" s="510">
        <v>1.1039646674999569E-6</v>
      </c>
      <c r="AH53" s="510">
        <v>3.5455781131239678E-7</v>
      </c>
      <c r="AI53" s="510">
        <v>5.7797539347828828E-7</v>
      </c>
      <c r="AJ53" s="510">
        <v>1.4936325003312106E-6</v>
      </c>
      <c r="AK53" s="510">
        <v>1.0397330616970799E-6</v>
      </c>
      <c r="AL53" s="510">
        <v>1.2597486304921335E-6</v>
      </c>
      <c r="AM53" s="510">
        <v>2.6130569444338318E-6</v>
      </c>
      <c r="AN53" s="510">
        <v>1.2556026268224155E-6</v>
      </c>
      <c r="AO53" s="510">
        <v>1.2057915922449517E-6</v>
      </c>
      <c r="AP53" s="510">
        <v>3.4001147000135078E-7</v>
      </c>
      <c r="AQ53" s="510">
        <v>8.594018214712306E-7</v>
      </c>
      <c r="AR53" s="510">
        <v>7.6957191272758317E-7</v>
      </c>
      <c r="AS53" s="510">
        <v>6.074526679356572E-7</v>
      </c>
      <c r="AT53" s="510">
        <v>6.5174226103790995E-7</v>
      </c>
      <c r="AU53" s="510">
        <v>6.3316318621241903E-7</v>
      </c>
      <c r="AV53" s="510">
        <v>5.3527083108755266E-7</v>
      </c>
      <c r="AW53" s="510">
        <v>5.4426484137815412E-7</v>
      </c>
      <c r="AX53" s="510">
        <v>1.001099700722806E-6</v>
      </c>
      <c r="AY53" s="510">
        <v>7.4236753715792014E-7</v>
      </c>
      <c r="AZ53" s="510">
        <v>4.8956975753032079E-7</v>
      </c>
      <c r="BA53" s="510">
        <v>1.0006119425535609</v>
      </c>
      <c r="BB53" s="510">
        <v>6.009792937055434E-7</v>
      </c>
      <c r="BC53" s="510">
        <v>7.2565344190498967E-7</v>
      </c>
      <c r="BD53" s="510">
        <v>3.1977637058605726E-7</v>
      </c>
      <c r="BE53" s="510">
        <v>2.1783385413125288E-7</v>
      </c>
      <c r="BF53" s="510">
        <v>2.5007410392572778E-7</v>
      </c>
      <c r="BG53" s="510">
        <v>2.572848078267184E-7</v>
      </c>
      <c r="BH53" s="510">
        <v>4.8708187269487349E-7</v>
      </c>
      <c r="BI53" s="510">
        <v>5.6252889065068361E-7</v>
      </c>
      <c r="BJ53" s="510">
        <v>2.4599101309547559E-5</v>
      </c>
      <c r="BK53" s="510">
        <v>4.1785471564263379E-7</v>
      </c>
      <c r="BL53" s="510">
        <v>2.6574501418725243E-7</v>
      </c>
      <c r="BM53" s="510">
        <v>3.8522201651066818E-5</v>
      </c>
      <c r="BN53" s="510">
        <v>9.6205873980098507E-7</v>
      </c>
      <c r="BO53" s="510">
        <v>1.0386343196255829E-6</v>
      </c>
      <c r="BP53" s="510">
        <v>9.374458528637662E-7</v>
      </c>
      <c r="BQ53" s="510">
        <v>4.6170122570218406E-6</v>
      </c>
      <c r="BR53" s="510">
        <v>4.3240048920895732E-7</v>
      </c>
      <c r="BS53" s="510">
        <v>2.2859218491056898E-6</v>
      </c>
      <c r="BT53" s="510">
        <v>1.630322888486492E-6</v>
      </c>
      <c r="BU53" s="510">
        <v>6.788696528263393E-7</v>
      </c>
      <c r="BV53" s="510">
        <v>4.3284343249122089E-7</v>
      </c>
      <c r="BW53" s="510">
        <v>4.0014760825933173E-7</v>
      </c>
      <c r="BX53" s="510">
        <v>2.40777665402859E-7</v>
      </c>
      <c r="BY53" s="510">
        <v>5.8628902527219654E-8</v>
      </c>
      <c r="BZ53" s="510">
        <v>8.6267513055070949E-7</v>
      </c>
      <c r="CA53" s="510">
        <v>2.1618567418702049E-6</v>
      </c>
      <c r="CB53" s="510">
        <v>1.0348767648787623E-5</v>
      </c>
      <c r="CC53" s="510">
        <v>1.8942490038979622E-7</v>
      </c>
      <c r="CD53" s="510">
        <v>1.2796815819112069E-6</v>
      </c>
      <c r="CE53" s="510">
        <v>8.236215557721837E-7</v>
      </c>
      <c r="CF53" s="510">
        <v>7.6396496038940366E-7</v>
      </c>
      <c r="CG53" s="510">
        <v>6.6434798353059958E-7</v>
      </c>
      <c r="CH53" s="510">
        <v>2.9331344704971743E-7</v>
      </c>
      <c r="CI53" s="510">
        <v>5.991939534572719E-7</v>
      </c>
      <c r="CJ53" s="510">
        <v>1.487755362428971E-6</v>
      </c>
      <c r="CK53" s="510">
        <v>1.1064550033492459E-6</v>
      </c>
      <c r="CL53" s="510">
        <v>8.7707379595510181E-7</v>
      </c>
      <c r="CM53" s="510">
        <v>6.4808748276704235E-6</v>
      </c>
      <c r="CN53" s="510">
        <v>6.7592627354733091E-6</v>
      </c>
      <c r="CO53" s="510">
        <v>4.9946520310438022E-7</v>
      </c>
      <c r="CP53" s="510">
        <v>7.1059759579838709E-7</v>
      </c>
      <c r="CQ53" s="510">
        <v>3.2616779568722315E-7</v>
      </c>
      <c r="CR53" s="510">
        <v>8.184456883007166E-7</v>
      </c>
      <c r="CS53" s="510">
        <v>5.4991132710196045E-7</v>
      </c>
      <c r="CT53" s="510">
        <v>3.993600518209676E-7</v>
      </c>
      <c r="CU53" s="510">
        <v>7.738875089583728E-7</v>
      </c>
      <c r="CV53" s="510">
        <v>8.0364956549395863E-6</v>
      </c>
      <c r="CW53" s="510">
        <v>1.2670972854269339E-6</v>
      </c>
      <c r="CX53" s="510">
        <v>6.3424220779484953E-5</v>
      </c>
      <c r="CY53" s="510">
        <v>5.1552330372668557E-7</v>
      </c>
      <c r="CZ53" s="510">
        <v>1.094863088686995E-6</v>
      </c>
      <c r="DA53" s="510">
        <v>5.6346678878429184E-7</v>
      </c>
      <c r="DB53" s="510">
        <v>7.0034122065691398E-7</v>
      </c>
      <c r="DC53" s="510">
        <v>3.9006789038314052E-6</v>
      </c>
      <c r="DD53" s="510">
        <v>7.6458879832248056E-7</v>
      </c>
      <c r="DE53" s="510">
        <v>2.6780866542795333E-7</v>
      </c>
      <c r="DF53" s="510">
        <v>2.1669255743146695E-6</v>
      </c>
      <c r="DG53" s="535">
        <v>1.0008561150726576</v>
      </c>
      <c r="DH53" s="536">
        <v>0.75836312654770111</v>
      </c>
      <c r="DI53" s="537" t="s">
        <v>254</v>
      </c>
    </row>
    <row r="54" spans="1:113" ht="18.75" customHeight="1">
      <c r="A54" s="603" t="s">
        <v>255</v>
      </c>
      <c r="B54" s="611" t="s">
        <v>353</v>
      </c>
      <c r="C54" s="488"/>
      <c r="D54" s="533">
        <v>2.7212721437240827E-6</v>
      </c>
      <c r="E54" s="533">
        <v>9.0287521612629384E-7</v>
      </c>
      <c r="F54" s="533">
        <v>2.1604178772695856E-6</v>
      </c>
      <c r="G54" s="533">
        <v>1.3245316930229237E-6</v>
      </c>
      <c r="H54" s="533">
        <v>8.8420090748878539E-7</v>
      </c>
      <c r="I54" s="533">
        <v>0</v>
      </c>
      <c r="J54" s="533">
        <v>4.5845682055755249E-6</v>
      </c>
      <c r="K54" s="533">
        <v>7.6698464464068462E-7</v>
      </c>
      <c r="L54" s="510">
        <v>5.0201534954533147E-7</v>
      </c>
      <c r="M54" s="510">
        <v>5.719782706869966E-7</v>
      </c>
      <c r="N54" s="510">
        <v>0</v>
      </c>
      <c r="O54" s="510">
        <v>7.0236808223400332E-7</v>
      </c>
      <c r="P54" s="510">
        <v>6.1148558426825226E-7</v>
      </c>
      <c r="Q54" s="510">
        <v>1.47927835177354E-6</v>
      </c>
      <c r="R54" s="510">
        <v>6.4048433246317082E-7</v>
      </c>
      <c r="S54" s="510">
        <v>1.1205763450558349E-6</v>
      </c>
      <c r="T54" s="510">
        <v>5.5189067844756101E-7</v>
      </c>
      <c r="U54" s="510">
        <v>5.3211067652277501E-7</v>
      </c>
      <c r="V54" s="510">
        <v>1.1024358920773015E-6</v>
      </c>
      <c r="W54" s="510">
        <v>1.6006163159996435E-6</v>
      </c>
      <c r="X54" s="510">
        <v>0</v>
      </c>
      <c r="Y54" s="510">
        <v>1.6554184503674288E-6</v>
      </c>
      <c r="Z54" s="510">
        <v>7.18923191549556E-7</v>
      </c>
      <c r="AA54" s="510">
        <v>1.1267733146598515E-6</v>
      </c>
      <c r="AB54" s="510">
        <v>7.3271463297078734E-7</v>
      </c>
      <c r="AC54" s="510">
        <v>5.734378195398239E-7</v>
      </c>
      <c r="AD54" s="510">
        <v>2.6493753665046836E-7</v>
      </c>
      <c r="AE54" s="510">
        <v>1.0820524518780011E-6</v>
      </c>
      <c r="AF54" s="510">
        <v>9.8428905164987187E-7</v>
      </c>
      <c r="AG54" s="510">
        <v>1.35678059432342E-6</v>
      </c>
      <c r="AH54" s="510">
        <v>4.4807608202007219E-7</v>
      </c>
      <c r="AI54" s="510">
        <v>8.239862205073765E-7</v>
      </c>
      <c r="AJ54" s="510">
        <v>1.8606494280175549E-6</v>
      </c>
      <c r="AK54" s="510">
        <v>1.7955818475422749E-6</v>
      </c>
      <c r="AL54" s="510">
        <v>1.7395371170365032E-6</v>
      </c>
      <c r="AM54" s="510">
        <v>3.2219178572373716E-6</v>
      </c>
      <c r="AN54" s="510">
        <v>1.5458569900854658E-6</v>
      </c>
      <c r="AO54" s="510">
        <v>1.5936977110796151E-6</v>
      </c>
      <c r="AP54" s="510">
        <v>4.5382639515569798E-7</v>
      </c>
      <c r="AQ54" s="510">
        <v>1.075784868523084E-6</v>
      </c>
      <c r="AR54" s="510">
        <v>9.6869283644439075E-7</v>
      </c>
      <c r="AS54" s="510">
        <v>8.3465488934185538E-7</v>
      </c>
      <c r="AT54" s="510">
        <v>8.5187537319438398E-7</v>
      </c>
      <c r="AU54" s="510">
        <v>2.205376762513666E-5</v>
      </c>
      <c r="AV54" s="510">
        <v>2.2521529271433543E-4</v>
      </c>
      <c r="AW54" s="510">
        <v>2.2131878683120438E-4</v>
      </c>
      <c r="AX54" s="510">
        <v>1.5255440516519361E-6</v>
      </c>
      <c r="AY54" s="510">
        <v>1.099072336925785E-6</v>
      </c>
      <c r="AZ54" s="510">
        <v>1.6342420940335272E-4</v>
      </c>
      <c r="BA54" s="510">
        <v>1.6941733951017983E-6</v>
      </c>
      <c r="BB54" s="510">
        <v>1.0008203672733922</v>
      </c>
      <c r="BC54" s="510">
        <v>1.1089177184865569E-6</v>
      </c>
      <c r="BD54" s="510">
        <v>6.1784858872948432E-6</v>
      </c>
      <c r="BE54" s="510">
        <v>3.0373199595855332E-7</v>
      </c>
      <c r="BF54" s="510">
        <v>9.7317560811291636E-7</v>
      </c>
      <c r="BG54" s="510">
        <v>6.1437708579989576E-7</v>
      </c>
      <c r="BH54" s="510">
        <v>1.7320925300297642E-6</v>
      </c>
      <c r="BI54" s="510">
        <v>1.4148594530679764E-5</v>
      </c>
      <c r="BJ54" s="510">
        <v>9.6912830864298986E-6</v>
      </c>
      <c r="BK54" s="510">
        <v>5.357640084528181E-7</v>
      </c>
      <c r="BL54" s="510">
        <v>2.9080158526723865E-7</v>
      </c>
      <c r="BM54" s="510">
        <v>5.2022147456430737E-6</v>
      </c>
      <c r="BN54" s="510">
        <v>2.5758860255304974E-6</v>
      </c>
      <c r="BO54" s="510">
        <v>1.346485151356148E-5</v>
      </c>
      <c r="BP54" s="510">
        <v>2.4098824001136209E-5</v>
      </c>
      <c r="BQ54" s="510">
        <v>5.6567226988046884E-6</v>
      </c>
      <c r="BR54" s="510">
        <v>5.8926121287686696E-7</v>
      </c>
      <c r="BS54" s="510">
        <v>3.0668611953450704E-6</v>
      </c>
      <c r="BT54" s="510">
        <v>2.0380057556921788E-6</v>
      </c>
      <c r="BU54" s="510">
        <v>8.9196394605817631E-7</v>
      </c>
      <c r="BV54" s="510">
        <v>5.871539029616286E-7</v>
      </c>
      <c r="BW54" s="510">
        <v>5.6744242859395731E-7</v>
      </c>
      <c r="BX54" s="510">
        <v>3.4880550009627402E-7</v>
      </c>
      <c r="BY54" s="510">
        <v>9.6270692788799601E-8</v>
      </c>
      <c r="BZ54" s="510">
        <v>8.3795394682379606E-7</v>
      </c>
      <c r="CA54" s="510">
        <v>2.1031013456989118E-6</v>
      </c>
      <c r="CB54" s="510">
        <v>1.2418274318648011E-5</v>
      </c>
      <c r="CC54" s="510">
        <v>3.083223377907609E-7</v>
      </c>
      <c r="CD54" s="510">
        <v>1.1065301903459797E-6</v>
      </c>
      <c r="CE54" s="510">
        <v>1.0446545131020448E-6</v>
      </c>
      <c r="CF54" s="510">
        <v>1.0528351794302152E-6</v>
      </c>
      <c r="CG54" s="510">
        <v>9.4227835138125577E-7</v>
      </c>
      <c r="CH54" s="510">
        <v>3.2220596009395335E-7</v>
      </c>
      <c r="CI54" s="510">
        <v>7.9028587596978293E-7</v>
      </c>
      <c r="CJ54" s="510">
        <v>1.1713541642271004E-6</v>
      </c>
      <c r="CK54" s="510">
        <v>1.6925769867969905E-6</v>
      </c>
      <c r="CL54" s="510">
        <v>1.0416898625952871E-6</v>
      </c>
      <c r="CM54" s="510">
        <v>7.4876789272216084E-7</v>
      </c>
      <c r="CN54" s="510">
        <v>1.5022065474006372E-5</v>
      </c>
      <c r="CO54" s="510">
        <v>6.5203687274296605E-7</v>
      </c>
      <c r="CP54" s="510">
        <v>9.1105159614480781E-7</v>
      </c>
      <c r="CQ54" s="510">
        <v>2.6717087979383061E-6</v>
      </c>
      <c r="CR54" s="510">
        <v>1.1090192719061796E-6</v>
      </c>
      <c r="CS54" s="510">
        <v>7.346687314153352E-7</v>
      </c>
      <c r="CT54" s="510">
        <v>5.2953181870320261E-7</v>
      </c>
      <c r="CU54" s="510">
        <v>9.2428336162669626E-7</v>
      </c>
      <c r="CV54" s="510">
        <v>8.259580076416092E-6</v>
      </c>
      <c r="CW54" s="510">
        <v>8.0434446539182655E-7</v>
      </c>
      <c r="CX54" s="510">
        <v>7.6260621655061716E-5</v>
      </c>
      <c r="CY54" s="510">
        <v>1.8603570007037583E-6</v>
      </c>
      <c r="CZ54" s="510">
        <v>1.3428977696210182E-6</v>
      </c>
      <c r="DA54" s="510">
        <v>6.957405368483208E-7</v>
      </c>
      <c r="DB54" s="510">
        <v>8.6321818298679025E-7</v>
      </c>
      <c r="DC54" s="510">
        <v>1.1885461334881674E-6</v>
      </c>
      <c r="DD54" s="510">
        <v>7.5002554913664044E-7</v>
      </c>
      <c r="DE54" s="510">
        <v>5.9052314992353994E-7</v>
      </c>
      <c r="DF54" s="510">
        <v>4.315732697838098E-6</v>
      </c>
      <c r="DG54" s="535">
        <v>1.0017449959467009</v>
      </c>
      <c r="DH54" s="536">
        <v>0.75903664441766883</v>
      </c>
      <c r="DI54" s="537" t="s">
        <v>255</v>
      </c>
    </row>
    <row r="55" spans="1:113" ht="18.75" customHeight="1">
      <c r="A55" s="603" t="s">
        <v>256</v>
      </c>
      <c r="B55" s="611" t="s">
        <v>354</v>
      </c>
      <c r="C55" s="488"/>
      <c r="D55" s="533">
        <v>6.0322973146561736E-7</v>
      </c>
      <c r="E55" s="533">
        <v>4.3679689799817149E-7</v>
      </c>
      <c r="F55" s="533">
        <v>4.7686412354467821E-7</v>
      </c>
      <c r="G55" s="533">
        <v>2.7830529146664795E-7</v>
      </c>
      <c r="H55" s="533">
        <v>3.47869428113416E-6</v>
      </c>
      <c r="I55" s="533">
        <v>0</v>
      </c>
      <c r="J55" s="533">
        <v>1.0084330815006083E-6</v>
      </c>
      <c r="K55" s="533">
        <v>2.7575274628099489E-7</v>
      </c>
      <c r="L55" s="510">
        <v>1.5318369007312268E-7</v>
      </c>
      <c r="M55" s="510">
        <v>1.6591427237040403E-7</v>
      </c>
      <c r="N55" s="510">
        <v>0</v>
      </c>
      <c r="O55" s="510">
        <v>1.9089937663006465E-7</v>
      </c>
      <c r="P55" s="510">
        <v>1.8666534626780884E-7</v>
      </c>
      <c r="Q55" s="510">
        <v>3.395139601446878E-7</v>
      </c>
      <c r="R55" s="510">
        <v>1.5710853232407379E-6</v>
      </c>
      <c r="S55" s="510">
        <v>3.3614126584066472E-7</v>
      </c>
      <c r="T55" s="510">
        <v>1.9255626635796156E-7</v>
      </c>
      <c r="U55" s="510">
        <v>2.182881981191705E-7</v>
      </c>
      <c r="V55" s="510">
        <v>2.6819854953891636E-7</v>
      </c>
      <c r="W55" s="510">
        <v>3.9358681142993544E-7</v>
      </c>
      <c r="X55" s="510">
        <v>0</v>
      </c>
      <c r="Y55" s="510">
        <v>4.3925472892470493E-7</v>
      </c>
      <c r="Z55" s="510">
        <v>2.4338338502578315E-7</v>
      </c>
      <c r="AA55" s="510">
        <v>3.7042309284192481E-7</v>
      </c>
      <c r="AB55" s="510">
        <v>2.067306376448815E-7</v>
      </c>
      <c r="AC55" s="510">
        <v>1.7744489248986178E-7</v>
      </c>
      <c r="AD55" s="510">
        <v>5.7444769125574889E-8</v>
      </c>
      <c r="AE55" s="510">
        <v>2.8567859960178859E-7</v>
      </c>
      <c r="AF55" s="510">
        <v>2.5308655905130967E-7</v>
      </c>
      <c r="AG55" s="510">
        <v>3.3248611823568208E-7</v>
      </c>
      <c r="AH55" s="510">
        <v>1.3378482113304417E-7</v>
      </c>
      <c r="AI55" s="510">
        <v>2.2018590169645857E-7</v>
      </c>
      <c r="AJ55" s="510">
        <v>4.6071790951210283E-7</v>
      </c>
      <c r="AK55" s="510">
        <v>3.5084832555359729E-7</v>
      </c>
      <c r="AL55" s="510">
        <v>7.6321472716586812E-7</v>
      </c>
      <c r="AM55" s="510">
        <v>8.7737173580142363E-7</v>
      </c>
      <c r="AN55" s="510">
        <v>4.2112078475010939E-7</v>
      </c>
      <c r="AO55" s="510">
        <v>4.1341781187517298E-7</v>
      </c>
      <c r="AP55" s="510">
        <v>1.559138149779653E-7</v>
      </c>
      <c r="AQ55" s="510">
        <v>2.7898775949064474E-7</v>
      </c>
      <c r="AR55" s="510">
        <v>2.4805179526771313E-7</v>
      </c>
      <c r="AS55" s="510">
        <v>2.4903326344658169E-7</v>
      </c>
      <c r="AT55" s="510">
        <v>7.2513815660555939E-7</v>
      </c>
      <c r="AU55" s="510">
        <v>5.8801663080943474E-7</v>
      </c>
      <c r="AV55" s="510">
        <v>3.3173649301322517E-6</v>
      </c>
      <c r="AW55" s="510">
        <v>1.8717529854312949E-5</v>
      </c>
      <c r="AX55" s="510">
        <v>9.9216553426378313E-5</v>
      </c>
      <c r="AY55" s="510">
        <v>2.2711822422779909E-5</v>
      </c>
      <c r="AZ55" s="510">
        <v>1.6970901403943609E-5</v>
      </c>
      <c r="BA55" s="510">
        <v>2.3317658681527914E-5</v>
      </c>
      <c r="BB55" s="510">
        <v>2.3791911873730001E-5</v>
      </c>
      <c r="BC55" s="510">
        <v>1.0000631762855297</v>
      </c>
      <c r="BD55" s="510">
        <v>1.2913107910991418E-5</v>
      </c>
      <c r="BE55" s="510">
        <v>5.0689379740263493E-6</v>
      </c>
      <c r="BF55" s="510">
        <v>3.1807934575633763E-5</v>
      </c>
      <c r="BG55" s="510">
        <v>1.3084566525825684E-5</v>
      </c>
      <c r="BH55" s="510">
        <v>5.1434882264643725E-6</v>
      </c>
      <c r="BI55" s="510">
        <v>6.8631175459258968E-6</v>
      </c>
      <c r="BJ55" s="510">
        <v>2.6099886749805056E-6</v>
      </c>
      <c r="BK55" s="510">
        <v>2.0444977542160639E-6</v>
      </c>
      <c r="BL55" s="510">
        <v>6.7490433995347622E-8</v>
      </c>
      <c r="BM55" s="510">
        <v>9.9047672454110627E-6</v>
      </c>
      <c r="BN55" s="510">
        <v>8.0251547757500085E-6</v>
      </c>
      <c r="BO55" s="510">
        <v>2.711007978495515E-6</v>
      </c>
      <c r="BP55" s="510">
        <v>4.1494677431073252E-6</v>
      </c>
      <c r="BQ55" s="510">
        <v>1.3455638321009004E-6</v>
      </c>
      <c r="BR55" s="510">
        <v>3.9499665147860072E-7</v>
      </c>
      <c r="BS55" s="510">
        <v>1.4829218602893578E-6</v>
      </c>
      <c r="BT55" s="510">
        <v>4.8821448952291016E-7</v>
      </c>
      <c r="BU55" s="510">
        <v>6.6301249487627692E-7</v>
      </c>
      <c r="BV55" s="510">
        <v>1.7540142601602383E-7</v>
      </c>
      <c r="BW55" s="510">
        <v>3.0938261220190521E-7</v>
      </c>
      <c r="BX55" s="510">
        <v>2.4933825682594824E-7</v>
      </c>
      <c r="BY55" s="510">
        <v>1.2558111315730247E-7</v>
      </c>
      <c r="BZ55" s="510">
        <v>9.2920597032393344E-7</v>
      </c>
      <c r="CA55" s="510">
        <v>4.8782849454044168E-7</v>
      </c>
      <c r="CB55" s="510">
        <v>2.7489493841269161E-6</v>
      </c>
      <c r="CC55" s="510">
        <v>1.2947500247664992E-7</v>
      </c>
      <c r="CD55" s="510">
        <v>3.3763409783650986E-7</v>
      </c>
      <c r="CE55" s="510">
        <v>2.8136093633463109E-7</v>
      </c>
      <c r="CF55" s="510">
        <v>3.5755612847008345E-7</v>
      </c>
      <c r="CG55" s="510">
        <v>7.7615549240897227E-7</v>
      </c>
      <c r="CH55" s="510">
        <v>9.8790556526422697E-8</v>
      </c>
      <c r="CI55" s="510">
        <v>2.4508835253374048E-7</v>
      </c>
      <c r="CJ55" s="510">
        <v>1.8642574958839021E-6</v>
      </c>
      <c r="CK55" s="510">
        <v>3.6957595511813028E-7</v>
      </c>
      <c r="CL55" s="510">
        <v>5.7649364775673155E-7</v>
      </c>
      <c r="CM55" s="510">
        <v>1.4850518443282054E-6</v>
      </c>
      <c r="CN55" s="510">
        <v>9.3232990855799462E-7</v>
      </c>
      <c r="CO55" s="510">
        <v>1.5977412742718611E-6</v>
      </c>
      <c r="CP55" s="510">
        <v>1.136508684052E-6</v>
      </c>
      <c r="CQ55" s="510">
        <v>2.3234767642189642E-7</v>
      </c>
      <c r="CR55" s="510">
        <v>6.3697260454460506E-7</v>
      </c>
      <c r="CS55" s="510">
        <v>2.2745827413329348E-7</v>
      </c>
      <c r="CT55" s="510">
        <v>1.8349957051298782E-7</v>
      </c>
      <c r="CU55" s="510">
        <v>2.4743695449918538E-7</v>
      </c>
      <c r="CV55" s="510">
        <v>1.7009955755010185E-6</v>
      </c>
      <c r="CW55" s="510">
        <v>7.4340537891462583E-7</v>
      </c>
      <c r="CX55" s="510">
        <v>1.4007636432101364E-5</v>
      </c>
      <c r="CY55" s="510">
        <v>2.7004812115885836E-7</v>
      </c>
      <c r="CZ55" s="510">
        <v>6.1717084939838535E-7</v>
      </c>
      <c r="DA55" s="510">
        <v>3.309225453972527E-7</v>
      </c>
      <c r="DB55" s="510">
        <v>3.3156033962556099E-7</v>
      </c>
      <c r="DC55" s="510">
        <v>1.3151284746009223E-6</v>
      </c>
      <c r="DD55" s="510">
        <v>3.8313816440782846E-7</v>
      </c>
      <c r="DE55" s="510">
        <v>2.839486086087813E-7</v>
      </c>
      <c r="DF55" s="510">
        <v>2.1367656627499716E-6</v>
      </c>
      <c r="DG55" s="535">
        <v>1.0004376762521159</v>
      </c>
      <c r="DH55" s="536">
        <v>0.75804606941287822</v>
      </c>
      <c r="DI55" s="537" t="s">
        <v>256</v>
      </c>
    </row>
    <row r="56" spans="1:113" ht="18.75" customHeight="1">
      <c r="A56" s="603" t="s">
        <v>257</v>
      </c>
      <c r="B56" s="611" t="s">
        <v>541</v>
      </c>
      <c r="C56" s="488"/>
      <c r="D56" s="533">
        <v>3.1879845205984014E-7</v>
      </c>
      <c r="E56" s="533">
        <v>1.878856720130055E-7</v>
      </c>
      <c r="F56" s="533">
        <v>2.9211141252151874E-7</v>
      </c>
      <c r="G56" s="533">
        <v>1.4159906621283929E-7</v>
      </c>
      <c r="H56" s="533">
        <v>4.3865587041061557E-7</v>
      </c>
      <c r="I56" s="533">
        <v>0</v>
      </c>
      <c r="J56" s="533">
        <v>4.9383788245267974E-7</v>
      </c>
      <c r="K56" s="533">
        <v>2.6099320246057552E-7</v>
      </c>
      <c r="L56" s="510">
        <v>3.1937202584053405E-7</v>
      </c>
      <c r="M56" s="510">
        <v>1.3136717593181858E-7</v>
      </c>
      <c r="N56" s="510">
        <v>0</v>
      </c>
      <c r="O56" s="510">
        <v>1.5104628323833266E-7</v>
      </c>
      <c r="P56" s="510">
        <v>2.0872549356831956E-7</v>
      </c>
      <c r="Q56" s="510">
        <v>2.2536970317971593E-7</v>
      </c>
      <c r="R56" s="510">
        <v>3.6704881932300823E-7</v>
      </c>
      <c r="S56" s="510">
        <v>2.1502105749783993E-7</v>
      </c>
      <c r="T56" s="510">
        <v>1.9741679485949007E-7</v>
      </c>
      <c r="U56" s="510">
        <v>1.686530901512046E-7</v>
      </c>
      <c r="V56" s="510">
        <v>1.7740629348244985E-7</v>
      </c>
      <c r="W56" s="510">
        <v>2.2862226104726292E-7</v>
      </c>
      <c r="X56" s="510">
        <v>0</v>
      </c>
      <c r="Y56" s="510">
        <v>2.6228730234057443E-7</v>
      </c>
      <c r="Z56" s="510">
        <v>1.8035615829430628E-7</v>
      </c>
      <c r="AA56" s="510">
        <v>2.5519743279985539E-7</v>
      </c>
      <c r="AB56" s="510">
        <v>6.969546697517654E-7</v>
      </c>
      <c r="AC56" s="510">
        <v>2.4802114504924834E-7</v>
      </c>
      <c r="AD56" s="510">
        <v>4.3203381518859196E-8</v>
      </c>
      <c r="AE56" s="510">
        <v>2.1217298916592972E-7</v>
      </c>
      <c r="AF56" s="510">
        <v>1.7627071423790948E-7</v>
      </c>
      <c r="AG56" s="510">
        <v>2.3551189976266227E-7</v>
      </c>
      <c r="AH56" s="510">
        <v>1.4807035694659214E-7</v>
      </c>
      <c r="AI56" s="510">
        <v>2.0464387904056666E-7</v>
      </c>
      <c r="AJ56" s="510">
        <v>3.1485909845209019E-7</v>
      </c>
      <c r="AK56" s="510">
        <v>2.6432087155289314E-7</v>
      </c>
      <c r="AL56" s="510">
        <v>4.0468882304629895E-7</v>
      </c>
      <c r="AM56" s="510">
        <v>3.8805232052037367E-7</v>
      </c>
      <c r="AN56" s="510">
        <v>1.8886736352059573E-7</v>
      </c>
      <c r="AO56" s="510">
        <v>2.4432559280017955E-7</v>
      </c>
      <c r="AP56" s="510">
        <v>1.5514519119948736E-7</v>
      </c>
      <c r="AQ56" s="510">
        <v>1.8240286103307197E-7</v>
      </c>
      <c r="AR56" s="510">
        <v>1.8360552575043049E-7</v>
      </c>
      <c r="AS56" s="510">
        <v>5.2349774015208509E-7</v>
      </c>
      <c r="AT56" s="510">
        <v>2.4858513416414573E-7</v>
      </c>
      <c r="AU56" s="510">
        <v>5.7614249402958852E-7</v>
      </c>
      <c r="AV56" s="510">
        <v>9.5198113387675937E-7</v>
      </c>
      <c r="AW56" s="510">
        <v>2.5931746663038351E-7</v>
      </c>
      <c r="AX56" s="510">
        <v>6.9054026328409341E-7</v>
      </c>
      <c r="AY56" s="510">
        <v>3.1577199567823708E-7</v>
      </c>
      <c r="AZ56" s="510">
        <v>3.1701069159614525E-7</v>
      </c>
      <c r="BA56" s="510">
        <v>2.3004376213643822E-7</v>
      </c>
      <c r="BB56" s="510">
        <v>2.5153371176497789E-7</v>
      </c>
      <c r="BC56" s="510">
        <v>3.5824243472779935E-7</v>
      </c>
      <c r="BD56" s="510">
        <v>1.0000596026955224</v>
      </c>
      <c r="BE56" s="510">
        <v>1.2878474067680633E-7</v>
      </c>
      <c r="BF56" s="510">
        <v>6.3346614126329854E-5</v>
      </c>
      <c r="BG56" s="510">
        <v>3.2035886981612433E-5</v>
      </c>
      <c r="BH56" s="510">
        <v>2.3372903695077726E-7</v>
      </c>
      <c r="BI56" s="510">
        <v>2.0248305445302947E-7</v>
      </c>
      <c r="BJ56" s="510">
        <v>8.6364094897353873E-6</v>
      </c>
      <c r="BK56" s="510">
        <v>6.3275977869398489E-7</v>
      </c>
      <c r="BL56" s="510">
        <v>9.7075236408348241E-8</v>
      </c>
      <c r="BM56" s="510">
        <v>6.0611271706486438E-6</v>
      </c>
      <c r="BN56" s="510">
        <v>2.4040800780359895E-6</v>
      </c>
      <c r="BO56" s="510">
        <v>1.1251489577166115E-5</v>
      </c>
      <c r="BP56" s="510">
        <v>1.1621230535351979E-5</v>
      </c>
      <c r="BQ56" s="510">
        <v>6.786873811457637E-7</v>
      </c>
      <c r="BR56" s="510">
        <v>2.3754923817408816E-7</v>
      </c>
      <c r="BS56" s="510">
        <v>6.1861700332762159E-7</v>
      </c>
      <c r="BT56" s="510">
        <v>4.2198549418561652E-7</v>
      </c>
      <c r="BU56" s="510">
        <v>1.4840101685045861E-6</v>
      </c>
      <c r="BV56" s="510">
        <v>9.0248034183240541E-7</v>
      </c>
      <c r="BW56" s="510">
        <v>1.3476070694770536E-6</v>
      </c>
      <c r="BX56" s="510">
        <v>6.8577309785376431E-7</v>
      </c>
      <c r="BY56" s="510">
        <v>1.1089019210822914E-7</v>
      </c>
      <c r="BZ56" s="510">
        <v>6.2168198764488271E-7</v>
      </c>
      <c r="CA56" s="510">
        <v>1.1637963667065052E-6</v>
      </c>
      <c r="CB56" s="510">
        <v>1.0706223975788888E-6</v>
      </c>
      <c r="CC56" s="510">
        <v>5.3992727598884294E-7</v>
      </c>
      <c r="CD56" s="510">
        <v>4.158395923085182E-7</v>
      </c>
      <c r="CE56" s="510">
        <v>2.9115046913621006E-7</v>
      </c>
      <c r="CF56" s="510">
        <v>6.0632675003751791E-7</v>
      </c>
      <c r="CG56" s="510">
        <v>6.0233084666260541E-7</v>
      </c>
      <c r="CH56" s="510">
        <v>1.1944313283296595E-7</v>
      </c>
      <c r="CI56" s="510">
        <v>4.0314490017051788E-7</v>
      </c>
      <c r="CJ56" s="510">
        <v>1.4056224915646971E-6</v>
      </c>
      <c r="CK56" s="510">
        <v>2.0756295338089325E-6</v>
      </c>
      <c r="CL56" s="510">
        <v>6.9911419881583741E-7</v>
      </c>
      <c r="CM56" s="510">
        <v>1.9343761941487016E-6</v>
      </c>
      <c r="CN56" s="510">
        <v>3.6619178173053433E-6</v>
      </c>
      <c r="CO56" s="510">
        <v>2.723510238738124E-7</v>
      </c>
      <c r="CP56" s="510">
        <v>8.5741423101122043E-7</v>
      </c>
      <c r="CQ56" s="510">
        <v>3.0581773424411887E-7</v>
      </c>
      <c r="CR56" s="510">
        <v>2.5886628665321176E-7</v>
      </c>
      <c r="CS56" s="510">
        <v>3.887702893816291E-7</v>
      </c>
      <c r="CT56" s="510">
        <v>1.4810473579353867E-7</v>
      </c>
      <c r="CU56" s="510">
        <v>5.999719795348674E-7</v>
      </c>
      <c r="CV56" s="510">
        <v>1.3820577047397611E-6</v>
      </c>
      <c r="CW56" s="510">
        <v>2.0794372306458742E-6</v>
      </c>
      <c r="CX56" s="510">
        <v>4.9027693189105136E-6</v>
      </c>
      <c r="CY56" s="510">
        <v>2.1679157359141934E-6</v>
      </c>
      <c r="CZ56" s="510">
        <v>4.239384255979398E-7</v>
      </c>
      <c r="DA56" s="510">
        <v>9.9086080676505819E-7</v>
      </c>
      <c r="DB56" s="510">
        <v>2.8791106529258571E-7</v>
      </c>
      <c r="DC56" s="510">
        <v>1.9302194755304791E-6</v>
      </c>
      <c r="DD56" s="510">
        <v>3.2019198884082194E-7</v>
      </c>
      <c r="DE56" s="510">
        <v>2.9289571111616812E-7</v>
      </c>
      <c r="DF56" s="510">
        <v>1.0990005511778695E-6</v>
      </c>
      <c r="DG56" s="535">
        <v>1.0002512969385264</v>
      </c>
      <c r="DH56" s="536">
        <v>0.75790484711643735</v>
      </c>
      <c r="DI56" s="537" t="s">
        <v>257</v>
      </c>
    </row>
    <row r="57" spans="1:113" ht="18.75" customHeight="1">
      <c r="A57" s="603" t="s">
        <v>258</v>
      </c>
      <c r="B57" s="611" t="s">
        <v>355</v>
      </c>
      <c r="C57" s="488"/>
      <c r="D57" s="533">
        <v>4.3001854293450981E-8</v>
      </c>
      <c r="E57" s="533">
        <v>1.7440624603708125E-8</v>
      </c>
      <c r="F57" s="533">
        <v>3.501848894454917E-8</v>
      </c>
      <c r="G57" s="533">
        <v>1.9944699138503325E-8</v>
      </c>
      <c r="H57" s="533">
        <v>1.1607888846250929E-8</v>
      </c>
      <c r="I57" s="533">
        <v>0</v>
      </c>
      <c r="J57" s="533">
        <v>8.6919529117611675E-8</v>
      </c>
      <c r="K57" s="533">
        <v>1.4232881086442855E-8</v>
      </c>
      <c r="L57" s="510">
        <v>1.0231605711997426E-8</v>
      </c>
      <c r="M57" s="510">
        <v>9.0406652208846351E-9</v>
      </c>
      <c r="N57" s="510">
        <v>0</v>
      </c>
      <c r="O57" s="510">
        <v>1.1726139825848994E-8</v>
      </c>
      <c r="P57" s="510">
        <v>1.2210193164774496E-8</v>
      </c>
      <c r="Q57" s="510">
        <v>2.8823030305116116E-8</v>
      </c>
      <c r="R57" s="510">
        <v>1.5310124616967264E-8</v>
      </c>
      <c r="S57" s="510">
        <v>1.6318012401732905E-8</v>
      </c>
      <c r="T57" s="510">
        <v>1.1046708247909586E-8</v>
      </c>
      <c r="U57" s="510">
        <v>1.4577504114243937E-8</v>
      </c>
      <c r="V57" s="510">
        <v>1.6009047177900907E-8</v>
      </c>
      <c r="W57" s="510">
        <v>2.3791575235138039E-8</v>
      </c>
      <c r="X57" s="510">
        <v>0</v>
      </c>
      <c r="Y57" s="510">
        <v>2.2764700262611136E-8</v>
      </c>
      <c r="Z57" s="510">
        <v>1.0699679110880405E-8</v>
      </c>
      <c r="AA57" s="510">
        <v>1.6948025633571402E-8</v>
      </c>
      <c r="AB57" s="510">
        <v>1.2249995758021164E-8</v>
      </c>
      <c r="AC57" s="510">
        <v>1.0272341940909778E-8</v>
      </c>
      <c r="AD57" s="510">
        <v>3.397320276393043E-9</v>
      </c>
      <c r="AE57" s="510">
        <v>3.1178874314065613E-8</v>
      </c>
      <c r="AF57" s="510">
        <v>1.2790872709966725E-8</v>
      </c>
      <c r="AG57" s="510">
        <v>2.3343795756843253E-8</v>
      </c>
      <c r="AH57" s="510">
        <v>8.4643082190357581E-9</v>
      </c>
      <c r="AI57" s="510">
        <v>1.2732040362163284E-8</v>
      </c>
      <c r="AJ57" s="510">
        <v>3.1442025432966882E-8</v>
      </c>
      <c r="AK57" s="510">
        <v>2.0106758462363206E-8</v>
      </c>
      <c r="AL57" s="510">
        <v>2.6606931593156817E-8</v>
      </c>
      <c r="AM57" s="510">
        <v>4.3307654178652849E-8</v>
      </c>
      <c r="AN57" s="510">
        <v>2.1343011159298712E-8</v>
      </c>
      <c r="AO57" s="510">
        <v>2.3683981122511764E-8</v>
      </c>
      <c r="AP57" s="510">
        <v>9.6391557796270274E-9</v>
      </c>
      <c r="AQ57" s="510">
        <v>1.7637786897928514E-8</v>
      </c>
      <c r="AR57" s="510">
        <v>1.5546154534724669E-8</v>
      </c>
      <c r="AS57" s="510">
        <v>1.279315398208279E-8</v>
      </c>
      <c r="AT57" s="510">
        <v>1.552326112601732E-8</v>
      </c>
      <c r="AU57" s="510">
        <v>1.6598485271198251E-8</v>
      </c>
      <c r="AV57" s="510">
        <v>3.4877499937691332E-8</v>
      </c>
      <c r="AW57" s="510">
        <v>1.3907604429344023E-8</v>
      </c>
      <c r="AX57" s="510">
        <v>2.8353956816847574E-8</v>
      </c>
      <c r="AY57" s="510">
        <v>1.7335472866794869E-8</v>
      </c>
      <c r="AZ57" s="510">
        <v>1.7284974887228645E-8</v>
      </c>
      <c r="BA57" s="510">
        <v>1.5907153853484186E-8</v>
      </c>
      <c r="BB57" s="510">
        <v>1.5086274852951472E-8</v>
      </c>
      <c r="BC57" s="510">
        <v>1.8414164489846311E-8</v>
      </c>
      <c r="BD57" s="510">
        <v>8.4463185317184794E-9</v>
      </c>
      <c r="BE57" s="510">
        <v>1.0000046376332106</v>
      </c>
      <c r="BF57" s="510">
        <v>6.4668954406030883E-9</v>
      </c>
      <c r="BG57" s="510">
        <v>6.1895854562649242E-9</v>
      </c>
      <c r="BH57" s="510">
        <v>1.1119755869011678E-8</v>
      </c>
      <c r="BI57" s="510">
        <v>2.3595492846848137E-8</v>
      </c>
      <c r="BJ57" s="510">
        <v>1.2147841200153377E-8</v>
      </c>
      <c r="BK57" s="510">
        <v>1.0811801943183013E-8</v>
      </c>
      <c r="BL57" s="510">
        <v>1.4308423040534259E-8</v>
      </c>
      <c r="BM57" s="510">
        <v>2.8752508434138937E-8</v>
      </c>
      <c r="BN57" s="510">
        <v>2.6630513968099441E-8</v>
      </c>
      <c r="BO57" s="510">
        <v>5.0593362238737233E-8</v>
      </c>
      <c r="BP57" s="510">
        <v>6.214307521300807E-8</v>
      </c>
      <c r="BQ57" s="510">
        <v>7.4570262551346804E-8</v>
      </c>
      <c r="BR57" s="510">
        <v>1.4213314185006569E-8</v>
      </c>
      <c r="BS57" s="510">
        <v>3.9453095673045732E-8</v>
      </c>
      <c r="BT57" s="510">
        <v>3.0791450011315823E-8</v>
      </c>
      <c r="BU57" s="510">
        <v>2.2796706538617873E-8</v>
      </c>
      <c r="BV57" s="510">
        <v>1.7759621141356802E-8</v>
      </c>
      <c r="BW57" s="510">
        <v>9.5972017726265848E-9</v>
      </c>
      <c r="BX57" s="510">
        <v>6.8883664504849813E-9</v>
      </c>
      <c r="BY57" s="510">
        <v>2.0039137469285323E-9</v>
      </c>
      <c r="BZ57" s="510">
        <v>1.1648431766219578E-8</v>
      </c>
      <c r="CA57" s="510">
        <v>1.490076198246467E-8</v>
      </c>
      <c r="CB57" s="510">
        <v>2.5491038378556272E-7</v>
      </c>
      <c r="CC57" s="510">
        <v>6.4874915179939651E-9</v>
      </c>
      <c r="CD57" s="510">
        <v>7.5559460765094166E-8</v>
      </c>
      <c r="CE57" s="510">
        <v>-1.2501311737601637E-9</v>
      </c>
      <c r="CF57" s="510">
        <v>1.7491935967066451E-8</v>
      </c>
      <c r="CG57" s="510">
        <v>1.7646420768297039E-8</v>
      </c>
      <c r="CH57" s="510">
        <v>5.0963008344601455E-9</v>
      </c>
      <c r="CI57" s="510">
        <v>6.6818867100685475E-8</v>
      </c>
      <c r="CJ57" s="510">
        <v>1.1762320097132305E-7</v>
      </c>
      <c r="CK57" s="510">
        <v>2.6703877910087737E-8</v>
      </c>
      <c r="CL57" s="510">
        <v>7.4032420692418689E-8</v>
      </c>
      <c r="CM57" s="510">
        <v>1.9880171628732908E-8</v>
      </c>
      <c r="CN57" s="510">
        <v>3.1455072881567899E-8</v>
      </c>
      <c r="CO57" s="510">
        <v>1.0628534038873387E-8</v>
      </c>
      <c r="CP57" s="510">
        <v>1.446683383522032E-8</v>
      </c>
      <c r="CQ57" s="510">
        <v>1.1767944123682575E-8</v>
      </c>
      <c r="CR57" s="510">
        <v>2.5401344894755449E-8</v>
      </c>
      <c r="CS57" s="510">
        <v>1.6373400111547164E-8</v>
      </c>
      <c r="CT57" s="510">
        <v>2.214256141131655E-8</v>
      </c>
      <c r="CU57" s="510">
        <v>1.88899632244007E-8</v>
      </c>
      <c r="CV57" s="510">
        <v>2.3335007803812394E-6</v>
      </c>
      <c r="CW57" s="510">
        <v>4.2749729178140894E-8</v>
      </c>
      <c r="CX57" s="510">
        <v>9.0583634545697882E-7</v>
      </c>
      <c r="CY57" s="510">
        <v>1.1640742396501457E-8</v>
      </c>
      <c r="CZ57" s="510">
        <v>1.9246117327473012E-8</v>
      </c>
      <c r="DA57" s="510">
        <v>1.2284779092132344E-8</v>
      </c>
      <c r="DB57" s="510">
        <v>1.4352550729988189E-8</v>
      </c>
      <c r="DC57" s="510">
        <v>2.2766646812904912E-8</v>
      </c>
      <c r="DD57" s="510">
        <v>1.2991026838349414E-8</v>
      </c>
      <c r="DE57" s="510">
        <v>6.4763182045716569E-9</v>
      </c>
      <c r="DF57" s="510">
        <v>1.1903567648727656E-8</v>
      </c>
      <c r="DG57" s="535">
        <v>1.0000103468245578</v>
      </c>
      <c r="DH57" s="536">
        <v>0.75772227573677597</v>
      </c>
      <c r="DI57" s="537" t="s">
        <v>258</v>
      </c>
    </row>
    <row r="58" spans="1:113" ht="18.75" customHeight="1">
      <c r="A58" s="603" t="s">
        <v>259</v>
      </c>
      <c r="B58" s="611" t="s">
        <v>356</v>
      </c>
      <c r="C58" s="488"/>
      <c r="D58" s="533">
        <v>0</v>
      </c>
      <c r="E58" s="533">
        <v>0</v>
      </c>
      <c r="F58" s="533">
        <v>0</v>
      </c>
      <c r="G58" s="533">
        <v>0</v>
      </c>
      <c r="H58" s="533">
        <v>0</v>
      </c>
      <c r="I58" s="533">
        <v>0</v>
      </c>
      <c r="J58" s="533">
        <v>0</v>
      </c>
      <c r="K58" s="533">
        <v>0</v>
      </c>
      <c r="L58" s="510">
        <v>0</v>
      </c>
      <c r="M58" s="510">
        <v>0</v>
      </c>
      <c r="N58" s="510">
        <v>0</v>
      </c>
      <c r="O58" s="510">
        <v>0</v>
      </c>
      <c r="P58" s="510">
        <v>0</v>
      </c>
      <c r="Q58" s="510">
        <v>0</v>
      </c>
      <c r="R58" s="510">
        <v>0</v>
      </c>
      <c r="S58" s="510">
        <v>0</v>
      </c>
      <c r="T58" s="510">
        <v>0</v>
      </c>
      <c r="U58" s="510">
        <v>0</v>
      </c>
      <c r="V58" s="510">
        <v>0</v>
      </c>
      <c r="W58" s="510">
        <v>0</v>
      </c>
      <c r="X58" s="510">
        <v>0</v>
      </c>
      <c r="Y58" s="510">
        <v>0</v>
      </c>
      <c r="Z58" s="510">
        <v>0</v>
      </c>
      <c r="AA58" s="510">
        <v>0</v>
      </c>
      <c r="AB58" s="510">
        <v>0</v>
      </c>
      <c r="AC58" s="510">
        <v>0</v>
      </c>
      <c r="AD58" s="510">
        <v>0</v>
      </c>
      <c r="AE58" s="510">
        <v>0</v>
      </c>
      <c r="AF58" s="510">
        <v>0</v>
      </c>
      <c r="AG58" s="510">
        <v>0</v>
      </c>
      <c r="AH58" s="510">
        <v>0</v>
      </c>
      <c r="AI58" s="510">
        <v>0</v>
      </c>
      <c r="AJ58" s="510">
        <v>0</v>
      </c>
      <c r="AK58" s="510">
        <v>0</v>
      </c>
      <c r="AL58" s="510">
        <v>0</v>
      </c>
      <c r="AM58" s="510">
        <v>0</v>
      </c>
      <c r="AN58" s="510">
        <v>0</v>
      </c>
      <c r="AO58" s="510">
        <v>0</v>
      </c>
      <c r="AP58" s="510">
        <v>0</v>
      </c>
      <c r="AQ58" s="510">
        <v>0</v>
      </c>
      <c r="AR58" s="510">
        <v>0</v>
      </c>
      <c r="AS58" s="510">
        <v>0</v>
      </c>
      <c r="AT58" s="510">
        <v>0</v>
      </c>
      <c r="AU58" s="510">
        <v>0</v>
      </c>
      <c r="AV58" s="510">
        <v>0</v>
      </c>
      <c r="AW58" s="510">
        <v>0</v>
      </c>
      <c r="AX58" s="510">
        <v>0</v>
      </c>
      <c r="AY58" s="510">
        <v>0</v>
      </c>
      <c r="AZ58" s="510">
        <v>0</v>
      </c>
      <c r="BA58" s="510">
        <v>0</v>
      </c>
      <c r="BB58" s="510">
        <v>0</v>
      </c>
      <c r="BC58" s="510">
        <v>0</v>
      </c>
      <c r="BD58" s="510">
        <v>0</v>
      </c>
      <c r="BE58" s="510">
        <v>0</v>
      </c>
      <c r="BF58" s="510">
        <v>1</v>
      </c>
      <c r="BG58" s="510">
        <v>0</v>
      </c>
      <c r="BH58" s="510">
        <v>0</v>
      </c>
      <c r="BI58" s="510">
        <v>0</v>
      </c>
      <c r="BJ58" s="510">
        <v>0</v>
      </c>
      <c r="BK58" s="510">
        <v>0</v>
      </c>
      <c r="BL58" s="510">
        <v>0</v>
      </c>
      <c r="BM58" s="510">
        <v>0</v>
      </c>
      <c r="BN58" s="510">
        <v>0</v>
      </c>
      <c r="BO58" s="510">
        <v>0</v>
      </c>
      <c r="BP58" s="510">
        <v>0</v>
      </c>
      <c r="BQ58" s="510">
        <v>0</v>
      </c>
      <c r="BR58" s="510">
        <v>0</v>
      </c>
      <c r="BS58" s="510">
        <v>0</v>
      </c>
      <c r="BT58" s="510">
        <v>0</v>
      </c>
      <c r="BU58" s="510">
        <v>0</v>
      </c>
      <c r="BV58" s="510">
        <v>0</v>
      </c>
      <c r="BW58" s="510">
        <v>0</v>
      </c>
      <c r="BX58" s="510">
        <v>0</v>
      </c>
      <c r="BY58" s="510">
        <v>0</v>
      </c>
      <c r="BZ58" s="510">
        <v>0</v>
      </c>
      <c r="CA58" s="510">
        <v>0</v>
      </c>
      <c r="CB58" s="510">
        <v>0</v>
      </c>
      <c r="CC58" s="510">
        <v>0</v>
      </c>
      <c r="CD58" s="510">
        <v>0</v>
      </c>
      <c r="CE58" s="510">
        <v>0</v>
      </c>
      <c r="CF58" s="510">
        <v>0</v>
      </c>
      <c r="CG58" s="510">
        <v>0</v>
      </c>
      <c r="CH58" s="510">
        <v>0</v>
      </c>
      <c r="CI58" s="510">
        <v>0</v>
      </c>
      <c r="CJ58" s="510">
        <v>0</v>
      </c>
      <c r="CK58" s="510">
        <v>0</v>
      </c>
      <c r="CL58" s="510">
        <v>0</v>
      </c>
      <c r="CM58" s="510">
        <v>0</v>
      </c>
      <c r="CN58" s="510">
        <v>0</v>
      </c>
      <c r="CO58" s="510">
        <v>0</v>
      </c>
      <c r="CP58" s="510">
        <v>0</v>
      </c>
      <c r="CQ58" s="510">
        <v>0</v>
      </c>
      <c r="CR58" s="510">
        <v>0</v>
      </c>
      <c r="CS58" s="510">
        <v>0</v>
      </c>
      <c r="CT58" s="510">
        <v>0</v>
      </c>
      <c r="CU58" s="510">
        <v>0</v>
      </c>
      <c r="CV58" s="510">
        <v>0</v>
      </c>
      <c r="CW58" s="510">
        <v>0</v>
      </c>
      <c r="CX58" s="510">
        <v>0</v>
      </c>
      <c r="CY58" s="510">
        <v>0</v>
      </c>
      <c r="CZ58" s="510">
        <v>0</v>
      </c>
      <c r="DA58" s="510">
        <v>0</v>
      </c>
      <c r="DB58" s="510">
        <v>0</v>
      </c>
      <c r="DC58" s="510">
        <v>0</v>
      </c>
      <c r="DD58" s="510">
        <v>0</v>
      </c>
      <c r="DE58" s="510">
        <v>0</v>
      </c>
      <c r="DF58" s="510">
        <v>0</v>
      </c>
      <c r="DG58" s="535">
        <v>1</v>
      </c>
      <c r="DH58" s="536">
        <v>0.75771443579844389</v>
      </c>
      <c r="DI58" s="537" t="s">
        <v>259</v>
      </c>
    </row>
    <row r="59" spans="1:113" ht="18.75" customHeight="1">
      <c r="A59" s="603" t="s">
        <v>260</v>
      </c>
      <c r="B59" s="611" t="s">
        <v>357</v>
      </c>
      <c r="C59" s="488"/>
      <c r="D59" s="533">
        <v>1.1763120043514776E-6</v>
      </c>
      <c r="E59" s="533">
        <v>3.8661916624811575E-7</v>
      </c>
      <c r="F59" s="533">
        <v>9.1794119395877063E-7</v>
      </c>
      <c r="G59" s="533">
        <v>5.6956594572411708E-7</v>
      </c>
      <c r="H59" s="533">
        <v>2.4125384912841481E-7</v>
      </c>
      <c r="I59" s="533">
        <v>0</v>
      </c>
      <c r="J59" s="533">
        <v>1.8652628192929284E-6</v>
      </c>
      <c r="K59" s="533">
        <v>3.1239844427666191E-7</v>
      </c>
      <c r="L59" s="510">
        <v>2.0533159854571598E-7</v>
      </c>
      <c r="M59" s="510">
        <v>2.1542133910716348E-7</v>
      </c>
      <c r="N59" s="510">
        <v>0</v>
      </c>
      <c r="O59" s="510">
        <v>2.9661095640940653E-7</v>
      </c>
      <c r="P59" s="510">
        <v>2.4902961573185058E-7</v>
      </c>
      <c r="Q59" s="510">
        <v>6.3041156185127906E-7</v>
      </c>
      <c r="R59" s="510">
        <v>2.2930613643243969E-7</v>
      </c>
      <c r="S59" s="510">
        <v>4.7145959563823083E-7</v>
      </c>
      <c r="T59" s="510">
        <v>2.2083780339853322E-7</v>
      </c>
      <c r="U59" s="510">
        <v>2.137316765952831E-7</v>
      </c>
      <c r="V59" s="510">
        <v>4.7077477769313748E-7</v>
      </c>
      <c r="W59" s="510">
        <v>6.8264638209013113E-7</v>
      </c>
      <c r="X59" s="510">
        <v>0</v>
      </c>
      <c r="Y59" s="510">
        <v>7.0482294741906577E-7</v>
      </c>
      <c r="Z59" s="510">
        <v>2.9756818908098342E-7</v>
      </c>
      <c r="AA59" s="510">
        <v>4.6535238512957464E-7</v>
      </c>
      <c r="AB59" s="510">
        <v>2.9912534248253206E-7</v>
      </c>
      <c r="AC59" s="510">
        <v>2.2948432444414901E-7</v>
      </c>
      <c r="AD59" s="510">
        <v>1.1339273686012524E-7</v>
      </c>
      <c r="AE59" s="510">
        <v>4.4698578514529216E-7</v>
      </c>
      <c r="AF59" s="510">
        <v>3.0431165822237922E-7</v>
      </c>
      <c r="AG59" s="510">
        <v>5.6910562521277897E-7</v>
      </c>
      <c r="AH59" s="510">
        <v>1.7864157082072878E-7</v>
      </c>
      <c r="AI59" s="510">
        <v>2.9352679622424454E-7</v>
      </c>
      <c r="AJ59" s="510">
        <v>7.7039732130447E-7</v>
      </c>
      <c r="AK59" s="510">
        <v>5.355263096780588E-7</v>
      </c>
      <c r="AL59" s="510">
        <v>6.4838147983240919E-7</v>
      </c>
      <c r="AM59" s="510">
        <v>1.3727671480010193E-6</v>
      </c>
      <c r="AN59" s="510">
        <v>6.5916625149064876E-7</v>
      </c>
      <c r="AO59" s="510">
        <v>6.2439605732448752E-7</v>
      </c>
      <c r="AP59" s="510">
        <v>1.6869692175089391E-7</v>
      </c>
      <c r="AQ59" s="510">
        <v>4.4515226767112369E-7</v>
      </c>
      <c r="AR59" s="510">
        <v>3.9839079082630744E-7</v>
      </c>
      <c r="AS59" s="510">
        <v>3.1311795860440681E-7</v>
      </c>
      <c r="AT59" s="510">
        <v>3.3410233321174135E-7</v>
      </c>
      <c r="AU59" s="510">
        <v>3.2280491075050346E-7</v>
      </c>
      <c r="AV59" s="510">
        <v>2.7222553092452347E-7</v>
      </c>
      <c r="AW59" s="510">
        <v>2.7601160395810278E-7</v>
      </c>
      <c r="AX59" s="510">
        <v>5.1481352882843229E-7</v>
      </c>
      <c r="AY59" s="510">
        <v>3.8224582104021867E-7</v>
      </c>
      <c r="AZ59" s="510">
        <v>2.4798609629758381E-7</v>
      </c>
      <c r="BA59" s="510">
        <v>3.0338536751893886E-7</v>
      </c>
      <c r="BB59" s="510">
        <v>3.0836646954480318E-7</v>
      </c>
      <c r="BC59" s="510">
        <v>3.7113307108946784E-7</v>
      </c>
      <c r="BD59" s="510">
        <v>1.5929765644336992E-7</v>
      </c>
      <c r="BE59" s="510">
        <v>1.1127615654472868E-7</v>
      </c>
      <c r="BF59" s="510">
        <v>1.2759670034208773E-7</v>
      </c>
      <c r="BG59" s="510">
        <v>1.0003230004622998</v>
      </c>
      <c r="BH59" s="510">
        <v>2.5130631673790315E-7</v>
      </c>
      <c r="BI59" s="510">
        <v>2.8281939547586747E-7</v>
      </c>
      <c r="BJ59" s="510">
        <v>1.3185148502133085E-7</v>
      </c>
      <c r="BK59" s="510">
        <v>2.1124689085384329E-7</v>
      </c>
      <c r="BL59" s="510">
        <v>1.221403025591393E-7</v>
      </c>
      <c r="BM59" s="510">
        <v>3.3338348856009221E-7</v>
      </c>
      <c r="BN59" s="510">
        <v>4.8711316173879564E-7</v>
      </c>
      <c r="BO59" s="510">
        <v>5.2010582815856094E-7</v>
      </c>
      <c r="BP59" s="510">
        <v>4.6688278501405032E-7</v>
      </c>
      <c r="BQ59" s="510">
        <v>2.4320146198106524E-6</v>
      </c>
      <c r="BR59" s="510">
        <v>2.1675225812923694E-7</v>
      </c>
      <c r="BS59" s="510">
        <v>1.184566971431684E-6</v>
      </c>
      <c r="BT59" s="510">
        <v>8.3909805027314797E-7</v>
      </c>
      <c r="BU59" s="510">
        <v>3.3985050630617483E-7</v>
      </c>
      <c r="BV59" s="510">
        <v>2.0468607191599009E-7</v>
      </c>
      <c r="BW59" s="510">
        <v>1.9633393839174864E-7</v>
      </c>
      <c r="BX59" s="510">
        <v>1.1758981346168884E-7</v>
      </c>
      <c r="BY59" s="510">
        <v>2.8608437395229356E-8</v>
      </c>
      <c r="BZ59" s="510">
        <v>2.6966684779247725E-7</v>
      </c>
      <c r="CA59" s="510">
        <v>8.9880799759551295E-7</v>
      </c>
      <c r="CB59" s="510">
        <v>5.4414018561635901E-6</v>
      </c>
      <c r="CC59" s="510">
        <v>8.9817404651990058E-8</v>
      </c>
      <c r="CD59" s="510">
        <v>3.6585376784734213E-7</v>
      </c>
      <c r="CE59" s="510">
        <v>4.2685699330159942E-7</v>
      </c>
      <c r="CF59" s="510">
        <v>3.8555486733211763E-7</v>
      </c>
      <c r="CG59" s="510">
        <v>3.256037690816749E-7</v>
      </c>
      <c r="CH59" s="510">
        <v>1.3122877482504807E-7</v>
      </c>
      <c r="CI59" s="510">
        <v>2.7851982950230107E-7</v>
      </c>
      <c r="CJ59" s="510">
        <v>4.3330844588805192E-7</v>
      </c>
      <c r="CK59" s="510">
        <v>5.5103622288412992E-7</v>
      </c>
      <c r="CL59" s="510">
        <v>3.6197427960916801E-7</v>
      </c>
      <c r="CM59" s="510">
        <v>2.8615249373082712E-7</v>
      </c>
      <c r="CN59" s="510">
        <v>1.9930157527174248E-6</v>
      </c>
      <c r="CO59" s="510">
        <v>2.4716897388140548E-7</v>
      </c>
      <c r="CP59" s="510">
        <v>3.5004718488672278E-7</v>
      </c>
      <c r="CQ59" s="510">
        <v>1.6006951136652159E-7</v>
      </c>
      <c r="CR59" s="510">
        <v>4.1291317362088445E-7</v>
      </c>
      <c r="CS59" s="510">
        <v>2.6308398454122477E-7</v>
      </c>
      <c r="CT59" s="510">
        <v>1.9767855865422656E-7</v>
      </c>
      <c r="CU59" s="510">
        <v>3.6246455141483806E-7</v>
      </c>
      <c r="CV59" s="510">
        <v>3.5693015308066152E-6</v>
      </c>
      <c r="CW59" s="510">
        <v>2.9856299533774672E-7</v>
      </c>
      <c r="CX59" s="510">
        <v>3.3583443356989427E-5</v>
      </c>
      <c r="CY59" s="510">
        <v>1.6407744168660415E-7</v>
      </c>
      <c r="CZ59" s="510">
        <v>5.5640971024028127E-7</v>
      </c>
      <c r="DA59" s="510">
        <v>2.8307202318712359E-7</v>
      </c>
      <c r="DB59" s="510">
        <v>3.5097127698008917E-7</v>
      </c>
      <c r="DC59" s="510">
        <v>4.7292101868099201E-7</v>
      </c>
      <c r="DD59" s="510">
        <v>3.0021729642177689E-7</v>
      </c>
      <c r="DE59" s="510">
        <v>1.3002990005492121E-7</v>
      </c>
      <c r="DF59" s="510">
        <v>7.3450888641319608E-7</v>
      </c>
      <c r="DG59" s="535">
        <v>1.0004089670232799</v>
      </c>
      <c r="DH59" s="536">
        <v>0.75802431601574849</v>
      </c>
      <c r="DI59" s="537" t="s">
        <v>260</v>
      </c>
    </row>
    <row r="60" spans="1:113" ht="18.75" customHeight="1">
      <c r="A60" s="603" t="s">
        <v>261</v>
      </c>
      <c r="B60" s="611" t="s">
        <v>358</v>
      </c>
      <c r="C60" s="488"/>
      <c r="D60" s="533">
        <v>1.270417302040322E-3</v>
      </c>
      <c r="E60" s="533">
        <v>4.1803841143744376E-4</v>
      </c>
      <c r="F60" s="533">
        <v>9.9289941159962092E-4</v>
      </c>
      <c r="G60" s="533">
        <v>6.1556626844452139E-4</v>
      </c>
      <c r="H60" s="533">
        <v>2.5749924191997321E-4</v>
      </c>
      <c r="I60" s="533">
        <v>0</v>
      </c>
      <c r="J60" s="533">
        <v>2.0211692701235327E-3</v>
      </c>
      <c r="K60" s="533">
        <v>3.3575501896073064E-4</v>
      </c>
      <c r="L60" s="510">
        <v>2.2155939448744564E-4</v>
      </c>
      <c r="M60" s="510">
        <v>2.2384207914385114E-4</v>
      </c>
      <c r="N60" s="510">
        <v>0</v>
      </c>
      <c r="O60" s="510">
        <v>3.201728566229062E-4</v>
      </c>
      <c r="P60" s="510">
        <v>2.6856458290526317E-4</v>
      </c>
      <c r="Q60" s="510">
        <v>6.8071247878343855E-4</v>
      </c>
      <c r="R60" s="510">
        <v>2.4699381998335767E-4</v>
      </c>
      <c r="S60" s="510">
        <v>5.0896338104324478E-4</v>
      </c>
      <c r="T60" s="510">
        <v>2.3722549868848092E-4</v>
      </c>
      <c r="U60" s="510">
        <v>2.305598412926514E-4</v>
      </c>
      <c r="V60" s="510">
        <v>5.0888822715323848E-4</v>
      </c>
      <c r="W60" s="510">
        <v>7.376326273011096E-4</v>
      </c>
      <c r="X60" s="510">
        <v>0</v>
      </c>
      <c r="Y60" s="510">
        <v>7.6198601498970206E-4</v>
      </c>
      <c r="Z60" s="510">
        <v>3.2107798075381368E-4</v>
      </c>
      <c r="AA60" s="510">
        <v>5.0063253877995824E-4</v>
      </c>
      <c r="AB60" s="510">
        <v>3.2242971076361468E-4</v>
      </c>
      <c r="AC60" s="510">
        <v>2.4605246399223425E-4</v>
      </c>
      <c r="AD60" s="510">
        <v>1.2257769450052156E-4</v>
      </c>
      <c r="AE60" s="510">
        <v>4.8123009696125638E-4</v>
      </c>
      <c r="AF60" s="510">
        <v>3.2845243927101222E-4</v>
      </c>
      <c r="AG60" s="510">
        <v>6.1313714040314867E-4</v>
      </c>
      <c r="AH60" s="510">
        <v>1.920926861138368E-4</v>
      </c>
      <c r="AI60" s="510">
        <v>3.1510784681938617E-4</v>
      </c>
      <c r="AJ60" s="510">
        <v>8.3003041157388971E-4</v>
      </c>
      <c r="AK60" s="510">
        <v>5.7844100341242525E-4</v>
      </c>
      <c r="AL60" s="510">
        <v>6.9707009112752495E-4</v>
      </c>
      <c r="AM60" s="510">
        <v>1.4818294129657469E-3</v>
      </c>
      <c r="AN60" s="510">
        <v>7.1168172988786123E-4</v>
      </c>
      <c r="AO60" s="510">
        <v>6.7033371575742041E-4</v>
      </c>
      <c r="AP60" s="510">
        <v>1.7889803051826338E-4</v>
      </c>
      <c r="AQ60" s="510">
        <v>4.7981476044469182E-4</v>
      </c>
      <c r="AR60" s="510">
        <v>4.2973715822270644E-4</v>
      </c>
      <c r="AS60" s="510">
        <v>3.3753612917127132E-4</v>
      </c>
      <c r="AT60" s="510">
        <v>3.5987677873440825E-4</v>
      </c>
      <c r="AU60" s="510">
        <v>3.4628588961225208E-4</v>
      </c>
      <c r="AV60" s="510">
        <v>3.0223916051642892E-4</v>
      </c>
      <c r="AW60" s="510">
        <v>2.9750452627027668E-4</v>
      </c>
      <c r="AX60" s="510">
        <v>5.5621097638399006E-4</v>
      </c>
      <c r="AY60" s="510">
        <v>4.1298943171958364E-4</v>
      </c>
      <c r="AZ60" s="510">
        <v>2.6754476233385466E-4</v>
      </c>
      <c r="BA60" s="510">
        <v>3.2745793821709084E-4</v>
      </c>
      <c r="BB60" s="510">
        <v>3.331088411153972E-4</v>
      </c>
      <c r="BC60" s="510">
        <v>4.0031755358074903E-4</v>
      </c>
      <c r="BD60" s="510">
        <v>1.7125895442196275E-4</v>
      </c>
      <c r="BE60" s="510">
        <v>1.203596434188983E-4</v>
      </c>
      <c r="BF60" s="510">
        <v>0.12106603555241756</v>
      </c>
      <c r="BG60" s="510">
        <v>0.1007614099092133</v>
      </c>
      <c r="BH60" s="510">
        <v>1.0685116584766015</v>
      </c>
      <c r="BI60" s="510">
        <v>3.0281129611592345E-4</v>
      </c>
      <c r="BJ60" s="510">
        <v>2.2231246640649705E-3</v>
      </c>
      <c r="BK60" s="510">
        <v>2.2817971486363762E-4</v>
      </c>
      <c r="BL60" s="510">
        <v>1.3167049569437332E-4</v>
      </c>
      <c r="BM60" s="510">
        <v>3.5386966636115808E-4</v>
      </c>
      <c r="BN60" s="510">
        <v>5.1955662383709126E-4</v>
      </c>
      <c r="BO60" s="510">
        <v>5.608822203004392E-4</v>
      </c>
      <c r="BP60" s="510">
        <v>5.0140828534975767E-4</v>
      </c>
      <c r="BQ60" s="510">
        <v>2.6290027043980716E-3</v>
      </c>
      <c r="BR60" s="510">
        <v>2.3338925552388205E-4</v>
      </c>
      <c r="BS60" s="510">
        <v>1.2766604187690724E-3</v>
      </c>
      <c r="BT60" s="510">
        <v>8.9873160733246367E-4</v>
      </c>
      <c r="BU60" s="510">
        <v>3.6586642523969329E-4</v>
      </c>
      <c r="BV60" s="510">
        <v>2.1939881109709261E-4</v>
      </c>
      <c r="BW60" s="510">
        <v>2.0993221467308017E-4</v>
      </c>
      <c r="BX60" s="510">
        <v>1.2645535160058275E-4</v>
      </c>
      <c r="BY60" s="510">
        <v>3.0676248020823716E-5</v>
      </c>
      <c r="BZ60" s="510">
        <v>3.1591354592414619E-4</v>
      </c>
      <c r="CA60" s="510">
        <v>9.6713543384966793E-4</v>
      </c>
      <c r="CB60" s="510">
        <v>5.9151387450651566E-3</v>
      </c>
      <c r="CC60" s="510">
        <v>9.2244345043338648E-5</v>
      </c>
      <c r="CD60" s="510">
        <v>4.3779309382198031E-4</v>
      </c>
      <c r="CE60" s="510">
        <v>4.6102678332724829E-4</v>
      </c>
      <c r="CF60" s="510">
        <v>4.1526132232308613E-4</v>
      </c>
      <c r="CG60" s="510">
        <v>3.4833501524791439E-4</v>
      </c>
      <c r="CH60" s="510">
        <v>1.4148438349532649E-4</v>
      </c>
      <c r="CI60" s="510">
        <v>2.9969617655253226E-4</v>
      </c>
      <c r="CJ60" s="510">
        <v>4.6435771942496685E-4</v>
      </c>
      <c r="CK60" s="510">
        <v>5.9587476468255895E-4</v>
      </c>
      <c r="CL60" s="510">
        <v>3.8976399942806012E-4</v>
      </c>
      <c r="CM60" s="510">
        <v>3.0888610839770766E-4</v>
      </c>
      <c r="CN60" s="510">
        <v>6.5380880195566135E-4</v>
      </c>
      <c r="CO60" s="510">
        <v>2.6270970184969736E-4</v>
      </c>
      <c r="CP60" s="510">
        <v>3.7642805117935854E-4</v>
      </c>
      <c r="CQ60" s="510">
        <v>1.7216288143311796E-4</v>
      </c>
      <c r="CR60" s="510">
        <v>4.4075557943530874E-4</v>
      </c>
      <c r="CS60" s="510">
        <v>2.7972850796177781E-4</v>
      </c>
      <c r="CT60" s="510">
        <v>2.1224647173803356E-4</v>
      </c>
      <c r="CU60" s="510">
        <v>3.9034820081562628E-4</v>
      </c>
      <c r="CV60" s="510">
        <v>3.8568884838998956E-3</v>
      </c>
      <c r="CW60" s="510">
        <v>3.2184421528827517E-4</v>
      </c>
      <c r="CX60" s="510">
        <v>3.6323954420074848E-2</v>
      </c>
      <c r="CY60" s="510">
        <v>1.7615419671741493E-4</v>
      </c>
      <c r="CZ60" s="510">
        <v>6.0082951688136745E-4</v>
      </c>
      <c r="DA60" s="510">
        <v>3.0488511135063424E-4</v>
      </c>
      <c r="DB60" s="510">
        <v>3.7708782264151591E-4</v>
      </c>
      <c r="DC60" s="510">
        <v>5.1145530174105008E-4</v>
      </c>
      <c r="DD60" s="510">
        <v>3.2278389258240067E-4</v>
      </c>
      <c r="DE60" s="510">
        <v>1.3972879397097316E-4</v>
      </c>
      <c r="DF60" s="510">
        <v>4.2315316606971609E-4</v>
      </c>
      <c r="DG60" s="535">
        <v>1.3830423477203313</v>
      </c>
      <c r="DH60" s="536">
        <v>1.0479511521882661</v>
      </c>
      <c r="DI60" s="537" t="s">
        <v>261</v>
      </c>
    </row>
    <row r="61" spans="1:113" ht="18.75" customHeight="1">
      <c r="A61" s="603" t="s">
        <v>262</v>
      </c>
      <c r="B61" s="611" t="s">
        <v>359</v>
      </c>
      <c r="C61" s="488"/>
      <c r="D61" s="533">
        <v>1.9647089271284579E-6</v>
      </c>
      <c r="E61" s="533">
        <v>3.8366469916674227E-6</v>
      </c>
      <c r="F61" s="533">
        <v>8.4649450973298542E-7</v>
      </c>
      <c r="G61" s="533">
        <v>1.6003477609427106E-6</v>
      </c>
      <c r="H61" s="533">
        <v>1.9295054673117405E-2</v>
      </c>
      <c r="I61" s="533">
        <v>0</v>
      </c>
      <c r="J61" s="533">
        <v>2.833089645446663E-5</v>
      </c>
      <c r="K61" s="533">
        <v>3.690666187323493E-4</v>
      </c>
      <c r="L61" s="510">
        <v>1.0891104719306272E-5</v>
      </c>
      <c r="M61" s="510">
        <v>1.7583617014199896E-5</v>
      </c>
      <c r="N61" s="510">
        <v>0</v>
      </c>
      <c r="O61" s="510">
        <v>6.8231420856060007E-7</v>
      </c>
      <c r="P61" s="510">
        <v>3.5221042716228251E-6</v>
      </c>
      <c r="Q61" s="510">
        <v>2.0899629477644145E-6</v>
      </c>
      <c r="R61" s="510">
        <v>1.8797437879020917E-6</v>
      </c>
      <c r="S61" s="510">
        <v>1.9909261770903207E-6</v>
      </c>
      <c r="T61" s="510">
        <v>1.006522418098809E-6</v>
      </c>
      <c r="U61" s="510">
        <v>6.3408718887975648E-7</v>
      </c>
      <c r="V61" s="510">
        <v>2.5921897455344472E-6</v>
      </c>
      <c r="W61" s="510">
        <v>2.6480782367560997E-6</v>
      </c>
      <c r="X61" s="510">
        <v>0</v>
      </c>
      <c r="Y61" s="510">
        <v>2.2381715621797095E-6</v>
      </c>
      <c r="Z61" s="510">
        <v>1.6311072104255001E-6</v>
      </c>
      <c r="AA61" s="510">
        <v>2.3474129121008126E-6</v>
      </c>
      <c r="AB61" s="510">
        <v>3.3695029227485183E-6</v>
      </c>
      <c r="AC61" s="510">
        <v>2.1057582192931178E-6</v>
      </c>
      <c r="AD61" s="510">
        <v>2.4916832661152984E-6</v>
      </c>
      <c r="AE61" s="510">
        <v>2.7442892570817285E-6</v>
      </c>
      <c r="AF61" s="510">
        <v>5.5687318375829686E-7</v>
      </c>
      <c r="AG61" s="510">
        <v>1.0843268386045699E-6</v>
      </c>
      <c r="AH61" s="510">
        <v>5.7984272406495743E-6</v>
      </c>
      <c r="AI61" s="510">
        <v>2.8632692592739501E-6</v>
      </c>
      <c r="AJ61" s="510">
        <v>5.4793981467206313E-6</v>
      </c>
      <c r="AK61" s="510">
        <v>3.2460581722753374E-6</v>
      </c>
      <c r="AL61" s="510">
        <v>3.72621494614227E-6</v>
      </c>
      <c r="AM61" s="510">
        <v>2.384639026104993E-6</v>
      </c>
      <c r="AN61" s="510">
        <v>1.213909905058649E-6</v>
      </c>
      <c r="AO61" s="510">
        <v>2.5901486275034593E-6</v>
      </c>
      <c r="AP61" s="510">
        <v>2.37817111656585E-6</v>
      </c>
      <c r="AQ61" s="510">
        <v>4.5881453023102779E-6</v>
      </c>
      <c r="AR61" s="510">
        <v>1.7900218061018446E-6</v>
      </c>
      <c r="AS61" s="510">
        <v>1.2615127082251535E-6</v>
      </c>
      <c r="AT61" s="510">
        <v>1.1484802389408459E-6</v>
      </c>
      <c r="AU61" s="510">
        <v>1.1774874894500908E-6</v>
      </c>
      <c r="AV61" s="510">
        <v>1.3143213405646258E-6</v>
      </c>
      <c r="AW61" s="510">
        <v>8.7905765395275928E-7</v>
      </c>
      <c r="AX61" s="510">
        <v>7.2208415556381081E-7</v>
      </c>
      <c r="AY61" s="510">
        <v>6.2440928673471566E-7</v>
      </c>
      <c r="AZ61" s="510">
        <v>7.9991257838652861E-7</v>
      </c>
      <c r="BA61" s="510">
        <v>6.2711438124859111E-7</v>
      </c>
      <c r="BB61" s="510">
        <v>9.1179763219505526E-7</v>
      </c>
      <c r="BC61" s="510">
        <v>9.2080068548872455E-7</v>
      </c>
      <c r="BD61" s="510">
        <v>7.2556241160306618E-7</v>
      </c>
      <c r="BE61" s="510">
        <v>1.6023269521703052E-7</v>
      </c>
      <c r="BF61" s="510">
        <v>9.8605795690468278E-7</v>
      </c>
      <c r="BG61" s="510">
        <v>1.0392242339232759E-6</v>
      </c>
      <c r="BH61" s="510">
        <v>7.1806108724414278E-7</v>
      </c>
      <c r="BI61" s="510">
        <v>1.0704541323694847</v>
      </c>
      <c r="BJ61" s="510">
        <v>9.3526407619137914E-7</v>
      </c>
      <c r="BK61" s="510">
        <v>1.0456852500098323E-3</v>
      </c>
      <c r="BL61" s="510">
        <v>9.3368867307473823E-6</v>
      </c>
      <c r="BM61" s="510">
        <v>2.0187161645337138E-6</v>
      </c>
      <c r="BN61" s="510">
        <v>2.6083942027423281E-6</v>
      </c>
      <c r="BO61" s="510">
        <v>2.3721557266058209E-6</v>
      </c>
      <c r="BP61" s="510">
        <v>2.5586640987564569E-6</v>
      </c>
      <c r="BQ61" s="510">
        <v>1.4860846552091028E-6</v>
      </c>
      <c r="BR61" s="510">
        <v>2.2592673146315396E-6</v>
      </c>
      <c r="BS61" s="510">
        <v>1.4080069536804625E-6</v>
      </c>
      <c r="BT61" s="510">
        <v>1.8916068681841892E-6</v>
      </c>
      <c r="BU61" s="510">
        <v>1.1361927246774217E-6</v>
      </c>
      <c r="BV61" s="510">
        <v>7.5758485206307575E-7</v>
      </c>
      <c r="BW61" s="510">
        <v>5.9429272048754468E-7</v>
      </c>
      <c r="BX61" s="510">
        <v>2.8705956183027501E-7</v>
      </c>
      <c r="BY61" s="510">
        <v>1.1524241010930482E-7</v>
      </c>
      <c r="BZ61" s="510">
        <v>2.6461605982797188E-6</v>
      </c>
      <c r="CA61" s="510">
        <v>3.1633838783941835E-6</v>
      </c>
      <c r="CB61" s="510">
        <v>8.679619009861284E-6</v>
      </c>
      <c r="CC61" s="510">
        <v>3.1156057942243009E-3</v>
      </c>
      <c r="CD61" s="510">
        <v>1.2165856813662129E-5</v>
      </c>
      <c r="CE61" s="510">
        <v>2.2621481300745489E-6</v>
      </c>
      <c r="CF61" s="510">
        <v>8.5012729865462353E-7</v>
      </c>
      <c r="CG61" s="510">
        <v>7.1228126818009385E-5</v>
      </c>
      <c r="CH61" s="510">
        <v>9.5119784673649273E-7</v>
      </c>
      <c r="CI61" s="510">
        <v>9.5380903727502116E-7</v>
      </c>
      <c r="CJ61" s="510">
        <v>1.4763702095570137E-6</v>
      </c>
      <c r="CK61" s="510">
        <v>1.5894560145916835E-6</v>
      </c>
      <c r="CL61" s="510">
        <v>9.3060327326212848E-7</v>
      </c>
      <c r="CM61" s="510">
        <v>2.0160582085740313E-6</v>
      </c>
      <c r="CN61" s="510">
        <v>1.7950927982333085E-4</v>
      </c>
      <c r="CO61" s="510">
        <v>1.9302183146100301E-5</v>
      </c>
      <c r="CP61" s="510">
        <v>2.3261954241554975E-5</v>
      </c>
      <c r="CQ61" s="510">
        <v>4.9314338340593639E-6</v>
      </c>
      <c r="CR61" s="510">
        <v>1.1881889729269417E-6</v>
      </c>
      <c r="CS61" s="510">
        <v>1.2843901051440216E-5</v>
      </c>
      <c r="CT61" s="510">
        <v>2.6127657784805753E-5</v>
      </c>
      <c r="CU61" s="510">
        <v>1.6271135601739205E-6</v>
      </c>
      <c r="CV61" s="510">
        <v>2.6540944698950744E-6</v>
      </c>
      <c r="CW61" s="510">
        <v>1.2222529229893487E-6</v>
      </c>
      <c r="CX61" s="510">
        <v>8.4250577946858644E-7</v>
      </c>
      <c r="CY61" s="510">
        <v>9.2248149451153289E-7</v>
      </c>
      <c r="CZ61" s="510">
        <v>6.948002314258387E-5</v>
      </c>
      <c r="DA61" s="510">
        <v>1.0372700387746763E-4</v>
      </c>
      <c r="DB61" s="510">
        <v>1.3682538083847554E-6</v>
      </c>
      <c r="DC61" s="510">
        <v>2.0898180017158138E-6</v>
      </c>
      <c r="DD61" s="510">
        <v>7.9893643174367507E-6</v>
      </c>
      <c r="DE61" s="510">
        <v>2.2114379850848999E-5</v>
      </c>
      <c r="DF61" s="510">
        <v>4.599703263557368E-5</v>
      </c>
      <c r="DG61" s="535">
        <v>1.095096165355298</v>
      </c>
      <c r="DH61" s="536">
        <v>0.829770173077229</v>
      </c>
      <c r="DI61" s="537" t="s">
        <v>262</v>
      </c>
    </row>
    <row r="62" spans="1:113" ht="18.75" customHeight="1">
      <c r="A62" s="603" t="s">
        <v>263</v>
      </c>
      <c r="B62" s="611" t="s">
        <v>360</v>
      </c>
      <c r="C62" s="488"/>
      <c r="D62" s="533">
        <v>6.4999362595260165E-5</v>
      </c>
      <c r="E62" s="533">
        <v>2.2521859559220449E-5</v>
      </c>
      <c r="F62" s="533">
        <v>5.2806710547748917E-5</v>
      </c>
      <c r="G62" s="533">
        <v>3.2973543417606531E-5</v>
      </c>
      <c r="H62" s="533">
        <v>2.1653179573067209E-5</v>
      </c>
      <c r="I62" s="533">
        <v>0</v>
      </c>
      <c r="J62" s="533">
        <v>1.131055488767961E-4</v>
      </c>
      <c r="K62" s="533">
        <v>2.2757146577726467E-5</v>
      </c>
      <c r="L62" s="510">
        <v>1.5072364821439913E-5</v>
      </c>
      <c r="M62" s="510">
        <v>1.6681167451039297E-5</v>
      </c>
      <c r="N62" s="510">
        <v>0</v>
      </c>
      <c r="O62" s="510">
        <v>2.2475040300113162E-5</v>
      </c>
      <c r="P62" s="510">
        <v>2.6138939871703413E-5</v>
      </c>
      <c r="Q62" s="510">
        <v>3.9751336922535525E-5</v>
      </c>
      <c r="R62" s="510">
        <v>2.3667221433498903E-5</v>
      </c>
      <c r="S62" s="510">
        <v>3.0544465271917488E-5</v>
      </c>
      <c r="T62" s="510">
        <v>2.3620922406898378E-5</v>
      </c>
      <c r="U62" s="510">
        <v>2.2035157458294306E-5</v>
      </c>
      <c r="V62" s="510">
        <v>3.0431477928129795E-5</v>
      </c>
      <c r="W62" s="510">
        <v>4.2544040751776104E-5</v>
      </c>
      <c r="X62" s="510">
        <v>0</v>
      </c>
      <c r="Y62" s="510">
        <v>4.4847188897302523E-5</v>
      </c>
      <c r="Z62" s="510">
        <v>2.6382393024869481E-5</v>
      </c>
      <c r="AA62" s="510">
        <v>3.2700342723658957E-5</v>
      </c>
      <c r="AB62" s="510">
        <v>3.9066262035297745E-5</v>
      </c>
      <c r="AC62" s="510">
        <v>2.1131791403725571E-5</v>
      </c>
      <c r="AD62" s="510">
        <v>6.2948364583426547E-6</v>
      </c>
      <c r="AE62" s="510">
        <v>2.8281581497445846E-5</v>
      </c>
      <c r="AF62" s="510">
        <v>2.6598148589551326E-5</v>
      </c>
      <c r="AG62" s="510">
        <v>3.7995212346015017E-5</v>
      </c>
      <c r="AH62" s="510">
        <v>1.7811533186014379E-5</v>
      </c>
      <c r="AI62" s="510">
        <v>2.5754474149875539E-5</v>
      </c>
      <c r="AJ62" s="510">
        <v>4.9107053685500363E-5</v>
      </c>
      <c r="AK62" s="510">
        <v>4.1792152347878957E-5</v>
      </c>
      <c r="AL62" s="510">
        <v>5.3219072245217648E-5</v>
      </c>
      <c r="AM62" s="510">
        <v>7.6070382194739448E-5</v>
      </c>
      <c r="AN62" s="510">
        <v>3.8030586243036158E-5</v>
      </c>
      <c r="AO62" s="510">
        <v>3.9997950224019915E-5</v>
      </c>
      <c r="AP62" s="510">
        <v>1.359106634875713E-5</v>
      </c>
      <c r="AQ62" s="510">
        <v>2.8203192820019504E-5</v>
      </c>
      <c r="AR62" s="510">
        <v>2.6930625511219045E-5</v>
      </c>
      <c r="AS62" s="510">
        <v>2.4750913049825232E-5</v>
      </c>
      <c r="AT62" s="510">
        <v>2.3372816564865149E-5</v>
      </c>
      <c r="AU62" s="510">
        <v>2.5313853761502216E-5</v>
      </c>
      <c r="AV62" s="510">
        <v>2.4647696341623468E-5</v>
      </c>
      <c r="AW62" s="510">
        <v>3.0890058858239501E-5</v>
      </c>
      <c r="AX62" s="510">
        <v>3.8671319926018135E-5</v>
      </c>
      <c r="AY62" s="510">
        <v>3.177895479097694E-5</v>
      </c>
      <c r="AZ62" s="510">
        <v>2.2000206164173884E-5</v>
      </c>
      <c r="BA62" s="510">
        <v>2.709760093638073E-5</v>
      </c>
      <c r="BB62" s="510">
        <v>3.069412566016042E-5</v>
      </c>
      <c r="BC62" s="510">
        <v>2.9586947497182226E-5</v>
      </c>
      <c r="BD62" s="510">
        <v>3.8580087039432065E-5</v>
      </c>
      <c r="BE62" s="510">
        <v>7.1492017873402031E-6</v>
      </c>
      <c r="BF62" s="510">
        <v>7.6220310453061151E-6</v>
      </c>
      <c r="BG62" s="510">
        <v>8.7912574662892479E-6</v>
      </c>
      <c r="BH62" s="510">
        <v>1.6852059236671558E-5</v>
      </c>
      <c r="BI62" s="510">
        <v>2.312805760544537E-5</v>
      </c>
      <c r="BJ62" s="510">
        <v>1.0770205005668816</v>
      </c>
      <c r="BK62" s="510">
        <v>1.8871553718503133E-5</v>
      </c>
      <c r="BL62" s="510">
        <v>8.4808875760985169E-6</v>
      </c>
      <c r="BM62" s="510">
        <v>2.7593810205147352E-5</v>
      </c>
      <c r="BN62" s="510">
        <v>3.6574410738086269E-5</v>
      </c>
      <c r="BO62" s="510">
        <v>3.5438895320812926E-5</v>
      </c>
      <c r="BP62" s="510">
        <v>3.1588757681113593E-5</v>
      </c>
      <c r="BQ62" s="510">
        <v>1.2836732476096305E-4</v>
      </c>
      <c r="BR62" s="510">
        <v>1.5385291778046293E-5</v>
      </c>
      <c r="BS62" s="510">
        <v>7.5704847842261627E-5</v>
      </c>
      <c r="BT62" s="510">
        <v>9.4337624102244332E-5</v>
      </c>
      <c r="BU62" s="510">
        <v>3.9633941417224353E-5</v>
      </c>
      <c r="BV62" s="510">
        <v>5.1737843085852856E-5</v>
      </c>
      <c r="BW62" s="510">
        <v>1.7632790096212031E-5</v>
      </c>
      <c r="BX62" s="510">
        <v>1.0615467717826389E-5</v>
      </c>
      <c r="BY62" s="510">
        <v>4.7964263127558762E-6</v>
      </c>
      <c r="BZ62" s="510">
        <v>1.455929585232673E-2</v>
      </c>
      <c r="CA62" s="510">
        <v>5.7027624930410285E-5</v>
      </c>
      <c r="CB62" s="510">
        <v>2.9457684325432689E-4</v>
      </c>
      <c r="CC62" s="510">
        <v>1.7826458129762183E-5</v>
      </c>
      <c r="CD62" s="510">
        <v>2.3466280400592374E-2</v>
      </c>
      <c r="CE62" s="510">
        <v>5.3089907683013068E-5</v>
      </c>
      <c r="CF62" s="510">
        <v>2.8943427184119848E-5</v>
      </c>
      <c r="CG62" s="510">
        <v>2.0265806892212762E-4</v>
      </c>
      <c r="CH62" s="510">
        <v>4.9227674461469261E-5</v>
      </c>
      <c r="CI62" s="510">
        <v>2.9106017670069511E-5</v>
      </c>
      <c r="CJ62" s="510">
        <v>4.9870547435455225E-5</v>
      </c>
      <c r="CK62" s="510">
        <v>3.9694437727182432E-5</v>
      </c>
      <c r="CL62" s="510">
        <v>3.7648492371191659E-5</v>
      </c>
      <c r="CM62" s="510">
        <v>4.8290488153012153E-5</v>
      </c>
      <c r="CN62" s="510">
        <v>5.5986939317092816E-4</v>
      </c>
      <c r="CO62" s="510">
        <v>3.6354049316071305E-5</v>
      </c>
      <c r="CP62" s="510">
        <v>5.0193878587338813E-5</v>
      </c>
      <c r="CQ62" s="510">
        <v>1.6810151117010195E-5</v>
      </c>
      <c r="CR62" s="510">
        <v>3.5635417291089609E-5</v>
      </c>
      <c r="CS62" s="510">
        <v>2.1926805083195795E-5</v>
      </c>
      <c r="CT62" s="510">
        <v>1.5361668083751563E-5</v>
      </c>
      <c r="CU62" s="510">
        <v>4.1960032709855018E-5</v>
      </c>
      <c r="CV62" s="510">
        <v>1.9162673218562953E-4</v>
      </c>
      <c r="CW62" s="510">
        <v>3.2756212759346791E-5</v>
      </c>
      <c r="CX62" s="510">
        <v>1.6860731029113259E-3</v>
      </c>
      <c r="CY62" s="510">
        <v>2.0018529250343268E-5</v>
      </c>
      <c r="CZ62" s="510">
        <v>5.3018345875700598E-5</v>
      </c>
      <c r="DA62" s="510">
        <v>2.6704663177385061E-5</v>
      </c>
      <c r="DB62" s="510">
        <v>2.7691413920911394E-5</v>
      </c>
      <c r="DC62" s="510">
        <v>3.655028126727225E-5</v>
      </c>
      <c r="DD62" s="510">
        <v>7.0192705641118164E-5</v>
      </c>
      <c r="DE62" s="510">
        <v>1.499256567875567E-5</v>
      </c>
      <c r="DF62" s="510">
        <v>2.0646051646588725E-4</v>
      </c>
      <c r="DG62" s="535">
        <v>1.1214035056639973</v>
      </c>
      <c r="DH62" s="536">
        <v>0.84970362459659277</v>
      </c>
      <c r="DI62" s="537" t="s">
        <v>263</v>
      </c>
    </row>
    <row r="63" spans="1:113" ht="18.75" customHeight="1">
      <c r="A63" s="603" t="s">
        <v>264</v>
      </c>
      <c r="B63" s="611" t="s">
        <v>78</v>
      </c>
      <c r="C63" s="488"/>
      <c r="D63" s="533">
        <v>5.9205120056775698E-5</v>
      </c>
      <c r="E63" s="533">
        <v>5.4944965017191734E-5</v>
      </c>
      <c r="F63" s="533">
        <v>1.1317376256862887E-4</v>
      </c>
      <c r="G63" s="533">
        <v>7.5803585445360314E-5</v>
      </c>
      <c r="H63" s="533">
        <v>1.4775782670585049E-3</v>
      </c>
      <c r="I63" s="533">
        <v>0</v>
      </c>
      <c r="J63" s="533">
        <v>4.301196354167719E-4</v>
      </c>
      <c r="K63" s="533">
        <v>1.2409829708699498E-4</v>
      </c>
      <c r="L63" s="510">
        <v>2.8886561141637789E-4</v>
      </c>
      <c r="M63" s="510">
        <v>2.7821266210828443E-5</v>
      </c>
      <c r="N63" s="510">
        <v>0</v>
      </c>
      <c r="O63" s="510">
        <v>1.1806500128239665E-4</v>
      </c>
      <c r="P63" s="510">
        <v>2.8813843837323027E-3</v>
      </c>
      <c r="Q63" s="510">
        <v>3.9255758858053471E-4</v>
      </c>
      <c r="R63" s="510">
        <v>9.3626548859263926E-4</v>
      </c>
      <c r="S63" s="510">
        <v>1.1212419597973552E-4</v>
      </c>
      <c r="T63" s="510">
        <v>7.7168003672730919E-5</v>
      </c>
      <c r="U63" s="510">
        <v>6.125079399924607E-5</v>
      </c>
      <c r="V63" s="510">
        <v>5.3721844929676866E-5</v>
      </c>
      <c r="W63" s="510">
        <v>7.0136624560726332E-5</v>
      </c>
      <c r="X63" s="510">
        <v>0</v>
      </c>
      <c r="Y63" s="510">
        <v>2.2783755458187404E-4</v>
      </c>
      <c r="Z63" s="510">
        <v>8.226701727135518E-5</v>
      </c>
      <c r="AA63" s="510">
        <v>9.1500210912752271E-5</v>
      </c>
      <c r="AB63" s="510">
        <v>8.7279697657808046E-5</v>
      </c>
      <c r="AC63" s="510">
        <v>7.9024376247891994E-5</v>
      </c>
      <c r="AD63" s="510">
        <v>6.0907930371088059E-6</v>
      </c>
      <c r="AE63" s="510">
        <v>1.0353593888589979E-4</v>
      </c>
      <c r="AF63" s="510">
        <v>7.3077050817904875E-5</v>
      </c>
      <c r="AG63" s="510">
        <v>1.0597294721056234E-4</v>
      </c>
      <c r="AH63" s="510">
        <v>3.562894805040945E-4</v>
      </c>
      <c r="AI63" s="510">
        <v>7.5234074613937738E-4</v>
      </c>
      <c r="AJ63" s="510">
        <v>1.0762076180052788E-4</v>
      </c>
      <c r="AK63" s="510">
        <v>1.0654621670862599E-3</v>
      </c>
      <c r="AL63" s="510">
        <v>3.3122125411583594E-4</v>
      </c>
      <c r="AM63" s="510">
        <v>6.9038501459169584E-5</v>
      </c>
      <c r="AN63" s="510">
        <v>2.0903807818014477E-4</v>
      </c>
      <c r="AO63" s="510">
        <v>3.1480364259651024E-4</v>
      </c>
      <c r="AP63" s="510">
        <v>6.988957797954314E-5</v>
      </c>
      <c r="AQ63" s="510">
        <v>5.3889592775843627E-5</v>
      </c>
      <c r="AR63" s="510">
        <v>2.5942800947792525E-4</v>
      </c>
      <c r="AS63" s="510">
        <v>5.7392205715241373E-5</v>
      </c>
      <c r="AT63" s="510">
        <v>7.3222837176690735E-5</v>
      </c>
      <c r="AU63" s="510">
        <v>6.6551553710232579E-5</v>
      </c>
      <c r="AV63" s="510">
        <v>4.8791167402865223E-4</v>
      </c>
      <c r="AW63" s="510">
        <v>2.5895979145376045E-4</v>
      </c>
      <c r="AX63" s="510">
        <v>1.296797210125617E-4</v>
      </c>
      <c r="AY63" s="510">
        <v>1.8204191585031442E-4</v>
      </c>
      <c r="AZ63" s="510">
        <v>1.5266695187787424E-4</v>
      </c>
      <c r="BA63" s="510">
        <v>7.4677011802949748E-5</v>
      </c>
      <c r="BB63" s="510">
        <v>5.2046096332297265E-4</v>
      </c>
      <c r="BC63" s="510">
        <v>8.9241034334102898E-5</v>
      </c>
      <c r="BD63" s="510">
        <v>3.2601485702257385E-4</v>
      </c>
      <c r="BE63" s="510">
        <v>3.6046414693856369E-5</v>
      </c>
      <c r="BF63" s="510">
        <v>2.5942798435898831E-5</v>
      </c>
      <c r="BG63" s="510">
        <v>9.5552157129616999E-5</v>
      </c>
      <c r="BH63" s="510">
        <v>8.9602829109301221E-5</v>
      </c>
      <c r="BI63" s="510">
        <v>8.4167418538277409E-5</v>
      </c>
      <c r="BJ63" s="510">
        <v>6.6173174070977757E-5</v>
      </c>
      <c r="BK63" s="510">
        <v>1.005429434876522</v>
      </c>
      <c r="BL63" s="510">
        <v>1.7135980610360631E-5</v>
      </c>
      <c r="BM63" s="510">
        <v>2.7964944611575743E-4</v>
      </c>
      <c r="BN63" s="510">
        <v>7.9760792533770531E-4</v>
      </c>
      <c r="BO63" s="510">
        <v>5.4951442773980828E-4</v>
      </c>
      <c r="BP63" s="510">
        <v>5.7082227485090139E-4</v>
      </c>
      <c r="BQ63" s="510">
        <v>9.8923658137396958E-5</v>
      </c>
      <c r="BR63" s="510">
        <v>6.6092361558806566E-5</v>
      </c>
      <c r="BS63" s="510">
        <v>3.0726827396653205E-4</v>
      </c>
      <c r="BT63" s="510">
        <v>1.5667340391550222E-4</v>
      </c>
      <c r="BU63" s="510">
        <v>1.5719116508075846E-4</v>
      </c>
      <c r="BV63" s="510">
        <v>1.9894451023506898E-4</v>
      </c>
      <c r="BW63" s="510">
        <v>9.9537206061849949E-5</v>
      </c>
      <c r="BX63" s="510">
        <v>7.0100984333188319E-5</v>
      </c>
      <c r="BY63" s="510">
        <v>2.7168354357413558E-5</v>
      </c>
      <c r="BZ63" s="510">
        <v>9.1260467796274079E-5</v>
      </c>
      <c r="CA63" s="510">
        <v>8.5082948508803072E-5</v>
      </c>
      <c r="CB63" s="510">
        <v>1.584551904495715E-4</v>
      </c>
      <c r="CC63" s="510">
        <v>8.1242648649356306E-5</v>
      </c>
      <c r="CD63" s="510">
        <v>1.0996587606843645E-4</v>
      </c>
      <c r="CE63" s="510">
        <v>1.7699853940292664E-4</v>
      </c>
      <c r="CF63" s="510">
        <v>1.358349486497745E-4</v>
      </c>
      <c r="CG63" s="510">
        <v>1.7058219573913675E-4</v>
      </c>
      <c r="CH63" s="510">
        <v>1.1466614945062007E-4</v>
      </c>
      <c r="CI63" s="510">
        <v>3.8592094717377782E-4</v>
      </c>
      <c r="CJ63" s="510">
        <v>5.7338248272537757E-4</v>
      </c>
      <c r="CK63" s="510">
        <v>1.0725211994347141E-3</v>
      </c>
      <c r="CL63" s="510">
        <v>3.9510748354866423E-4</v>
      </c>
      <c r="CM63" s="510">
        <v>1.26556021897225E-3</v>
      </c>
      <c r="CN63" s="510">
        <v>3.0874491873317624E-4</v>
      </c>
      <c r="CO63" s="510">
        <v>4.4920052389898335E-4</v>
      </c>
      <c r="CP63" s="510">
        <v>1.0525174956555934E-3</v>
      </c>
      <c r="CQ63" s="510">
        <v>1.0981366957363196E-4</v>
      </c>
      <c r="CR63" s="510">
        <v>1.9841340456047574E-4</v>
      </c>
      <c r="CS63" s="510">
        <v>6.3907918549959959E-4</v>
      </c>
      <c r="CT63" s="510">
        <v>4.2588393009293822E-4</v>
      </c>
      <c r="CU63" s="510">
        <v>8.7372178399318444E-4</v>
      </c>
      <c r="CV63" s="510">
        <v>1.2331968516110187E-3</v>
      </c>
      <c r="CW63" s="510">
        <v>6.6185878262128698E-4</v>
      </c>
      <c r="CX63" s="510">
        <v>2.2283156571806733E-4</v>
      </c>
      <c r="CY63" s="510">
        <v>5.5379726850359628E-4</v>
      </c>
      <c r="CZ63" s="510">
        <v>4.9060068467503791E-4</v>
      </c>
      <c r="DA63" s="510">
        <v>3.7260580877957264E-4</v>
      </c>
      <c r="DB63" s="510">
        <v>6.6969734112764482E-4</v>
      </c>
      <c r="DC63" s="510">
        <v>1.0828604851171322E-3</v>
      </c>
      <c r="DD63" s="510">
        <v>1.2052267609242891E-3</v>
      </c>
      <c r="DE63" s="510">
        <v>1.9984962927204083E-2</v>
      </c>
      <c r="DF63" s="510">
        <v>1.9077449165010366E-4</v>
      </c>
      <c r="DG63" s="535">
        <v>1.0589846311689635</v>
      </c>
      <c r="DH63" s="536">
        <v>0.80240794232541435</v>
      </c>
      <c r="DI63" s="537" t="s">
        <v>264</v>
      </c>
    </row>
    <row r="64" spans="1:113" ht="18.75" customHeight="1">
      <c r="A64" s="603" t="s">
        <v>265</v>
      </c>
      <c r="B64" s="611" t="s">
        <v>361</v>
      </c>
      <c r="C64" s="488"/>
      <c r="D64" s="533">
        <v>1.7171698590306109E-3</v>
      </c>
      <c r="E64" s="533">
        <v>2.5591945224931515E-3</v>
      </c>
      <c r="F64" s="533">
        <v>2.7228936911483006E-4</v>
      </c>
      <c r="G64" s="533">
        <v>4.4550116008654573E-3</v>
      </c>
      <c r="H64" s="533">
        <v>4.4600555767839119E-5</v>
      </c>
      <c r="I64" s="533">
        <v>0</v>
      </c>
      <c r="J64" s="533">
        <v>1.3122967012674689E-4</v>
      </c>
      <c r="K64" s="533">
        <v>2.8522920037584495E-4</v>
      </c>
      <c r="L64" s="510">
        <v>4.6902360408059002E-4</v>
      </c>
      <c r="M64" s="510">
        <v>4.9195724626313738E-3</v>
      </c>
      <c r="N64" s="510">
        <v>0</v>
      </c>
      <c r="O64" s="510">
        <v>4.7788240353246239E-4</v>
      </c>
      <c r="P64" s="510">
        <v>1.2983222476919593E-4</v>
      </c>
      <c r="Q64" s="510">
        <v>4.757214638487231E-3</v>
      </c>
      <c r="R64" s="510">
        <v>5.5452294639760427E-4</v>
      </c>
      <c r="S64" s="510">
        <v>2.2758978857470163E-2</v>
      </c>
      <c r="T64" s="510">
        <v>7.9372109235988997E-4</v>
      </c>
      <c r="U64" s="510">
        <v>4.1088202192042359E-4</v>
      </c>
      <c r="V64" s="510">
        <v>2.7468165210943103E-2</v>
      </c>
      <c r="W64" s="510">
        <v>2.7659709630701123E-3</v>
      </c>
      <c r="X64" s="510">
        <v>0</v>
      </c>
      <c r="Y64" s="510">
        <v>3.0569440890640615E-3</v>
      </c>
      <c r="Z64" s="510">
        <v>7.644748774302822E-4</v>
      </c>
      <c r="AA64" s="510">
        <v>1.3846923520606327E-3</v>
      </c>
      <c r="AB64" s="510">
        <v>2.3911958411037924E-4</v>
      </c>
      <c r="AC64" s="510">
        <v>4.9684688505529794E-4</v>
      </c>
      <c r="AD64" s="510">
        <v>6.4179367816682138E-5</v>
      </c>
      <c r="AE64" s="510">
        <v>1.3053672709642837E-4</v>
      </c>
      <c r="AF64" s="510">
        <v>1.8596558656850111E-3</v>
      </c>
      <c r="AG64" s="510">
        <v>6.152621055317333E-4</v>
      </c>
      <c r="AH64" s="510">
        <v>1.2734803064682953E-4</v>
      </c>
      <c r="AI64" s="510">
        <v>1.3499566220181676E-2</v>
      </c>
      <c r="AJ64" s="510">
        <v>1.7554566382775383E-3</v>
      </c>
      <c r="AK64" s="510">
        <v>2.2336410232032432E-2</v>
      </c>
      <c r="AL64" s="510">
        <v>1.4897617841453166E-3</v>
      </c>
      <c r="AM64" s="510">
        <v>2.5483003753452409E-2</v>
      </c>
      <c r="AN64" s="510">
        <v>1.3281720379119028E-2</v>
      </c>
      <c r="AO64" s="510">
        <v>6.3579111082153082E-3</v>
      </c>
      <c r="AP64" s="510">
        <v>1.3296925932694376E-3</v>
      </c>
      <c r="AQ64" s="510">
        <v>8.869252188198172E-2</v>
      </c>
      <c r="AR64" s="510">
        <v>4.3618344934575275E-2</v>
      </c>
      <c r="AS64" s="510">
        <v>2.7021466302237004E-3</v>
      </c>
      <c r="AT64" s="510">
        <v>2.2027795938031609E-3</v>
      </c>
      <c r="AU64" s="510">
        <v>6.2424937126498241E-4</v>
      </c>
      <c r="AV64" s="510">
        <v>7.2738342236772604E-4</v>
      </c>
      <c r="AW64" s="510">
        <v>8.680024150975826E-4</v>
      </c>
      <c r="AX64" s="510">
        <v>1.2221083840664756E-3</v>
      </c>
      <c r="AY64" s="510">
        <v>1.4120958472507745E-3</v>
      </c>
      <c r="AZ64" s="510">
        <v>1.6661695427925278E-3</v>
      </c>
      <c r="BA64" s="510">
        <v>1.1446250539199176E-3</v>
      </c>
      <c r="BB64" s="510">
        <v>7.1627494421523717E-4</v>
      </c>
      <c r="BC64" s="510">
        <v>2.1983457855419605E-3</v>
      </c>
      <c r="BD64" s="510">
        <v>4.5114053919517922E-4</v>
      </c>
      <c r="BE64" s="510">
        <v>3.0771978788189533E-4</v>
      </c>
      <c r="BF64" s="510">
        <v>3.8469999236070382E-4</v>
      </c>
      <c r="BG64" s="510">
        <v>3.6463624827776575E-4</v>
      </c>
      <c r="BH64" s="510">
        <v>1.2453606645893641E-3</v>
      </c>
      <c r="BI64" s="510">
        <v>8.4868883444430521E-4</v>
      </c>
      <c r="BJ64" s="510">
        <v>3.7070229650886053E-4</v>
      </c>
      <c r="BK64" s="510">
        <v>1.0114860825480886E-3</v>
      </c>
      <c r="BL64" s="510">
        <v>1.0000402628415817</v>
      </c>
      <c r="BM64" s="510">
        <v>4.8880002500610673E-4</v>
      </c>
      <c r="BN64" s="510">
        <v>5.2945528469278949E-4</v>
      </c>
      <c r="BO64" s="510">
        <v>5.4027475280406603E-4</v>
      </c>
      <c r="BP64" s="510">
        <v>6.6040649502109778E-4</v>
      </c>
      <c r="BQ64" s="510">
        <v>3.6150909064525043E-3</v>
      </c>
      <c r="BR64" s="510">
        <v>5.7671246872947595E-3</v>
      </c>
      <c r="BS64" s="510">
        <v>2.590765264321236E-4</v>
      </c>
      <c r="BT64" s="510">
        <v>2.7988619110559697E-4</v>
      </c>
      <c r="BU64" s="510">
        <v>1.0165176485483853E-4</v>
      </c>
      <c r="BV64" s="510">
        <v>4.0680710247870388E-5</v>
      </c>
      <c r="BW64" s="510">
        <v>7.9318117651641252E-5</v>
      </c>
      <c r="BX64" s="510">
        <v>3.8567545306765792E-5</v>
      </c>
      <c r="BY64" s="510">
        <v>1.1330151889757951E-5</v>
      </c>
      <c r="BZ64" s="510">
        <v>2.1376798661772186E-4</v>
      </c>
      <c r="CA64" s="510">
        <v>1.9798702943358594E-4</v>
      </c>
      <c r="CB64" s="510">
        <v>6.2334549746732284E-5</v>
      </c>
      <c r="CC64" s="510">
        <v>1.9105089044405503E-5</v>
      </c>
      <c r="CD64" s="510">
        <v>3.9214328274640545E-5</v>
      </c>
      <c r="CE64" s="510">
        <v>4.0637529761330233E-5</v>
      </c>
      <c r="CF64" s="510">
        <v>2.0468891688743486E-4</v>
      </c>
      <c r="CG64" s="510">
        <v>8.9273286760088057E-5</v>
      </c>
      <c r="CH64" s="510">
        <v>3.9088409276173102E-5</v>
      </c>
      <c r="CI64" s="510">
        <v>7.0767688568631822E-5</v>
      </c>
      <c r="CJ64" s="510">
        <v>8.3117293076286422E-5</v>
      </c>
      <c r="CK64" s="510">
        <v>4.3456809432306675E-5</v>
      </c>
      <c r="CL64" s="510">
        <v>5.301590864622704E-5</v>
      </c>
      <c r="CM64" s="510">
        <v>2.6194078631497288E-4</v>
      </c>
      <c r="CN64" s="510">
        <v>8.1570733046465888E-5</v>
      </c>
      <c r="CO64" s="510">
        <v>1.3546698013348676E-4</v>
      </c>
      <c r="CP64" s="510">
        <v>7.2740002574525714E-5</v>
      </c>
      <c r="CQ64" s="510">
        <v>9.22683838551383E-5</v>
      </c>
      <c r="CR64" s="510">
        <v>9.2175184175097649E-5</v>
      </c>
      <c r="CS64" s="510">
        <v>1.0548453257195624E-4</v>
      </c>
      <c r="CT64" s="510">
        <v>9.3861223759691007E-5</v>
      </c>
      <c r="CU64" s="510">
        <v>5.9108928506349969E-5</v>
      </c>
      <c r="CV64" s="510">
        <v>5.1271007977450702E-5</v>
      </c>
      <c r="CW64" s="510">
        <v>7.9855530398998702E-5</v>
      </c>
      <c r="CX64" s="510">
        <v>1.6693260586337028E-4</v>
      </c>
      <c r="CY64" s="510">
        <v>3.3970118510193502E-5</v>
      </c>
      <c r="CZ64" s="510">
        <v>2.8452967465272111E-4</v>
      </c>
      <c r="DA64" s="510">
        <v>2.478630582051908E-4</v>
      </c>
      <c r="DB64" s="510">
        <v>1.5295130484297085E-4</v>
      </c>
      <c r="DC64" s="510">
        <v>1.6184447807917021E-4</v>
      </c>
      <c r="DD64" s="510">
        <v>1.1787657043780708E-4</v>
      </c>
      <c r="DE64" s="510">
        <v>5.4704784807563407E-4</v>
      </c>
      <c r="DF64" s="510">
        <v>1.5221545302824543E-4</v>
      </c>
      <c r="DG64" s="535">
        <v>1.3386219112804103</v>
      </c>
      <c r="DH64" s="536">
        <v>1.0142931462532707</v>
      </c>
      <c r="DI64" s="537" t="s">
        <v>265</v>
      </c>
    </row>
    <row r="65" spans="1:113" ht="18.75" customHeight="1">
      <c r="A65" s="603" t="s">
        <v>266</v>
      </c>
      <c r="B65" s="611" t="s">
        <v>362</v>
      </c>
      <c r="C65" s="488"/>
      <c r="D65" s="533">
        <v>0</v>
      </c>
      <c r="E65" s="533">
        <v>0</v>
      </c>
      <c r="F65" s="533">
        <v>0</v>
      </c>
      <c r="G65" s="533">
        <v>0</v>
      </c>
      <c r="H65" s="533">
        <v>0</v>
      </c>
      <c r="I65" s="533">
        <v>0</v>
      </c>
      <c r="J65" s="533">
        <v>0</v>
      </c>
      <c r="K65" s="533">
        <v>0</v>
      </c>
      <c r="L65" s="510">
        <v>0</v>
      </c>
      <c r="M65" s="510">
        <v>0</v>
      </c>
      <c r="N65" s="510">
        <v>0</v>
      </c>
      <c r="O65" s="510">
        <v>0</v>
      </c>
      <c r="P65" s="510">
        <v>0</v>
      </c>
      <c r="Q65" s="510">
        <v>0</v>
      </c>
      <c r="R65" s="510">
        <v>0</v>
      </c>
      <c r="S65" s="510">
        <v>0</v>
      </c>
      <c r="T65" s="510">
        <v>0</v>
      </c>
      <c r="U65" s="510">
        <v>0</v>
      </c>
      <c r="V65" s="510">
        <v>0</v>
      </c>
      <c r="W65" s="510">
        <v>0</v>
      </c>
      <c r="X65" s="510">
        <v>0</v>
      </c>
      <c r="Y65" s="510">
        <v>0</v>
      </c>
      <c r="Z65" s="510">
        <v>0</v>
      </c>
      <c r="AA65" s="510">
        <v>0</v>
      </c>
      <c r="AB65" s="510">
        <v>0</v>
      </c>
      <c r="AC65" s="510">
        <v>0</v>
      </c>
      <c r="AD65" s="510">
        <v>0</v>
      </c>
      <c r="AE65" s="510">
        <v>0</v>
      </c>
      <c r="AF65" s="510">
        <v>0</v>
      </c>
      <c r="AG65" s="510">
        <v>0</v>
      </c>
      <c r="AH65" s="510">
        <v>0</v>
      </c>
      <c r="AI65" s="510">
        <v>0</v>
      </c>
      <c r="AJ65" s="510">
        <v>0</v>
      </c>
      <c r="AK65" s="510">
        <v>0</v>
      </c>
      <c r="AL65" s="510">
        <v>0</v>
      </c>
      <c r="AM65" s="510">
        <v>0</v>
      </c>
      <c r="AN65" s="510">
        <v>0</v>
      </c>
      <c r="AO65" s="510">
        <v>0</v>
      </c>
      <c r="AP65" s="510">
        <v>0</v>
      </c>
      <c r="AQ65" s="510">
        <v>0</v>
      </c>
      <c r="AR65" s="510">
        <v>0</v>
      </c>
      <c r="AS65" s="510">
        <v>0</v>
      </c>
      <c r="AT65" s="510">
        <v>0</v>
      </c>
      <c r="AU65" s="510">
        <v>0</v>
      </c>
      <c r="AV65" s="510">
        <v>0</v>
      </c>
      <c r="AW65" s="510">
        <v>0</v>
      </c>
      <c r="AX65" s="510">
        <v>0</v>
      </c>
      <c r="AY65" s="510">
        <v>0</v>
      </c>
      <c r="AZ65" s="510">
        <v>0</v>
      </c>
      <c r="BA65" s="510">
        <v>0</v>
      </c>
      <c r="BB65" s="510">
        <v>0</v>
      </c>
      <c r="BC65" s="510">
        <v>0</v>
      </c>
      <c r="BD65" s="510">
        <v>0</v>
      </c>
      <c r="BE65" s="510">
        <v>0</v>
      </c>
      <c r="BF65" s="510">
        <v>0</v>
      </c>
      <c r="BG65" s="510">
        <v>0</v>
      </c>
      <c r="BH65" s="510">
        <v>0</v>
      </c>
      <c r="BI65" s="510">
        <v>0</v>
      </c>
      <c r="BJ65" s="510">
        <v>0</v>
      </c>
      <c r="BK65" s="510">
        <v>0</v>
      </c>
      <c r="BL65" s="510">
        <v>0</v>
      </c>
      <c r="BM65" s="510">
        <v>1</v>
      </c>
      <c r="BN65" s="510">
        <v>0</v>
      </c>
      <c r="BO65" s="510">
        <v>0</v>
      </c>
      <c r="BP65" s="510">
        <v>0</v>
      </c>
      <c r="BQ65" s="510">
        <v>0</v>
      </c>
      <c r="BR65" s="510">
        <v>0</v>
      </c>
      <c r="BS65" s="510">
        <v>0</v>
      </c>
      <c r="BT65" s="510">
        <v>0</v>
      </c>
      <c r="BU65" s="510">
        <v>0</v>
      </c>
      <c r="BV65" s="510">
        <v>0</v>
      </c>
      <c r="BW65" s="510">
        <v>0</v>
      </c>
      <c r="BX65" s="510">
        <v>0</v>
      </c>
      <c r="BY65" s="510">
        <v>0</v>
      </c>
      <c r="BZ65" s="510">
        <v>0</v>
      </c>
      <c r="CA65" s="510">
        <v>0</v>
      </c>
      <c r="CB65" s="510">
        <v>0</v>
      </c>
      <c r="CC65" s="510">
        <v>0</v>
      </c>
      <c r="CD65" s="510">
        <v>0</v>
      </c>
      <c r="CE65" s="510">
        <v>0</v>
      </c>
      <c r="CF65" s="510">
        <v>0</v>
      </c>
      <c r="CG65" s="510">
        <v>0</v>
      </c>
      <c r="CH65" s="510">
        <v>0</v>
      </c>
      <c r="CI65" s="510">
        <v>0</v>
      </c>
      <c r="CJ65" s="510">
        <v>0</v>
      </c>
      <c r="CK65" s="510">
        <v>0</v>
      </c>
      <c r="CL65" s="510">
        <v>0</v>
      </c>
      <c r="CM65" s="510">
        <v>0</v>
      </c>
      <c r="CN65" s="510">
        <v>0</v>
      </c>
      <c r="CO65" s="510">
        <v>0</v>
      </c>
      <c r="CP65" s="510">
        <v>0</v>
      </c>
      <c r="CQ65" s="510">
        <v>0</v>
      </c>
      <c r="CR65" s="510">
        <v>0</v>
      </c>
      <c r="CS65" s="510">
        <v>0</v>
      </c>
      <c r="CT65" s="510">
        <v>0</v>
      </c>
      <c r="CU65" s="510">
        <v>0</v>
      </c>
      <c r="CV65" s="510">
        <v>0</v>
      </c>
      <c r="CW65" s="510">
        <v>0</v>
      </c>
      <c r="CX65" s="510">
        <v>0</v>
      </c>
      <c r="CY65" s="510">
        <v>0</v>
      </c>
      <c r="CZ65" s="510">
        <v>0</v>
      </c>
      <c r="DA65" s="510">
        <v>0</v>
      </c>
      <c r="DB65" s="510">
        <v>0</v>
      </c>
      <c r="DC65" s="510">
        <v>0</v>
      </c>
      <c r="DD65" s="510">
        <v>0</v>
      </c>
      <c r="DE65" s="510">
        <v>0</v>
      </c>
      <c r="DF65" s="510">
        <v>0</v>
      </c>
      <c r="DG65" s="535">
        <v>1</v>
      </c>
      <c r="DH65" s="536">
        <v>0.75771443579844389</v>
      </c>
      <c r="DI65" s="537" t="s">
        <v>266</v>
      </c>
    </row>
    <row r="66" spans="1:113" ht="18.75" customHeight="1">
      <c r="A66" s="603" t="s">
        <v>267</v>
      </c>
      <c r="B66" s="611" t="s">
        <v>363</v>
      </c>
      <c r="C66" s="488"/>
      <c r="D66" s="533">
        <v>5.8175530866961473E-3</v>
      </c>
      <c r="E66" s="533">
        <v>4.1030759764924141E-3</v>
      </c>
      <c r="F66" s="533">
        <v>6.0313994943850622E-3</v>
      </c>
      <c r="G66" s="533">
        <v>2.2023224560890156E-3</v>
      </c>
      <c r="H66" s="533">
        <v>1.3863412149575974E-3</v>
      </c>
      <c r="I66" s="533">
        <v>0</v>
      </c>
      <c r="J66" s="533">
        <v>1.0098851788213721E-2</v>
      </c>
      <c r="K66" s="533">
        <v>2.5980853796408795E-3</v>
      </c>
      <c r="L66" s="510">
        <v>2.0042007368237663E-3</v>
      </c>
      <c r="M66" s="510">
        <v>1.2967812853949975E-3</v>
      </c>
      <c r="N66" s="510">
        <v>0</v>
      </c>
      <c r="O66" s="510">
        <v>4.6357906290794889E-3</v>
      </c>
      <c r="P66" s="510">
        <v>3.7299822669690256E-3</v>
      </c>
      <c r="Q66" s="510">
        <v>3.7810639092486836E-3</v>
      </c>
      <c r="R66" s="510">
        <v>4.7532632580185542E-3</v>
      </c>
      <c r="S66" s="510">
        <v>1.3663121235171197E-2</v>
      </c>
      <c r="T66" s="510">
        <v>7.0633612250330623E-3</v>
      </c>
      <c r="U66" s="510">
        <v>3.2419549503957391E-3</v>
      </c>
      <c r="V66" s="510">
        <v>5.9084901196536912E-3</v>
      </c>
      <c r="W66" s="510">
        <v>9.6638991894655562E-3</v>
      </c>
      <c r="X66" s="510">
        <v>0</v>
      </c>
      <c r="Y66" s="510">
        <v>1.4553794518715678E-2</v>
      </c>
      <c r="Z66" s="510">
        <v>1.0867072028199094E-2</v>
      </c>
      <c r="AA66" s="510">
        <v>1.6023913012949934E-2</v>
      </c>
      <c r="AB66" s="510">
        <v>3.7684566482981473E-3</v>
      </c>
      <c r="AC66" s="510">
        <v>5.383862097103175E-3</v>
      </c>
      <c r="AD66" s="510">
        <v>8.0674599825614614E-4</v>
      </c>
      <c r="AE66" s="510">
        <v>7.2223497373003036E-3</v>
      </c>
      <c r="AF66" s="510">
        <v>6.1277007520579296E-3</v>
      </c>
      <c r="AG66" s="510">
        <v>6.6372965765469577E-3</v>
      </c>
      <c r="AH66" s="510">
        <v>2.1702234380741219E-3</v>
      </c>
      <c r="AI66" s="510">
        <v>6.2878804027554306E-3</v>
      </c>
      <c r="AJ66" s="510">
        <v>9.2287377151881993E-3</v>
      </c>
      <c r="AK66" s="510">
        <v>8.6502637983891326E-3</v>
      </c>
      <c r="AL66" s="510">
        <v>1.1564400886985822E-2</v>
      </c>
      <c r="AM66" s="510">
        <v>3.4682477225170906E-2</v>
      </c>
      <c r="AN66" s="510">
        <v>1.6334294877242691E-2</v>
      </c>
      <c r="AO66" s="510">
        <v>1.3530608088294495E-2</v>
      </c>
      <c r="AP66" s="510">
        <v>5.0593719363618709E-3</v>
      </c>
      <c r="AQ66" s="510">
        <v>6.9599032236164933E-3</v>
      </c>
      <c r="AR66" s="510">
        <v>5.9528470866745111E-3</v>
      </c>
      <c r="AS66" s="510">
        <v>9.6324987635786324E-3</v>
      </c>
      <c r="AT66" s="510">
        <v>6.247964014224461E-3</v>
      </c>
      <c r="AU66" s="510">
        <v>4.2592957414661105E-3</v>
      </c>
      <c r="AV66" s="510">
        <v>3.3234185871948759E-3</v>
      </c>
      <c r="AW66" s="510">
        <v>3.156375930441842E-3</v>
      </c>
      <c r="AX66" s="510">
        <v>5.5851148047985763E-3</v>
      </c>
      <c r="AY66" s="510">
        <v>8.3799035758905464E-3</v>
      </c>
      <c r="AZ66" s="510">
        <v>3.8450756584846729E-3</v>
      </c>
      <c r="BA66" s="510">
        <v>4.4260737257317577E-3</v>
      </c>
      <c r="BB66" s="510">
        <v>3.0710031964072812E-3</v>
      </c>
      <c r="BC66" s="510">
        <v>7.5717114599295103E-3</v>
      </c>
      <c r="BD66" s="510">
        <v>3.835468990231827E-3</v>
      </c>
      <c r="BE66" s="510">
        <v>1.2250007644080889E-3</v>
      </c>
      <c r="BF66" s="510">
        <v>7.427583344014958E-4</v>
      </c>
      <c r="BG66" s="510">
        <v>1.6879078607257387E-3</v>
      </c>
      <c r="BH66" s="510">
        <v>2.735729896797242E-3</v>
      </c>
      <c r="BI66" s="510">
        <v>6.4580047319408498E-3</v>
      </c>
      <c r="BJ66" s="510">
        <v>5.9776969113241631E-3</v>
      </c>
      <c r="BK66" s="510">
        <v>2.0630662747896608E-3</v>
      </c>
      <c r="BL66" s="510">
        <v>6.9590573705884964E-4</v>
      </c>
      <c r="BM66" s="510">
        <v>2.8325248565285849E-3</v>
      </c>
      <c r="BN66" s="510">
        <v>1.0037226100167378</v>
      </c>
      <c r="BO66" s="510">
        <v>2.589622132538633E-3</v>
      </c>
      <c r="BP66" s="510">
        <v>2.3299997142385898E-3</v>
      </c>
      <c r="BQ66" s="510">
        <v>3.8274740054931693E-2</v>
      </c>
      <c r="BR66" s="510">
        <v>3.5695939571075197E-2</v>
      </c>
      <c r="BS66" s="510">
        <v>4.3028643451348644E-2</v>
      </c>
      <c r="BT66" s="510">
        <v>7.6899339013272259E-3</v>
      </c>
      <c r="BU66" s="510">
        <v>5.9677868519910776E-3</v>
      </c>
      <c r="BV66" s="510">
        <v>4.5425644075845796E-3</v>
      </c>
      <c r="BW66" s="510">
        <v>6.6490558214246116E-3</v>
      </c>
      <c r="BX66" s="510">
        <v>1.5493281226445284E-2</v>
      </c>
      <c r="BY66" s="510">
        <v>1.3799571647143384E-2</v>
      </c>
      <c r="BZ66" s="510">
        <v>2.0084550251070862E-2</v>
      </c>
      <c r="CA66" s="510">
        <v>2.1729705133280547E-3</v>
      </c>
      <c r="CB66" s="510">
        <v>1.4401918364896108E-2</v>
      </c>
      <c r="CC66" s="510">
        <v>2.9460283330674515E-3</v>
      </c>
      <c r="CD66" s="510">
        <v>3.2054645179600406E-3</v>
      </c>
      <c r="CE66" s="510">
        <v>7.3999041002216276E-3</v>
      </c>
      <c r="CF66" s="510">
        <v>1.8381366672634635E-2</v>
      </c>
      <c r="CG66" s="510">
        <v>1.6598313371430563E-2</v>
      </c>
      <c r="CH66" s="510">
        <v>2.7272150719788646E-3</v>
      </c>
      <c r="CI66" s="510">
        <v>8.392882702744282E-3</v>
      </c>
      <c r="CJ66" s="510">
        <v>2.4302494465439122E-2</v>
      </c>
      <c r="CK66" s="510">
        <v>1.7826948977080312E-3</v>
      </c>
      <c r="CL66" s="510">
        <v>1.4056379924618298E-2</v>
      </c>
      <c r="CM66" s="510">
        <v>5.2258927356679937E-3</v>
      </c>
      <c r="CN66" s="510">
        <v>1.5279751287007899E-2</v>
      </c>
      <c r="CO66" s="510">
        <v>8.9067118213462509E-3</v>
      </c>
      <c r="CP66" s="510">
        <v>4.6302970888309975E-3</v>
      </c>
      <c r="CQ66" s="510">
        <v>3.9170748247950981E-3</v>
      </c>
      <c r="CR66" s="510">
        <v>3.5805498133445125E-3</v>
      </c>
      <c r="CS66" s="510">
        <v>6.4359411546972677E-3</v>
      </c>
      <c r="CT66" s="510">
        <v>4.7889801819151166E-3</v>
      </c>
      <c r="CU66" s="510">
        <v>3.5797099043724206E-3</v>
      </c>
      <c r="CV66" s="510">
        <v>4.0035235150405798E-3</v>
      </c>
      <c r="CW66" s="510">
        <v>8.2663170495593501E-3</v>
      </c>
      <c r="CX66" s="510">
        <v>1.9496524166191028E-3</v>
      </c>
      <c r="CY66" s="510">
        <v>2.2691381110234231E-3</v>
      </c>
      <c r="CZ66" s="510">
        <v>7.9814454214456182E-3</v>
      </c>
      <c r="DA66" s="510">
        <v>4.3328625481035728E-3</v>
      </c>
      <c r="DB66" s="510">
        <v>5.397116765369101E-3</v>
      </c>
      <c r="DC66" s="510">
        <v>7.9388099820009907E-3</v>
      </c>
      <c r="DD66" s="510">
        <v>5.4342409024003011E-3</v>
      </c>
      <c r="DE66" s="510">
        <v>2.7182504577732839E-3</v>
      </c>
      <c r="DF66" s="510">
        <v>5.4771267781453135E-3</v>
      </c>
      <c r="DG66" s="535">
        <v>1.7998935628096069</v>
      </c>
      <c r="DH66" s="536">
        <v>1.3638053354415323</v>
      </c>
      <c r="DI66" s="537" t="s">
        <v>267</v>
      </c>
    </row>
    <row r="67" spans="1:113" ht="18.75" customHeight="1">
      <c r="A67" s="603" t="s">
        <v>268</v>
      </c>
      <c r="B67" s="611" t="s">
        <v>364</v>
      </c>
      <c r="C67" s="488"/>
      <c r="D67" s="533">
        <v>0</v>
      </c>
      <c r="E67" s="533">
        <v>0</v>
      </c>
      <c r="F67" s="533">
        <v>0</v>
      </c>
      <c r="G67" s="533">
        <v>0</v>
      </c>
      <c r="H67" s="533">
        <v>0</v>
      </c>
      <c r="I67" s="533">
        <v>0</v>
      </c>
      <c r="J67" s="533">
        <v>0</v>
      </c>
      <c r="K67" s="533">
        <v>0</v>
      </c>
      <c r="L67" s="510">
        <v>0</v>
      </c>
      <c r="M67" s="510">
        <v>0</v>
      </c>
      <c r="N67" s="510">
        <v>0</v>
      </c>
      <c r="O67" s="510">
        <v>0</v>
      </c>
      <c r="P67" s="510">
        <v>0</v>
      </c>
      <c r="Q67" s="510">
        <v>0</v>
      </c>
      <c r="R67" s="510">
        <v>0</v>
      </c>
      <c r="S67" s="510">
        <v>0</v>
      </c>
      <c r="T67" s="510">
        <v>0</v>
      </c>
      <c r="U67" s="510">
        <v>0</v>
      </c>
      <c r="V67" s="510">
        <v>0</v>
      </c>
      <c r="W67" s="510">
        <v>0</v>
      </c>
      <c r="X67" s="510">
        <v>0</v>
      </c>
      <c r="Y67" s="510">
        <v>0</v>
      </c>
      <c r="Z67" s="510">
        <v>0</v>
      </c>
      <c r="AA67" s="510">
        <v>0</v>
      </c>
      <c r="AB67" s="510">
        <v>0</v>
      </c>
      <c r="AC67" s="510">
        <v>0</v>
      </c>
      <c r="AD67" s="510">
        <v>0</v>
      </c>
      <c r="AE67" s="510">
        <v>0</v>
      </c>
      <c r="AF67" s="510">
        <v>0</v>
      </c>
      <c r="AG67" s="510">
        <v>0</v>
      </c>
      <c r="AH67" s="510">
        <v>0</v>
      </c>
      <c r="AI67" s="510">
        <v>0</v>
      </c>
      <c r="AJ67" s="510">
        <v>0</v>
      </c>
      <c r="AK67" s="510">
        <v>0</v>
      </c>
      <c r="AL67" s="510">
        <v>0</v>
      </c>
      <c r="AM67" s="510">
        <v>0</v>
      </c>
      <c r="AN67" s="510">
        <v>0</v>
      </c>
      <c r="AO67" s="510">
        <v>0</v>
      </c>
      <c r="AP67" s="510">
        <v>0</v>
      </c>
      <c r="AQ67" s="510">
        <v>0</v>
      </c>
      <c r="AR67" s="510">
        <v>0</v>
      </c>
      <c r="AS67" s="510">
        <v>0</v>
      </c>
      <c r="AT67" s="510">
        <v>0</v>
      </c>
      <c r="AU67" s="510">
        <v>0</v>
      </c>
      <c r="AV67" s="510">
        <v>0</v>
      </c>
      <c r="AW67" s="510">
        <v>0</v>
      </c>
      <c r="AX67" s="510">
        <v>0</v>
      </c>
      <c r="AY67" s="510">
        <v>0</v>
      </c>
      <c r="AZ67" s="510">
        <v>0</v>
      </c>
      <c r="BA67" s="510">
        <v>0</v>
      </c>
      <c r="BB67" s="510">
        <v>0</v>
      </c>
      <c r="BC67" s="510">
        <v>0</v>
      </c>
      <c r="BD67" s="510">
        <v>0</v>
      </c>
      <c r="BE67" s="510">
        <v>0</v>
      </c>
      <c r="BF67" s="510">
        <v>0</v>
      </c>
      <c r="BG67" s="510">
        <v>0</v>
      </c>
      <c r="BH67" s="510">
        <v>0</v>
      </c>
      <c r="BI67" s="510">
        <v>0</v>
      </c>
      <c r="BJ67" s="510">
        <v>0</v>
      </c>
      <c r="BK67" s="510">
        <v>0</v>
      </c>
      <c r="BL67" s="510">
        <v>0</v>
      </c>
      <c r="BM67" s="510">
        <v>0</v>
      </c>
      <c r="BN67" s="510">
        <v>0</v>
      </c>
      <c r="BO67" s="510">
        <v>1</v>
      </c>
      <c r="BP67" s="510">
        <v>0</v>
      </c>
      <c r="BQ67" s="510">
        <v>0</v>
      </c>
      <c r="BR67" s="510">
        <v>0</v>
      </c>
      <c r="BS67" s="510">
        <v>0</v>
      </c>
      <c r="BT67" s="510">
        <v>0</v>
      </c>
      <c r="BU67" s="510">
        <v>0</v>
      </c>
      <c r="BV67" s="510">
        <v>0</v>
      </c>
      <c r="BW67" s="510">
        <v>0</v>
      </c>
      <c r="BX67" s="510">
        <v>0</v>
      </c>
      <c r="BY67" s="510">
        <v>0</v>
      </c>
      <c r="BZ67" s="510">
        <v>0</v>
      </c>
      <c r="CA67" s="510">
        <v>0</v>
      </c>
      <c r="CB67" s="510">
        <v>0</v>
      </c>
      <c r="CC67" s="510">
        <v>0</v>
      </c>
      <c r="CD67" s="510">
        <v>0</v>
      </c>
      <c r="CE67" s="510">
        <v>0</v>
      </c>
      <c r="CF67" s="510">
        <v>0</v>
      </c>
      <c r="CG67" s="510">
        <v>0</v>
      </c>
      <c r="CH67" s="510">
        <v>0</v>
      </c>
      <c r="CI67" s="510">
        <v>0</v>
      </c>
      <c r="CJ67" s="510">
        <v>0</v>
      </c>
      <c r="CK67" s="510">
        <v>0</v>
      </c>
      <c r="CL67" s="510">
        <v>0</v>
      </c>
      <c r="CM67" s="510">
        <v>0</v>
      </c>
      <c r="CN67" s="510">
        <v>0</v>
      </c>
      <c r="CO67" s="510">
        <v>0</v>
      </c>
      <c r="CP67" s="510">
        <v>0</v>
      </c>
      <c r="CQ67" s="510">
        <v>0</v>
      </c>
      <c r="CR67" s="510">
        <v>0</v>
      </c>
      <c r="CS67" s="510">
        <v>0</v>
      </c>
      <c r="CT67" s="510">
        <v>0</v>
      </c>
      <c r="CU67" s="510">
        <v>0</v>
      </c>
      <c r="CV67" s="510">
        <v>0</v>
      </c>
      <c r="CW67" s="510">
        <v>0</v>
      </c>
      <c r="CX67" s="510">
        <v>0</v>
      </c>
      <c r="CY67" s="510">
        <v>0</v>
      </c>
      <c r="CZ67" s="510">
        <v>0</v>
      </c>
      <c r="DA67" s="510">
        <v>0</v>
      </c>
      <c r="DB67" s="510">
        <v>0</v>
      </c>
      <c r="DC67" s="510">
        <v>0</v>
      </c>
      <c r="DD67" s="510">
        <v>0</v>
      </c>
      <c r="DE67" s="510">
        <v>0</v>
      </c>
      <c r="DF67" s="510">
        <v>0</v>
      </c>
      <c r="DG67" s="535">
        <v>1</v>
      </c>
      <c r="DH67" s="536">
        <v>0.75771443579844389</v>
      </c>
      <c r="DI67" s="537" t="s">
        <v>268</v>
      </c>
    </row>
    <row r="68" spans="1:113" ht="18.75" customHeight="1">
      <c r="A68" s="603" t="s">
        <v>269</v>
      </c>
      <c r="B68" s="611" t="s">
        <v>365</v>
      </c>
      <c r="C68" s="488"/>
      <c r="D68" s="533">
        <v>0</v>
      </c>
      <c r="E68" s="533">
        <v>0</v>
      </c>
      <c r="F68" s="533">
        <v>0</v>
      </c>
      <c r="G68" s="533">
        <v>0</v>
      </c>
      <c r="H68" s="533">
        <v>0</v>
      </c>
      <c r="I68" s="533">
        <v>0</v>
      </c>
      <c r="J68" s="533">
        <v>0</v>
      </c>
      <c r="K68" s="533">
        <v>0</v>
      </c>
      <c r="L68" s="510">
        <v>0</v>
      </c>
      <c r="M68" s="510">
        <v>0</v>
      </c>
      <c r="N68" s="510">
        <v>0</v>
      </c>
      <c r="O68" s="510">
        <v>0</v>
      </c>
      <c r="P68" s="510">
        <v>0</v>
      </c>
      <c r="Q68" s="510">
        <v>0</v>
      </c>
      <c r="R68" s="510">
        <v>0</v>
      </c>
      <c r="S68" s="510">
        <v>0</v>
      </c>
      <c r="T68" s="510">
        <v>0</v>
      </c>
      <c r="U68" s="510">
        <v>0</v>
      </c>
      <c r="V68" s="510">
        <v>0</v>
      </c>
      <c r="W68" s="510">
        <v>0</v>
      </c>
      <c r="X68" s="510">
        <v>0</v>
      </c>
      <c r="Y68" s="510">
        <v>0</v>
      </c>
      <c r="Z68" s="510">
        <v>0</v>
      </c>
      <c r="AA68" s="510">
        <v>0</v>
      </c>
      <c r="AB68" s="510">
        <v>0</v>
      </c>
      <c r="AC68" s="510">
        <v>0</v>
      </c>
      <c r="AD68" s="510">
        <v>0</v>
      </c>
      <c r="AE68" s="510">
        <v>0</v>
      </c>
      <c r="AF68" s="510">
        <v>0</v>
      </c>
      <c r="AG68" s="510">
        <v>0</v>
      </c>
      <c r="AH68" s="510">
        <v>0</v>
      </c>
      <c r="AI68" s="510">
        <v>0</v>
      </c>
      <c r="AJ68" s="510">
        <v>0</v>
      </c>
      <c r="AK68" s="510">
        <v>0</v>
      </c>
      <c r="AL68" s="510">
        <v>0</v>
      </c>
      <c r="AM68" s="510">
        <v>0</v>
      </c>
      <c r="AN68" s="510">
        <v>0</v>
      </c>
      <c r="AO68" s="510">
        <v>0</v>
      </c>
      <c r="AP68" s="510">
        <v>0</v>
      </c>
      <c r="AQ68" s="510">
        <v>0</v>
      </c>
      <c r="AR68" s="510">
        <v>0</v>
      </c>
      <c r="AS68" s="510">
        <v>0</v>
      </c>
      <c r="AT68" s="510">
        <v>0</v>
      </c>
      <c r="AU68" s="510">
        <v>0</v>
      </c>
      <c r="AV68" s="510">
        <v>0</v>
      </c>
      <c r="AW68" s="510">
        <v>0</v>
      </c>
      <c r="AX68" s="510">
        <v>0</v>
      </c>
      <c r="AY68" s="510">
        <v>0</v>
      </c>
      <c r="AZ68" s="510">
        <v>0</v>
      </c>
      <c r="BA68" s="510">
        <v>0</v>
      </c>
      <c r="BB68" s="510">
        <v>0</v>
      </c>
      <c r="BC68" s="510">
        <v>0</v>
      </c>
      <c r="BD68" s="510">
        <v>0</v>
      </c>
      <c r="BE68" s="510">
        <v>0</v>
      </c>
      <c r="BF68" s="510">
        <v>0</v>
      </c>
      <c r="BG68" s="510">
        <v>0</v>
      </c>
      <c r="BH68" s="510">
        <v>0</v>
      </c>
      <c r="BI68" s="510">
        <v>0</v>
      </c>
      <c r="BJ68" s="510">
        <v>0</v>
      </c>
      <c r="BK68" s="510">
        <v>0</v>
      </c>
      <c r="BL68" s="510">
        <v>0</v>
      </c>
      <c r="BM68" s="510">
        <v>0</v>
      </c>
      <c r="BN68" s="510">
        <v>0</v>
      </c>
      <c r="BO68" s="510">
        <v>0</v>
      </c>
      <c r="BP68" s="510">
        <v>1</v>
      </c>
      <c r="BQ68" s="510">
        <v>0</v>
      </c>
      <c r="BR68" s="510">
        <v>0</v>
      </c>
      <c r="BS68" s="510">
        <v>0</v>
      </c>
      <c r="BT68" s="510">
        <v>0</v>
      </c>
      <c r="BU68" s="510">
        <v>0</v>
      </c>
      <c r="BV68" s="510">
        <v>0</v>
      </c>
      <c r="BW68" s="510">
        <v>0</v>
      </c>
      <c r="BX68" s="510">
        <v>0</v>
      </c>
      <c r="BY68" s="510">
        <v>0</v>
      </c>
      <c r="BZ68" s="510">
        <v>0</v>
      </c>
      <c r="CA68" s="510">
        <v>0</v>
      </c>
      <c r="CB68" s="510">
        <v>0</v>
      </c>
      <c r="CC68" s="510">
        <v>0</v>
      </c>
      <c r="CD68" s="510">
        <v>0</v>
      </c>
      <c r="CE68" s="510">
        <v>0</v>
      </c>
      <c r="CF68" s="510">
        <v>0</v>
      </c>
      <c r="CG68" s="510">
        <v>0</v>
      </c>
      <c r="CH68" s="510">
        <v>0</v>
      </c>
      <c r="CI68" s="510">
        <v>0</v>
      </c>
      <c r="CJ68" s="510">
        <v>0</v>
      </c>
      <c r="CK68" s="510">
        <v>0</v>
      </c>
      <c r="CL68" s="510">
        <v>0</v>
      </c>
      <c r="CM68" s="510">
        <v>0</v>
      </c>
      <c r="CN68" s="510">
        <v>0</v>
      </c>
      <c r="CO68" s="510">
        <v>0</v>
      </c>
      <c r="CP68" s="510">
        <v>0</v>
      </c>
      <c r="CQ68" s="510">
        <v>0</v>
      </c>
      <c r="CR68" s="510">
        <v>0</v>
      </c>
      <c r="CS68" s="510">
        <v>0</v>
      </c>
      <c r="CT68" s="510">
        <v>0</v>
      </c>
      <c r="CU68" s="510">
        <v>0</v>
      </c>
      <c r="CV68" s="510">
        <v>0</v>
      </c>
      <c r="CW68" s="510">
        <v>0</v>
      </c>
      <c r="CX68" s="510">
        <v>0</v>
      </c>
      <c r="CY68" s="510">
        <v>0</v>
      </c>
      <c r="CZ68" s="510">
        <v>0</v>
      </c>
      <c r="DA68" s="510">
        <v>0</v>
      </c>
      <c r="DB68" s="510">
        <v>0</v>
      </c>
      <c r="DC68" s="510">
        <v>0</v>
      </c>
      <c r="DD68" s="510">
        <v>0</v>
      </c>
      <c r="DE68" s="510">
        <v>0</v>
      </c>
      <c r="DF68" s="510">
        <v>0</v>
      </c>
      <c r="DG68" s="535">
        <v>1</v>
      </c>
      <c r="DH68" s="536">
        <v>0.75771443579844389</v>
      </c>
      <c r="DI68" s="537" t="s">
        <v>269</v>
      </c>
    </row>
    <row r="69" spans="1:113" ht="18.75" customHeight="1">
      <c r="A69" s="603" t="s">
        <v>270</v>
      </c>
      <c r="B69" s="611" t="s">
        <v>366</v>
      </c>
      <c r="C69" s="488"/>
      <c r="D69" s="533">
        <v>1.6083058636271567E-2</v>
      </c>
      <c r="E69" s="533">
        <v>1.5991153462238984E-2</v>
      </c>
      <c r="F69" s="533">
        <v>5.6319112857940196E-2</v>
      </c>
      <c r="G69" s="533">
        <v>7.1790615906519575E-3</v>
      </c>
      <c r="H69" s="533">
        <v>3.7157974747178942E-3</v>
      </c>
      <c r="I69" s="533">
        <v>0</v>
      </c>
      <c r="J69" s="533">
        <v>3.1601269699220363E-2</v>
      </c>
      <c r="K69" s="533">
        <v>1.8517725087551142E-2</v>
      </c>
      <c r="L69" s="510">
        <v>1.4542162037758934E-2</v>
      </c>
      <c r="M69" s="510">
        <v>1.7575223174573818E-2</v>
      </c>
      <c r="N69" s="510">
        <v>0</v>
      </c>
      <c r="O69" s="510">
        <v>4.2179618425054639E-2</v>
      </c>
      <c r="P69" s="510">
        <v>2.4453487312497614E-2</v>
      </c>
      <c r="Q69" s="510">
        <v>2.5520915004370211E-2</v>
      </c>
      <c r="R69" s="510">
        <v>1.9999427831401684E-2</v>
      </c>
      <c r="S69" s="510">
        <v>0.12438244473945231</v>
      </c>
      <c r="T69" s="510">
        <v>1.8290377495317249E-2</v>
      </c>
      <c r="U69" s="510">
        <v>2.0479925027435158E-2</v>
      </c>
      <c r="V69" s="510">
        <v>5.3609477049467023E-2</v>
      </c>
      <c r="W69" s="510">
        <v>8.0094915248766704E-2</v>
      </c>
      <c r="X69" s="510">
        <v>0</v>
      </c>
      <c r="Y69" s="510">
        <v>7.5045096066879216E-2</v>
      </c>
      <c r="Z69" s="510">
        <v>2.9473854189833917E-2</v>
      </c>
      <c r="AA69" s="510">
        <v>7.4499543990158512E-2</v>
      </c>
      <c r="AB69" s="510">
        <v>1.8176364926232414E-2</v>
      </c>
      <c r="AC69" s="510">
        <v>3.7312127984986274E-2</v>
      </c>
      <c r="AD69" s="510">
        <v>2.0821934398759186E-2</v>
      </c>
      <c r="AE69" s="510">
        <v>3.187863342599543E-2</v>
      </c>
      <c r="AF69" s="510">
        <v>3.0970543079635475E-2</v>
      </c>
      <c r="AG69" s="510">
        <v>5.651498207649739E-2</v>
      </c>
      <c r="AH69" s="510">
        <v>1.0561331955402906E-2</v>
      </c>
      <c r="AI69" s="510">
        <v>2.0861000832477151E-2</v>
      </c>
      <c r="AJ69" s="510">
        <v>4.7037431136455456E-2</v>
      </c>
      <c r="AK69" s="510">
        <v>5.1394362714428758E-2</v>
      </c>
      <c r="AL69" s="510">
        <v>7.3828464619187156E-2</v>
      </c>
      <c r="AM69" s="510">
        <v>0.20502791329729517</v>
      </c>
      <c r="AN69" s="510">
        <v>9.3307411608641894E-2</v>
      </c>
      <c r="AO69" s="510">
        <v>0.12229947704539937</v>
      </c>
      <c r="AP69" s="510">
        <v>1.787062799956533E-2</v>
      </c>
      <c r="AQ69" s="510">
        <v>3.6819421379327602E-2</v>
      </c>
      <c r="AR69" s="510">
        <v>3.5571021211164129E-2</v>
      </c>
      <c r="AS69" s="510">
        <v>2.5335961321466701E-2</v>
      </c>
      <c r="AT69" s="510">
        <v>3.4828187894902274E-2</v>
      </c>
      <c r="AU69" s="510">
        <v>2.4979758374287155E-2</v>
      </c>
      <c r="AV69" s="510">
        <v>1.6570627307161724E-2</v>
      </c>
      <c r="AW69" s="510">
        <v>2.516586826525577E-2</v>
      </c>
      <c r="AX69" s="510">
        <v>6.1272920760318962E-2</v>
      </c>
      <c r="AY69" s="510">
        <v>3.1408880262113692E-2</v>
      </c>
      <c r="AZ69" s="510">
        <v>1.5044416345690736E-2</v>
      </c>
      <c r="BA69" s="510">
        <v>2.8653393466985169E-2</v>
      </c>
      <c r="BB69" s="510">
        <v>1.7563912624924394E-2</v>
      </c>
      <c r="BC69" s="510">
        <v>2.3991894687454964E-2</v>
      </c>
      <c r="BD69" s="510">
        <v>1.2290666302672993E-2</v>
      </c>
      <c r="BE69" s="510">
        <v>2.6428029878278605E-2</v>
      </c>
      <c r="BF69" s="510">
        <v>1.0897502718005695E-2</v>
      </c>
      <c r="BG69" s="510">
        <v>1.2792348352004481E-2</v>
      </c>
      <c r="BH69" s="510">
        <v>3.5423469419485244E-2</v>
      </c>
      <c r="BI69" s="510">
        <v>2.4811334192323602E-2</v>
      </c>
      <c r="BJ69" s="510">
        <v>1.2209099030623878E-2</v>
      </c>
      <c r="BK69" s="510">
        <v>8.5862391235586033E-3</v>
      </c>
      <c r="BL69" s="510">
        <v>9.0778348695629216E-3</v>
      </c>
      <c r="BM69" s="510">
        <v>8.8143584230486825E-3</v>
      </c>
      <c r="BN69" s="510">
        <v>8.5706370027586725E-3</v>
      </c>
      <c r="BO69" s="510">
        <v>8.8437555979691031E-3</v>
      </c>
      <c r="BP69" s="510">
        <v>1.0866895613352738E-2</v>
      </c>
      <c r="BQ69" s="510">
        <v>1.1897657672863278</v>
      </c>
      <c r="BR69" s="510">
        <v>2.2841841284941485E-2</v>
      </c>
      <c r="BS69" s="510">
        <v>6.7135270455647503E-2</v>
      </c>
      <c r="BT69" s="510">
        <v>8.3810250773654199E-2</v>
      </c>
      <c r="BU69" s="510">
        <v>2.5787614456071663E-2</v>
      </c>
      <c r="BV69" s="510">
        <v>7.8008515481375173E-3</v>
      </c>
      <c r="BW69" s="510">
        <v>2.2157751707554588E-2</v>
      </c>
      <c r="BX69" s="510">
        <v>8.8065824021921219E-3</v>
      </c>
      <c r="BY69" s="510">
        <v>8.6096084825495003E-4</v>
      </c>
      <c r="BZ69" s="510">
        <v>6.3586056530360521E-2</v>
      </c>
      <c r="CA69" s="510">
        <v>6.8937286044743204E-3</v>
      </c>
      <c r="CB69" s="510">
        <v>7.8593065329311193E-3</v>
      </c>
      <c r="CC69" s="510">
        <v>3.0372143651155288E-3</v>
      </c>
      <c r="CD69" s="510">
        <v>5.9688560037572929E-3</v>
      </c>
      <c r="CE69" s="510">
        <v>7.5528717753499839E-3</v>
      </c>
      <c r="CF69" s="510">
        <v>5.7975365097504346E-2</v>
      </c>
      <c r="CG69" s="510">
        <v>1.2469132878658846E-2</v>
      </c>
      <c r="CH69" s="510">
        <v>7.9217224932257163E-3</v>
      </c>
      <c r="CI69" s="510">
        <v>1.756329205966654E-2</v>
      </c>
      <c r="CJ69" s="510">
        <v>1.3177932274617905E-2</v>
      </c>
      <c r="CK69" s="510">
        <v>4.9030417834314754E-3</v>
      </c>
      <c r="CL69" s="510">
        <v>1.0292305855048103E-2</v>
      </c>
      <c r="CM69" s="510">
        <v>1.0915009062811468E-2</v>
      </c>
      <c r="CN69" s="510">
        <v>1.7663965038457012E-2</v>
      </c>
      <c r="CO69" s="510">
        <v>3.4589382418684804E-2</v>
      </c>
      <c r="CP69" s="510">
        <v>9.986471417024018E-3</v>
      </c>
      <c r="CQ69" s="510">
        <v>1.2165936044709865E-2</v>
      </c>
      <c r="CR69" s="510">
        <v>1.708932843320482E-2</v>
      </c>
      <c r="CS69" s="510">
        <v>2.1620141835565515E-2</v>
      </c>
      <c r="CT69" s="510">
        <v>1.7305260501177186E-2</v>
      </c>
      <c r="CU69" s="510">
        <v>6.5916703090956935E-3</v>
      </c>
      <c r="CV69" s="510">
        <v>8.7301213917344109E-3</v>
      </c>
      <c r="CW69" s="510">
        <v>1.1757949220878521E-2</v>
      </c>
      <c r="CX69" s="510">
        <v>8.3033530079053321E-3</v>
      </c>
      <c r="CY69" s="510">
        <v>5.6273378087974115E-3</v>
      </c>
      <c r="CZ69" s="510">
        <v>6.2972765666609934E-2</v>
      </c>
      <c r="DA69" s="510">
        <v>2.9427633558132781E-2</v>
      </c>
      <c r="DB69" s="510">
        <v>3.5659316404614394E-2</v>
      </c>
      <c r="DC69" s="510">
        <v>4.4858071448538567E-2</v>
      </c>
      <c r="DD69" s="510">
        <v>2.4236558082404335E-2</v>
      </c>
      <c r="DE69" s="510">
        <v>1.0034261670063686E-2</v>
      </c>
      <c r="DF69" s="510">
        <v>1.3665688531864889E-2</v>
      </c>
      <c r="DG69" s="535">
        <v>4.2256026267964151</v>
      </c>
      <c r="DH69" s="536">
        <v>3.2018001102714679</v>
      </c>
      <c r="DI69" s="537" t="s">
        <v>270</v>
      </c>
    </row>
    <row r="70" spans="1:113" ht="18.75" customHeight="1">
      <c r="A70" s="603" t="s">
        <v>271</v>
      </c>
      <c r="B70" s="611" t="s">
        <v>367</v>
      </c>
      <c r="C70" s="488"/>
      <c r="D70" s="533">
        <v>3.704922189241183E-4</v>
      </c>
      <c r="E70" s="533">
        <v>1.8354678837292701E-4</v>
      </c>
      <c r="F70" s="533">
        <v>4.5488773730195474E-4</v>
      </c>
      <c r="G70" s="533">
        <v>6.513630441950029E-5</v>
      </c>
      <c r="H70" s="533">
        <v>1.2301816714282285E-4</v>
      </c>
      <c r="I70" s="533">
        <v>0</v>
      </c>
      <c r="J70" s="533">
        <v>2.6422412273134719E-4</v>
      </c>
      <c r="K70" s="533">
        <v>1.1550619511422327E-3</v>
      </c>
      <c r="L70" s="510">
        <v>1.1336431432248965E-3</v>
      </c>
      <c r="M70" s="510">
        <v>2.02359171964698E-3</v>
      </c>
      <c r="N70" s="510">
        <v>0</v>
      </c>
      <c r="O70" s="510">
        <v>1.8539391180468132E-3</v>
      </c>
      <c r="P70" s="510">
        <v>4.4624712583719075E-4</v>
      </c>
      <c r="Q70" s="510">
        <v>1.5792421245965955E-4</v>
      </c>
      <c r="R70" s="510">
        <v>3.8406447963546913E-4</v>
      </c>
      <c r="S70" s="510">
        <v>5.2010171813081352E-4</v>
      </c>
      <c r="T70" s="510">
        <v>4.1168351683286116E-4</v>
      </c>
      <c r="U70" s="510">
        <v>3.6024391190848113E-4</v>
      </c>
      <c r="V70" s="510">
        <v>4.541061189218612E-3</v>
      </c>
      <c r="W70" s="510">
        <v>9.4744168828631849E-4</v>
      </c>
      <c r="X70" s="510">
        <v>0</v>
      </c>
      <c r="Y70" s="510">
        <v>1.5000135275374635E-3</v>
      </c>
      <c r="Z70" s="510">
        <v>1.4821367199044377E-3</v>
      </c>
      <c r="AA70" s="510">
        <v>5.0776204535959752E-4</v>
      </c>
      <c r="AB70" s="510">
        <v>1.6716713396034047E-3</v>
      </c>
      <c r="AC70" s="510">
        <v>6.9969031113747558E-4</v>
      </c>
      <c r="AD70" s="510">
        <v>2.011929313278206E-5</v>
      </c>
      <c r="AE70" s="510">
        <v>1.1960982884701365E-4</v>
      </c>
      <c r="AF70" s="510">
        <v>1.3977378327555165E-3</v>
      </c>
      <c r="AG70" s="510">
        <v>2.4973815706672174E-3</v>
      </c>
      <c r="AH70" s="510">
        <v>1.313020052406757E-4</v>
      </c>
      <c r="AI70" s="510">
        <v>1.0753323989498452E-3</v>
      </c>
      <c r="AJ70" s="510">
        <v>3.6639584414062176E-4</v>
      </c>
      <c r="AK70" s="510">
        <v>1.6097302736010192E-3</v>
      </c>
      <c r="AL70" s="510">
        <v>1.017375795117839E-3</v>
      </c>
      <c r="AM70" s="510">
        <v>9.9059650467120636E-4</v>
      </c>
      <c r="AN70" s="510">
        <v>1.5057349783832302E-3</v>
      </c>
      <c r="AO70" s="510">
        <v>5.9031938172922375E-3</v>
      </c>
      <c r="AP70" s="510">
        <v>1.9458084212523247E-4</v>
      </c>
      <c r="AQ70" s="510">
        <v>3.5610994312604483E-4</v>
      </c>
      <c r="AR70" s="510">
        <v>1.0402387270091738E-3</v>
      </c>
      <c r="AS70" s="510">
        <v>1.1470964767195595E-3</v>
      </c>
      <c r="AT70" s="510">
        <v>1.4928449809567821E-3</v>
      </c>
      <c r="AU70" s="510">
        <v>5.1976273873693502E-4</v>
      </c>
      <c r="AV70" s="510">
        <v>5.6228835040260166E-4</v>
      </c>
      <c r="AW70" s="510">
        <v>5.4742016984003978E-4</v>
      </c>
      <c r="AX70" s="510">
        <v>1.8676284048103663E-3</v>
      </c>
      <c r="AY70" s="510">
        <v>9.9468174072593141E-4</v>
      </c>
      <c r="AZ70" s="510">
        <v>6.030566475777792E-4</v>
      </c>
      <c r="BA70" s="510">
        <v>8.9296385597148475E-4</v>
      </c>
      <c r="BB70" s="510">
        <v>3.947462561931849E-4</v>
      </c>
      <c r="BC70" s="510">
        <v>1.0276934699224535E-3</v>
      </c>
      <c r="BD70" s="510">
        <v>1.4733951727036491E-3</v>
      </c>
      <c r="BE70" s="510">
        <v>1.2931004872076047E-4</v>
      </c>
      <c r="BF70" s="510">
        <v>6.0212613903016642E-4</v>
      </c>
      <c r="BG70" s="510">
        <v>5.7230769615900759E-4</v>
      </c>
      <c r="BH70" s="510">
        <v>4.9313336804379998E-3</v>
      </c>
      <c r="BI70" s="510">
        <v>9.2595676773548415E-4</v>
      </c>
      <c r="BJ70" s="510">
        <v>1.3039225970330753E-4</v>
      </c>
      <c r="BK70" s="510">
        <v>4.8621915036594769E-4</v>
      </c>
      <c r="BL70" s="510">
        <v>2.8201428733100797E-4</v>
      </c>
      <c r="BM70" s="510">
        <v>4.6968986443387265E-4</v>
      </c>
      <c r="BN70" s="510">
        <v>5.6816788960425068E-4</v>
      </c>
      <c r="BO70" s="510">
        <v>3.4978807722405996E-4</v>
      </c>
      <c r="BP70" s="510">
        <v>3.6026008140430029E-4</v>
      </c>
      <c r="BQ70" s="510">
        <v>3.5281035770642834E-4</v>
      </c>
      <c r="BR70" s="510">
        <v>1.0033974450141891</v>
      </c>
      <c r="BS70" s="510">
        <v>5.5798163675944046E-4</v>
      </c>
      <c r="BT70" s="510">
        <v>1.2748684976246483E-3</v>
      </c>
      <c r="BU70" s="510">
        <v>1.5614222459644979E-3</v>
      </c>
      <c r="BV70" s="510">
        <v>3.7656748622540728E-4</v>
      </c>
      <c r="BW70" s="510">
        <v>8.0621848147662684E-4</v>
      </c>
      <c r="BX70" s="510">
        <v>1.6421281355358873E-4</v>
      </c>
      <c r="BY70" s="510">
        <v>4.2561931945547454E-5</v>
      </c>
      <c r="BZ70" s="510">
        <v>2.7707015137420828E-4</v>
      </c>
      <c r="CA70" s="510">
        <v>2.6393738973164366E-4</v>
      </c>
      <c r="CB70" s="510">
        <v>5.7610939295166545E-4</v>
      </c>
      <c r="CC70" s="510">
        <v>8.3868774277847977E-5</v>
      </c>
      <c r="CD70" s="510">
        <v>2.8997175604799556E-4</v>
      </c>
      <c r="CE70" s="510">
        <v>1.3642077284080887E-4</v>
      </c>
      <c r="CF70" s="510">
        <v>2.1694269856051244E-4</v>
      </c>
      <c r="CG70" s="510">
        <v>3.8727183889871738E-4</v>
      </c>
      <c r="CH70" s="510">
        <v>2.7212652912851675E-4</v>
      </c>
      <c r="CI70" s="510">
        <v>4.6920318158466025E-4</v>
      </c>
      <c r="CJ70" s="510">
        <v>5.1059358087245901E-4</v>
      </c>
      <c r="CK70" s="510">
        <v>1.8398268945108573E-4</v>
      </c>
      <c r="CL70" s="510">
        <v>2.3466157529441361E-4</v>
      </c>
      <c r="CM70" s="510">
        <v>3.5465497775627621E-4</v>
      </c>
      <c r="CN70" s="510">
        <v>1.1491265208317001E-3</v>
      </c>
      <c r="CO70" s="510">
        <v>1.7583880004621532E-3</v>
      </c>
      <c r="CP70" s="510">
        <v>8.6643252496739777E-4</v>
      </c>
      <c r="CQ70" s="510">
        <v>7.6787963996417471E-4</v>
      </c>
      <c r="CR70" s="510">
        <v>1.1627488000996544E-3</v>
      </c>
      <c r="CS70" s="510">
        <v>2.0709526089038918E-3</v>
      </c>
      <c r="CT70" s="510">
        <v>1.9293040878577213E-3</v>
      </c>
      <c r="CU70" s="510">
        <v>6.2310676660386948E-4</v>
      </c>
      <c r="CV70" s="510">
        <v>2.5819098682371426E-4</v>
      </c>
      <c r="CW70" s="510">
        <v>3.396586733299344E-4</v>
      </c>
      <c r="CX70" s="510">
        <v>9.786964884571966E-4</v>
      </c>
      <c r="CY70" s="510">
        <v>5.0051357621121379E-4</v>
      </c>
      <c r="CZ70" s="510">
        <v>6.6314695733192671E-3</v>
      </c>
      <c r="DA70" s="510">
        <v>5.658378674308389E-3</v>
      </c>
      <c r="DB70" s="510">
        <v>3.0229494410301092E-3</v>
      </c>
      <c r="DC70" s="510">
        <v>6.0797693825423904E-4</v>
      </c>
      <c r="DD70" s="510">
        <v>1.6580126154119256E-3</v>
      </c>
      <c r="DE70" s="510">
        <v>3.4169712209011581E-4</v>
      </c>
      <c r="DF70" s="510">
        <v>4.8527697913707506E-4</v>
      </c>
      <c r="DG70" s="535">
        <v>1.104415830710856</v>
      </c>
      <c r="DH70" s="536">
        <v>0.83683181805394602</v>
      </c>
      <c r="DI70" s="537" t="s">
        <v>271</v>
      </c>
    </row>
    <row r="71" spans="1:113" ht="18.75" customHeight="1">
      <c r="A71" s="603" t="s">
        <v>272</v>
      </c>
      <c r="B71" s="611" t="s">
        <v>190</v>
      </c>
      <c r="C71" s="488"/>
      <c r="D71" s="533">
        <v>1.3707716578688202E-3</v>
      </c>
      <c r="E71" s="533">
        <v>1.9056049149987189E-3</v>
      </c>
      <c r="F71" s="533">
        <v>2.7977244322965151E-3</v>
      </c>
      <c r="G71" s="533">
        <v>6.3863059829181697E-4</v>
      </c>
      <c r="H71" s="533">
        <v>7.3093239593693374E-4</v>
      </c>
      <c r="I71" s="533">
        <v>0</v>
      </c>
      <c r="J71" s="533">
        <v>6.2778042150452426E-3</v>
      </c>
      <c r="K71" s="533">
        <v>2.6032676388335896E-3</v>
      </c>
      <c r="L71" s="510">
        <v>2.9559900600241002E-3</v>
      </c>
      <c r="M71" s="510">
        <v>4.2427130286617408E-4</v>
      </c>
      <c r="N71" s="510">
        <v>0</v>
      </c>
      <c r="O71" s="510">
        <v>3.3200166961431777E-3</v>
      </c>
      <c r="P71" s="510">
        <v>3.0573512670898128E-3</v>
      </c>
      <c r="Q71" s="510">
        <v>1.1761677953321403E-3</v>
      </c>
      <c r="R71" s="510">
        <v>1.1474405137536759E-3</v>
      </c>
      <c r="S71" s="510">
        <v>4.8447381386679117E-3</v>
      </c>
      <c r="T71" s="510">
        <v>1.7765500488853981E-3</v>
      </c>
      <c r="U71" s="510">
        <v>9.4743138676926548E-4</v>
      </c>
      <c r="V71" s="510">
        <v>4.4543866355344604E-3</v>
      </c>
      <c r="W71" s="510">
        <v>4.7905295801082817E-3</v>
      </c>
      <c r="X71" s="510">
        <v>0</v>
      </c>
      <c r="Y71" s="510">
        <v>4.0420180835478662E-3</v>
      </c>
      <c r="Z71" s="510">
        <v>9.7230045433406784E-3</v>
      </c>
      <c r="AA71" s="510">
        <v>7.3395314934712524E-3</v>
      </c>
      <c r="AB71" s="510">
        <v>3.9454540029011942E-3</v>
      </c>
      <c r="AC71" s="510">
        <v>1.9623494487626598E-3</v>
      </c>
      <c r="AD71" s="510">
        <v>7.1956327878573576E-5</v>
      </c>
      <c r="AE71" s="510">
        <v>1.2650607279707129E-3</v>
      </c>
      <c r="AF71" s="510">
        <v>1.594338439232639E-3</v>
      </c>
      <c r="AG71" s="510">
        <v>1.5806796856055411E-3</v>
      </c>
      <c r="AH71" s="510">
        <v>1.0472263087903063E-3</v>
      </c>
      <c r="AI71" s="510">
        <v>2.8060595664369061E-3</v>
      </c>
      <c r="AJ71" s="510">
        <v>2.6593382666433691E-3</v>
      </c>
      <c r="AK71" s="510">
        <v>2.3350408529729939E-3</v>
      </c>
      <c r="AL71" s="510">
        <v>2.0434752206217707E-3</v>
      </c>
      <c r="AM71" s="510">
        <v>1.2715487758920938E-3</v>
      </c>
      <c r="AN71" s="510">
        <v>1.8175477512551198E-3</v>
      </c>
      <c r="AO71" s="510">
        <v>1.2209134156346791E-3</v>
      </c>
      <c r="AP71" s="510">
        <v>1.1038330372652493E-3</v>
      </c>
      <c r="AQ71" s="510">
        <v>1.5240175114377471E-3</v>
      </c>
      <c r="AR71" s="510">
        <v>1.3494285770794502E-3</v>
      </c>
      <c r="AS71" s="510">
        <v>9.9260991973326067E-4</v>
      </c>
      <c r="AT71" s="510">
        <v>1.313715172153925E-3</v>
      </c>
      <c r="AU71" s="510">
        <v>1.191308866905985E-3</v>
      </c>
      <c r="AV71" s="510">
        <v>1.0398994285325588E-3</v>
      </c>
      <c r="AW71" s="510">
        <v>1.1930135343320059E-3</v>
      </c>
      <c r="AX71" s="510">
        <v>1.466128498567913E-3</v>
      </c>
      <c r="AY71" s="510">
        <v>1.3924691520532384E-3</v>
      </c>
      <c r="AZ71" s="510">
        <v>1.0627319755666458E-3</v>
      </c>
      <c r="BA71" s="510">
        <v>1.1391766623061197E-3</v>
      </c>
      <c r="BB71" s="510">
        <v>7.2729918639288479E-4</v>
      </c>
      <c r="BC71" s="510">
        <v>2.1196461951731639E-3</v>
      </c>
      <c r="BD71" s="510">
        <v>4.8234016712028608E-4</v>
      </c>
      <c r="BE71" s="510">
        <v>2.1140055716873521E-4</v>
      </c>
      <c r="BF71" s="510">
        <v>1.6491146625994548E-4</v>
      </c>
      <c r="BG71" s="510">
        <v>4.9359192859224654E-4</v>
      </c>
      <c r="BH71" s="510">
        <v>5.948118376984166E-4</v>
      </c>
      <c r="BI71" s="510">
        <v>1.1696005596994216E-3</v>
      </c>
      <c r="BJ71" s="510">
        <v>1.3385221548277005E-3</v>
      </c>
      <c r="BK71" s="510">
        <v>1.1902644018177407E-3</v>
      </c>
      <c r="BL71" s="510">
        <v>1.0233497297210965E-3</v>
      </c>
      <c r="BM71" s="510">
        <v>1.4738155807383349E-3</v>
      </c>
      <c r="BN71" s="510">
        <v>2.2677248182108797E-3</v>
      </c>
      <c r="BO71" s="510">
        <v>1.4622218663636294E-3</v>
      </c>
      <c r="BP71" s="510">
        <v>1.481970046199717E-3</v>
      </c>
      <c r="BQ71" s="510">
        <v>1.4226320639061855E-3</v>
      </c>
      <c r="BR71" s="510">
        <v>3.11385967513776E-3</v>
      </c>
      <c r="BS71" s="510">
        <v>1.0638511887280715</v>
      </c>
      <c r="BT71" s="510">
        <v>9.8447888949689394E-3</v>
      </c>
      <c r="BU71" s="510">
        <v>3.4857250882143771E-3</v>
      </c>
      <c r="BV71" s="510">
        <v>1.9612876122710684E-3</v>
      </c>
      <c r="BW71" s="510">
        <v>3.0219029283239788E-3</v>
      </c>
      <c r="BX71" s="510">
        <v>7.7605769179071155E-4</v>
      </c>
      <c r="BY71" s="510">
        <v>2.0921886836333643E-4</v>
      </c>
      <c r="BZ71" s="510">
        <v>7.081006347007205E-3</v>
      </c>
      <c r="CA71" s="510">
        <v>1.3022623779054441E-3</v>
      </c>
      <c r="CB71" s="510">
        <v>1.1839217001338076E-2</v>
      </c>
      <c r="CC71" s="510">
        <v>7.5613365928434303E-4</v>
      </c>
      <c r="CD71" s="510">
        <v>1.0447531938654509E-3</v>
      </c>
      <c r="CE71" s="510">
        <v>1.5196273629420555E-3</v>
      </c>
      <c r="CF71" s="510">
        <v>2.4598304741168288E-3</v>
      </c>
      <c r="CG71" s="510">
        <v>3.9779042153906792E-3</v>
      </c>
      <c r="CH71" s="510">
        <v>1.066733621730618E-3</v>
      </c>
      <c r="CI71" s="510">
        <v>6.9919964932365977E-3</v>
      </c>
      <c r="CJ71" s="510">
        <v>2.0872539187333549E-3</v>
      </c>
      <c r="CK71" s="510">
        <v>7.4826849265402051E-4</v>
      </c>
      <c r="CL71" s="510">
        <v>2.7227375160296004E-3</v>
      </c>
      <c r="CM71" s="510">
        <v>1.9111190970060622E-3</v>
      </c>
      <c r="CN71" s="510">
        <v>5.6866579662191484E-3</v>
      </c>
      <c r="CO71" s="510">
        <v>1.0518749555656435E-2</v>
      </c>
      <c r="CP71" s="510">
        <v>9.1593330839313449E-3</v>
      </c>
      <c r="CQ71" s="510">
        <v>5.2200527759782836E-3</v>
      </c>
      <c r="CR71" s="510">
        <v>4.5281346694324336E-3</v>
      </c>
      <c r="CS71" s="510">
        <v>7.2326570670515032E-3</v>
      </c>
      <c r="CT71" s="510">
        <v>8.4310376464547636E-3</v>
      </c>
      <c r="CU71" s="510">
        <v>2.9846986937141734E-3</v>
      </c>
      <c r="CV71" s="510">
        <v>1.216519992803507E-3</v>
      </c>
      <c r="CW71" s="510">
        <v>1.2719262653084413E-3</v>
      </c>
      <c r="CX71" s="510">
        <v>1.2817949644091521E-3</v>
      </c>
      <c r="CY71" s="510">
        <v>1.1002639057029182E-3</v>
      </c>
      <c r="CZ71" s="510">
        <v>1.6160148427066614E-2</v>
      </c>
      <c r="DA71" s="510">
        <v>1.0897911977579125E-2</v>
      </c>
      <c r="DB71" s="510">
        <v>1.6224354906222243E-2</v>
      </c>
      <c r="DC71" s="510">
        <v>7.1280491368196615E-3</v>
      </c>
      <c r="DD71" s="510">
        <v>5.3021969829115797E-3</v>
      </c>
      <c r="DE71" s="510">
        <v>1.0048950000555339E-3</v>
      </c>
      <c r="DF71" s="510">
        <v>3.6212055759065266E-3</v>
      </c>
      <c r="DG71" s="535">
        <v>1.3750810489368348</v>
      </c>
      <c r="DH71" s="536">
        <v>1.0419187611723062</v>
      </c>
      <c r="DI71" s="537" t="s">
        <v>272</v>
      </c>
    </row>
    <row r="72" spans="1:113" ht="18.75" customHeight="1">
      <c r="A72" s="603" t="s">
        <v>273</v>
      </c>
      <c r="B72" s="611" t="s">
        <v>191</v>
      </c>
      <c r="C72" s="488"/>
      <c r="D72" s="533">
        <v>1.8740935400807573E-3</v>
      </c>
      <c r="E72" s="533">
        <v>1.9915680181488969E-3</v>
      </c>
      <c r="F72" s="533">
        <v>5.7208022993182929E-3</v>
      </c>
      <c r="G72" s="533">
        <v>6.629006589288323E-4</v>
      </c>
      <c r="H72" s="533">
        <v>1.0168809457348047E-3</v>
      </c>
      <c r="I72" s="533">
        <v>0</v>
      </c>
      <c r="J72" s="533">
        <v>5.2127673436811184E-3</v>
      </c>
      <c r="K72" s="533">
        <v>2.8682313644293072E-3</v>
      </c>
      <c r="L72" s="510">
        <v>9.6785145693155188E-4</v>
      </c>
      <c r="M72" s="510">
        <v>4.1796771724948506E-3</v>
      </c>
      <c r="N72" s="510">
        <v>0</v>
      </c>
      <c r="O72" s="510">
        <v>1.9765404242558632E-3</v>
      </c>
      <c r="P72" s="510">
        <v>1.6340497237549783E-3</v>
      </c>
      <c r="Q72" s="510">
        <v>1.3224799372617759E-3</v>
      </c>
      <c r="R72" s="510">
        <v>1.2822022783220593E-3</v>
      </c>
      <c r="S72" s="510">
        <v>3.4844287582273636E-3</v>
      </c>
      <c r="T72" s="510">
        <v>2.8439448899016243E-3</v>
      </c>
      <c r="U72" s="510">
        <v>1.5822585678101702E-3</v>
      </c>
      <c r="V72" s="510">
        <v>1.059035332017374E-2</v>
      </c>
      <c r="W72" s="510">
        <v>6.9461491468591364E-3</v>
      </c>
      <c r="X72" s="510">
        <v>0</v>
      </c>
      <c r="Y72" s="510">
        <v>2.1982800529288778E-3</v>
      </c>
      <c r="Z72" s="510">
        <v>6.7976654391594428E-3</v>
      </c>
      <c r="AA72" s="510">
        <v>8.1719140097409326E-3</v>
      </c>
      <c r="AB72" s="510">
        <v>8.8487924252886492E-3</v>
      </c>
      <c r="AC72" s="510">
        <v>1.9275506669907856E-3</v>
      </c>
      <c r="AD72" s="510">
        <v>2.4188005125438318E-4</v>
      </c>
      <c r="AE72" s="510">
        <v>1.0932516530302156E-3</v>
      </c>
      <c r="AF72" s="510">
        <v>7.4040939823057377E-4</v>
      </c>
      <c r="AG72" s="510">
        <v>1.3322351039424989E-3</v>
      </c>
      <c r="AH72" s="510">
        <v>1.137189081333174E-3</v>
      </c>
      <c r="AI72" s="510">
        <v>3.3979056525516795E-3</v>
      </c>
      <c r="AJ72" s="510">
        <v>8.5290250636375197E-3</v>
      </c>
      <c r="AK72" s="510">
        <v>1.7582116526573238E-3</v>
      </c>
      <c r="AL72" s="510">
        <v>7.0194782648073358E-3</v>
      </c>
      <c r="AM72" s="510">
        <v>2.0722263618504076E-3</v>
      </c>
      <c r="AN72" s="510">
        <v>1.0114011215633057E-3</v>
      </c>
      <c r="AO72" s="510">
        <v>1.7958510826343692E-3</v>
      </c>
      <c r="AP72" s="510">
        <v>8.6452736005027315E-4</v>
      </c>
      <c r="AQ72" s="510">
        <v>1.0861618243590116E-3</v>
      </c>
      <c r="AR72" s="510">
        <v>8.8825539361742534E-4</v>
      </c>
      <c r="AS72" s="510">
        <v>8.5199438088511708E-4</v>
      </c>
      <c r="AT72" s="510">
        <v>8.713432107346615E-4</v>
      </c>
      <c r="AU72" s="510">
        <v>1.4337067787325917E-3</v>
      </c>
      <c r="AV72" s="510">
        <v>7.3923503736458981E-4</v>
      </c>
      <c r="AW72" s="510">
        <v>1.1190761079108082E-3</v>
      </c>
      <c r="AX72" s="510">
        <v>2.8981788254882185E-3</v>
      </c>
      <c r="AY72" s="510">
        <v>1.7920743107581831E-3</v>
      </c>
      <c r="AZ72" s="510">
        <v>9.3577938866775843E-4</v>
      </c>
      <c r="BA72" s="510">
        <v>8.9340383789158573E-4</v>
      </c>
      <c r="BB72" s="510">
        <v>8.4765757205627868E-4</v>
      </c>
      <c r="BC72" s="510">
        <v>5.8061447091455913E-3</v>
      </c>
      <c r="BD72" s="510">
        <v>1.1602507008518987E-3</v>
      </c>
      <c r="BE72" s="510">
        <v>4.0153713391223361E-4</v>
      </c>
      <c r="BF72" s="510">
        <v>2.5110647308251226E-4</v>
      </c>
      <c r="BG72" s="510">
        <v>4.5842872545967625E-4</v>
      </c>
      <c r="BH72" s="510">
        <v>6.4634144692910477E-4</v>
      </c>
      <c r="BI72" s="510">
        <v>1.5509872830452504E-3</v>
      </c>
      <c r="BJ72" s="510">
        <v>1.7055706270956685E-2</v>
      </c>
      <c r="BK72" s="510">
        <v>7.1293286089521178E-4</v>
      </c>
      <c r="BL72" s="510">
        <v>4.5117121844462761E-4</v>
      </c>
      <c r="BM72" s="510">
        <v>2.3681244605233132E-3</v>
      </c>
      <c r="BN72" s="510">
        <v>1.9876271420530686E-3</v>
      </c>
      <c r="BO72" s="510">
        <v>1.0618106437729667E-2</v>
      </c>
      <c r="BP72" s="510">
        <v>1.0937371762906456E-2</v>
      </c>
      <c r="BQ72" s="510">
        <v>8.0991513629935161E-3</v>
      </c>
      <c r="BR72" s="510">
        <v>3.8089427953232071E-3</v>
      </c>
      <c r="BS72" s="510">
        <v>4.1485618444074973E-3</v>
      </c>
      <c r="BT72" s="510">
        <v>1.0022644656969228</v>
      </c>
      <c r="BU72" s="510">
        <v>3.6329022900481699E-3</v>
      </c>
      <c r="BV72" s="510">
        <v>7.359768244568317E-3</v>
      </c>
      <c r="BW72" s="510">
        <v>1.430274988775761E-3</v>
      </c>
      <c r="BX72" s="510">
        <v>8.7066179170723471E-4</v>
      </c>
      <c r="BY72" s="510">
        <v>5.9757163767658588E-4</v>
      </c>
      <c r="BZ72" s="510">
        <v>4.1508288292983017E-2</v>
      </c>
      <c r="CA72" s="510">
        <v>5.3982035278159479E-3</v>
      </c>
      <c r="CB72" s="510">
        <v>2.1585510310752889E-3</v>
      </c>
      <c r="CC72" s="510">
        <v>3.3598329073860258E-3</v>
      </c>
      <c r="CD72" s="510">
        <v>4.0032972077034303E-3</v>
      </c>
      <c r="CE72" s="510">
        <v>9.0509515388708852E-3</v>
      </c>
      <c r="CF72" s="510">
        <v>4.1515841882057156E-3</v>
      </c>
      <c r="CG72" s="510">
        <v>1.1920364098491175E-2</v>
      </c>
      <c r="CH72" s="510">
        <v>3.184861981377708E-3</v>
      </c>
      <c r="CI72" s="510">
        <v>1.9977720695859739E-2</v>
      </c>
      <c r="CJ72" s="510">
        <v>1.6702102380057284E-2</v>
      </c>
      <c r="CK72" s="510">
        <v>9.7939010137061949E-4</v>
      </c>
      <c r="CL72" s="510">
        <v>9.3961837489013843E-3</v>
      </c>
      <c r="CM72" s="510">
        <v>3.9747991519048561E-3</v>
      </c>
      <c r="CN72" s="510">
        <v>6.5249977848386057E-2</v>
      </c>
      <c r="CO72" s="510">
        <v>1.5063391076607971E-2</v>
      </c>
      <c r="CP72" s="510">
        <v>5.4962692493799913E-3</v>
      </c>
      <c r="CQ72" s="510">
        <v>7.3334067805056209E-3</v>
      </c>
      <c r="CR72" s="510">
        <v>1.4393430056775866E-2</v>
      </c>
      <c r="CS72" s="510">
        <v>8.2285004158057715E-3</v>
      </c>
      <c r="CT72" s="510">
        <v>8.4041904413045855E-3</v>
      </c>
      <c r="CU72" s="510">
        <v>1.22754201360057E-3</v>
      </c>
      <c r="CV72" s="510">
        <v>2.9955480990444066E-3</v>
      </c>
      <c r="CW72" s="510">
        <v>5.7668514113572433E-3</v>
      </c>
      <c r="CX72" s="510">
        <v>1.9950804808372608E-3</v>
      </c>
      <c r="CY72" s="510">
        <v>7.8912658033571201E-4</v>
      </c>
      <c r="CZ72" s="510">
        <v>9.9464509779135804E-2</v>
      </c>
      <c r="DA72" s="510">
        <v>3.0886704057421804E-2</v>
      </c>
      <c r="DB72" s="510">
        <v>1.8380139931575556E-2</v>
      </c>
      <c r="DC72" s="510">
        <v>2.465452503773212E-2</v>
      </c>
      <c r="DD72" s="510">
        <v>2.561354141281114E-2</v>
      </c>
      <c r="DE72" s="510">
        <v>1.3467920424249308E-3</v>
      </c>
      <c r="DF72" s="510">
        <v>4.4423271846624916E-2</v>
      </c>
      <c r="DG72" s="535">
        <v>1.7335489076484618</v>
      </c>
      <c r="DH72" s="536">
        <v>1.313535032487863</v>
      </c>
      <c r="DI72" s="537" t="s">
        <v>273</v>
      </c>
    </row>
    <row r="73" spans="1:113" ht="18.75" customHeight="1">
      <c r="A73" s="603" t="s">
        <v>274</v>
      </c>
      <c r="B73" s="611" t="s">
        <v>192</v>
      </c>
      <c r="C73" s="488"/>
      <c r="D73" s="533">
        <v>6.3352768175508709E-2</v>
      </c>
      <c r="E73" s="533">
        <v>4.7288461461096963E-2</v>
      </c>
      <c r="F73" s="533">
        <v>4.2404868853487564E-2</v>
      </c>
      <c r="G73" s="533">
        <v>1.5288458076554561E-2</v>
      </c>
      <c r="H73" s="533">
        <v>3.2495980313894876E-2</v>
      </c>
      <c r="I73" s="533">
        <v>0</v>
      </c>
      <c r="J73" s="533">
        <v>4.4400055058376624E-2</v>
      </c>
      <c r="K73" s="533">
        <v>5.9904366124913205E-2</v>
      </c>
      <c r="L73" s="510">
        <v>5.7982292761557412E-2</v>
      </c>
      <c r="M73" s="510">
        <v>2.496994570603181E-2</v>
      </c>
      <c r="N73" s="510">
        <v>0</v>
      </c>
      <c r="O73" s="510">
        <v>3.6568053056045158E-2</v>
      </c>
      <c r="P73" s="510">
        <v>6.1410978398154265E-2</v>
      </c>
      <c r="Q73" s="510">
        <v>4.3768120068617189E-2</v>
      </c>
      <c r="R73" s="510">
        <v>5.6617561608505194E-2</v>
      </c>
      <c r="S73" s="510">
        <v>3.5723909780444318E-2</v>
      </c>
      <c r="T73" s="510">
        <v>5.402798483883111E-2</v>
      </c>
      <c r="U73" s="510">
        <v>4.1227910489361717E-2</v>
      </c>
      <c r="V73" s="510">
        <v>2.2393822135872009E-2</v>
      </c>
      <c r="W73" s="510">
        <v>2.7776848196745866E-2</v>
      </c>
      <c r="X73" s="510">
        <v>0</v>
      </c>
      <c r="Y73" s="510">
        <v>3.8465717405714091E-2</v>
      </c>
      <c r="Z73" s="510">
        <v>4.141277949934434E-2</v>
      </c>
      <c r="AA73" s="510">
        <v>5.4862825934757289E-2</v>
      </c>
      <c r="AB73" s="510">
        <v>2.8855973573350978E-2</v>
      </c>
      <c r="AC73" s="510">
        <v>3.4951581927316316E-2</v>
      </c>
      <c r="AD73" s="510">
        <v>5.0396056041166802E-3</v>
      </c>
      <c r="AE73" s="510">
        <v>4.1689841110980966E-2</v>
      </c>
      <c r="AF73" s="510">
        <v>4.0122438229541056E-2</v>
      </c>
      <c r="AG73" s="510">
        <v>3.7088948801096477E-2</v>
      </c>
      <c r="AH73" s="510">
        <v>4.5929257158726339E-2</v>
      </c>
      <c r="AI73" s="510">
        <v>3.0715090794618156E-2</v>
      </c>
      <c r="AJ73" s="510">
        <v>2.9858011057214143E-2</v>
      </c>
      <c r="AK73" s="510">
        <v>4.3675311268540226E-2</v>
      </c>
      <c r="AL73" s="510">
        <v>3.2957865085339752E-2</v>
      </c>
      <c r="AM73" s="510">
        <v>1.960495581397197E-2</v>
      </c>
      <c r="AN73" s="510">
        <v>9.218423314672335E-3</v>
      </c>
      <c r="AO73" s="510">
        <v>2.0787204885153208E-2</v>
      </c>
      <c r="AP73" s="510">
        <v>4.8240938189843402E-2</v>
      </c>
      <c r="AQ73" s="510">
        <v>3.0482025628420551E-2</v>
      </c>
      <c r="AR73" s="510">
        <v>4.0755419564604836E-2</v>
      </c>
      <c r="AS73" s="510">
        <v>3.4610895224938064E-2</v>
      </c>
      <c r="AT73" s="510">
        <v>2.9245382621472665E-2</v>
      </c>
      <c r="AU73" s="510">
        <v>3.1974777511803144E-2</v>
      </c>
      <c r="AV73" s="510">
        <v>3.1593918999062887E-2</v>
      </c>
      <c r="AW73" s="510">
        <v>3.9783718164306328E-2</v>
      </c>
      <c r="AX73" s="510">
        <v>3.1243391905700128E-2</v>
      </c>
      <c r="AY73" s="510">
        <v>2.1176986419249616E-2</v>
      </c>
      <c r="AZ73" s="510">
        <v>3.1309636409555856E-2</v>
      </c>
      <c r="BA73" s="510">
        <v>3.629234700438716E-2</v>
      </c>
      <c r="BB73" s="510">
        <v>2.7907462153677176E-2</v>
      </c>
      <c r="BC73" s="510">
        <v>3.8470544225338965E-2</v>
      </c>
      <c r="BD73" s="510">
        <v>1.8365244006475601E-2</v>
      </c>
      <c r="BE73" s="510">
        <v>7.5683337306581703E-3</v>
      </c>
      <c r="BF73" s="510">
        <v>1.5434165611477434E-2</v>
      </c>
      <c r="BG73" s="510">
        <v>1.286866171257171E-2</v>
      </c>
      <c r="BH73" s="510">
        <v>3.1611665121814909E-2</v>
      </c>
      <c r="BI73" s="510">
        <v>3.0814947777581113E-2</v>
      </c>
      <c r="BJ73" s="510">
        <v>2.4725443022036518E-2</v>
      </c>
      <c r="BK73" s="510">
        <v>6.1020170169762494E-2</v>
      </c>
      <c r="BL73" s="510">
        <v>2.0993233184756648E-3</v>
      </c>
      <c r="BM73" s="510">
        <v>4.4038997865714545E-2</v>
      </c>
      <c r="BN73" s="510">
        <v>5.2582160025108786E-2</v>
      </c>
      <c r="BO73" s="510">
        <v>3.3121115285586568E-2</v>
      </c>
      <c r="BP73" s="510">
        <v>3.0401654410123897E-2</v>
      </c>
      <c r="BQ73" s="510">
        <v>1.2166886357768076E-2</v>
      </c>
      <c r="BR73" s="510">
        <v>1.9571681862053068E-2</v>
      </c>
      <c r="BS73" s="510">
        <v>2.1499892053711677E-2</v>
      </c>
      <c r="BT73" s="510">
        <v>1.3907416726035803E-2</v>
      </c>
      <c r="BU73" s="510">
        <v>1.0119029817770042</v>
      </c>
      <c r="BV73" s="510">
        <v>7.2071191066269561E-3</v>
      </c>
      <c r="BW73" s="510">
        <v>3.5888966767600415E-3</v>
      </c>
      <c r="BX73" s="510">
        <v>4.2930560814931993E-3</v>
      </c>
      <c r="BY73" s="510">
        <v>1.7998911787928554E-3</v>
      </c>
      <c r="BZ73" s="510">
        <v>5.6314849524654277E-3</v>
      </c>
      <c r="CA73" s="510">
        <v>9.7970591791191539E-3</v>
      </c>
      <c r="CB73" s="510">
        <v>7.742099660236737E-2</v>
      </c>
      <c r="CC73" s="510">
        <v>7.1727364827701111E-3</v>
      </c>
      <c r="CD73" s="510">
        <v>7.714811655605067E-3</v>
      </c>
      <c r="CE73" s="510">
        <v>8.9471908491242404E-3</v>
      </c>
      <c r="CF73" s="510">
        <v>8.5366536863126594E-3</v>
      </c>
      <c r="CG73" s="510">
        <v>9.8414300662672954E-3</v>
      </c>
      <c r="CH73" s="510">
        <v>6.3453243467314607E-3</v>
      </c>
      <c r="CI73" s="510">
        <v>8.0025350145929829E-3</v>
      </c>
      <c r="CJ73" s="510">
        <v>1.0436119328768735E-2</v>
      </c>
      <c r="CK73" s="510">
        <v>1.2439326386419779E-2</v>
      </c>
      <c r="CL73" s="510">
        <v>8.8321932023750372E-3</v>
      </c>
      <c r="CM73" s="510">
        <v>2.9412607199467054E-2</v>
      </c>
      <c r="CN73" s="510">
        <v>1.0993727872025665E-2</v>
      </c>
      <c r="CO73" s="510">
        <v>1.0077874837192633E-2</v>
      </c>
      <c r="CP73" s="510">
        <v>1.7180068330980475E-2</v>
      </c>
      <c r="CQ73" s="510">
        <v>3.9842181123646285E-2</v>
      </c>
      <c r="CR73" s="510">
        <v>1.592924072604892E-2</v>
      </c>
      <c r="CS73" s="510">
        <v>2.1748730499057411E-2</v>
      </c>
      <c r="CT73" s="510">
        <v>1.9522749004624272E-2</v>
      </c>
      <c r="CU73" s="510">
        <v>2.8749634887032811E-2</v>
      </c>
      <c r="CV73" s="510">
        <v>1.7222655549137517E-2</v>
      </c>
      <c r="CW73" s="510">
        <v>1.2853241010373903E-2</v>
      </c>
      <c r="CX73" s="510">
        <v>4.1205605587339843E-2</v>
      </c>
      <c r="CY73" s="510">
        <v>7.6937827243837228E-3</v>
      </c>
      <c r="CZ73" s="510">
        <v>4.6074536284541924E-2</v>
      </c>
      <c r="DA73" s="510">
        <v>8.2296667900542977E-2</v>
      </c>
      <c r="DB73" s="510">
        <v>2.1162070213224499E-2</v>
      </c>
      <c r="DC73" s="510">
        <v>1.9110343521972595E-2</v>
      </c>
      <c r="DD73" s="510">
        <v>2.2086597858359581E-2</v>
      </c>
      <c r="DE73" s="510">
        <v>0.1532912955518913</v>
      </c>
      <c r="DF73" s="510">
        <v>1.15833609885458E-2</v>
      </c>
      <c r="DG73" s="535">
        <v>4.0656701978917553</v>
      </c>
      <c r="DH73" s="536">
        <v>3.080617000138099</v>
      </c>
      <c r="DI73" s="537" t="s">
        <v>274</v>
      </c>
    </row>
    <row r="74" spans="1:113" ht="18.75" customHeight="1">
      <c r="A74" s="603" t="s">
        <v>275</v>
      </c>
      <c r="B74" s="611" t="s">
        <v>193</v>
      </c>
      <c r="C74" s="488"/>
      <c r="D74" s="533">
        <v>1.6089540631005702E-2</v>
      </c>
      <c r="E74" s="533">
        <v>8.5544608199497624E-3</v>
      </c>
      <c r="F74" s="533">
        <v>1.7463831107034089E-2</v>
      </c>
      <c r="G74" s="533">
        <v>1.0190960129905311E-2</v>
      </c>
      <c r="H74" s="533">
        <v>1.4374580353931644E-2</v>
      </c>
      <c r="I74" s="533">
        <v>0</v>
      </c>
      <c r="J74" s="533">
        <v>6.5830083919843282E-2</v>
      </c>
      <c r="K74" s="533">
        <v>9.1893212391400136E-3</v>
      </c>
      <c r="L74" s="510">
        <v>7.4552473573801801E-3</v>
      </c>
      <c r="M74" s="510">
        <v>7.4983192041166409E-3</v>
      </c>
      <c r="N74" s="510">
        <v>0</v>
      </c>
      <c r="O74" s="510">
        <v>2.0104853234049039E-2</v>
      </c>
      <c r="P74" s="510">
        <v>2.4193073418719405E-2</v>
      </c>
      <c r="Q74" s="510">
        <v>1.4336395611811522E-2</v>
      </c>
      <c r="R74" s="510">
        <v>2.2672796581903531E-2</v>
      </c>
      <c r="S74" s="510">
        <v>1.2468429470134773E-2</v>
      </c>
      <c r="T74" s="510">
        <v>1.6676146574294479E-2</v>
      </c>
      <c r="U74" s="510">
        <v>1.138768821237646E-2</v>
      </c>
      <c r="V74" s="510">
        <v>1.2951156479751988E-2</v>
      </c>
      <c r="W74" s="510">
        <v>1.0729780877608567E-2</v>
      </c>
      <c r="X74" s="510">
        <v>0</v>
      </c>
      <c r="Y74" s="510">
        <v>1.3070544889388204E-2</v>
      </c>
      <c r="Z74" s="510">
        <v>1.3438011287417704E-2</v>
      </c>
      <c r="AA74" s="510">
        <v>1.0448094207272848E-2</v>
      </c>
      <c r="AB74" s="510">
        <v>1.0290022127987289E-2</v>
      </c>
      <c r="AC74" s="510">
        <v>1.7338607720317319E-2</v>
      </c>
      <c r="AD74" s="510">
        <v>8.3687724337795696E-3</v>
      </c>
      <c r="AE74" s="510">
        <v>7.6928605590099565E-3</v>
      </c>
      <c r="AF74" s="510">
        <v>6.3265226608515222E-3</v>
      </c>
      <c r="AG74" s="510">
        <v>1.008358186018753E-2</v>
      </c>
      <c r="AH74" s="510">
        <v>7.1731011093069596E-3</v>
      </c>
      <c r="AI74" s="510">
        <v>1.2727208619634113E-2</v>
      </c>
      <c r="AJ74" s="510">
        <v>1.856379165459375E-2</v>
      </c>
      <c r="AK74" s="510">
        <v>2.7116553609107162E-2</v>
      </c>
      <c r="AL74" s="510">
        <v>1.5264515821811481E-2</v>
      </c>
      <c r="AM74" s="510">
        <v>1.2209108537573721E-2</v>
      </c>
      <c r="AN74" s="510">
        <v>8.6687086460393303E-3</v>
      </c>
      <c r="AO74" s="510">
        <v>1.1400186212892771E-2</v>
      </c>
      <c r="AP74" s="510">
        <v>7.6240404044754665E-3</v>
      </c>
      <c r="AQ74" s="510">
        <v>2.149384586248285E-2</v>
      </c>
      <c r="AR74" s="510">
        <v>1.2501676661948319E-2</v>
      </c>
      <c r="AS74" s="510">
        <v>1.6843840411104403E-2</v>
      </c>
      <c r="AT74" s="510">
        <v>1.0905018599906332E-2</v>
      </c>
      <c r="AU74" s="510">
        <v>1.1083151095448034E-2</v>
      </c>
      <c r="AV74" s="510">
        <v>1.0367947555134656E-2</v>
      </c>
      <c r="AW74" s="510">
        <v>1.5549656934160137E-2</v>
      </c>
      <c r="AX74" s="510">
        <v>1.0732828076468699E-2</v>
      </c>
      <c r="AY74" s="510">
        <v>1.0023959660523314E-2</v>
      </c>
      <c r="AZ74" s="510">
        <v>8.3778657657561928E-3</v>
      </c>
      <c r="BA74" s="510">
        <v>1.1722096582267033E-2</v>
      </c>
      <c r="BB74" s="510">
        <v>9.0007785393210644E-3</v>
      </c>
      <c r="BC74" s="510">
        <v>1.7761787955201096E-2</v>
      </c>
      <c r="BD74" s="510">
        <v>9.7222305301288264E-3</v>
      </c>
      <c r="BE74" s="510">
        <v>5.7411631320209797E-3</v>
      </c>
      <c r="BF74" s="510">
        <v>4.0887678451577642E-3</v>
      </c>
      <c r="BG74" s="510">
        <v>4.0760634260123977E-3</v>
      </c>
      <c r="BH74" s="510">
        <v>6.5293504594202108E-3</v>
      </c>
      <c r="BI74" s="510">
        <v>3.3104233045374153E-2</v>
      </c>
      <c r="BJ74" s="510">
        <v>1.1693453874249183E-2</v>
      </c>
      <c r="BK74" s="510">
        <v>1.8863063057781862E-2</v>
      </c>
      <c r="BL74" s="510">
        <v>2.2774484880812942E-3</v>
      </c>
      <c r="BM74" s="510">
        <v>1.7858222804977675E-2</v>
      </c>
      <c r="BN74" s="510">
        <v>1.319869305418608E-2</v>
      </c>
      <c r="BO74" s="510">
        <v>2.3943582532260539E-2</v>
      </c>
      <c r="BP74" s="510">
        <v>2.0457987242102099E-2</v>
      </c>
      <c r="BQ74" s="510">
        <v>3.0855011101875308E-2</v>
      </c>
      <c r="BR74" s="510">
        <v>9.7317741819721096E-3</v>
      </c>
      <c r="BS74" s="510">
        <v>3.7902773540177827E-2</v>
      </c>
      <c r="BT74" s="510">
        <v>2.4080932317390568E-2</v>
      </c>
      <c r="BU74" s="510">
        <v>2.2229684923051673E-2</v>
      </c>
      <c r="BV74" s="510">
        <v>1.0456028061508533</v>
      </c>
      <c r="BW74" s="510">
        <v>9.4694660520270105E-2</v>
      </c>
      <c r="BX74" s="510">
        <v>7.51613879996334E-2</v>
      </c>
      <c r="BY74" s="510">
        <v>7.8444813888176798E-2</v>
      </c>
      <c r="BZ74" s="510">
        <v>4.8441598517264824E-2</v>
      </c>
      <c r="CA74" s="510">
        <v>1.3974513523907909E-2</v>
      </c>
      <c r="CB74" s="510">
        <v>5.1465022221518483E-2</v>
      </c>
      <c r="CC74" s="510">
        <v>2.8732233544314218E-2</v>
      </c>
      <c r="CD74" s="510">
        <v>1.9742668318367969E-2</v>
      </c>
      <c r="CE74" s="510">
        <v>2.9505074690801349E-2</v>
      </c>
      <c r="CF74" s="510">
        <v>1.3606003444912978E-2</v>
      </c>
      <c r="CG74" s="510">
        <v>1.5341032224744533E-2</v>
      </c>
      <c r="CH74" s="510">
        <v>3.5242683580023822E-3</v>
      </c>
      <c r="CI74" s="510">
        <v>1.5011418655376196E-2</v>
      </c>
      <c r="CJ74" s="510">
        <v>1.2814856214248853E-2</v>
      </c>
      <c r="CK74" s="510">
        <v>9.0975200255977995E-3</v>
      </c>
      <c r="CL74" s="510">
        <v>1.2752729459515675E-2</v>
      </c>
      <c r="CM74" s="510">
        <v>9.5129025023849203E-3</v>
      </c>
      <c r="CN74" s="510">
        <v>2.3678042350215069E-2</v>
      </c>
      <c r="CO74" s="510">
        <v>1.7162239004991902E-2</v>
      </c>
      <c r="CP74" s="510">
        <v>4.6429079206931024E-3</v>
      </c>
      <c r="CQ74" s="510">
        <v>1.0049840521365049E-2</v>
      </c>
      <c r="CR74" s="510">
        <v>4.0329636862789869E-2</v>
      </c>
      <c r="CS74" s="510">
        <v>2.9226347169660386E-2</v>
      </c>
      <c r="CT74" s="510">
        <v>9.4908660706465014E-3</v>
      </c>
      <c r="CU74" s="510">
        <v>2.9739068099544679E-2</v>
      </c>
      <c r="CV74" s="510">
        <v>5.2453908642940347E-2</v>
      </c>
      <c r="CW74" s="510">
        <v>8.2459659972542298E-3</v>
      </c>
      <c r="CX74" s="510">
        <v>1.0532047911273202E-2</v>
      </c>
      <c r="CY74" s="510">
        <v>5.6441495214394543E-3</v>
      </c>
      <c r="CZ74" s="510">
        <v>3.2103346310526977E-2</v>
      </c>
      <c r="DA74" s="510">
        <v>1.1239411425883871E-2</v>
      </c>
      <c r="DB74" s="510">
        <v>8.1404125874536878E-3</v>
      </c>
      <c r="DC74" s="510">
        <v>1.6026390696981876E-2</v>
      </c>
      <c r="DD74" s="510">
        <v>1.0027818326417115E-2</v>
      </c>
      <c r="DE74" s="510">
        <v>7.6475882754973336E-3</v>
      </c>
      <c r="DF74" s="510">
        <v>1.4265297426826279E-2</v>
      </c>
      <c r="DG74" s="535">
        <v>2.9007605822228384</v>
      </c>
      <c r="DH74" s="536">
        <v>2.1979481679453436</v>
      </c>
      <c r="DI74" s="537" t="s">
        <v>275</v>
      </c>
    </row>
    <row r="75" spans="1:113" ht="18.75" customHeight="1">
      <c r="A75" s="603" t="s">
        <v>276</v>
      </c>
      <c r="B75" s="611" t="s">
        <v>368</v>
      </c>
      <c r="C75" s="488"/>
      <c r="D75" s="533">
        <v>4.2721516798307083E-3</v>
      </c>
      <c r="E75" s="533">
        <v>2.688061711700595E-3</v>
      </c>
      <c r="F75" s="533">
        <v>1.2289283272929361E-2</v>
      </c>
      <c r="G75" s="533">
        <v>1.6231886555501181E-3</v>
      </c>
      <c r="H75" s="533">
        <v>2.6706527414173875E-3</v>
      </c>
      <c r="I75" s="533">
        <v>0</v>
      </c>
      <c r="J75" s="533">
        <v>1.1993613138693831E-2</v>
      </c>
      <c r="K75" s="533">
        <v>4.7301125426238043E-3</v>
      </c>
      <c r="L75" s="510">
        <v>3.060996030273524E-3</v>
      </c>
      <c r="M75" s="510">
        <v>2.6795457420657975E-3</v>
      </c>
      <c r="N75" s="510">
        <v>0</v>
      </c>
      <c r="O75" s="510">
        <v>3.0380751614554882E-3</v>
      </c>
      <c r="P75" s="510">
        <v>5.6692071041111632E-3</v>
      </c>
      <c r="Q75" s="510">
        <v>4.237556470724638E-3</v>
      </c>
      <c r="R75" s="510">
        <v>8.1731046536727709E-3</v>
      </c>
      <c r="S75" s="510">
        <v>3.7182846872417805E-3</v>
      </c>
      <c r="T75" s="510">
        <v>4.4135973854985836E-3</v>
      </c>
      <c r="U75" s="510">
        <v>4.8549620098093009E-3</v>
      </c>
      <c r="V75" s="510">
        <v>2.5881135735350952E-3</v>
      </c>
      <c r="W75" s="510">
        <v>3.616753923713174E-3</v>
      </c>
      <c r="X75" s="510">
        <v>0</v>
      </c>
      <c r="Y75" s="510">
        <v>4.1936772786363274E-3</v>
      </c>
      <c r="Z75" s="510">
        <v>3.2901989707880119E-3</v>
      </c>
      <c r="AA75" s="510">
        <v>4.4640456343486706E-3</v>
      </c>
      <c r="AB75" s="510">
        <v>5.1906773957204359E-3</v>
      </c>
      <c r="AC75" s="510">
        <v>4.0717323576437677E-3</v>
      </c>
      <c r="AD75" s="510">
        <v>6.5678743219837609E-4</v>
      </c>
      <c r="AE75" s="510">
        <v>3.5099189658283183E-3</v>
      </c>
      <c r="AF75" s="510">
        <v>4.0130191472877996E-3</v>
      </c>
      <c r="AG75" s="510">
        <v>4.7684575870555919E-3</v>
      </c>
      <c r="AH75" s="510">
        <v>2.8741619173171819E-3</v>
      </c>
      <c r="AI75" s="510">
        <v>3.4526810046694185E-3</v>
      </c>
      <c r="AJ75" s="510">
        <v>7.0085016655338818E-3</v>
      </c>
      <c r="AK75" s="510">
        <v>5.3325599343348176E-3</v>
      </c>
      <c r="AL75" s="510">
        <v>4.6111104495036121E-3</v>
      </c>
      <c r="AM75" s="510">
        <v>4.0743970667262881E-3</v>
      </c>
      <c r="AN75" s="510">
        <v>2.8653763827707025E-3</v>
      </c>
      <c r="AO75" s="510">
        <v>4.4620944580364081E-3</v>
      </c>
      <c r="AP75" s="510">
        <v>2.9021953127014734E-3</v>
      </c>
      <c r="AQ75" s="510">
        <v>3.9054428162485877E-3</v>
      </c>
      <c r="AR75" s="510">
        <v>3.2278629582004081E-3</v>
      </c>
      <c r="AS75" s="510">
        <v>4.4596432987020779E-3</v>
      </c>
      <c r="AT75" s="510">
        <v>3.6516184963869911E-3</v>
      </c>
      <c r="AU75" s="510">
        <v>3.4688778003460568E-3</v>
      </c>
      <c r="AV75" s="510">
        <v>3.7304956122684876E-3</v>
      </c>
      <c r="AW75" s="510">
        <v>3.3729821653173198E-3</v>
      </c>
      <c r="AX75" s="510">
        <v>3.6246774875635735E-3</v>
      </c>
      <c r="AY75" s="510">
        <v>2.7170118481951448E-3</v>
      </c>
      <c r="AZ75" s="510">
        <v>3.1931691749291359E-3</v>
      </c>
      <c r="BA75" s="510">
        <v>4.1556785389363637E-3</v>
      </c>
      <c r="BB75" s="510">
        <v>3.42584248355772E-3</v>
      </c>
      <c r="BC75" s="510">
        <v>5.7626675888904581E-3</v>
      </c>
      <c r="BD75" s="510">
        <v>2.2658966256337786E-3</v>
      </c>
      <c r="BE75" s="510">
        <v>1.1700260322224272E-3</v>
      </c>
      <c r="BF75" s="510">
        <v>7.843618116789785E-4</v>
      </c>
      <c r="BG75" s="510">
        <v>1.1778819098595085E-3</v>
      </c>
      <c r="BH75" s="510">
        <v>1.972304064987088E-3</v>
      </c>
      <c r="BI75" s="510">
        <v>4.7086628889928444E-3</v>
      </c>
      <c r="BJ75" s="510">
        <v>2.3107765167022197E-3</v>
      </c>
      <c r="BK75" s="510">
        <v>2.9174156304059432E-3</v>
      </c>
      <c r="BL75" s="510">
        <v>1.1938514329855941E-3</v>
      </c>
      <c r="BM75" s="510">
        <v>7.896452224294432E-3</v>
      </c>
      <c r="BN75" s="510">
        <v>5.2166509619006865E-3</v>
      </c>
      <c r="BO75" s="510">
        <v>4.5047921275515853E-3</v>
      </c>
      <c r="BP75" s="510">
        <v>4.4954085929065713E-3</v>
      </c>
      <c r="BQ75" s="510">
        <v>9.2184513741895274E-3</v>
      </c>
      <c r="BR75" s="510">
        <v>9.0431351470253614E-3</v>
      </c>
      <c r="BS75" s="510">
        <v>4.8033323678064732E-3</v>
      </c>
      <c r="BT75" s="510">
        <v>3.9975175334173319E-3</v>
      </c>
      <c r="BU75" s="510">
        <v>2.1122418210528082E-2</v>
      </c>
      <c r="BV75" s="510">
        <v>1.3632714777500863E-2</v>
      </c>
      <c r="BW75" s="510">
        <v>1.0255278550819429</v>
      </c>
      <c r="BX75" s="510">
        <v>7.5380677517967662E-2</v>
      </c>
      <c r="BY75" s="510">
        <v>6.9180532703477281E-3</v>
      </c>
      <c r="BZ75" s="510">
        <v>3.8015430233329667E-3</v>
      </c>
      <c r="CA75" s="510">
        <v>9.1928472355840372E-3</v>
      </c>
      <c r="CB75" s="510">
        <v>2.0927098614638831E-2</v>
      </c>
      <c r="CC75" s="510">
        <v>4.509676794386383E-2</v>
      </c>
      <c r="CD75" s="510">
        <v>6.9799983097756499E-3</v>
      </c>
      <c r="CE75" s="510">
        <v>7.6883548657320902E-2</v>
      </c>
      <c r="CF75" s="510">
        <v>5.4452423203027636E-2</v>
      </c>
      <c r="CG75" s="510">
        <v>1.984266996916834E-2</v>
      </c>
      <c r="CH75" s="510">
        <v>1.1281470852714439E-2</v>
      </c>
      <c r="CI75" s="510">
        <v>1.1360830232858884E-2</v>
      </c>
      <c r="CJ75" s="510">
        <v>1.1877286683560291E-2</v>
      </c>
      <c r="CK75" s="510">
        <v>2.7153031788818002E-2</v>
      </c>
      <c r="CL75" s="510">
        <v>3.9917976087104533E-2</v>
      </c>
      <c r="CM75" s="510">
        <v>1.6200895278152837E-2</v>
      </c>
      <c r="CN75" s="510">
        <v>2.961722653047125E-3</v>
      </c>
      <c r="CO75" s="510">
        <v>2.4349472281863472E-3</v>
      </c>
      <c r="CP75" s="510">
        <v>9.573748747212894E-3</v>
      </c>
      <c r="CQ75" s="510">
        <v>1.6625926108359754E-2</v>
      </c>
      <c r="CR75" s="510">
        <v>1.239172308872546E-2</v>
      </c>
      <c r="CS75" s="510">
        <v>5.1003490287041672E-3</v>
      </c>
      <c r="CT75" s="510">
        <v>8.5335860282042836E-3</v>
      </c>
      <c r="CU75" s="510">
        <v>1.6102784059255928E-2</v>
      </c>
      <c r="CV75" s="510">
        <v>1.6004847891710007E-2</v>
      </c>
      <c r="CW75" s="510">
        <v>6.6929782300127073E-3</v>
      </c>
      <c r="CX75" s="510">
        <v>3.8386353395854253E-3</v>
      </c>
      <c r="CY75" s="510">
        <v>8.8953851982876853E-3</v>
      </c>
      <c r="CZ75" s="510">
        <v>1.2447414581945912E-2</v>
      </c>
      <c r="DA75" s="510">
        <v>9.3526013492448989E-3</v>
      </c>
      <c r="DB75" s="510">
        <v>2.5791363668857311E-2</v>
      </c>
      <c r="DC75" s="510">
        <v>1.0211565838555425E-2</v>
      </c>
      <c r="DD75" s="510">
        <v>1.832482688186288E-2</v>
      </c>
      <c r="DE75" s="510">
        <v>4.4188562151502228E-3</v>
      </c>
      <c r="DF75" s="510">
        <v>2.5419149622853562E-2</v>
      </c>
      <c r="DG75" s="535">
        <v>1.9871042594560218</v>
      </c>
      <c r="DH75" s="536">
        <v>1.5056575828264041</v>
      </c>
      <c r="DI75" s="537" t="s">
        <v>276</v>
      </c>
    </row>
    <row r="76" spans="1:113" ht="18.75" customHeight="1">
      <c r="A76" s="603" t="s">
        <v>277</v>
      </c>
      <c r="B76" s="611" t="s">
        <v>369</v>
      </c>
      <c r="C76" s="488"/>
      <c r="D76" s="533">
        <v>0</v>
      </c>
      <c r="E76" s="533">
        <v>0</v>
      </c>
      <c r="F76" s="533">
        <v>0</v>
      </c>
      <c r="G76" s="533">
        <v>0</v>
      </c>
      <c r="H76" s="533">
        <v>0</v>
      </c>
      <c r="I76" s="533">
        <v>0</v>
      </c>
      <c r="J76" s="533">
        <v>0</v>
      </c>
      <c r="K76" s="533">
        <v>0</v>
      </c>
      <c r="L76" s="510">
        <v>0</v>
      </c>
      <c r="M76" s="510">
        <v>0</v>
      </c>
      <c r="N76" s="510">
        <v>0</v>
      </c>
      <c r="O76" s="510">
        <v>0</v>
      </c>
      <c r="P76" s="510">
        <v>0</v>
      </c>
      <c r="Q76" s="510">
        <v>0</v>
      </c>
      <c r="R76" s="510">
        <v>0</v>
      </c>
      <c r="S76" s="510">
        <v>0</v>
      </c>
      <c r="T76" s="510">
        <v>0</v>
      </c>
      <c r="U76" s="510">
        <v>0</v>
      </c>
      <c r="V76" s="510">
        <v>0</v>
      </c>
      <c r="W76" s="510">
        <v>0</v>
      </c>
      <c r="X76" s="510">
        <v>0</v>
      </c>
      <c r="Y76" s="510">
        <v>0</v>
      </c>
      <c r="Z76" s="510">
        <v>0</v>
      </c>
      <c r="AA76" s="510">
        <v>0</v>
      </c>
      <c r="AB76" s="510">
        <v>0</v>
      </c>
      <c r="AC76" s="510">
        <v>0</v>
      </c>
      <c r="AD76" s="510">
        <v>0</v>
      </c>
      <c r="AE76" s="510">
        <v>0</v>
      </c>
      <c r="AF76" s="510">
        <v>0</v>
      </c>
      <c r="AG76" s="510">
        <v>0</v>
      </c>
      <c r="AH76" s="510">
        <v>0</v>
      </c>
      <c r="AI76" s="510">
        <v>0</v>
      </c>
      <c r="AJ76" s="510">
        <v>0</v>
      </c>
      <c r="AK76" s="510">
        <v>0</v>
      </c>
      <c r="AL76" s="510">
        <v>0</v>
      </c>
      <c r="AM76" s="510">
        <v>0</v>
      </c>
      <c r="AN76" s="510">
        <v>0</v>
      </c>
      <c r="AO76" s="510">
        <v>0</v>
      </c>
      <c r="AP76" s="510">
        <v>0</v>
      </c>
      <c r="AQ76" s="510">
        <v>0</v>
      </c>
      <c r="AR76" s="510">
        <v>0</v>
      </c>
      <c r="AS76" s="510">
        <v>0</v>
      </c>
      <c r="AT76" s="510">
        <v>0</v>
      </c>
      <c r="AU76" s="510">
        <v>0</v>
      </c>
      <c r="AV76" s="510">
        <v>0</v>
      </c>
      <c r="AW76" s="510">
        <v>0</v>
      </c>
      <c r="AX76" s="510">
        <v>0</v>
      </c>
      <c r="AY76" s="510">
        <v>0</v>
      </c>
      <c r="AZ76" s="510">
        <v>0</v>
      </c>
      <c r="BA76" s="510">
        <v>0</v>
      </c>
      <c r="BB76" s="510">
        <v>0</v>
      </c>
      <c r="BC76" s="510">
        <v>0</v>
      </c>
      <c r="BD76" s="510">
        <v>0</v>
      </c>
      <c r="BE76" s="510">
        <v>0</v>
      </c>
      <c r="BF76" s="510">
        <v>0</v>
      </c>
      <c r="BG76" s="510">
        <v>0</v>
      </c>
      <c r="BH76" s="510">
        <v>0</v>
      </c>
      <c r="BI76" s="510">
        <v>0</v>
      </c>
      <c r="BJ76" s="510">
        <v>0</v>
      </c>
      <c r="BK76" s="510">
        <v>0</v>
      </c>
      <c r="BL76" s="510">
        <v>0</v>
      </c>
      <c r="BM76" s="510">
        <v>0</v>
      </c>
      <c r="BN76" s="510">
        <v>0</v>
      </c>
      <c r="BO76" s="510">
        <v>0</v>
      </c>
      <c r="BP76" s="510">
        <v>0</v>
      </c>
      <c r="BQ76" s="510">
        <v>0</v>
      </c>
      <c r="BR76" s="510">
        <v>0</v>
      </c>
      <c r="BS76" s="510">
        <v>0</v>
      </c>
      <c r="BT76" s="510">
        <v>0</v>
      </c>
      <c r="BU76" s="510">
        <v>0</v>
      </c>
      <c r="BV76" s="510">
        <v>0</v>
      </c>
      <c r="BW76" s="510">
        <v>0</v>
      </c>
      <c r="BX76" s="510">
        <v>1</v>
      </c>
      <c r="BY76" s="510">
        <v>0</v>
      </c>
      <c r="BZ76" s="510">
        <v>0</v>
      </c>
      <c r="CA76" s="510">
        <v>0</v>
      </c>
      <c r="CB76" s="510">
        <v>0</v>
      </c>
      <c r="CC76" s="510">
        <v>0</v>
      </c>
      <c r="CD76" s="510">
        <v>0</v>
      </c>
      <c r="CE76" s="510">
        <v>0</v>
      </c>
      <c r="CF76" s="510">
        <v>0</v>
      </c>
      <c r="CG76" s="510">
        <v>0</v>
      </c>
      <c r="CH76" s="510">
        <v>0</v>
      </c>
      <c r="CI76" s="510">
        <v>0</v>
      </c>
      <c r="CJ76" s="510">
        <v>0</v>
      </c>
      <c r="CK76" s="510">
        <v>0</v>
      </c>
      <c r="CL76" s="510">
        <v>0</v>
      </c>
      <c r="CM76" s="510">
        <v>0</v>
      </c>
      <c r="CN76" s="510">
        <v>0</v>
      </c>
      <c r="CO76" s="510">
        <v>0</v>
      </c>
      <c r="CP76" s="510">
        <v>0</v>
      </c>
      <c r="CQ76" s="510">
        <v>0</v>
      </c>
      <c r="CR76" s="510">
        <v>0</v>
      </c>
      <c r="CS76" s="510">
        <v>0</v>
      </c>
      <c r="CT76" s="510">
        <v>0</v>
      </c>
      <c r="CU76" s="510">
        <v>0</v>
      </c>
      <c r="CV76" s="510">
        <v>0</v>
      </c>
      <c r="CW76" s="510">
        <v>0</v>
      </c>
      <c r="CX76" s="510">
        <v>0</v>
      </c>
      <c r="CY76" s="510">
        <v>0</v>
      </c>
      <c r="CZ76" s="510">
        <v>0</v>
      </c>
      <c r="DA76" s="510">
        <v>0</v>
      </c>
      <c r="DB76" s="510">
        <v>0</v>
      </c>
      <c r="DC76" s="510">
        <v>0</v>
      </c>
      <c r="DD76" s="510">
        <v>0</v>
      </c>
      <c r="DE76" s="510">
        <v>0</v>
      </c>
      <c r="DF76" s="510">
        <v>0</v>
      </c>
      <c r="DG76" s="535">
        <v>1</v>
      </c>
      <c r="DH76" s="536">
        <v>0.75771443579844389</v>
      </c>
      <c r="DI76" s="537" t="s">
        <v>277</v>
      </c>
    </row>
    <row r="77" spans="1:113" ht="18.75" customHeight="1">
      <c r="A77" s="603" t="s">
        <v>278</v>
      </c>
      <c r="B77" s="611" t="s">
        <v>370</v>
      </c>
      <c r="C77" s="488"/>
      <c r="D77" s="533">
        <v>0</v>
      </c>
      <c r="E77" s="533">
        <v>0</v>
      </c>
      <c r="F77" s="533">
        <v>0</v>
      </c>
      <c r="G77" s="533">
        <v>0</v>
      </c>
      <c r="H77" s="533">
        <v>0</v>
      </c>
      <c r="I77" s="533">
        <v>0</v>
      </c>
      <c r="J77" s="533">
        <v>0</v>
      </c>
      <c r="K77" s="533">
        <v>0</v>
      </c>
      <c r="L77" s="510">
        <v>0</v>
      </c>
      <c r="M77" s="510">
        <v>0</v>
      </c>
      <c r="N77" s="510">
        <v>0</v>
      </c>
      <c r="O77" s="510">
        <v>0</v>
      </c>
      <c r="P77" s="510">
        <v>0</v>
      </c>
      <c r="Q77" s="510">
        <v>0</v>
      </c>
      <c r="R77" s="510">
        <v>0</v>
      </c>
      <c r="S77" s="510">
        <v>0</v>
      </c>
      <c r="T77" s="510">
        <v>0</v>
      </c>
      <c r="U77" s="510">
        <v>0</v>
      </c>
      <c r="V77" s="510">
        <v>0</v>
      </c>
      <c r="W77" s="510">
        <v>0</v>
      </c>
      <c r="X77" s="510">
        <v>0</v>
      </c>
      <c r="Y77" s="510">
        <v>0</v>
      </c>
      <c r="Z77" s="510">
        <v>0</v>
      </c>
      <c r="AA77" s="510">
        <v>0</v>
      </c>
      <c r="AB77" s="510">
        <v>0</v>
      </c>
      <c r="AC77" s="510">
        <v>0</v>
      </c>
      <c r="AD77" s="510">
        <v>0</v>
      </c>
      <c r="AE77" s="510">
        <v>0</v>
      </c>
      <c r="AF77" s="510">
        <v>0</v>
      </c>
      <c r="AG77" s="510">
        <v>0</v>
      </c>
      <c r="AH77" s="510">
        <v>0</v>
      </c>
      <c r="AI77" s="510">
        <v>0</v>
      </c>
      <c r="AJ77" s="510">
        <v>0</v>
      </c>
      <c r="AK77" s="510">
        <v>0</v>
      </c>
      <c r="AL77" s="510">
        <v>0</v>
      </c>
      <c r="AM77" s="510">
        <v>0</v>
      </c>
      <c r="AN77" s="510">
        <v>0</v>
      </c>
      <c r="AO77" s="510">
        <v>0</v>
      </c>
      <c r="AP77" s="510">
        <v>0</v>
      </c>
      <c r="AQ77" s="510">
        <v>0</v>
      </c>
      <c r="AR77" s="510">
        <v>0</v>
      </c>
      <c r="AS77" s="510">
        <v>0</v>
      </c>
      <c r="AT77" s="510">
        <v>0</v>
      </c>
      <c r="AU77" s="510">
        <v>0</v>
      </c>
      <c r="AV77" s="510">
        <v>0</v>
      </c>
      <c r="AW77" s="510">
        <v>0</v>
      </c>
      <c r="AX77" s="510">
        <v>0</v>
      </c>
      <c r="AY77" s="510">
        <v>0</v>
      </c>
      <c r="AZ77" s="510">
        <v>0</v>
      </c>
      <c r="BA77" s="510">
        <v>0</v>
      </c>
      <c r="BB77" s="510">
        <v>0</v>
      </c>
      <c r="BC77" s="510">
        <v>0</v>
      </c>
      <c r="BD77" s="510">
        <v>0</v>
      </c>
      <c r="BE77" s="510">
        <v>0</v>
      </c>
      <c r="BF77" s="510">
        <v>0</v>
      </c>
      <c r="BG77" s="510">
        <v>0</v>
      </c>
      <c r="BH77" s="510">
        <v>0</v>
      </c>
      <c r="BI77" s="510">
        <v>0</v>
      </c>
      <c r="BJ77" s="510">
        <v>0</v>
      </c>
      <c r="BK77" s="510">
        <v>0</v>
      </c>
      <c r="BL77" s="510">
        <v>0</v>
      </c>
      <c r="BM77" s="510">
        <v>0</v>
      </c>
      <c r="BN77" s="510">
        <v>0</v>
      </c>
      <c r="BO77" s="510">
        <v>0</v>
      </c>
      <c r="BP77" s="510">
        <v>0</v>
      </c>
      <c r="BQ77" s="510">
        <v>0</v>
      </c>
      <c r="BR77" s="510">
        <v>0</v>
      </c>
      <c r="BS77" s="510">
        <v>0</v>
      </c>
      <c r="BT77" s="510">
        <v>0</v>
      </c>
      <c r="BU77" s="510">
        <v>0</v>
      </c>
      <c r="BV77" s="510">
        <v>0</v>
      </c>
      <c r="BW77" s="510">
        <v>0</v>
      </c>
      <c r="BX77" s="510">
        <v>0</v>
      </c>
      <c r="BY77" s="510">
        <v>1</v>
      </c>
      <c r="BZ77" s="510">
        <v>0</v>
      </c>
      <c r="CA77" s="510">
        <v>0</v>
      </c>
      <c r="CB77" s="510">
        <v>0</v>
      </c>
      <c r="CC77" s="510">
        <v>0</v>
      </c>
      <c r="CD77" s="510">
        <v>0</v>
      </c>
      <c r="CE77" s="510">
        <v>0</v>
      </c>
      <c r="CF77" s="510">
        <v>0</v>
      </c>
      <c r="CG77" s="510">
        <v>0</v>
      </c>
      <c r="CH77" s="510">
        <v>0</v>
      </c>
      <c r="CI77" s="510">
        <v>0</v>
      </c>
      <c r="CJ77" s="510">
        <v>0</v>
      </c>
      <c r="CK77" s="510">
        <v>0</v>
      </c>
      <c r="CL77" s="510">
        <v>0</v>
      </c>
      <c r="CM77" s="510">
        <v>0</v>
      </c>
      <c r="CN77" s="510">
        <v>0</v>
      </c>
      <c r="CO77" s="510">
        <v>0</v>
      </c>
      <c r="CP77" s="510">
        <v>0</v>
      </c>
      <c r="CQ77" s="510">
        <v>0</v>
      </c>
      <c r="CR77" s="510">
        <v>0</v>
      </c>
      <c r="CS77" s="510">
        <v>0</v>
      </c>
      <c r="CT77" s="510">
        <v>0</v>
      </c>
      <c r="CU77" s="510">
        <v>0</v>
      </c>
      <c r="CV77" s="510">
        <v>0</v>
      </c>
      <c r="CW77" s="510">
        <v>0</v>
      </c>
      <c r="CX77" s="510">
        <v>0</v>
      </c>
      <c r="CY77" s="510">
        <v>0</v>
      </c>
      <c r="CZ77" s="510">
        <v>0</v>
      </c>
      <c r="DA77" s="510">
        <v>0</v>
      </c>
      <c r="DB77" s="510">
        <v>0</v>
      </c>
      <c r="DC77" s="510">
        <v>0</v>
      </c>
      <c r="DD77" s="510">
        <v>0</v>
      </c>
      <c r="DE77" s="510">
        <v>0</v>
      </c>
      <c r="DF77" s="510">
        <v>0</v>
      </c>
      <c r="DG77" s="535">
        <v>1</v>
      </c>
      <c r="DH77" s="536">
        <v>0.75771443579844389</v>
      </c>
      <c r="DI77" s="537" t="s">
        <v>278</v>
      </c>
    </row>
    <row r="78" spans="1:113" ht="18.75" customHeight="1">
      <c r="A78" s="603" t="s">
        <v>279</v>
      </c>
      <c r="B78" s="611" t="s">
        <v>371</v>
      </c>
      <c r="C78" s="488"/>
      <c r="D78" s="533">
        <v>2.2526576695281673E-4</v>
      </c>
      <c r="E78" s="533">
        <v>1.316341396659455E-4</v>
      </c>
      <c r="F78" s="533">
        <v>2.5018323767134578E-4</v>
      </c>
      <c r="G78" s="533">
        <v>2.1464541941090229E-4</v>
      </c>
      <c r="H78" s="533">
        <v>4.0951069712524206E-4</v>
      </c>
      <c r="I78" s="533">
        <v>0</v>
      </c>
      <c r="J78" s="533">
        <v>7.7179522790651336E-4</v>
      </c>
      <c r="K78" s="533">
        <v>3.4214728541708249E-4</v>
      </c>
      <c r="L78" s="510">
        <v>2.3351602798576249E-4</v>
      </c>
      <c r="M78" s="510">
        <v>1.548241915527696E-4</v>
      </c>
      <c r="N78" s="510">
        <v>0</v>
      </c>
      <c r="O78" s="510">
        <v>3.6732095164654523E-4</v>
      </c>
      <c r="P78" s="510">
        <v>6.5664569993042392E-4</v>
      </c>
      <c r="Q78" s="510">
        <v>3.724027499569792E-4</v>
      </c>
      <c r="R78" s="510">
        <v>5.8167796298861979E-4</v>
      </c>
      <c r="S78" s="510">
        <v>3.4951089226479539E-4</v>
      </c>
      <c r="T78" s="510">
        <v>6.7949975427956011E-4</v>
      </c>
      <c r="U78" s="510">
        <v>5.5550624894657775E-4</v>
      </c>
      <c r="V78" s="510">
        <v>3.5777648080198359E-4</v>
      </c>
      <c r="W78" s="510">
        <v>4.3413745218925844E-4</v>
      </c>
      <c r="X78" s="510">
        <v>0</v>
      </c>
      <c r="Y78" s="510">
        <v>5.1014038438101179E-4</v>
      </c>
      <c r="Z78" s="510">
        <v>6.5226320420508409E-4</v>
      </c>
      <c r="AA78" s="510">
        <v>4.5608757407486234E-4</v>
      </c>
      <c r="AB78" s="510">
        <v>1.0273669252005031E-3</v>
      </c>
      <c r="AC78" s="510">
        <v>4.7970221990854481E-4</v>
      </c>
      <c r="AD78" s="510">
        <v>3.2153545629377707E-5</v>
      </c>
      <c r="AE78" s="510">
        <v>2.5273025331881205E-4</v>
      </c>
      <c r="AF78" s="510">
        <v>6.435983277652919E-4</v>
      </c>
      <c r="AG78" s="510">
        <v>4.2336850524405783E-4</v>
      </c>
      <c r="AH78" s="510">
        <v>4.103845759851532E-4</v>
      </c>
      <c r="AI78" s="510">
        <v>5.1378160561097494E-4</v>
      </c>
      <c r="AJ78" s="510">
        <v>4.3802551814988485E-4</v>
      </c>
      <c r="AK78" s="510">
        <v>8.49389991195796E-4</v>
      </c>
      <c r="AL78" s="510">
        <v>1.1794929693670908E-3</v>
      </c>
      <c r="AM78" s="510">
        <v>3.526380794785204E-4</v>
      </c>
      <c r="AN78" s="510">
        <v>2.4395662259944461E-4</v>
      </c>
      <c r="AO78" s="510">
        <v>3.9373111684140073E-4</v>
      </c>
      <c r="AP78" s="510">
        <v>2.0305610450499674E-4</v>
      </c>
      <c r="AQ78" s="510">
        <v>2.7737866269739078E-4</v>
      </c>
      <c r="AR78" s="510">
        <v>3.4949649849250208E-4</v>
      </c>
      <c r="AS78" s="510">
        <v>4.8016068697357935E-4</v>
      </c>
      <c r="AT78" s="510">
        <v>2.8197444993372146E-4</v>
      </c>
      <c r="AU78" s="510">
        <v>4.2458957635788948E-4</v>
      </c>
      <c r="AV78" s="510">
        <v>5.2040787872266708E-4</v>
      </c>
      <c r="AW78" s="510">
        <v>9.5700826993970847E-4</v>
      </c>
      <c r="AX78" s="510">
        <v>7.2738010504217485E-4</v>
      </c>
      <c r="AY78" s="510">
        <v>7.4420866501840981E-4</v>
      </c>
      <c r="AZ78" s="510">
        <v>4.8411914097739114E-4</v>
      </c>
      <c r="BA78" s="510">
        <v>6.1850323642399319E-4</v>
      </c>
      <c r="BB78" s="510">
        <v>7.9958424847726361E-4</v>
      </c>
      <c r="BC78" s="510">
        <v>5.4587212258588088E-4</v>
      </c>
      <c r="BD78" s="510">
        <v>1.8799696719069719E-3</v>
      </c>
      <c r="BE78" s="510">
        <v>7.1614857421529362E-5</v>
      </c>
      <c r="BF78" s="510">
        <v>5.4806129606871219E-5</v>
      </c>
      <c r="BG78" s="510">
        <v>9.6292092486633416E-5</v>
      </c>
      <c r="BH78" s="510">
        <v>1.8970418649166316E-4</v>
      </c>
      <c r="BI78" s="510">
        <v>4.0446237764670494E-4</v>
      </c>
      <c r="BJ78" s="510">
        <v>5.3356561904401945E-4</v>
      </c>
      <c r="BK78" s="510">
        <v>3.9839661666882481E-4</v>
      </c>
      <c r="BL78" s="510">
        <v>1.2055723387303103E-4</v>
      </c>
      <c r="BM78" s="510">
        <v>4.8374968463938908E-4</v>
      </c>
      <c r="BN78" s="510">
        <v>5.2164735869792268E-4</v>
      </c>
      <c r="BO78" s="510">
        <v>4.5254227500116366E-4</v>
      </c>
      <c r="BP78" s="510">
        <v>3.6399700157511912E-4</v>
      </c>
      <c r="BQ78" s="510">
        <v>2.6770654147276288E-4</v>
      </c>
      <c r="BR78" s="510">
        <v>2.1227231075709722E-4</v>
      </c>
      <c r="BS78" s="510">
        <v>7.7507866440346075E-4</v>
      </c>
      <c r="BT78" s="510">
        <v>2.8788381045936305E-3</v>
      </c>
      <c r="BU78" s="510">
        <v>1.0335892126272751E-3</v>
      </c>
      <c r="BV78" s="510">
        <v>2.5789271699079102E-3</v>
      </c>
      <c r="BW78" s="510">
        <v>3.8968539436921233E-4</v>
      </c>
      <c r="BX78" s="510">
        <v>2.4588416846865919E-4</v>
      </c>
      <c r="BY78" s="510">
        <v>2.0248585921407432E-4</v>
      </c>
      <c r="BZ78" s="510">
        <v>1.0004256661947024</v>
      </c>
      <c r="CA78" s="510">
        <v>3.9291804436190333E-4</v>
      </c>
      <c r="CB78" s="510">
        <v>3.7082554384298603E-4</v>
      </c>
      <c r="CC78" s="510">
        <v>5.0211626507447836E-4</v>
      </c>
      <c r="CD78" s="510">
        <v>3.5126636300094374E-4</v>
      </c>
      <c r="CE78" s="510">
        <v>1.5371023720878337E-3</v>
      </c>
      <c r="CF78" s="510">
        <v>4.6877123096357491E-4</v>
      </c>
      <c r="CG78" s="510">
        <v>6.7150679193563175E-4</v>
      </c>
      <c r="CH78" s="510">
        <v>4.6906705263058537E-4</v>
      </c>
      <c r="CI78" s="510">
        <v>7.0471793357941906E-4</v>
      </c>
      <c r="CJ78" s="510">
        <v>1.1592642228234985E-3</v>
      </c>
      <c r="CK78" s="510">
        <v>2.5324916342827611E-4</v>
      </c>
      <c r="CL78" s="510">
        <v>9.115528781050116E-4</v>
      </c>
      <c r="CM78" s="510">
        <v>5.7734558485170314E-4</v>
      </c>
      <c r="CN78" s="510">
        <v>1.4849658438275285E-3</v>
      </c>
      <c r="CO78" s="510">
        <v>1.1178042268464587E-3</v>
      </c>
      <c r="CP78" s="510">
        <v>1.6756855957260389E-3</v>
      </c>
      <c r="CQ78" s="510">
        <v>4.386095674990179E-4</v>
      </c>
      <c r="CR78" s="510">
        <v>8.106029753968901E-4</v>
      </c>
      <c r="CS78" s="510">
        <v>4.0296238777162284E-4</v>
      </c>
      <c r="CT78" s="510">
        <v>2.5222669575861504E-4</v>
      </c>
      <c r="CU78" s="510">
        <v>1.0699485369284006E-3</v>
      </c>
      <c r="CV78" s="510">
        <v>4.3131319010681707E-4</v>
      </c>
      <c r="CW78" s="510">
        <v>5.2079110227200894E-4</v>
      </c>
      <c r="CX78" s="510">
        <v>2.4444905309283925E-4</v>
      </c>
      <c r="CY78" s="510">
        <v>3.6003261671647437E-4</v>
      </c>
      <c r="CZ78" s="510">
        <v>7.7878712957392155E-4</v>
      </c>
      <c r="DA78" s="510">
        <v>6.7134050590790854E-4</v>
      </c>
      <c r="DB78" s="510">
        <v>4.6131455144666133E-4</v>
      </c>
      <c r="DC78" s="510">
        <v>5.6315814421497451E-4</v>
      </c>
      <c r="DD78" s="510">
        <v>6.5697732992314154E-4</v>
      </c>
      <c r="DE78" s="510">
        <v>4.4184814148712898E-4</v>
      </c>
      <c r="DF78" s="510">
        <v>3.3678134929433011E-3</v>
      </c>
      <c r="DG78" s="535">
        <v>1.0620623245114988</v>
      </c>
      <c r="DH78" s="536">
        <v>0.80473995500001416</v>
      </c>
      <c r="DI78" s="537" t="s">
        <v>279</v>
      </c>
    </row>
    <row r="79" spans="1:113" ht="18.75" customHeight="1">
      <c r="A79" s="603" t="s">
        <v>280</v>
      </c>
      <c r="B79" s="611" t="s">
        <v>372</v>
      </c>
      <c r="C79" s="488"/>
      <c r="D79" s="533">
        <v>7.6273816844850458E-3</v>
      </c>
      <c r="E79" s="533">
        <v>3.0528798577296377E-2</v>
      </c>
      <c r="F79" s="533">
        <v>6.8786275850138473E-3</v>
      </c>
      <c r="G79" s="533">
        <v>1.5446447671162784E-2</v>
      </c>
      <c r="H79" s="533">
        <v>4.6656873525806946E-3</v>
      </c>
      <c r="I79" s="533">
        <v>0</v>
      </c>
      <c r="J79" s="533">
        <v>8.1873162233983103E-3</v>
      </c>
      <c r="K79" s="533">
        <v>1.2656141388587318E-2</v>
      </c>
      <c r="L79" s="510">
        <v>1.2796757389057146E-2</v>
      </c>
      <c r="M79" s="510">
        <v>7.4062089194127604E-3</v>
      </c>
      <c r="N79" s="510">
        <v>0</v>
      </c>
      <c r="O79" s="510">
        <v>6.5734408890436033E-3</v>
      </c>
      <c r="P79" s="510">
        <v>8.3576657901240203E-3</v>
      </c>
      <c r="Q79" s="510">
        <v>1.4280376637533931E-2</v>
      </c>
      <c r="R79" s="510">
        <v>1.4664734859974925E-2</v>
      </c>
      <c r="S79" s="510">
        <v>1.1592190028564636E-2</v>
      </c>
      <c r="T79" s="510">
        <v>1.375845773966526E-2</v>
      </c>
      <c r="U79" s="510">
        <v>7.6870015847099998E-3</v>
      </c>
      <c r="V79" s="510">
        <v>9.6013195151105363E-3</v>
      </c>
      <c r="W79" s="510">
        <v>7.463508716609257E-3</v>
      </c>
      <c r="X79" s="510">
        <v>0</v>
      </c>
      <c r="Y79" s="510">
        <v>1.1859704714385725E-2</v>
      </c>
      <c r="Z79" s="510">
        <v>1.1436968771126141E-2</v>
      </c>
      <c r="AA79" s="510">
        <v>1.7137286945252218E-2</v>
      </c>
      <c r="AB79" s="510">
        <v>7.4451480434314776E-3</v>
      </c>
      <c r="AC79" s="510">
        <v>8.3611320655240101E-3</v>
      </c>
      <c r="AD79" s="510">
        <v>1.5712347117514372E-3</v>
      </c>
      <c r="AE79" s="510">
        <v>3.2113991719559934E-2</v>
      </c>
      <c r="AF79" s="510">
        <v>6.5688718187271794E-3</v>
      </c>
      <c r="AG79" s="510">
        <v>8.3729986235084597E-3</v>
      </c>
      <c r="AH79" s="510">
        <v>5.8139783144710864E-3</v>
      </c>
      <c r="AI79" s="510">
        <v>1.2132308860617259E-2</v>
      </c>
      <c r="AJ79" s="510">
        <v>2.737682316518349E-2</v>
      </c>
      <c r="AK79" s="510">
        <v>1.7840545328118386E-2</v>
      </c>
      <c r="AL79" s="510">
        <v>1.6260947934704537E-2</v>
      </c>
      <c r="AM79" s="510">
        <v>8.5368377038221224E-3</v>
      </c>
      <c r="AN79" s="510">
        <v>4.1834904584907608E-3</v>
      </c>
      <c r="AO79" s="510">
        <v>1.1466924753914786E-2</v>
      </c>
      <c r="AP79" s="510">
        <v>1.1531934338768968E-2</v>
      </c>
      <c r="AQ79" s="510">
        <v>1.339078532687454E-2</v>
      </c>
      <c r="AR79" s="510">
        <v>1.2697411075363471E-2</v>
      </c>
      <c r="AS79" s="510">
        <v>8.2707402223967663E-3</v>
      </c>
      <c r="AT79" s="510">
        <v>7.0185633740082647E-3</v>
      </c>
      <c r="AU79" s="510">
        <v>6.9993669270859669E-3</v>
      </c>
      <c r="AV79" s="510">
        <v>5.9210024241019843E-3</v>
      </c>
      <c r="AW79" s="510">
        <v>7.4581287398101347E-3</v>
      </c>
      <c r="AX79" s="510">
        <v>7.3809693983097361E-3</v>
      </c>
      <c r="AY79" s="510">
        <v>5.4400549328989575E-3</v>
      </c>
      <c r="AZ79" s="510">
        <v>6.4380111173464698E-3</v>
      </c>
      <c r="BA79" s="510">
        <v>6.8636218108057779E-3</v>
      </c>
      <c r="BB79" s="510">
        <v>5.108733857332127E-3</v>
      </c>
      <c r="BC79" s="510">
        <v>7.0797695592922979E-3</v>
      </c>
      <c r="BD79" s="510">
        <v>4.105293079517066E-3</v>
      </c>
      <c r="BE79" s="510">
        <v>2.8734609250710189E-3</v>
      </c>
      <c r="BF79" s="510">
        <v>6.4544120952698958E-3</v>
      </c>
      <c r="BG79" s="510">
        <v>6.4154871359358451E-3</v>
      </c>
      <c r="BH79" s="510">
        <v>4.8885505897717186E-3</v>
      </c>
      <c r="BI79" s="510">
        <v>7.4890679158600053E-3</v>
      </c>
      <c r="BJ79" s="510">
        <v>4.7926457423203691E-3</v>
      </c>
      <c r="BK79" s="510">
        <v>8.698916011157588E-3</v>
      </c>
      <c r="BL79" s="510">
        <v>5.5900793256169028E-2</v>
      </c>
      <c r="BM79" s="510">
        <v>1.3868894637273534E-2</v>
      </c>
      <c r="BN79" s="510">
        <v>1.4105090960754497E-2</v>
      </c>
      <c r="BO79" s="510">
        <v>1.4238805871457724E-2</v>
      </c>
      <c r="BP79" s="510">
        <v>1.5114482752567973E-2</v>
      </c>
      <c r="BQ79" s="510">
        <v>5.5215146573810419E-3</v>
      </c>
      <c r="BR79" s="510">
        <v>1.5934336695092515E-2</v>
      </c>
      <c r="BS79" s="510">
        <v>8.5203570804540194E-3</v>
      </c>
      <c r="BT79" s="510">
        <v>1.4338028510823683E-2</v>
      </c>
      <c r="BU79" s="510">
        <v>3.5570220422812644E-3</v>
      </c>
      <c r="BV79" s="510">
        <v>6.0130739418381108E-3</v>
      </c>
      <c r="BW79" s="510">
        <v>1.5355726368336676E-3</v>
      </c>
      <c r="BX79" s="510">
        <v>1.3263799137246707E-3</v>
      </c>
      <c r="BY79" s="510">
        <v>6.8530668652210013E-4</v>
      </c>
      <c r="BZ79" s="510">
        <v>2.386045371304631E-3</v>
      </c>
      <c r="CA79" s="510">
        <v>1.0028099314791863</v>
      </c>
      <c r="CB79" s="510">
        <v>4.0573039323760695E-3</v>
      </c>
      <c r="CC79" s="510">
        <v>1.961868814594472E-3</v>
      </c>
      <c r="CD79" s="510">
        <v>3.3324915701697898E-3</v>
      </c>
      <c r="CE79" s="510">
        <v>2.4477339892605031E-3</v>
      </c>
      <c r="CF79" s="510">
        <v>2.4540844266846417E-3</v>
      </c>
      <c r="CG79" s="510">
        <v>4.5702971155942825E-3</v>
      </c>
      <c r="CH79" s="510">
        <v>4.1995764132878789E-2</v>
      </c>
      <c r="CI79" s="510">
        <v>5.1465253800586606E-3</v>
      </c>
      <c r="CJ79" s="510">
        <v>4.9225477906223829E-3</v>
      </c>
      <c r="CK79" s="510">
        <v>4.1149617131157291E-3</v>
      </c>
      <c r="CL79" s="510">
        <v>5.9118006800415413E-3</v>
      </c>
      <c r="CM79" s="510">
        <v>9.5133539642272575E-3</v>
      </c>
      <c r="CN79" s="510">
        <v>5.5012594189003646E-3</v>
      </c>
      <c r="CO79" s="510">
        <v>3.2993376798042279E-3</v>
      </c>
      <c r="CP79" s="510">
        <v>4.7172900966065013E-3</v>
      </c>
      <c r="CQ79" s="510">
        <v>5.0052639977722444E-3</v>
      </c>
      <c r="CR79" s="510">
        <v>3.8032335514052136E-3</v>
      </c>
      <c r="CS79" s="510">
        <v>4.0875304223507939E-3</v>
      </c>
      <c r="CT79" s="510">
        <v>3.0608935295329712E-3</v>
      </c>
      <c r="CU79" s="510">
        <v>7.7993084859570867E-3</v>
      </c>
      <c r="CV79" s="510">
        <v>3.3649362178477592E-3</v>
      </c>
      <c r="CW79" s="510">
        <v>4.4271464787299765E-3</v>
      </c>
      <c r="CX79" s="510">
        <v>5.545809585274915E-3</v>
      </c>
      <c r="CY79" s="510">
        <v>2.0492389617631896E-3</v>
      </c>
      <c r="CZ79" s="510">
        <v>7.0991629754795418E-3</v>
      </c>
      <c r="DA79" s="510">
        <v>9.9346580327762963E-3</v>
      </c>
      <c r="DB79" s="510">
        <v>2.8068479211210079E-3</v>
      </c>
      <c r="DC79" s="510">
        <v>3.357165215366071E-3</v>
      </c>
      <c r="DD79" s="510">
        <v>9.3524672956444271E-3</v>
      </c>
      <c r="DE79" s="510">
        <v>2.6030832388295795E-2</v>
      </c>
      <c r="DF79" s="510">
        <v>2.4593821530216803E-2</v>
      </c>
      <c r="DG79" s="535">
        <v>1.9680887568723531</v>
      </c>
      <c r="DH79" s="536">
        <v>1.4912492620147957</v>
      </c>
      <c r="DI79" s="537" t="s">
        <v>280</v>
      </c>
    </row>
    <row r="80" spans="1:113" ht="18.75" customHeight="1">
      <c r="A80" s="603" t="s">
        <v>281</v>
      </c>
      <c r="B80" s="611" t="s">
        <v>373</v>
      </c>
      <c r="C80" s="488"/>
      <c r="D80" s="533">
        <v>5.5944034779868916E-2</v>
      </c>
      <c r="E80" s="533">
        <v>2.2067999149081509E-2</v>
      </c>
      <c r="F80" s="533">
        <v>2.4507623871403157E-2</v>
      </c>
      <c r="G80" s="533">
        <v>2.5210940210140666E-2</v>
      </c>
      <c r="H80" s="533">
        <v>3.9110871431169099E-2</v>
      </c>
      <c r="I80" s="533">
        <v>0</v>
      </c>
      <c r="J80" s="533">
        <v>0.28400898350126252</v>
      </c>
      <c r="K80" s="533">
        <v>1.6731649689271259E-2</v>
      </c>
      <c r="L80" s="510">
        <v>1.1555913575569166E-2</v>
      </c>
      <c r="M80" s="510">
        <v>9.5275191058621003E-3</v>
      </c>
      <c r="N80" s="510">
        <v>0</v>
      </c>
      <c r="O80" s="510">
        <v>1.2653822945014838E-2</v>
      </c>
      <c r="P80" s="510">
        <v>1.511771594681743E-2</v>
      </c>
      <c r="Q80" s="510">
        <v>3.0964489679484401E-2</v>
      </c>
      <c r="R80" s="510">
        <v>1.6686511401379635E-2</v>
      </c>
      <c r="S80" s="510">
        <v>8.7680897970512581E-3</v>
      </c>
      <c r="T80" s="510">
        <v>9.6979353548754168E-3</v>
      </c>
      <c r="U80" s="510">
        <v>1.2760489655193077E-2</v>
      </c>
      <c r="V80" s="510">
        <v>6.9314616542321709E-3</v>
      </c>
      <c r="W80" s="510">
        <v>1.2076655537975153E-2</v>
      </c>
      <c r="X80" s="510">
        <v>0</v>
      </c>
      <c r="Y80" s="510">
        <v>9.3033223019737751E-3</v>
      </c>
      <c r="Z80" s="510">
        <v>5.62276297381632E-3</v>
      </c>
      <c r="AA80" s="510">
        <v>8.9950799138262885E-3</v>
      </c>
      <c r="AB80" s="510">
        <v>6.6854876207187311E-3</v>
      </c>
      <c r="AC80" s="510">
        <v>5.2131360083239797E-3</v>
      </c>
      <c r="AD80" s="510">
        <v>5.1801305397875094E-4</v>
      </c>
      <c r="AE80" s="510">
        <v>1.3578376023264392E-2</v>
      </c>
      <c r="AF80" s="510">
        <v>4.3153367340734057E-3</v>
      </c>
      <c r="AG80" s="510">
        <v>5.875721709501491E-3</v>
      </c>
      <c r="AH80" s="510">
        <v>1.3756344103553142E-2</v>
      </c>
      <c r="AI80" s="510">
        <v>1.5906930633315462E-2</v>
      </c>
      <c r="AJ80" s="510">
        <v>5.5925896849259131E-2</v>
      </c>
      <c r="AK80" s="510">
        <v>1.5363063065650962E-2</v>
      </c>
      <c r="AL80" s="510">
        <v>1.3675974340891749E-2</v>
      </c>
      <c r="AM80" s="510">
        <v>1.1554669980265237E-2</v>
      </c>
      <c r="AN80" s="510">
        <v>9.5037917145780592E-3</v>
      </c>
      <c r="AO80" s="510">
        <v>8.3360398051498495E-3</v>
      </c>
      <c r="AP80" s="510">
        <v>7.3441535220190287E-3</v>
      </c>
      <c r="AQ80" s="510">
        <v>1.9943074703429799E-2</v>
      </c>
      <c r="AR80" s="510">
        <v>1.0528385209446777E-2</v>
      </c>
      <c r="AS80" s="510">
        <v>1.2782840873674286E-2</v>
      </c>
      <c r="AT80" s="510">
        <v>1.2428869242251145E-2</v>
      </c>
      <c r="AU80" s="510">
        <v>8.6286197378960105E-3</v>
      </c>
      <c r="AV80" s="510">
        <v>8.8586691220778474E-3</v>
      </c>
      <c r="AW80" s="510">
        <v>1.1059873292092034E-2</v>
      </c>
      <c r="AX80" s="510">
        <v>1.0652818573103909E-2</v>
      </c>
      <c r="AY80" s="510">
        <v>3.4470552345390653E-3</v>
      </c>
      <c r="AZ80" s="510">
        <v>5.8940725855845325E-3</v>
      </c>
      <c r="BA80" s="510">
        <v>6.7503095501054555E-3</v>
      </c>
      <c r="BB80" s="510">
        <v>5.9543129371037815E-3</v>
      </c>
      <c r="BC80" s="510">
        <v>1.0199056429222021E-2</v>
      </c>
      <c r="BD80" s="510">
        <v>2.2018384544747896E-3</v>
      </c>
      <c r="BE80" s="510">
        <v>5.4182486210961429E-3</v>
      </c>
      <c r="BF80" s="510">
        <v>1.3217927238546561E-3</v>
      </c>
      <c r="BG80" s="510">
        <v>1.9848092573510217E-3</v>
      </c>
      <c r="BH80" s="510">
        <v>3.8969153970139039E-3</v>
      </c>
      <c r="BI80" s="510">
        <v>8.455871758747539E-3</v>
      </c>
      <c r="BJ80" s="510">
        <v>3.2092456435801604E-3</v>
      </c>
      <c r="BK80" s="510">
        <v>2.4517837722871357E-2</v>
      </c>
      <c r="BL80" s="510">
        <v>4.0595743622871489E-3</v>
      </c>
      <c r="BM80" s="510">
        <v>2.7444665652893389E-2</v>
      </c>
      <c r="BN80" s="510">
        <v>3.0264249095278386E-2</v>
      </c>
      <c r="BO80" s="510">
        <v>3.5881202495250369E-2</v>
      </c>
      <c r="BP80" s="510">
        <v>2.4177729541565593E-2</v>
      </c>
      <c r="BQ80" s="510">
        <v>9.3348037583615377E-3</v>
      </c>
      <c r="BR80" s="510">
        <v>8.5161863282856107E-3</v>
      </c>
      <c r="BS80" s="510">
        <v>1.5951370727754863E-2</v>
      </c>
      <c r="BT80" s="510">
        <v>2.5657292512385094E-2</v>
      </c>
      <c r="BU80" s="510">
        <v>4.32913586954932E-2</v>
      </c>
      <c r="BV80" s="510">
        <v>1.2850280445090685E-2</v>
      </c>
      <c r="BW80" s="510">
        <v>9.9828151528815554E-3</v>
      </c>
      <c r="BX80" s="510">
        <v>6.4094824793251267E-3</v>
      </c>
      <c r="BY80" s="510">
        <v>2.421135558096899E-3</v>
      </c>
      <c r="BZ80" s="510">
        <v>6.3777223502862971E-3</v>
      </c>
      <c r="CA80" s="510">
        <v>3.7970070286160347E-3</v>
      </c>
      <c r="CB80" s="510">
        <v>1.0071423868590672</v>
      </c>
      <c r="CC80" s="510">
        <v>5.3463562327606389E-3</v>
      </c>
      <c r="CD80" s="510">
        <v>4.2961957577654043E-3</v>
      </c>
      <c r="CE80" s="510">
        <v>5.7933916354660654E-3</v>
      </c>
      <c r="CF80" s="510">
        <v>5.8774000468792293E-3</v>
      </c>
      <c r="CG80" s="510">
        <v>8.6349700365589335E-3</v>
      </c>
      <c r="CH80" s="510">
        <v>1.0169100019763427E-2</v>
      </c>
      <c r="CI80" s="510">
        <v>1.4207487523686236E-2</v>
      </c>
      <c r="CJ80" s="510">
        <v>1.3867411263631392E-2</v>
      </c>
      <c r="CK80" s="510">
        <v>1.9865169807083166E-2</v>
      </c>
      <c r="CL80" s="510">
        <v>8.7042413813769228E-3</v>
      </c>
      <c r="CM80" s="510">
        <v>2.0063726382684829E-2</v>
      </c>
      <c r="CN80" s="510">
        <v>1.9519101233216703E-2</v>
      </c>
      <c r="CO80" s="510">
        <v>1.5022047862247985E-2</v>
      </c>
      <c r="CP80" s="510">
        <v>8.3747944091113174E-3</v>
      </c>
      <c r="CQ80" s="510">
        <v>8.2736526270820333E-3</v>
      </c>
      <c r="CR80" s="510">
        <v>8.4766903312686274E-3</v>
      </c>
      <c r="CS80" s="510">
        <v>1.1137702710396023E-2</v>
      </c>
      <c r="CT80" s="510">
        <v>1.0368362182570437E-2</v>
      </c>
      <c r="CU80" s="510">
        <v>1.8418257138901776E-2</v>
      </c>
      <c r="CV80" s="510">
        <v>2.0738105744253145E-2</v>
      </c>
      <c r="CW80" s="510">
        <v>2.0280793695647885E-2</v>
      </c>
      <c r="CX80" s="510">
        <v>8.2434585428865451E-3</v>
      </c>
      <c r="CY80" s="510">
        <v>8.6700241516582937E-3</v>
      </c>
      <c r="CZ80" s="510">
        <v>5.0293281617252189E-2</v>
      </c>
      <c r="DA80" s="510">
        <v>8.8335649116941545E-3</v>
      </c>
      <c r="DB80" s="510">
        <v>1.61108264349029E-2</v>
      </c>
      <c r="DC80" s="510">
        <v>3.451019419773585E-2</v>
      </c>
      <c r="DD80" s="510">
        <v>3.1928607437573107E-2</v>
      </c>
      <c r="DE80" s="510">
        <v>8.8186801019938792E-3</v>
      </c>
      <c r="DF80" s="510">
        <v>2.2585729190192878E-2</v>
      </c>
      <c r="DG80" s="535">
        <v>2.7249199123604879</v>
      </c>
      <c r="DH80" s="536">
        <v>2.0647111539901721</v>
      </c>
      <c r="DI80" s="537" t="s">
        <v>281</v>
      </c>
    </row>
    <row r="81" spans="1:113" ht="18.75" customHeight="1">
      <c r="A81" s="603" t="s">
        <v>282</v>
      </c>
      <c r="B81" s="611" t="s">
        <v>374</v>
      </c>
      <c r="C81" s="488"/>
      <c r="D81" s="533">
        <v>3.4201882118195802E-4</v>
      </c>
      <c r="E81" s="533">
        <v>7.3874421840962789E-4</v>
      </c>
      <c r="F81" s="533">
        <v>1.3763932139887813E-4</v>
      </c>
      <c r="G81" s="533">
        <v>8.633050871979354E-5</v>
      </c>
      <c r="H81" s="533">
        <v>2.4585950665420624E-4</v>
      </c>
      <c r="I81" s="533">
        <v>0</v>
      </c>
      <c r="J81" s="533">
        <v>2.6656867620364908E-4</v>
      </c>
      <c r="K81" s="533">
        <v>1.7531712136991624E-4</v>
      </c>
      <c r="L81" s="510">
        <v>1.3724195643595379E-4</v>
      </c>
      <c r="M81" s="510">
        <v>2.6959419457541948E-4</v>
      </c>
      <c r="N81" s="510">
        <v>0</v>
      </c>
      <c r="O81" s="510">
        <v>1.0050628734548629E-4</v>
      </c>
      <c r="P81" s="510">
        <v>7.1688361983343645E-5</v>
      </c>
      <c r="Q81" s="510">
        <v>3.6185545656578215E-4</v>
      </c>
      <c r="R81" s="510">
        <v>1.7960694166992716E-4</v>
      </c>
      <c r="S81" s="510">
        <v>3.9479284908434036E-4</v>
      </c>
      <c r="T81" s="510">
        <v>1.9090772016684199E-4</v>
      </c>
      <c r="U81" s="510">
        <v>9.7892199438816445E-5</v>
      </c>
      <c r="V81" s="510">
        <v>4.052787293689407E-4</v>
      </c>
      <c r="W81" s="510">
        <v>6.4777263385481392E-4</v>
      </c>
      <c r="X81" s="510">
        <v>0</v>
      </c>
      <c r="Y81" s="510">
        <v>3.861199510717934E-4</v>
      </c>
      <c r="Z81" s="510">
        <v>3.9858575945747599E-4</v>
      </c>
      <c r="AA81" s="510">
        <v>5.5410078596563304E-4</v>
      </c>
      <c r="AB81" s="510">
        <v>1.3688588390912691E-4</v>
      </c>
      <c r="AC81" s="510">
        <v>2.0815625270593423E-4</v>
      </c>
      <c r="AD81" s="510">
        <v>8.2454271833691506E-4</v>
      </c>
      <c r="AE81" s="510">
        <v>4.1729801706111362E-4</v>
      </c>
      <c r="AF81" s="510">
        <v>8.6242251103126145E-5</v>
      </c>
      <c r="AG81" s="510">
        <v>1.5276726964281721E-4</v>
      </c>
      <c r="AH81" s="510">
        <v>9.0367277816009087E-5</v>
      </c>
      <c r="AI81" s="510">
        <v>2.7529840688012101E-4</v>
      </c>
      <c r="AJ81" s="510">
        <v>1.1666677591601331E-3</v>
      </c>
      <c r="AK81" s="510">
        <v>3.5487606020876653E-4</v>
      </c>
      <c r="AL81" s="510">
        <v>7.1752877255722082E-4</v>
      </c>
      <c r="AM81" s="510">
        <v>5.1182922325990622E-4</v>
      </c>
      <c r="AN81" s="510">
        <v>2.0188034039896779E-4</v>
      </c>
      <c r="AO81" s="510">
        <v>4.9915191547520625E-4</v>
      </c>
      <c r="AP81" s="510">
        <v>5.8759706146252564E-4</v>
      </c>
      <c r="AQ81" s="510">
        <v>1.0056403173649173E-3</v>
      </c>
      <c r="AR81" s="510">
        <v>3.3794488324310535E-4</v>
      </c>
      <c r="AS81" s="510">
        <v>2.9847122321545813E-4</v>
      </c>
      <c r="AT81" s="510">
        <v>2.3864776369581523E-4</v>
      </c>
      <c r="AU81" s="510">
        <v>2.0881868846468944E-4</v>
      </c>
      <c r="AV81" s="510">
        <v>1.4474351156249979E-4</v>
      </c>
      <c r="AW81" s="510">
        <v>9.9921484604871064E-5</v>
      </c>
      <c r="AX81" s="510">
        <v>1.1170768719167229E-4</v>
      </c>
      <c r="AY81" s="510">
        <v>9.0872531097991032E-5</v>
      </c>
      <c r="AZ81" s="510">
        <v>1.2610842466609598E-4</v>
      </c>
      <c r="BA81" s="510">
        <v>1.1035089491980772E-4</v>
      </c>
      <c r="BB81" s="510">
        <v>5.9536463583138661E-5</v>
      </c>
      <c r="BC81" s="510">
        <v>1.5469560895964448E-4</v>
      </c>
      <c r="BD81" s="510">
        <v>5.7149859698052917E-5</v>
      </c>
      <c r="BE81" s="510">
        <v>1.9320484865701359E-5</v>
      </c>
      <c r="BF81" s="510">
        <v>3.0246878640544127E-4</v>
      </c>
      <c r="BG81" s="510">
        <v>2.7967155419613245E-4</v>
      </c>
      <c r="BH81" s="510">
        <v>1.5589064749810169E-4</v>
      </c>
      <c r="BI81" s="510">
        <v>1.8511845066685698E-4</v>
      </c>
      <c r="BJ81" s="510">
        <v>8.6995798320292417E-5</v>
      </c>
      <c r="BK81" s="510">
        <v>9.6108383847232613E-5</v>
      </c>
      <c r="BL81" s="510">
        <v>3.0544355184528309E-3</v>
      </c>
      <c r="BM81" s="510">
        <v>1.8132825132683263E-4</v>
      </c>
      <c r="BN81" s="510">
        <v>1.7319089011559813E-4</v>
      </c>
      <c r="BO81" s="510">
        <v>3.052871912811185E-4</v>
      </c>
      <c r="BP81" s="510">
        <v>3.328283171108748E-4</v>
      </c>
      <c r="BQ81" s="510">
        <v>3.5554629106317008E-4</v>
      </c>
      <c r="BR81" s="510">
        <v>6.4684374769757359E-4</v>
      </c>
      <c r="BS81" s="510">
        <v>1.1219899628426278E-4</v>
      </c>
      <c r="BT81" s="510">
        <v>1.1562503484083844E-4</v>
      </c>
      <c r="BU81" s="510">
        <v>6.4709685642425288E-5</v>
      </c>
      <c r="BV81" s="510">
        <v>4.7681538241472591E-5</v>
      </c>
      <c r="BW81" s="510">
        <v>2.7057944950223072E-5</v>
      </c>
      <c r="BX81" s="510">
        <v>1.686964997741316E-5</v>
      </c>
      <c r="BY81" s="510">
        <v>8.278740444447439E-6</v>
      </c>
      <c r="BZ81" s="510">
        <v>3.5420854258406942E-5</v>
      </c>
      <c r="CA81" s="510">
        <v>3.2323769793816287E-4</v>
      </c>
      <c r="CB81" s="510">
        <v>7.0879647535223547E-4</v>
      </c>
      <c r="CC81" s="510">
        <v>1.0412842869336334</v>
      </c>
      <c r="CD81" s="510">
        <v>2.1030302796137164E-4</v>
      </c>
      <c r="CE81" s="510">
        <v>1.623250691489657E-5</v>
      </c>
      <c r="CF81" s="510">
        <v>4.2747900316127974E-5</v>
      </c>
      <c r="CG81" s="510">
        <v>4.6964488779131677E-5</v>
      </c>
      <c r="CH81" s="510">
        <v>1.9358633106600676E-4</v>
      </c>
      <c r="CI81" s="510">
        <v>3.4365738272018992E-5</v>
      </c>
      <c r="CJ81" s="510">
        <v>4.5940377156375972E-5</v>
      </c>
      <c r="CK81" s="510">
        <v>5.9345673319788585E-5</v>
      </c>
      <c r="CL81" s="510">
        <v>2.5749304343896686E-5</v>
      </c>
      <c r="CM81" s="510">
        <v>8.9591026231222208E-5</v>
      </c>
      <c r="CN81" s="510">
        <v>4.880812502502016E-5</v>
      </c>
      <c r="CO81" s="510">
        <v>5.362313478862154E-5</v>
      </c>
      <c r="CP81" s="510">
        <v>5.5483685148194754E-5</v>
      </c>
      <c r="CQ81" s="510">
        <v>3.9501300862813192E-5</v>
      </c>
      <c r="CR81" s="510">
        <v>5.3585736154881326E-5</v>
      </c>
      <c r="CS81" s="510">
        <v>5.0056435850711584E-5</v>
      </c>
      <c r="CT81" s="510">
        <v>4.535869558366564E-5</v>
      </c>
      <c r="CU81" s="510">
        <v>6.3349040113952151E-5</v>
      </c>
      <c r="CV81" s="510">
        <v>5.3234190455221349E-5</v>
      </c>
      <c r="CW81" s="510">
        <v>4.1651354468788386E-5</v>
      </c>
      <c r="CX81" s="510">
        <v>1.3119346846648052E-4</v>
      </c>
      <c r="CY81" s="510">
        <v>2.5352142019323887E-5</v>
      </c>
      <c r="CZ81" s="510">
        <v>1.0728643205824961E-4</v>
      </c>
      <c r="DA81" s="510">
        <v>9.4838011324535835E-5</v>
      </c>
      <c r="DB81" s="510">
        <v>5.5705967613845761E-5</v>
      </c>
      <c r="DC81" s="510">
        <v>7.4149468958511358E-5</v>
      </c>
      <c r="DD81" s="510">
        <v>7.044697931348478E-5</v>
      </c>
      <c r="DE81" s="510">
        <v>3.5619985630253758E-4</v>
      </c>
      <c r="DF81" s="510">
        <v>1.253499303900562E-4</v>
      </c>
      <c r="DG81" s="535">
        <v>1.066693318746839</v>
      </c>
      <c r="DH81" s="536">
        <v>0.80824892618423083</v>
      </c>
      <c r="DI81" s="537" t="s">
        <v>282</v>
      </c>
    </row>
    <row r="82" spans="1:113" ht="18.75" customHeight="1">
      <c r="A82" s="603" t="s">
        <v>283</v>
      </c>
      <c r="B82" s="611" t="s">
        <v>375</v>
      </c>
      <c r="C82" s="488"/>
      <c r="D82" s="533">
        <v>3.561450915080698E-5</v>
      </c>
      <c r="E82" s="533">
        <v>2.2459944980681616E-5</v>
      </c>
      <c r="F82" s="533">
        <v>1.0709269080392831E-4</v>
      </c>
      <c r="G82" s="533">
        <v>2.2026302239300945E-5</v>
      </c>
      <c r="H82" s="533">
        <v>4.9852461002183886E-5</v>
      </c>
      <c r="I82" s="533">
        <v>0</v>
      </c>
      <c r="J82" s="533">
        <v>1.1070143759028029E-4</v>
      </c>
      <c r="K82" s="533">
        <v>4.0014301705460792E-5</v>
      </c>
      <c r="L82" s="510">
        <v>3.3769718048233348E-5</v>
      </c>
      <c r="M82" s="510">
        <v>2.3703640291963767E-5</v>
      </c>
      <c r="N82" s="510">
        <v>0</v>
      </c>
      <c r="O82" s="510">
        <v>7.3323314608223427E-5</v>
      </c>
      <c r="P82" s="510">
        <v>1.4480862481626647E-4</v>
      </c>
      <c r="Q82" s="510">
        <v>6.4678658650684225E-5</v>
      </c>
      <c r="R82" s="510">
        <v>1.2034334921515611E-4</v>
      </c>
      <c r="S82" s="510">
        <v>4.5695570020694385E-5</v>
      </c>
      <c r="T82" s="510">
        <v>7.8310159451600456E-5</v>
      </c>
      <c r="U82" s="510">
        <v>1.0921948023176252E-4</v>
      </c>
      <c r="V82" s="510">
        <v>4.6114832593885837E-5</v>
      </c>
      <c r="W82" s="510">
        <v>5.5079143337703339E-5</v>
      </c>
      <c r="X82" s="510">
        <v>0</v>
      </c>
      <c r="Y82" s="510">
        <v>7.1049970188268214E-5</v>
      </c>
      <c r="Z82" s="510">
        <v>6.4338915849529454E-5</v>
      </c>
      <c r="AA82" s="510">
        <v>6.5551002109272429E-5</v>
      </c>
      <c r="AB82" s="510">
        <v>3.6199522096563239E-4</v>
      </c>
      <c r="AC82" s="510">
        <v>7.1412743327554308E-5</v>
      </c>
      <c r="AD82" s="510">
        <v>4.118262838565791E-6</v>
      </c>
      <c r="AE82" s="510">
        <v>4.5736981417914259E-5</v>
      </c>
      <c r="AF82" s="510">
        <v>6.2854714520480805E-5</v>
      </c>
      <c r="AG82" s="510">
        <v>9.6425571469345843E-5</v>
      </c>
      <c r="AH82" s="510">
        <v>9.1896364309315383E-5</v>
      </c>
      <c r="AI82" s="510">
        <v>7.2465376192839119E-5</v>
      </c>
      <c r="AJ82" s="510">
        <v>7.0726490723028808E-5</v>
      </c>
      <c r="AK82" s="510">
        <v>6.4546739688475403E-5</v>
      </c>
      <c r="AL82" s="510">
        <v>7.8228985379961326E-5</v>
      </c>
      <c r="AM82" s="510">
        <v>4.1519628464473164E-5</v>
      </c>
      <c r="AN82" s="510">
        <v>3.1449080674387326E-5</v>
      </c>
      <c r="AO82" s="510">
        <v>5.1100867493238785E-5</v>
      </c>
      <c r="AP82" s="510">
        <v>3.6280005871647622E-5</v>
      </c>
      <c r="AQ82" s="510">
        <v>2.9939725565879092E-5</v>
      </c>
      <c r="AR82" s="510">
        <v>4.3457504404703234E-5</v>
      </c>
      <c r="AS82" s="510">
        <v>5.7752716262215506E-5</v>
      </c>
      <c r="AT82" s="510">
        <v>7.1204546857194759E-5</v>
      </c>
      <c r="AU82" s="510">
        <v>7.720220017286488E-5</v>
      </c>
      <c r="AV82" s="510">
        <v>1.080840610055486E-4</v>
      </c>
      <c r="AW82" s="510">
        <v>1.0164027819230442E-4</v>
      </c>
      <c r="AX82" s="510">
        <v>7.2569033733289127E-5</v>
      </c>
      <c r="AY82" s="510">
        <v>6.2604978964855048E-5</v>
      </c>
      <c r="AZ82" s="510">
        <v>8.2166461173072114E-5</v>
      </c>
      <c r="BA82" s="510">
        <v>1.045292456825329E-4</v>
      </c>
      <c r="BB82" s="510">
        <v>1.3538165386281495E-4</v>
      </c>
      <c r="BC82" s="510">
        <v>9.3957626977593522E-5</v>
      </c>
      <c r="BD82" s="510">
        <v>1.1938833839463045E-4</v>
      </c>
      <c r="BE82" s="510">
        <v>1.4749381867336836E-5</v>
      </c>
      <c r="BF82" s="510">
        <v>1.2567787052089585E-5</v>
      </c>
      <c r="BG82" s="510">
        <v>2.5082349066978035E-5</v>
      </c>
      <c r="BH82" s="510">
        <v>4.7676791021989767E-5</v>
      </c>
      <c r="BI82" s="510">
        <v>7.7921661783797455E-5</v>
      </c>
      <c r="BJ82" s="510">
        <v>4.3830493679491769E-5</v>
      </c>
      <c r="BK82" s="510">
        <v>7.163106375798757E-5</v>
      </c>
      <c r="BL82" s="510">
        <v>6.3100540596562653E-6</v>
      </c>
      <c r="BM82" s="510">
        <v>4.3723043455323556E-5</v>
      </c>
      <c r="BN82" s="510">
        <v>6.7031670017822869E-5</v>
      </c>
      <c r="BO82" s="510">
        <v>5.0402228988195955E-5</v>
      </c>
      <c r="BP82" s="510">
        <v>4.7067578568407229E-5</v>
      </c>
      <c r="BQ82" s="510">
        <v>8.2324120028681242E-5</v>
      </c>
      <c r="BR82" s="510">
        <v>3.4116918384518251E-5</v>
      </c>
      <c r="BS82" s="510">
        <v>1.3310672775426088E-4</v>
      </c>
      <c r="BT82" s="510">
        <v>3.0198699170741743E-4</v>
      </c>
      <c r="BU82" s="510">
        <v>2.3846410788915735E-4</v>
      </c>
      <c r="BV82" s="510">
        <v>1.2392528621138892E-4</v>
      </c>
      <c r="BW82" s="510">
        <v>4.225782170716295E-5</v>
      </c>
      <c r="BX82" s="510">
        <v>2.8691575500915014E-5</v>
      </c>
      <c r="BY82" s="510">
        <v>1.0739821204817484E-5</v>
      </c>
      <c r="BZ82" s="510">
        <v>3.687498353252246E-5</v>
      </c>
      <c r="CA82" s="510">
        <v>4.7966899553368739E-5</v>
      </c>
      <c r="CB82" s="510">
        <v>4.4509063953157234E-5</v>
      </c>
      <c r="CC82" s="510">
        <v>3.6390223966015163E-5</v>
      </c>
      <c r="CD82" s="510">
        <v>1.0002678054770506</v>
      </c>
      <c r="CE82" s="510">
        <v>1.8556942709537335E-4</v>
      </c>
      <c r="CF82" s="510">
        <v>5.3040311339372943E-5</v>
      </c>
      <c r="CG82" s="510">
        <v>6.6530596418598524E-5</v>
      </c>
      <c r="CH82" s="510">
        <v>1.5041892860839013E-3</v>
      </c>
      <c r="CI82" s="510">
        <v>1.6554933764648309E-4</v>
      </c>
      <c r="CJ82" s="510">
        <v>4.0169472730920903E-4</v>
      </c>
      <c r="CK82" s="510">
        <v>3.2221457235273398E-4</v>
      </c>
      <c r="CL82" s="510">
        <v>2.2250704052673276E-4</v>
      </c>
      <c r="CM82" s="510">
        <v>1.0425071260200427E-3</v>
      </c>
      <c r="CN82" s="510">
        <v>8.8168328692270925E-5</v>
      </c>
      <c r="CO82" s="510">
        <v>2.5146697351311191E-4</v>
      </c>
      <c r="CP82" s="510">
        <v>3.0888806572002448E-4</v>
      </c>
      <c r="CQ82" s="510">
        <v>7.7377039336644905E-5</v>
      </c>
      <c r="CR82" s="510">
        <v>4.7512597491682143E-5</v>
      </c>
      <c r="CS82" s="510">
        <v>4.5975255578516304E-5</v>
      </c>
      <c r="CT82" s="510">
        <v>4.2462206484671085E-5</v>
      </c>
      <c r="CU82" s="510">
        <v>3.0106017080018277E-4</v>
      </c>
      <c r="CV82" s="510">
        <v>1.5399583372490631E-4</v>
      </c>
      <c r="CW82" s="510">
        <v>3.8835826986655575E-4</v>
      </c>
      <c r="CX82" s="510">
        <v>4.5728859943422549E-5</v>
      </c>
      <c r="CY82" s="510">
        <v>1.6397911633639334E-4</v>
      </c>
      <c r="CZ82" s="510">
        <v>1.2092618082499747E-4</v>
      </c>
      <c r="DA82" s="510">
        <v>6.9789817588958251E-5</v>
      </c>
      <c r="DB82" s="510">
        <v>9.1146156969358882E-5</v>
      </c>
      <c r="DC82" s="510">
        <v>1.407100878586601E-4</v>
      </c>
      <c r="DD82" s="510">
        <v>1.1498677598655155E-4</v>
      </c>
      <c r="DE82" s="510">
        <v>5.9242845987882286E-5</v>
      </c>
      <c r="DF82" s="510">
        <v>4.2535092893482637E-4</v>
      </c>
      <c r="DG82" s="535">
        <v>1.0125624654896679</v>
      </c>
      <c r="DH82" s="536">
        <v>0.76723319724918504</v>
      </c>
      <c r="DI82" s="537" t="s">
        <v>283</v>
      </c>
    </row>
    <row r="83" spans="1:113" ht="18.75" customHeight="1">
      <c r="A83" s="603" t="s">
        <v>284</v>
      </c>
      <c r="B83" s="611" t="s">
        <v>376</v>
      </c>
      <c r="C83" s="488"/>
      <c r="D83" s="533">
        <v>3.9406132525819544E-5</v>
      </c>
      <c r="E83" s="533">
        <v>1.1808362861348733E-4</v>
      </c>
      <c r="F83" s="533">
        <v>4.0763585642165909E-5</v>
      </c>
      <c r="G83" s="533">
        <v>8.1698027249580962E-6</v>
      </c>
      <c r="H83" s="533">
        <v>3.0366373539551721E-5</v>
      </c>
      <c r="I83" s="533">
        <v>0</v>
      </c>
      <c r="J83" s="533">
        <v>5.9841779601428652E-5</v>
      </c>
      <c r="K83" s="533">
        <v>5.8109426975196426E-5</v>
      </c>
      <c r="L83" s="510">
        <v>5.2981114267862879E-5</v>
      </c>
      <c r="M83" s="510">
        <v>5.3812288486282112E-6</v>
      </c>
      <c r="N83" s="510">
        <v>0</v>
      </c>
      <c r="O83" s="510">
        <v>1.9322895092732351E-5</v>
      </c>
      <c r="P83" s="510">
        <v>3.5518297710938327E-5</v>
      </c>
      <c r="Q83" s="510">
        <v>4.4575274351638934E-5</v>
      </c>
      <c r="R83" s="510">
        <v>5.5124327028808848E-5</v>
      </c>
      <c r="S83" s="510">
        <v>4.8336058533433965E-5</v>
      </c>
      <c r="T83" s="510">
        <v>6.3131985283596033E-5</v>
      </c>
      <c r="U83" s="510">
        <v>4.0823835453181305E-5</v>
      </c>
      <c r="V83" s="510">
        <v>4.6678475782020128E-5</v>
      </c>
      <c r="W83" s="510">
        <v>2.8167909544136476E-5</v>
      </c>
      <c r="X83" s="510">
        <v>0</v>
      </c>
      <c r="Y83" s="510">
        <v>4.9656524447900147E-5</v>
      </c>
      <c r="Z83" s="510">
        <v>5.2895055504372123E-5</v>
      </c>
      <c r="AA83" s="510">
        <v>7.7234297489179246E-5</v>
      </c>
      <c r="AB83" s="510">
        <v>2.6428093520762398E-5</v>
      </c>
      <c r="AC83" s="510">
        <v>3.9076060263659463E-5</v>
      </c>
      <c r="AD83" s="510">
        <v>7.2662111371000641E-7</v>
      </c>
      <c r="AE83" s="510">
        <v>9.4562164936127724E-5</v>
      </c>
      <c r="AF83" s="510">
        <v>2.3092782058423512E-5</v>
      </c>
      <c r="AG83" s="510">
        <v>3.1014587350907024E-5</v>
      </c>
      <c r="AH83" s="510">
        <v>7.2361991889444641E-6</v>
      </c>
      <c r="AI83" s="510">
        <v>4.3697200557062127E-5</v>
      </c>
      <c r="AJ83" s="510">
        <v>1.3919176188206673E-4</v>
      </c>
      <c r="AK83" s="510">
        <v>1.1353732849626339E-5</v>
      </c>
      <c r="AL83" s="510">
        <v>7.7421264553748011E-5</v>
      </c>
      <c r="AM83" s="510">
        <v>2.7233193340277732E-5</v>
      </c>
      <c r="AN83" s="510">
        <v>1.1281442698901976E-5</v>
      </c>
      <c r="AO83" s="510">
        <v>4.1757042157406235E-5</v>
      </c>
      <c r="AP83" s="510">
        <v>4.0294204479841815E-5</v>
      </c>
      <c r="AQ83" s="510">
        <v>3.6368780269889161E-5</v>
      </c>
      <c r="AR83" s="510">
        <v>3.7447121202063952E-5</v>
      </c>
      <c r="AS83" s="510">
        <v>3.0142402503823718E-5</v>
      </c>
      <c r="AT83" s="510">
        <v>2.581496335902379E-5</v>
      </c>
      <c r="AU83" s="510">
        <v>2.5690755194638341E-5</v>
      </c>
      <c r="AV83" s="510">
        <v>2.0896232293407513E-5</v>
      </c>
      <c r="AW83" s="510">
        <v>2.4199197603959237E-5</v>
      </c>
      <c r="AX83" s="510">
        <v>2.3657122071468592E-5</v>
      </c>
      <c r="AY83" s="510">
        <v>1.7500127631453747E-5</v>
      </c>
      <c r="AZ83" s="510">
        <v>2.3284818049672384E-5</v>
      </c>
      <c r="BA83" s="510">
        <v>8.2760091336671943E-6</v>
      </c>
      <c r="BB83" s="510">
        <v>7.0447372597442051E-6</v>
      </c>
      <c r="BC83" s="510">
        <v>1.1265965431939846E-5</v>
      </c>
      <c r="BD83" s="510">
        <v>4.8419053163894441E-6</v>
      </c>
      <c r="BE83" s="510">
        <v>3.2522207716969171E-6</v>
      </c>
      <c r="BF83" s="510">
        <v>3.401152942566507E-6</v>
      </c>
      <c r="BG83" s="510">
        <v>3.0441570189215635E-5</v>
      </c>
      <c r="BH83" s="510">
        <v>1.8410614488350589E-5</v>
      </c>
      <c r="BI83" s="510">
        <v>4.343569614919304E-5</v>
      </c>
      <c r="BJ83" s="510">
        <v>4.6675830562895179E-6</v>
      </c>
      <c r="BK83" s="510">
        <v>3.1954260512148819E-5</v>
      </c>
      <c r="BL83" s="510">
        <v>1.5494329665834481E-5</v>
      </c>
      <c r="BM83" s="510">
        <v>4.8585020591919611E-5</v>
      </c>
      <c r="BN83" s="510">
        <v>4.9647413289173136E-5</v>
      </c>
      <c r="BO83" s="510">
        <v>5.2630211707023415E-5</v>
      </c>
      <c r="BP83" s="510">
        <v>5.4615295469297702E-5</v>
      </c>
      <c r="BQ83" s="510">
        <v>2.3108474720974966E-5</v>
      </c>
      <c r="BR83" s="510">
        <v>6.7516134175409372E-5</v>
      </c>
      <c r="BS83" s="510">
        <v>1.7589373735223342E-5</v>
      </c>
      <c r="BT83" s="510">
        <v>1.9941109935079389E-5</v>
      </c>
      <c r="BU83" s="510">
        <v>1.7291665742470836E-5</v>
      </c>
      <c r="BV83" s="510">
        <v>1.4164829648617144E-5</v>
      </c>
      <c r="BW83" s="510">
        <v>5.6862516101432872E-6</v>
      </c>
      <c r="BX83" s="510">
        <v>4.1471211652574303E-6</v>
      </c>
      <c r="BY83" s="510">
        <v>1.9778758478526241E-6</v>
      </c>
      <c r="BZ83" s="510">
        <v>8.1169868494823145E-5</v>
      </c>
      <c r="CA83" s="510">
        <v>3.9846098448629265E-5</v>
      </c>
      <c r="CB83" s="510">
        <v>2.0083032459721517E-4</v>
      </c>
      <c r="CC83" s="510">
        <v>3.8296809613660112E-6</v>
      </c>
      <c r="CD83" s="510">
        <v>5.3566130953582842E-6</v>
      </c>
      <c r="CE83" s="510">
        <v>1.0002330868242346</v>
      </c>
      <c r="CF83" s="510">
        <v>6.712676858666353E-6</v>
      </c>
      <c r="CG83" s="510">
        <v>1.5067346372421305E-5</v>
      </c>
      <c r="CH83" s="510">
        <v>2.9201084769608731E-4</v>
      </c>
      <c r="CI83" s="510">
        <v>1.4548279838258448E-5</v>
      </c>
      <c r="CJ83" s="510">
        <v>1.3036936279106051E-5</v>
      </c>
      <c r="CK83" s="510">
        <v>1.5674529535372185E-5</v>
      </c>
      <c r="CL83" s="510">
        <v>8.5695727363851318E-6</v>
      </c>
      <c r="CM83" s="510">
        <v>4.5353701338795895E-5</v>
      </c>
      <c r="CN83" s="510">
        <v>1.4799082736843167E-5</v>
      </c>
      <c r="CO83" s="510">
        <v>1.1381135712407204E-5</v>
      </c>
      <c r="CP83" s="510">
        <v>1.8413786132034769E-5</v>
      </c>
      <c r="CQ83" s="510">
        <v>2.2509075158378552E-5</v>
      </c>
      <c r="CR83" s="510">
        <v>1.9614322089270957E-5</v>
      </c>
      <c r="CS83" s="510">
        <v>2.0142560323419676E-5</v>
      </c>
      <c r="CT83" s="510">
        <v>1.7021171559267994E-5</v>
      </c>
      <c r="CU83" s="510">
        <v>2.2265297199859298E-5</v>
      </c>
      <c r="CV83" s="510">
        <v>9.71713207845881E-6</v>
      </c>
      <c r="CW83" s="510">
        <v>3.2633598372557345E-5</v>
      </c>
      <c r="CX83" s="510">
        <v>2.4160239474111581E-5</v>
      </c>
      <c r="CY83" s="510">
        <v>8.0771612856043525E-6</v>
      </c>
      <c r="CZ83" s="510">
        <v>3.5613798247929738E-5</v>
      </c>
      <c r="DA83" s="510">
        <v>4.0689992424577545E-5</v>
      </c>
      <c r="DB83" s="510">
        <v>1.4300063409061813E-5</v>
      </c>
      <c r="DC83" s="510">
        <v>1.6387575395068554E-5</v>
      </c>
      <c r="DD83" s="510">
        <v>1.5807728960852353E-5</v>
      </c>
      <c r="DE83" s="510">
        <v>8.8758132945683868E-4</v>
      </c>
      <c r="DF83" s="510">
        <v>1.676360960810101E-5</v>
      </c>
      <c r="DG83" s="535">
        <v>1.0046362946627589</v>
      </c>
      <c r="DH83" s="536">
        <v>0.7612274231930316</v>
      </c>
      <c r="DI83" s="537" t="s">
        <v>284</v>
      </c>
    </row>
    <row r="84" spans="1:113" ht="18.75" customHeight="1">
      <c r="A84" s="603" t="s">
        <v>285</v>
      </c>
      <c r="B84" s="611" t="s">
        <v>377</v>
      </c>
      <c r="C84" s="488"/>
      <c r="D84" s="533">
        <v>1.2282659269886506E-3</v>
      </c>
      <c r="E84" s="533">
        <v>4.083073970200783E-3</v>
      </c>
      <c r="F84" s="533">
        <v>1.024756873600471E-3</v>
      </c>
      <c r="G84" s="533">
        <v>3.1670888601204587E-4</v>
      </c>
      <c r="H84" s="533">
        <v>1.1060323177612505E-3</v>
      </c>
      <c r="I84" s="533">
        <v>0</v>
      </c>
      <c r="J84" s="533">
        <v>5.2668292165019594E-4</v>
      </c>
      <c r="K84" s="533">
        <v>2.5873336954615371E-3</v>
      </c>
      <c r="L84" s="510">
        <v>1.9816060723922349E-3</v>
      </c>
      <c r="M84" s="510">
        <v>3.6666177995085779E-3</v>
      </c>
      <c r="N84" s="510">
        <v>0</v>
      </c>
      <c r="O84" s="510">
        <v>1.4304179726447345E-3</v>
      </c>
      <c r="P84" s="510">
        <v>1.3114248080528599E-3</v>
      </c>
      <c r="Q84" s="510">
        <v>1.3437025837831984E-3</v>
      </c>
      <c r="R84" s="510">
        <v>1.4872252973350479E-3</v>
      </c>
      <c r="S84" s="510">
        <v>2.9432353005857687E-3</v>
      </c>
      <c r="T84" s="510">
        <v>2.0172628935479814E-3</v>
      </c>
      <c r="U84" s="510">
        <v>1.304466832920609E-3</v>
      </c>
      <c r="V84" s="510">
        <v>3.4060763734698879E-3</v>
      </c>
      <c r="W84" s="510">
        <v>2.0385071101584325E-3</v>
      </c>
      <c r="X84" s="510">
        <v>0</v>
      </c>
      <c r="Y84" s="510">
        <v>1.5312202048596069E-3</v>
      </c>
      <c r="Z84" s="510">
        <v>1.6402688198616645E-3</v>
      </c>
      <c r="AA84" s="510">
        <v>3.4906340314123639E-3</v>
      </c>
      <c r="AB84" s="510">
        <v>8.9293893765567524E-4</v>
      </c>
      <c r="AC84" s="510">
        <v>1.2434519770419539E-3</v>
      </c>
      <c r="AD84" s="510">
        <v>4.2947917954214926E-3</v>
      </c>
      <c r="AE84" s="510">
        <v>3.0405542007701115E-3</v>
      </c>
      <c r="AF84" s="510">
        <v>1.3258036841681717E-3</v>
      </c>
      <c r="AG84" s="510">
        <v>1.1822414217535235E-3</v>
      </c>
      <c r="AH84" s="510">
        <v>2.0667998686227651E-3</v>
      </c>
      <c r="AI84" s="510">
        <v>2.9731750604808831E-3</v>
      </c>
      <c r="AJ84" s="510">
        <v>2.816964138020839E-3</v>
      </c>
      <c r="AK84" s="510">
        <v>3.8826158217201501E-3</v>
      </c>
      <c r="AL84" s="510">
        <v>3.3132289170456192E-3</v>
      </c>
      <c r="AM84" s="510">
        <v>1.6897862463993558E-3</v>
      </c>
      <c r="AN84" s="510">
        <v>8.1311050732627628E-4</v>
      </c>
      <c r="AO84" s="510">
        <v>1.9936800611002059E-3</v>
      </c>
      <c r="AP84" s="510">
        <v>1.5614418860792892E-3</v>
      </c>
      <c r="AQ84" s="510">
        <v>3.4248316224397041E-3</v>
      </c>
      <c r="AR84" s="510">
        <v>4.067639555679633E-3</v>
      </c>
      <c r="AS84" s="510">
        <v>1.4134944552152344E-3</v>
      </c>
      <c r="AT84" s="510">
        <v>1.3173270525111025E-3</v>
      </c>
      <c r="AU84" s="510">
        <v>9.6644765978455126E-4</v>
      </c>
      <c r="AV84" s="510">
        <v>8.2811222235163525E-4</v>
      </c>
      <c r="AW84" s="510">
        <v>1.2026314472313906E-3</v>
      </c>
      <c r="AX84" s="510">
        <v>1.0571141139230308E-3</v>
      </c>
      <c r="AY84" s="510">
        <v>7.6780695473202358E-4</v>
      </c>
      <c r="AZ84" s="510">
        <v>1.2114799928977641E-3</v>
      </c>
      <c r="BA84" s="510">
        <v>1.0127184868816044E-3</v>
      </c>
      <c r="BB84" s="510">
        <v>9.4885400761575954E-4</v>
      </c>
      <c r="BC84" s="510">
        <v>1.6862031196274738E-3</v>
      </c>
      <c r="BD84" s="510">
        <v>4.6051796586750454E-4</v>
      </c>
      <c r="BE84" s="510">
        <v>1.4287341114247427E-4</v>
      </c>
      <c r="BF84" s="510">
        <v>1.5157757345578355E-4</v>
      </c>
      <c r="BG84" s="510">
        <v>8.0813352351395663E-4</v>
      </c>
      <c r="BH84" s="510">
        <v>8.0729082593273063E-4</v>
      </c>
      <c r="BI84" s="510">
        <v>1.019675462557011E-3</v>
      </c>
      <c r="BJ84" s="510">
        <v>6.2106642388130308E-4</v>
      </c>
      <c r="BK84" s="510">
        <v>1.2663745123902388E-3</v>
      </c>
      <c r="BL84" s="510">
        <v>3.6705889223057988E-3</v>
      </c>
      <c r="BM84" s="510">
        <v>1.0256597588015766E-3</v>
      </c>
      <c r="BN84" s="510">
        <v>1.0863352552857254E-3</v>
      </c>
      <c r="BO84" s="510">
        <v>1.1572908876453284E-3</v>
      </c>
      <c r="BP84" s="510">
        <v>1.2543978956336213E-3</v>
      </c>
      <c r="BQ84" s="510">
        <v>2.7886881118654129E-3</v>
      </c>
      <c r="BR84" s="510">
        <v>1.1665958471851571E-2</v>
      </c>
      <c r="BS84" s="510">
        <v>6.3203577055850186E-4</v>
      </c>
      <c r="BT84" s="510">
        <v>5.5275483923178457E-4</v>
      </c>
      <c r="BU84" s="510">
        <v>3.3446008440563148E-4</v>
      </c>
      <c r="BV84" s="510">
        <v>2.5799350332096583E-4</v>
      </c>
      <c r="BW84" s="510">
        <v>1.7012592430287014E-4</v>
      </c>
      <c r="BX84" s="510">
        <v>1.0382163698640466E-4</v>
      </c>
      <c r="BY84" s="510">
        <v>3.8621768986398818E-5</v>
      </c>
      <c r="BZ84" s="510">
        <v>3.130104151709727E-4</v>
      </c>
      <c r="CA84" s="510">
        <v>2.2663243342254121E-4</v>
      </c>
      <c r="CB84" s="510">
        <v>7.2753856512617514E-4</v>
      </c>
      <c r="CC84" s="510">
        <v>1.5966699087546657E-4</v>
      </c>
      <c r="CD84" s="510">
        <v>5.6366909072947942E-4</v>
      </c>
      <c r="CE84" s="510">
        <v>9.28974202639365E-5</v>
      </c>
      <c r="CF84" s="510">
        <v>1.0003049257193481</v>
      </c>
      <c r="CG84" s="510">
        <v>3.933731115433108E-4</v>
      </c>
      <c r="CH84" s="510">
        <v>1.3459520892832112E-4</v>
      </c>
      <c r="CI84" s="510">
        <v>2.8779098675624573E-4</v>
      </c>
      <c r="CJ84" s="510">
        <v>5.8212283850823086E-4</v>
      </c>
      <c r="CK84" s="510">
        <v>5.440843041299452E-4</v>
      </c>
      <c r="CL84" s="510">
        <v>2.1197628113702886E-4</v>
      </c>
      <c r="CM84" s="510">
        <v>1.2843867911145239E-3</v>
      </c>
      <c r="CN84" s="510">
        <v>1.3344182087784403E-3</v>
      </c>
      <c r="CO84" s="510">
        <v>3.8710838924589902E-4</v>
      </c>
      <c r="CP84" s="510">
        <v>4.2815436424308045E-4</v>
      </c>
      <c r="CQ84" s="510">
        <v>4.4201309282802998E-4</v>
      </c>
      <c r="CR84" s="510">
        <v>4.6808067521724882E-4</v>
      </c>
      <c r="CS84" s="510">
        <v>5.2630181377277189E-4</v>
      </c>
      <c r="CT84" s="510">
        <v>4.0558459223974836E-4</v>
      </c>
      <c r="CU84" s="510">
        <v>5.6030607609199425E-4</v>
      </c>
      <c r="CV84" s="510">
        <v>2.6453629402576511E-4</v>
      </c>
      <c r="CW84" s="510">
        <v>5.5359816542200388E-4</v>
      </c>
      <c r="CX84" s="510">
        <v>6.0635187790001363E-4</v>
      </c>
      <c r="CY84" s="510">
        <v>1.5459347092101026E-4</v>
      </c>
      <c r="CZ84" s="510">
        <v>9.0849844444627046E-4</v>
      </c>
      <c r="DA84" s="510">
        <v>1.512387675447106E-3</v>
      </c>
      <c r="DB84" s="510">
        <v>3.4289689493830107E-4</v>
      </c>
      <c r="DC84" s="510">
        <v>3.7212334208709522E-4</v>
      </c>
      <c r="DD84" s="510">
        <v>3.435661643951293E-4</v>
      </c>
      <c r="DE84" s="510">
        <v>2.9159978682369342E-3</v>
      </c>
      <c r="DF84" s="510">
        <v>5.4207503791326827E-4</v>
      </c>
      <c r="DG84" s="535">
        <v>1.142372271041832</v>
      </c>
      <c r="DH84" s="536">
        <v>0.86559196082424872</v>
      </c>
      <c r="DI84" s="537" t="s">
        <v>285</v>
      </c>
    </row>
    <row r="85" spans="1:113" ht="18.75" customHeight="1">
      <c r="A85" s="603" t="s">
        <v>286</v>
      </c>
      <c r="B85" s="611" t="s">
        <v>378</v>
      </c>
      <c r="C85" s="488"/>
      <c r="D85" s="533">
        <v>5.4894019304873257E-3</v>
      </c>
      <c r="E85" s="533">
        <v>2.7896631112863985E-3</v>
      </c>
      <c r="F85" s="533">
        <v>2.4940746258392183E-3</v>
      </c>
      <c r="G85" s="533">
        <v>2.6659902693329631E-3</v>
      </c>
      <c r="H85" s="533">
        <v>6.0676944608756755E-3</v>
      </c>
      <c r="I85" s="533">
        <v>0</v>
      </c>
      <c r="J85" s="533">
        <v>2.5842566714591807E-2</v>
      </c>
      <c r="K85" s="533">
        <v>2.2920410924319248E-3</v>
      </c>
      <c r="L85" s="510">
        <v>1.8399638778284684E-3</v>
      </c>
      <c r="M85" s="510">
        <v>1.9152261570321485E-3</v>
      </c>
      <c r="N85" s="510">
        <v>0</v>
      </c>
      <c r="O85" s="510">
        <v>1.4540580070354892E-3</v>
      </c>
      <c r="P85" s="510">
        <v>1.8694346763187333E-3</v>
      </c>
      <c r="Q85" s="510">
        <v>3.6733455039798693E-3</v>
      </c>
      <c r="R85" s="510">
        <v>2.3964693690957015E-3</v>
      </c>
      <c r="S85" s="510">
        <v>2.3433522400115835E-3</v>
      </c>
      <c r="T85" s="510">
        <v>1.4723304673769692E-3</v>
      </c>
      <c r="U85" s="510">
        <v>2.1021067161326934E-3</v>
      </c>
      <c r="V85" s="510">
        <v>2.3549108540853931E-3</v>
      </c>
      <c r="W85" s="510">
        <v>2.4320894919723731E-3</v>
      </c>
      <c r="X85" s="510">
        <v>0</v>
      </c>
      <c r="Y85" s="510">
        <v>1.4781397817319822E-3</v>
      </c>
      <c r="Z85" s="510">
        <v>1.1130596233117028E-3</v>
      </c>
      <c r="AA85" s="510">
        <v>1.9554474593175674E-3</v>
      </c>
      <c r="AB85" s="510">
        <v>1.3945522024615021E-3</v>
      </c>
      <c r="AC85" s="510">
        <v>1.655196434916791E-3</v>
      </c>
      <c r="AD85" s="510">
        <v>1.2760748610424631E-4</v>
      </c>
      <c r="AE85" s="510">
        <v>2.1483776001662868E-3</v>
      </c>
      <c r="AF85" s="510">
        <v>1.4549040572402671E-3</v>
      </c>
      <c r="AG85" s="510">
        <v>1.683990946493864E-3</v>
      </c>
      <c r="AH85" s="510">
        <v>1.536113304270517E-3</v>
      </c>
      <c r="AI85" s="510">
        <v>5.8097835466602767E-3</v>
      </c>
      <c r="AJ85" s="510">
        <v>5.8702051277311493E-3</v>
      </c>
      <c r="AK85" s="510">
        <v>4.1428510360705375E-3</v>
      </c>
      <c r="AL85" s="510">
        <v>2.102227385740106E-3</v>
      </c>
      <c r="AM85" s="510">
        <v>1.4227357262616349E-3</v>
      </c>
      <c r="AN85" s="510">
        <v>1.5991894478003133E-3</v>
      </c>
      <c r="AO85" s="510">
        <v>1.3968842073766319E-3</v>
      </c>
      <c r="AP85" s="510">
        <v>1.2678744274080519E-3</v>
      </c>
      <c r="AQ85" s="510">
        <v>2.9341154977321491E-3</v>
      </c>
      <c r="AR85" s="510">
        <v>2.4971517483986356E-3</v>
      </c>
      <c r="AS85" s="510">
        <v>1.5689377400730428E-3</v>
      </c>
      <c r="AT85" s="510">
        <v>1.6976477770915782E-3</v>
      </c>
      <c r="AU85" s="510">
        <v>1.297065257287568E-3</v>
      </c>
      <c r="AV85" s="510">
        <v>1.3234463882559908E-3</v>
      </c>
      <c r="AW85" s="510">
        <v>1.8132913349236007E-3</v>
      </c>
      <c r="AX85" s="510">
        <v>1.5839947937671072E-3</v>
      </c>
      <c r="AY85" s="510">
        <v>8.220695174084243E-4</v>
      </c>
      <c r="AZ85" s="510">
        <v>1.8812420868908946E-3</v>
      </c>
      <c r="BA85" s="510">
        <v>9.7664568865462003E-4</v>
      </c>
      <c r="BB85" s="510">
        <v>1.3555360620471396E-3</v>
      </c>
      <c r="BC85" s="510">
        <v>2.2672958142258971E-3</v>
      </c>
      <c r="BD85" s="510">
        <v>5.9718600251710391E-4</v>
      </c>
      <c r="BE85" s="510">
        <v>5.9349596981942213E-4</v>
      </c>
      <c r="BF85" s="510">
        <v>3.8906936744870961E-4</v>
      </c>
      <c r="BG85" s="510">
        <v>6.0954175120288636E-4</v>
      </c>
      <c r="BH85" s="510">
        <v>1.1361866401619588E-3</v>
      </c>
      <c r="BI85" s="510">
        <v>1.3870887112224482E-3</v>
      </c>
      <c r="BJ85" s="510">
        <v>6.6612198729171766E-4</v>
      </c>
      <c r="BK85" s="510">
        <v>2.8549741670061794E-3</v>
      </c>
      <c r="BL85" s="510">
        <v>1.7039182315303466E-3</v>
      </c>
      <c r="BM85" s="510">
        <v>3.1911233683012998E-3</v>
      </c>
      <c r="BN85" s="510">
        <v>3.467357706486231E-3</v>
      </c>
      <c r="BO85" s="510">
        <v>3.8110237959484653E-3</v>
      </c>
      <c r="BP85" s="510">
        <v>2.8861641702031863E-3</v>
      </c>
      <c r="BQ85" s="510">
        <v>1.1076042939390332E-3</v>
      </c>
      <c r="BR85" s="510">
        <v>1.2746872095164099E-3</v>
      </c>
      <c r="BS85" s="510">
        <v>1.8982553839811433E-3</v>
      </c>
      <c r="BT85" s="510">
        <v>3.1104076767514955E-3</v>
      </c>
      <c r="BU85" s="510">
        <v>5.7827738127259245E-3</v>
      </c>
      <c r="BV85" s="510">
        <v>1.5107818914523413E-3</v>
      </c>
      <c r="BW85" s="510">
        <v>1.0577669067432529E-3</v>
      </c>
      <c r="BX85" s="510">
        <v>6.6381400233396417E-4</v>
      </c>
      <c r="BY85" s="510">
        <v>2.5770999059584072E-4</v>
      </c>
      <c r="BZ85" s="510">
        <v>2.7037291224919064E-2</v>
      </c>
      <c r="CA85" s="510">
        <v>2.149602809824332E-2</v>
      </c>
      <c r="CB85" s="510">
        <v>9.017410043830304E-2</v>
      </c>
      <c r="CC85" s="510">
        <v>2.1552191668267402E-2</v>
      </c>
      <c r="CD85" s="510">
        <v>0.15930651996729639</v>
      </c>
      <c r="CE85" s="510">
        <v>2.7543385685456525E-2</v>
      </c>
      <c r="CF85" s="510">
        <v>4.8776456664543126E-3</v>
      </c>
      <c r="CG85" s="510">
        <v>1.0183980018996572</v>
      </c>
      <c r="CH85" s="510">
        <v>2.0957237660431415E-3</v>
      </c>
      <c r="CI85" s="510">
        <v>1.5598248935329612E-3</v>
      </c>
      <c r="CJ85" s="510">
        <v>1.8383196611229437E-3</v>
      </c>
      <c r="CK85" s="510">
        <v>2.0106406935816372E-3</v>
      </c>
      <c r="CL85" s="510">
        <v>1.2409945351330438E-3</v>
      </c>
      <c r="CM85" s="510">
        <v>3.1950297960800251E-3</v>
      </c>
      <c r="CN85" s="510">
        <v>2.0935049566131081E-3</v>
      </c>
      <c r="CO85" s="510">
        <v>1.7027386342684252E-3</v>
      </c>
      <c r="CP85" s="510">
        <v>1.0934328370044771E-3</v>
      </c>
      <c r="CQ85" s="510">
        <v>1.0130575145423377E-3</v>
      </c>
      <c r="CR85" s="510">
        <v>1.1676497824780921E-3</v>
      </c>
      <c r="CS85" s="510">
        <v>1.3618135539923734E-3</v>
      </c>
      <c r="CT85" s="510">
        <v>1.1775979569416414E-3</v>
      </c>
      <c r="CU85" s="510">
        <v>2.0641289366970109E-3</v>
      </c>
      <c r="CV85" s="510">
        <v>9.6496050554989755E-3</v>
      </c>
      <c r="CW85" s="510">
        <v>2.2278216822780002E-3</v>
      </c>
      <c r="CX85" s="510">
        <v>1.0451030879067118E-3</v>
      </c>
      <c r="CY85" s="510">
        <v>9.4834357858451345E-4</v>
      </c>
      <c r="CZ85" s="510">
        <v>5.9275877700929396E-2</v>
      </c>
      <c r="DA85" s="510">
        <v>3.6515215471337055E-3</v>
      </c>
      <c r="DB85" s="510">
        <v>1.6846377160793836E-3</v>
      </c>
      <c r="DC85" s="510">
        <v>5.2447993327132056E-3</v>
      </c>
      <c r="DD85" s="510">
        <v>3.241098892382264E-3</v>
      </c>
      <c r="DE85" s="510">
        <v>1.7433329249052325E-3</v>
      </c>
      <c r="DF85" s="510">
        <v>1.5893649576458405E-2</v>
      </c>
      <c r="DG85" s="535">
        <v>1.6702347653722123</v>
      </c>
      <c r="DH85" s="536">
        <v>1.2655609928949521</v>
      </c>
      <c r="DI85" s="537" t="s">
        <v>286</v>
      </c>
    </row>
    <row r="86" spans="1:113" ht="18.75" customHeight="1">
      <c r="A86" s="603" t="s">
        <v>287</v>
      </c>
      <c r="B86" s="611" t="s">
        <v>379</v>
      </c>
      <c r="C86" s="488"/>
      <c r="D86" s="533">
        <v>3.4107450631154431E-4</v>
      </c>
      <c r="E86" s="533">
        <v>3.7296064298955557E-4</v>
      </c>
      <c r="F86" s="533">
        <v>5.9304290610743703E-4</v>
      </c>
      <c r="G86" s="533">
        <v>1.1478200919628422E-4</v>
      </c>
      <c r="H86" s="533">
        <v>5.1306876057754982E-4</v>
      </c>
      <c r="I86" s="533">
        <v>0</v>
      </c>
      <c r="J86" s="533">
        <v>8.6470072016767933E-4</v>
      </c>
      <c r="K86" s="533">
        <v>3.0446046238075439E-4</v>
      </c>
      <c r="L86" s="510">
        <v>2.3101730449289986E-4</v>
      </c>
      <c r="M86" s="510">
        <v>1.7913476659015009E-4</v>
      </c>
      <c r="N86" s="510">
        <v>0</v>
      </c>
      <c r="O86" s="510">
        <v>3.5707016398603983E-4</v>
      </c>
      <c r="P86" s="510">
        <v>4.2074650728233154E-4</v>
      </c>
      <c r="Q86" s="510">
        <v>3.0873160702454003E-4</v>
      </c>
      <c r="R86" s="510">
        <v>4.5730593722138646E-4</v>
      </c>
      <c r="S86" s="510">
        <v>3.4720864818081469E-4</v>
      </c>
      <c r="T86" s="510">
        <v>4.4532314837648467E-4</v>
      </c>
      <c r="U86" s="510">
        <v>3.4619481092641095E-4</v>
      </c>
      <c r="V86" s="510">
        <v>2.85087028234501E-4</v>
      </c>
      <c r="W86" s="510">
        <v>3.2680839482638295E-4</v>
      </c>
      <c r="X86" s="510">
        <v>0</v>
      </c>
      <c r="Y86" s="510">
        <v>3.9291160871869082E-4</v>
      </c>
      <c r="Z86" s="510">
        <v>3.0845322143673612E-4</v>
      </c>
      <c r="AA86" s="510">
        <v>3.0882799862086267E-4</v>
      </c>
      <c r="AB86" s="510">
        <v>1.1441104083120279E-3</v>
      </c>
      <c r="AC86" s="510">
        <v>3.5435190706410241E-4</v>
      </c>
      <c r="AD86" s="510">
        <v>7.5029915223468006E-5</v>
      </c>
      <c r="AE86" s="510">
        <v>3.5559363118649632E-4</v>
      </c>
      <c r="AF86" s="510">
        <v>2.9636698595873637E-4</v>
      </c>
      <c r="AG86" s="510">
        <v>3.095654110361586E-4</v>
      </c>
      <c r="AH86" s="510">
        <v>1.4782717818385694E-4</v>
      </c>
      <c r="AI86" s="510">
        <v>3.4741344442155796E-4</v>
      </c>
      <c r="AJ86" s="510">
        <v>3.8644825455856494E-4</v>
      </c>
      <c r="AK86" s="510">
        <v>3.3290221943536397E-4</v>
      </c>
      <c r="AL86" s="510">
        <v>4.4861316207120395E-4</v>
      </c>
      <c r="AM86" s="510">
        <v>3.8093791186404459E-4</v>
      </c>
      <c r="AN86" s="510">
        <v>2.5406332612826861E-4</v>
      </c>
      <c r="AO86" s="510">
        <v>3.342624359387939E-4</v>
      </c>
      <c r="AP86" s="510">
        <v>2.528137442684018E-4</v>
      </c>
      <c r="AQ86" s="510">
        <v>2.9923239879246831E-4</v>
      </c>
      <c r="AR86" s="510">
        <v>2.4331073398626416E-4</v>
      </c>
      <c r="AS86" s="510">
        <v>3.0858024490227557E-4</v>
      </c>
      <c r="AT86" s="510">
        <v>2.8631877038838994E-4</v>
      </c>
      <c r="AU86" s="510">
        <v>2.8535909674399531E-4</v>
      </c>
      <c r="AV86" s="510">
        <v>3.1672737007637898E-4</v>
      </c>
      <c r="AW86" s="510">
        <v>3.135377698182756E-4</v>
      </c>
      <c r="AX86" s="510">
        <v>2.7693498666043798E-4</v>
      </c>
      <c r="AY86" s="510">
        <v>2.2851167206284332E-4</v>
      </c>
      <c r="AZ86" s="510">
        <v>2.5316893596592256E-4</v>
      </c>
      <c r="BA86" s="510">
        <v>1.9112395286569145E-4</v>
      </c>
      <c r="BB86" s="510">
        <v>4.1067420822592438E-4</v>
      </c>
      <c r="BC86" s="510">
        <v>2.6209529708213201E-4</v>
      </c>
      <c r="BD86" s="510">
        <v>3.2265716053984911E-4</v>
      </c>
      <c r="BE86" s="510">
        <v>9.5361834322741601E-5</v>
      </c>
      <c r="BF86" s="510">
        <v>7.5683760124609374E-5</v>
      </c>
      <c r="BG86" s="510">
        <v>1.1289485741914697E-4</v>
      </c>
      <c r="BH86" s="510">
        <v>1.9633319940633254E-4</v>
      </c>
      <c r="BI86" s="510">
        <v>4.4820719080789113E-4</v>
      </c>
      <c r="BJ86" s="510">
        <v>7.574866059268801E-4</v>
      </c>
      <c r="BK86" s="510">
        <v>3.9530112328377162E-4</v>
      </c>
      <c r="BL86" s="510">
        <v>2.3135587004997278E-4</v>
      </c>
      <c r="BM86" s="510">
        <v>4.7481674459642372E-4</v>
      </c>
      <c r="BN86" s="510">
        <v>1.0529550312117723E-3</v>
      </c>
      <c r="BO86" s="510">
        <v>7.4402062680425528E-4</v>
      </c>
      <c r="BP86" s="510">
        <v>6.7667088175905768E-4</v>
      </c>
      <c r="BQ86" s="510">
        <v>9.6945142227431943E-4</v>
      </c>
      <c r="BR86" s="510">
        <v>2.2121633768115317E-3</v>
      </c>
      <c r="BS86" s="510">
        <v>1.1179423764673189E-3</v>
      </c>
      <c r="BT86" s="510">
        <v>1.11653330338052E-3</v>
      </c>
      <c r="BU86" s="510">
        <v>1.3853198787793443E-3</v>
      </c>
      <c r="BV86" s="510">
        <v>5.873882929950244E-3</v>
      </c>
      <c r="BW86" s="510">
        <v>9.2538739556705042E-4</v>
      </c>
      <c r="BX86" s="510">
        <v>1.1787207388143381E-3</v>
      </c>
      <c r="BY86" s="510">
        <v>4.5857413049611858E-4</v>
      </c>
      <c r="BZ86" s="510">
        <v>1.0488345779914067E-3</v>
      </c>
      <c r="CA86" s="510">
        <v>3.0675430055386073E-4</v>
      </c>
      <c r="CB86" s="510">
        <v>6.974977635133599E-4</v>
      </c>
      <c r="CC86" s="510">
        <v>7.7891800483590606E-4</v>
      </c>
      <c r="CD86" s="510">
        <v>8.3824998923308336E-4</v>
      </c>
      <c r="CE86" s="510">
        <v>1.9953940056638298E-3</v>
      </c>
      <c r="CF86" s="510">
        <v>1.1674194536585609E-3</v>
      </c>
      <c r="CG86" s="510">
        <v>1.6376661862027438E-3</v>
      </c>
      <c r="CH86" s="510">
        <v>1.0139920556332793</v>
      </c>
      <c r="CI86" s="510">
        <v>8.1018060743841061E-3</v>
      </c>
      <c r="CJ86" s="510">
        <v>2.9354001994042864E-3</v>
      </c>
      <c r="CK86" s="510">
        <v>1.018701631731207E-3</v>
      </c>
      <c r="CL86" s="510">
        <v>2.5639675177228606E-3</v>
      </c>
      <c r="CM86" s="510">
        <v>2.489327802304975E-3</v>
      </c>
      <c r="CN86" s="510">
        <v>3.5250567254245116E-3</v>
      </c>
      <c r="CO86" s="510">
        <v>1.0256851143505283E-3</v>
      </c>
      <c r="CP86" s="510">
        <v>3.1352171191542633E-3</v>
      </c>
      <c r="CQ86" s="510">
        <v>5.2649438503197133E-4</v>
      </c>
      <c r="CR86" s="510">
        <v>3.3606865345362814E-3</v>
      </c>
      <c r="CS86" s="510">
        <v>2.8717722078911629E-3</v>
      </c>
      <c r="CT86" s="510">
        <v>1.1234504589874019E-3</v>
      </c>
      <c r="CU86" s="510">
        <v>4.6466514816004539E-3</v>
      </c>
      <c r="CV86" s="510">
        <v>1.0667159168736551E-3</v>
      </c>
      <c r="CW86" s="510">
        <v>1.3334072788986925E-3</v>
      </c>
      <c r="CX86" s="510">
        <v>8.4232617133115566E-4</v>
      </c>
      <c r="CY86" s="510">
        <v>9.2278153818495137E-4</v>
      </c>
      <c r="CZ86" s="510">
        <v>1.6791550536331375E-3</v>
      </c>
      <c r="DA86" s="510">
        <v>1.1782849837538789E-3</v>
      </c>
      <c r="DB86" s="510">
        <v>1.0032995395535804E-3</v>
      </c>
      <c r="DC86" s="510">
        <v>8.6263014669795313E-4</v>
      </c>
      <c r="DD86" s="510">
        <v>1.9766164679679153E-3</v>
      </c>
      <c r="DE86" s="510">
        <v>3.1355786173540521E-4</v>
      </c>
      <c r="DF86" s="510">
        <v>1.9412536332190336E-3</v>
      </c>
      <c r="DG86" s="535">
        <v>1.1106435427249699</v>
      </c>
      <c r="DH86" s="536">
        <v>0.84155064534903545</v>
      </c>
      <c r="DI86" s="537" t="s">
        <v>287</v>
      </c>
    </row>
    <row r="87" spans="1:113" ht="18.75" customHeight="1">
      <c r="A87" s="603" t="s">
        <v>288</v>
      </c>
      <c r="B87" s="611" t="s">
        <v>380</v>
      </c>
      <c r="C87" s="488"/>
      <c r="D87" s="533">
        <v>2.6019698330034626E-3</v>
      </c>
      <c r="E87" s="533">
        <v>1.7895451773448062E-3</v>
      </c>
      <c r="F87" s="533">
        <v>4.2299554198034521E-3</v>
      </c>
      <c r="G87" s="533">
        <v>1.2744161940206485E-3</v>
      </c>
      <c r="H87" s="533">
        <v>6.2299680524959102E-3</v>
      </c>
      <c r="I87" s="533">
        <v>0</v>
      </c>
      <c r="J87" s="533">
        <v>4.9183318425099643E-3</v>
      </c>
      <c r="K87" s="533">
        <v>2.7998872876029337E-3</v>
      </c>
      <c r="L87" s="510">
        <v>1.9492347174184807E-3</v>
      </c>
      <c r="M87" s="510">
        <v>3.1518728488278175E-3</v>
      </c>
      <c r="N87" s="510">
        <v>0</v>
      </c>
      <c r="O87" s="510">
        <v>2.2451815550935642E-3</v>
      </c>
      <c r="P87" s="510">
        <v>3.1024987032205074E-3</v>
      </c>
      <c r="Q87" s="510">
        <v>2.5840074945236678E-3</v>
      </c>
      <c r="R87" s="510">
        <v>3.4961649242451201E-3</v>
      </c>
      <c r="S87" s="510">
        <v>2.0313558474981236E-3</v>
      </c>
      <c r="T87" s="510">
        <v>3.4741154398907894E-3</v>
      </c>
      <c r="U87" s="510">
        <v>2.8887242039108687E-3</v>
      </c>
      <c r="V87" s="510">
        <v>1.5510413021828473E-3</v>
      </c>
      <c r="W87" s="510">
        <v>2.0066897651529799E-3</v>
      </c>
      <c r="X87" s="510">
        <v>0</v>
      </c>
      <c r="Y87" s="510">
        <v>2.1583936714603814E-3</v>
      </c>
      <c r="Z87" s="510">
        <v>2.0504815163890056E-3</v>
      </c>
      <c r="AA87" s="510">
        <v>2.4589888890875012E-3</v>
      </c>
      <c r="AB87" s="510">
        <v>1.998984735879792E-2</v>
      </c>
      <c r="AC87" s="510">
        <v>2.8183000850581473E-3</v>
      </c>
      <c r="AD87" s="510">
        <v>2.8466719136287591E-4</v>
      </c>
      <c r="AE87" s="510">
        <v>3.4542334263242352E-3</v>
      </c>
      <c r="AF87" s="510">
        <v>1.9518892514819991E-3</v>
      </c>
      <c r="AG87" s="510">
        <v>2.6418746230329367E-3</v>
      </c>
      <c r="AH87" s="510">
        <v>1.9773706568022515E-3</v>
      </c>
      <c r="AI87" s="510">
        <v>2.3538184988388341E-3</v>
      </c>
      <c r="AJ87" s="510">
        <v>3.0468315184355461E-3</v>
      </c>
      <c r="AK87" s="510">
        <v>3.1759646550151032E-3</v>
      </c>
      <c r="AL87" s="510">
        <v>3.2507670032430338E-3</v>
      </c>
      <c r="AM87" s="510">
        <v>2.4512640270494598E-3</v>
      </c>
      <c r="AN87" s="510">
        <v>1.3983817398133648E-3</v>
      </c>
      <c r="AO87" s="510">
        <v>2.4925214114955691E-3</v>
      </c>
      <c r="AP87" s="510">
        <v>2.2851065865078205E-3</v>
      </c>
      <c r="AQ87" s="510">
        <v>1.7300720432374356E-3</v>
      </c>
      <c r="AR87" s="510">
        <v>1.7594992402951994E-3</v>
      </c>
      <c r="AS87" s="510">
        <v>1.9767862755252674E-3</v>
      </c>
      <c r="AT87" s="510">
        <v>2.1053681666260587E-3</v>
      </c>
      <c r="AU87" s="510">
        <v>2.4840112226266805E-3</v>
      </c>
      <c r="AV87" s="510">
        <v>2.6271195461287722E-3</v>
      </c>
      <c r="AW87" s="510">
        <v>2.4046929480042588E-3</v>
      </c>
      <c r="AX87" s="510">
        <v>2.0343362734784598E-3</v>
      </c>
      <c r="AY87" s="510">
        <v>1.7601666357204705E-3</v>
      </c>
      <c r="AZ87" s="510">
        <v>2.0357730589290403E-3</v>
      </c>
      <c r="BA87" s="510">
        <v>2.1240657048009386E-3</v>
      </c>
      <c r="BB87" s="510">
        <v>3.1770123645257502E-3</v>
      </c>
      <c r="BC87" s="510">
        <v>2.8210560703698668E-3</v>
      </c>
      <c r="BD87" s="510">
        <v>2.4714432090350768E-3</v>
      </c>
      <c r="BE87" s="510">
        <v>4.9295167778206337E-4</v>
      </c>
      <c r="BF87" s="510">
        <v>5.8042057146851032E-4</v>
      </c>
      <c r="BG87" s="510">
        <v>8.456670454814163E-4</v>
      </c>
      <c r="BH87" s="510">
        <v>1.4867846065779189E-3</v>
      </c>
      <c r="BI87" s="510">
        <v>2.9185151702196262E-3</v>
      </c>
      <c r="BJ87" s="510">
        <v>2.4223308599332616E-3</v>
      </c>
      <c r="BK87" s="510">
        <v>3.2312958161388869E-3</v>
      </c>
      <c r="BL87" s="510">
        <v>4.9058628637518322E-4</v>
      </c>
      <c r="BM87" s="510">
        <v>3.3607040114089657E-3</v>
      </c>
      <c r="BN87" s="510">
        <v>2.0506269007772235E-2</v>
      </c>
      <c r="BO87" s="510">
        <v>7.1659003104873036E-3</v>
      </c>
      <c r="BP87" s="510">
        <v>6.9893654773371412E-3</v>
      </c>
      <c r="BQ87" s="510">
        <v>2.7458052231621971E-3</v>
      </c>
      <c r="BR87" s="510">
        <v>2.7348658306604371E-3</v>
      </c>
      <c r="BS87" s="510">
        <v>5.3580697363503123E-3</v>
      </c>
      <c r="BT87" s="510">
        <v>7.0106749803541309E-3</v>
      </c>
      <c r="BU87" s="510">
        <v>1.611189057726797E-2</v>
      </c>
      <c r="BV87" s="510">
        <v>1.6249525543094716E-2</v>
      </c>
      <c r="BW87" s="510">
        <v>7.4571231771649949E-3</v>
      </c>
      <c r="BX87" s="510">
        <v>7.8727397600938526E-3</v>
      </c>
      <c r="BY87" s="510">
        <v>1.545970740370382E-3</v>
      </c>
      <c r="BZ87" s="510">
        <v>5.9627879415079929E-3</v>
      </c>
      <c r="CA87" s="510">
        <v>4.3659837199774339E-3</v>
      </c>
      <c r="CB87" s="510">
        <v>3.4256098977607759E-3</v>
      </c>
      <c r="CC87" s="510">
        <v>9.3727558882601252E-3</v>
      </c>
      <c r="CD87" s="510">
        <v>3.984036711526983E-3</v>
      </c>
      <c r="CE87" s="510">
        <v>5.7076311374340541E-3</v>
      </c>
      <c r="CF87" s="510">
        <v>3.5758453259085946E-3</v>
      </c>
      <c r="CG87" s="510">
        <v>4.4982014430472563E-3</v>
      </c>
      <c r="CH87" s="510">
        <v>4.4290571960437898E-3</v>
      </c>
      <c r="CI87" s="510">
        <v>1.2271783596375785</v>
      </c>
      <c r="CJ87" s="510">
        <v>7.7564841414868496E-2</v>
      </c>
      <c r="CK87" s="510">
        <v>6.1038333835687492E-3</v>
      </c>
      <c r="CL87" s="510">
        <v>5.5329204665836094E-2</v>
      </c>
      <c r="CM87" s="510">
        <v>2.1025985439699447E-2</v>
      </c>
      <c r="CN87" s="510">
        <v>1.0020825864447327E-2</v>
      </c>
      <c r="CO87" s="510">
        <v>2.5154792624467472E-3</v>
      </c>
      <c r="CP87" s="510">
        <v>1.233064806728015E-2</v>
      </c>
      <c r="CQ87" s="510">
        <v>3.8977485661859722E-3</v>
      </c>
      <c r="CR87" s="510">
        <v>7.9556107296619109E-3</v>
      </c>
      <c r="CS87" s="510">
        <v>9.851022192309801E-3</v>
      </c>
      <c r="CT87" s="510">
        <v>3.6544156660103387E-3</v>
      </c>
      <c r="CU87" s="510">
        <v>1.8087683205853307E-2</v>
      </c>
      <c r="CV87" s="510">
        <v>4.7336227290774805E-3</v>
      </c>
      <c r="CW87" s="510">
        <v>3.1640406511561706E-2</v>
      </c>
      <c r="CX87" s="510">
        <v>4.1422180708262394E-3</v>
      </c>
      <c r="CY87" s="510">
        <v>4.845195119895165E-3</v>
      </c>
      <c r="CZ87" s="510">
        <v>1.0810645451518204E-2</v>
      </c>
      <c r="DA87" s="510">
        <v>1.0256098898721103E-2</v>
      </c>
      <c r="DB87" s="510">
        <v>8.3052777366300484E-3</v>
      </c>
      <c r="DC87" s="510">
        <v>4.4751158352695549E-3</v>
      </c>
      <c r="DD87" s="510">
        <v>5.5884129921706166E-3</v>
      </c>
      <c r="DE87" s="510">
        <v>3.2154770252279595E-3</v>
      </c>
      <c r="DF87" s="510">
        <v>6.3510388942040572E-2</v>
      </c>
      <c r="DG87" s="535">
        <v>1.9140149485578992</v>
      </c>
      <c r="DH87" s="536">
        <v>1.4502767568563362</v>
      </c>
      <c r="DI87" s="537" t="s">
        <v>288</v>
      </c>
    </row>
    <row r="88" spans="1:113" ht="18.75" customHeight="1">
      <c r="A88" s="603" t="s">
        <v>289</v>
      </c>
      <c r="B88" s="611" t="s">
        <v>381</v>
      </c>
      <c r="C88" s="488"/>
      <c r="D88" s="533">
        <v>3.6961579272489382E-4</v>
      </c>
      <c r="E88" s="533">
        <v>1.781731916264129E-4</v>
      </c>
      <c r="F88" s="533">
        <v>6.3239736043375959E-4</v>
      </c>
      <c r="G88" s="533">
        <v>2.1756812171701916E-4</v>
      </c>
      <c r="H88" s="533">
        <v>3.164760487790883E-4</v>
      </c>
      <c r="I88" s="533">
        <v>0</v>
      </c>
      <c r="J88" s="533">
        <v>6.3941673659505835E-4</v>
      </c>
      <c r="K88" s="533">
        <v>1.0202385443824423E-3</v>
      </c>
      <c r="L88" s="510">
        <v>1.6772776586581383E-3</v>
      </c>
      <c r="M88" s="510">
        <v>1.6006372223170432E-4</v>
      </c>
      <c r="N88" s="510">
        <v>0</v>
      </c>
      <c r="O88" s="510">
        <v>2.3534131282400191E-4</v>
      </c>
      <c r="P88" s="510">
        <v>6.270699002699228E-4</v>
      </c>
      <c r="Q88" s="510">
        <v>3.7915460448657585E-4</v>
      </c>
      <c r="R88" s="510">
        <v>9.5120476085544406E-4</v>
      </c>
      <c r="S88" s="510">
        <v>3.5448028813700233E-4</v>
      </c>
      <c r="T88" s="510">
        <v>7.3905378609251697E-4</v>
      </c>
      <c r="U88" s="510">
        <v>2.9618230817165186E-4</v>
      </c>
      <c r="V88" s="510">
        <v>4.3442647134792111E-4</v>
      </c>
      <c r="W88" s="510">
        <v>5.9900244964900332E-4</v>
      </c>
      <c r="X88" s="510">
        <v>0</v>
      </c>
      <c r="Y88" s="510">
        <v>3.2912717553946683E-4</v>
      </c>
      <c r="Z88" s="510">
        <v>2.533730376810037E-4</v>
      </c>
      <c r="AA88" s="510">
        <v>5.1446937364847017E-4</v>
      </c>
      <c r="AB88" s="510">
        <v>5.0484396618534003E-3</v>
      </c>
      <c r="AC88" s="510">
        <v>1.9181688132118948E-3</v>
      </c>
      <c r="AD88" s="510">
        <v>4.8871788233734096E-5</v>
      </c>
      <c r="AE88" s="510">
        <v>1.9336488367450259E-4</v>
      </c>
      <c r="AF88" s="510">
        <v>5.7585793027423485E-4</v>
      </c>
      <c r="AG88" s="510">
        <v>5.5665110257625795E-4</v>
      </c>
      <c r="AH88" s="510">
        <v>3.0880646937183557E-4</v>
      </c>
      <c r="AI88" s="510">
        <v>3.8861384884607985E-4</v>
      </c>
      <c r="AJ88" s="510">
        <v>2.8045296588700047E-4</v>
      </c>
      <c r="AK88" s="510">
        <v>9.6053224609236464E-4</v>
      </c>
      <c r="AL88" s="510">
        <v>4.4537565847192664E-4</v>
      </c>
      <c r="AM88" s="510">
        <v>2.4320571444500159E-4</v>
      </c>
      <c r="AN88" s="510">
        <v>1.7629565748682381E-4</v>
      </c>
      <c r="AO88" s="510">
        <v>2.6790599228889637E-4</v>
      </c>
      <c r="AP88" s="510">
        <v>2.7375503561100046E-4</v>
      </c>
      <c r="AQ88" s="510">
        <v>3.4402978278310411E-4</v>
      </c>
      <c r="AR88" s="510">
        <v>2.7955209208824347E-4</v>
      </c>
      <c r="AS88" s="510">
        <v>2.9060760970896156E-4</v>
      </c>
      <c r="AT88" s="510">
        <v>2.922563433051467E-4</v>
      </c>
      <c r="AU88" s="510">
        <v>6.6000801397155418E-4</v>
      </c>
      <c r="AV88" s="510">
        <v>4.478037603511665E-4</v>
      </c>
      <c r="AW88" s="510">
        <v>7.0052551788951363E-4</v>
      </c>
      <c r="AX88" s="510">
        <v>1.0026542517825468E-3</v>
      </c>
      <c r="AY88" s="510">
        <v>4.6723263024655453E-4</v>
      </c>
      <c r="AZ88" s="510">
        <v>5.5463436880424228E-4</v>
      </c>
      <c r="BA88" s="510">
        <v>1.3810893830709316E-3</v>
      </c>
      <c r="BB88" s="510">
        <v>6.9420493508799805E-4</v>
      </c>
      <c r="BC88" s="510">
        <v>7.0439267606023012E-4</v>
      </c>
      <c r="BD88" s="510">
        <v>5.9478529742672194E-4</v>
      </c>
      <c r="BE88" s="510">
        <v>1.3973441353425843E-4</v>
      </c>
      <c r="BF88" s="510">
        <v>7.952863080895713E-4</v>
      </c>
      <c r="BG88" s="510">
        <v>7.1344896912460965E-4</v>
      </c>
      <c r="BH88" s="510">
        <v>5.7064845342898131E-4</v>
      </c>
      <c r="BI88" s="510">
        <v>4.614137306821169E-4</v>
      </c>
      <c r="BJ88" s="510">
        <v>3.6118826979932901E-4</v>
      </c>
      <c r="BK88" s="510">
        <v>5.5389562347183579E-4</v>
      </c>
      <c r="BL88" s="510">
        <v>6.1709640796350296E-5</v>
      </c>
      <c r="BM88" s="510">
        <v>5.8984997891074753E-4</v>
      </c>
      <c r="BN88" s="510">
        <v>4.0590138309828412E-4</v>
      </c>
      <c r="BO88" s="510">
        <v>4.508571081894474E-4</v>
      </c>
      <c r="BP88" s="510">
        <v>4.1513877425574492E-4</v>
      </c>
      <c r="BQ88" s="510">
        <v>6.7502791040576101E-4</v>
      </c>
      <c r="BR88" s="510">
        <v>1.0604751435777657E-3</v>
      </c>
      <c r="BS88" s="510">
        <v>1.5034733787540864E-3</v>
      </c>
      <c r="BT88" s="510">
        <v>5.7931075184565017E-4</v>
      </c>
      <c r="BU88" s="510">
        <v>1.6127730481083741E-3</v>
      </c>
      <c r="BV88" s="510">
        <v>3.2152534890942451E-3</v>
      </c>
      <c r="BW88" s="510">
        <v>1.8646106702315086E-3</v>
      </c>
      <c r="BX88" s="510">
        <v>1.7079758700892338E-3</v>
      </c>
      <c r="BY88" s="510">
        <v>2.5809208521423901E-4</v>
      </c>
      <c r="BZ88" s="510">
        <v>8.8254590248295012E-4</v>
      </c>
      <c r="CA88" s="510">
        <v>5.1296988622571353E-4</v>
      </c>
      <c r="CB88" s="510">
        <v>6.0297631102315577E-4</v>
      </c>
      <c r="CC88" s="510">
        <v>3.358049056836053E-4</v>
      </c>
      <c r="CD88" s="510">
        <v>1.2604396760789564E-3</v>
      </c>
      <c r="CE88" s="510">
        <v>7.1710838889899162E-4</v>
      </c>
      <c r="CF88" s="510">
        <v>4.0864618391876469E-4</v>
      </c>
      <c r="CG88" s="510">
        <v>1.8045695332079823E-3</v>
      </c>
      <c r="CH88" s="510">
        <v>3.3230980991373296E-4</v>
      </c>
      <c r="CI88" s="510">
        <v>3.1046351059835133E-3</v>
      </c>
      <c r="CJ88" s="510">
        <v>1.0505836328446521</v>
      </c>
      <c r="CK88" s="510">
        <v>1.9713333834238721E-3</v>
      </c>
      <c r="CL88" s="510">
        <v>0.1830146759650868</v>
      </c>
      <c r="CM88" s="510">
        <v>4.9596295090654531E-3</v>
      </c>
      <c r="CN88" s="510">
        <v>4.3128963425376665E-4</v>
      </c>
      <c r="CO88" s="510">
        <v>5.1012975011664448E-4</v>
      </c>
      <c r="CP88" s="510">
        <v>4.1361877920409701E-4</v>
      </c>
      <c r="CQ88" s="510">
        <v>5.6802418995210036E-4</v>
      </c>
      <c r="CR88" s="510">
        <v>1.2098475302630821E-3</v>
      </c>
      <c r="CS88" s="510">
        <v>6.2846958530923521E-4</v>
      </c>
      <c r="CT88" s="510">
        <v>5.8303709392724934E-4</v>
      </c>
      <c r="CU88" s="510">
        <v>1.1825972871996441E-3</v>
      </c>
      <c r="CV88" s="510">
        <v>1.4286144071165563E-3</v>
      </c>
      <c r="CW88" s="510">
        <v>0.29588988245547865</v>
      </c>
      <c r="CX88" s="510">
        <v>5.5934258308615878E-4</v>
      </c>
      <c r="CY88" s="510">
        <v>1.4647259516751285E-3</v>
      </c>
      <c r="CZ88" s="510">
        <v>2.4958355460645539E-3</v>
      </c>
      <c r="DA88" s="510">
        <v>7.1855716291293475E-3</v>
      </c>
      <c r="DB88" s="510">
        <v>8.221676037846298E-3</v>
      </c>
      <c r="DC88" s="510">
        <v>2.8892584198711726E-3</v>
      </c>
      <c r="DD88" s="510">
        <v>1.0999382918765474E-3</v>
      </c>
      <c r="DE88" s="510">
        <v>4.1457468902260673E-4</v>
      </c>
      <c r="DF88" s="510">
        <v>1.5994944058452115E-3</v>
      </c>
      <c r="DG88" s="535">
        <v>1.6282874577503392</v>
      </c>
      <c r="DH88" s="536">
        <v>1.2337769123669808</v>
      </c>
      <c r="DI88" s="537" t="s">
        <v>289</v>
      </c>
    </row>
    <row r="89" spans="1:113" ht="18.75" customHeight="1">
      <c r="A89" s="603" t="s">
        <v>290</v>
      </c>
      <c r="B89" s="611" t="s">
        <v>382</v>
      </c>
      <c r="C89" s="488"/>
      <c r="D89" s="533">
        <v>3.059606047939911E-3</v>
      </c>
      <c r="E89" s="533">
        <v>3.6912814427351882E-3</v>
      </c>
      <c r="F89" s="533">
        <v>5.6451376137742352E-3</v>
      </c>
      <c r="G89" s="533">
        <v>7.3412042659902119E-4</v>
      </c>
      <c r="H89" s="533">
        <v>2.3853758055242071E-3</v>
      </c>
      <c r="I89" s="533">
        <v>0</v>
      </c>
      <c r="J89" s="533">
        <v>4.0816620398137719E-3</v>
      </c>
      <c r="K89" s="533">
        <v>3.5481211048153287E-3</v>
      </c>
      <c r="L89" s="510">
        <v>3.494442850852009E-3</v>
      </c>
      <c r="M89" s="510">
        <v>3.3249490147349028E-3</v>
      </c>
      <c r="N89" s="510">
        <v>0</v>
      </c>
      <c r="O89" s="510">
        <v>2.1737343678822321E-3</v>
      </c>
      <c r="P89" s="510">
        <v>3.0785696834526306E-3</v>
      </c>
      <c r="Q89" s="510">
        <v>3.3485433628783817E-3</v>
      </c>
      <c r="R89" s="510">
        <v>5.4563340317123682E-3</v>
      </c>
      <c r="S89" s="510">
        <v>4.8196052345020847E-3</v>
      </c>
      <c r="T89" s="510">
        <v>4.9385234707532968E-3</v>
      </c>
      <c r="U89" s="510">
        <v>3.4991637419663252E-3</v>
      </c>
      <c r="V89" s="510">
        <v>5.7200585981786499E-3</v>
      </c>
      <c r="W89" s="510">
        <v>4.1073476645392118E-3</v>
      </c>
      <c r="X89" s="510">
        <v>0</v>
      </c>
      <c r="Y89" s="510">
        <v>5.4033669531981634E-3</v>
      </c>
      <c r="Z89" s="510">
        <v>3.8966435587603331E-3</v>
      </c>
      <c r="AA89" s="510">
        <v>4.0300994110241484E-3</v>
      </c>
      <c r="AB89" s="510">
        <v>1.1928953204982743E-2</v>
      </c>
      <c r="AC89" s="510">
        <v>4.8850260582908129E-3</v>
      </c>
      <c r="AD89" s="510">
        <v>5.1705934885134543E-4</v>
      </c>
      <c r="AE89" s="510">
        <v>2.1956166375628867E-3</v>
      </c>
      <c r="AF89" s="510">
        <v>3.6480608863395472E-3</v>
      </c>
      <c r="AG89" s="510">
        <v>6.1661400920985758E-3</v>
      </c>
      <c r="AH89" s="510">
        <v>1.9319730997668155E-3</v>
      </c>
      <c r="AI89" s="510">
        <v>4.2050111387474812E-3</v>
      </c>
      <c r="AJ89" s="510">
        <v>3.8153593129774278E-3</v>
      </c>
      <c r="AK89" s="510">
        <v>8.515295633826617E-3</v>
      </c>
      <c r="AL89" s="510">
        <v>5.513227567575287E-3</v>
      </c>
      <c r="AM89" s="510">
        <v>4.1432279794742666E-3</v>
      </c>
      <c r="AN89" s="510">
        <v>2.3325351084098824E-3</v>
      </c>
      <c r="AO89" s="510">
        <v>4.3048648901031624E-3</v>
      </c>
      <c r="AP89" s="510">
        <v>3.2130199319319263E-3</v>
      </c>
      <c r="AQ89" s="510">
        <v>2.9220784901612534E-3</v>
      </c>
      <c r="AR89" s="510">
        <v>3.3913381313993881E-3</v>
      </c>
      <c r="AS89" s="510">
        <v>3.4895594112459211E-3</v>
      </c>
      <c r="AT89" s="510">
        <v>4.0404911965280449E-3</v>
      </c>
      <c r="AU89" s="510">
        <v>4.2088634828825267E-3</v>
      </c>
      <c r="AV89" s="510">
        <v>6.3772326770052817E-3</v>
      </c>
      <c r="AW89" s="510">
        <v>3.6734960918527555E-3</v>
      </c>
      <c r="AX89" s="510">
        <v>6.1297720484196783E-3</v>
      </c>
      <c r="AY89" s="510">
        <v>6.2989412138567792E-3</v>
      </c>
      <c r="AZ89" s="510">
        <v>8.1101787048133422E-3</v>
      </c>
      <c r="BA89" s="510">
        <v>3.8812266247835211E-3</v>
      </c>
      <c r="BB89" s="510">
        <v>1.1454437945385195E-2</v>
      </c>
      <c r="BC89" s="510">
        <v>8.8557603372441136E-3</v>
      </c>
      <c r="BD89" s="510">
        <v>6.8707136349894209E-3</v>
      </c>
      <c r="BE89" s="510">
        <v>1.5833180015058654E-2</v>
      </c>
      <c r="BF89" s="510">
        <v>2.3627233465525962E-3</v>
      </c>
      <c r="BG89" s="510">
        <v>1.2456846454047973E-3</v>
      </c>
      <c r="BH89" s="510">
        <v>2.6293915656705759E-3</v>
      </c>
      <c r="BI89" s="510">
        <v>4.8464872110084139E-3</v>
      </c>
      <c r="BJ89" s="510">
        <v>2.5158642030837035E-3</v>
      </c>
      <c r="BK89" s="510">
        <v>2.5314255477888081E-3</v>
      </c>
      <c r="BL89" s="510">
        <v>5.0565936096552363E-4</v>
      </c>
      <c r="BM89" s="510">
        <v>3.268896819443947E-3</v>
      </c>
      <c r="BN89" s="510">
        <v>3.5573746588013527E-3</v>
      </c>
      <c r="BO89" s="510">
        <v>4.2766459502821767E-3</v>
      </c>
      <c r="BP89" s="510">
        <v>4.9320798244220695E-3</v>
      </c>
      <c r="BQ89" s="510">
        <v>1.073969537767883E-2</v>
      </c>
      <c r="BR89" s="510">
        <v>6.9540004562056411E-3</v>
      </c>
      <c r="BS89" s="510">
        <v>3.2812363651875537E-2</v>
      </c>
      <c r="BT89" s="510">
        <v>4.942250416282201E-3</v>
      </c>
      <c r="BU89" s="510">
        <v>1.3051319875915787E-2</v>
      </c>
      <c r="BV89" s="510">
        <v>2.8258538374496101E-2</v>
      </c>
      <c r="BW89" s="510">
        <v>6.2067945964062055E-3</v>
      </c>
      <c r="BX89" s="510">
        <v>4.5776317481485279E-3</v>
      </c>
      <c r="BY89" s="510">
        <v>2.2051265342788295E-3</v>
      </c>
      <c r="BZ89" s="510">
        <v>3.6275436960322375E-3</v>
      </c>
      <c r="CA89" s="510">
        <v>3.7195040120273515E-3</v>
      </c>
      <c r="CB89" s="510">
        <v>4.9101895588940236E-3</v>
      </c>
      <c r="CC89" s="510">
        <v>3.945829242008589E-3</v>
      </c>
      <c r="CD89" s="510">
        <v>6.8504674596647757E-3</v>
      </c>
      <c r="CE89" s="510">
        <v>5.3097191996964322E-3</v>
      </c>
      <c r="CF89" s="510">
        <v>8.4752517533366462E-3</v>
      </c>
      <c r="CG89" s="510">
        <v>1.67235594981829E-2</v>
      </c>
      <c r="CH89" s="510">
        <v>2.731721299807983E-3</v>
      </c>
      <c r="CI89" s="510">
        <v>2.4389642665773661E-2</v>
      </c>
      <c r="CJ89" s="510">
        <v>8.9934787730507615E-3</v>
      </c>
      <c r="CK89" s="510">
        <v>1.0185495659927482</v>
      </c>
      <c r="CL89" s="510">
        <v>4.7784185057602881E-2</v>
      </c>
      <c r="CM89" s="510">
        <v>1.9639907581142414E-2</v>
      </c>
      <c r="CN89" s="510">
        <v>1.1301161389139435E-2</v>
      </c>
      <c r="CO89" s="510">
        <v>2.8722268365611084E-3</v>
      </c>
      <c r="CP89" s="510">
        <v>1.5357234440524746E-2</v>
      </c>
      <c r="CQ89" s="510">
        <v>5.8056134012593524E-3</v>
      </c>
      <c r="CR89" s="510">
        <v>1.3461156462246144E-2</v>
      </c>
      <c r="CS89" s="510">
        <v>6.7568079578444722E-3</v>
      </c>
      <c r="CT89" s="510">
        <v>2.1136021866234897E-3</v>
      </c>
      <c r="CU89" s="510">
        <v>2.2881719146401091E-2</v>
      </c>
      <c r="CV89" s="510">
        <v>1.0476359802282696E-2</v>
      </c>
      <c r="CW89" s="510">
        <v>1.0090960062090931E-2</v>
      </c>
      <c r="CX89" s="510">
        <v>2.712295281657142E-3</v>
      </c>
      <c r="CY89" s="510">
        <v>9.8340995096313603E-3</v>
      </c>
      <c r="CZ89" s="510">
        <v>1.3721390081415515E-2</v>
      </c>
      <c r="DA89" s="510">
        <v>3.8054979493712233E-3</v>
      </c>
      <c r="DB89" s="510">
        <v>2.1174578666852029E-3</v>
      </c>
      <c r="DC89" s="510">
        <v>6.2800718576231226E-3</v>
      </c>
      <c r="DD89" s="510">
        <v>5.5673049026265728E-3</v>
      </c>
      <c r="DE89" s="510">
        <v>3.1198393881310114E-3</v>
      </c>
      <c r="DF89" s="510">
        <v>7.8776466954324133E-3</v>
      </c>
      <c r="DG89" s="535">
        <v>1.7175122924944282</v>
      </c>
      <c r="DH89" s="536">
        <v>1.3013838576843075</v>
      </c>
      <c r="DI89" s="537" t="s">
        <v>290</v>
      </c>
    </row>
    <row r="90" spans="1:113" ht="18.75" customHeight="1">
      <c r="A90" s="603" t="s">
        <v>291</v>
      </c>
      <c r="B90" s="611" t="s">
        <v>383</v>
      </c>
      <c r="C90" s="488"/>
      <c r="D90" s="533">
        <v>4.0881636716131436E-5</v>
      </c>
      <c r="E90" s="533">
        <v>2.6808055202867435E-5</v>
      </c>
      <c r="F90" s="533">
        <v>3.9575970245281951E-5</v>
      </c>
      <c r="G90" s="533">
        <v>1.5546004260459034E-5</v>
      </c>
      <c r="H90" s="533">
        <v>3.6515636497462292E-5</v>
      </c>
      <c r="I90" s="533">
        <v>0</v>
      </c>
      <c r="J90" s="533">
        <v>6.1845359650216931E-5</v>
      </c>
      <c r="K90" s="533">
        <v>6.6910962836738637E-5</v>
      </c>
      <c r="L90" s="510">
        <v>6.1333629587667323E-5</v>
      </c>
      <c r="M90" s="510">
        <v>3.8087055368716891E-5</v>
      </c>
      <c r="N90" s="510">
        <v>0</v>
      </c>
      <c r="O90" s="510">
        <v>2.6433755452559266E-5</v>
      </c>
      <c r="P90" s="510">
        <v>4.2272063397750677E-5</v>
      </c>
      <c r="Q90" s="510">
        <v>3.370087754764812E-5</v>
      </c>
      <c r="R90" s="510">
        <v>4.7824828273404996E-5</v>
      </c>
      <c r="S90" s="510">
        <v>1.3917284728831605E-4</v>
      </c>
      <c r="T90" s="510">
        <v>6.9924950767082336E-5</v>
      </c>
      <c r="U90" s="510">
        <v>3.2994192662966713E-5</v>
      </c>
      <c r="V90" s="510">
        <v>2.5450915497298537E-5</v>
      </c>
      <c r="W90" s="510">
        <v>3.0487800131167897E-5</v>
      </c>
      <c r="X90" s="510">
        <v>0</v>
      </c>
      <c r="Y90" s="510">
        <v>5.8209096995112345E-5</v>
      </c>
      <c r="Z90" s="510">
        <v>3.3714438792690763E-5</v>
      </c>
      <c r="AA90" s="510">
        <v>8.3968497792769644E-5</v>
      </c>
      <c r="AB90" s="510">
        <v>2.2733619200818606E-4</v>
      </c>
      <c r="AC90" s="510">
        <v>8.0932985853661405E-5</v>
      </c>
      <c r="AD90" s="510">
        <v>5.8395049798091563E-6</v>
      </c>
      <c r="AE90" s="510">
        <v>3.1657070934311788E-5</v>
      </c>
      <c r="AF90" s="510">
        <v>4.7206804092153377E-5</v>
      </c>
      <c r="AG90" s="510">
        <v>4.2297192027475069E-5</v>
      </c>
      <c r="AH90" s="510">
        <v>3.0001008699741465E-5</v>
      </c>
      <c r="AI90" s="510">
        <v>3.8898006381225436E-5</v>
      </c>
      <c r="AJ90" s="510">
        <v>4.6874034328703195E-5</v>
      </c>
      <c r="AK90" s="510">
        <v>4.6331209112798028E-5</v>
      </c>
      <c r="AL90" s="510">
        <v>7.5133869669152245E-5</v>
      </c>
      <c r="AM90" s="510">
        <v>5.541662924843788E-5</v>
      </c>
      <c r="AN90" s="510">
        <v>6.4669080024454823E-5</v>
      </c>
      <c r="AO90" s="510">
        <v>5.6005180643838534E-5</v>
      </c>
      <c r="AP90" s="510">
        <v>3.4573983470393918E-5</v>
      </c>
      <c r="AQ90" s="510">
        <v>3.6378387438371543E-5</v>
      </c>
      <c r="AR90" s="510">
        <v>4.4123453646807928E-5</v>
      </c>
      <c r="AS90" s="510">
        <v>3.7698704863456072E-5</v>
      </c>
      <c r="AT90" s="510">
        <v>9.8747678600668274E-5</v>
      </c>
      <c r="AU90" s="510">
        <v>4.2643177550911207E-5</v>
      </c>
      <c r="AV90" s="510">
        <v>4.1448829453900543E-5</v>
      </c>
      <c r="AW90" s="510">
        <v>7.9138482404732358E-5</v>
      </c>
      <c r="AX90" s="510">
        <v>1.1825849876833216E-4</v>
      </c>
      <c r="AY90" s="510">
        <v>9.9219843840071576E-5</v>
      </c>
      <c r="AZ90" s="510">
        <v>3.5474264943337593E-5</v>
      </c>
      <c r="BA90" s="510">
        <v>4.6444905424641849E-5</v>
      </c>
      <c r="BB90" s="510">
        <v>4.888088983488795E-5</v>
      </c>
      <c r="BC90" s="510">
        <v>6.5179314543098687E-5</v>
      </c>
      <c r="BD90" s="510">
        <v>2.0481720456657902E-4</v>
      </c>
      <c r="BE90" s="510">
        <v>2.5848816580597805E-5</v>
      </c>
      <c r="BF90" s="510">
        <v>1.9217941289922864E-5</v>
      </c>
      <c r="BG90" s="510">
        <v>1.9044974306368324E-5</v>
      </c>
      <c r="BH90" s="510">
        <v>3.7294889447695576E-5</v>
      </c>
      <c r="BI90" s="510">
        <v>4.0961743877088531E-5</v>
      </c>
      <c r="BJ90" s="510">
        <v>3.2830939357064195E-5</v>
      </c>
      <c r="BK90" s="510">
        <v>3.6414505233231412E-5</v>
      </c>
      <c r="BL90" s="510">
        <v>9.5243384998633007E-6</v>
      </c>
      <c r="BM90" s="510">
        <v>6.7773371476138116E-5</v>
      </c>
      <c r="BN90" s="510">
        <v>8.8439083949283409E-5</v>
      </c>
      <c r="BO90" s="510">
        <v>6.719390904486177E-5</v>
      </c>
      <c r="BP90" s="510">
        <v>4.7700061822432069E-5</v>
      </c>
      <c r="BQ90" s="510">
        <v>5.2907150117973296E-5</v>
      </c>
      <c r="BR90" s="510">
        <v>3.6288426012966612E-5</v>
      </c>
      <c r="BS90" s="510">
        <v>1.2758538001045051E-4</v>
      </c>
      <c r="BT90" s="510">
        <v>7.1647090927844749E-5</v>
      </c>
      <c r="BU90" s="510">
        <v>3.1810568574338022E-4</v>
      </c>
      <c r="BV90" s="510">
        <v>2.4770668749319989E-4</v>
      </c>
      <c r="BW90" s="510">
        <v>8.4212943923651996E-5</v>
      </c>
      <c r="BX90" s="510">
        <v>1.0146973708414579E-4</v>
      </c>
      <c r="BY90" s="510">
        <v>2.0806455321678151E-5</v>
      </c>
      <c r="BZ90" s="510">
        <v>1.136559477594181E-4</v>
      </c>
      <c r="CA90" s="510">
        <v>8.9419323834903912E-5</v>
      </c>
      <c r="CB90" s="510">
        <v>7.4392693925518435E-5</v>
      </c>
      <c r="CC90" s="510">
        <v>3.6809476894826729E-5</v>
      </c>
      <c r="CD90" s="510">
        <v>5.2037008181459623E-5</v>
      </c>
      <c r="CE90" s="510">
        <v>4.2188909061299608E-5</v>
      </c>
      <c r="CF90" s="510">
        <v>1.1000730981738079E-4</v>
      </c>
      <c r="CG90" s="510">
        <v>1.3375654350012054E-4</v>
      </c>
      <c r="CH90" s="510">
        <v>1.3585990538713484E-4</v>
      </c>
      <c r="CI90" s="510">
        <v>1.1862638562470554E-3</v>
      </c>
      <c r="CJ90" s="510">
        <v>7.7120096807299155E-4</v>
      </c>
      <c r="CK90" s="510">
        <v>6.3400267219610167E-4</v>
      </c>
      <c r="CL90" s="510">
        <v>1.0055815547190345</v>
      </c>
      <c r="CM90" s="510">
        <v>4.7430811540418127E-4</v>
      </c>
      <c r="CN90" s="510">
        <v>7.2680483970643579E-5</v>
      </c>
      <c r="CO90" s="510">
        <v>4.07276874579335E-5</v>
      </c>
      <c r="CP90" s="510">
        <v>9.2252900128123849E-5</v>
      </c>
      <c r="CQ90" s="510">
        <v>4.1717891413292323E-5</v>
      </c>
      <c r="CR90" s="510">
        <v>6.3964157815976012E-5</v>
      </c>
      <c r="CS90" s="510">
        <v>8.4360266600123459E-5</v>
      </c>
      <c r="CT90" s="510">
        <v>2.8256141562397606E-5</v>
      </c>
      <c r="CU90" s="510">
        <v>1.1263181903678422E-4</v>
      </c>
      <c r="CV90" s="510">
        <v>1.3639864265397938E-4</v>
      </c>
      <c r="CW90" s="510">
        <v>2.4364331473883277E-3</v>
      </c>
      <c r="CX90" s="510">
        <v>1.3358665239436061E-4</v>
      </c>
      <c r="CY90" s="510">
        <v>4.2466533368950307E-4</v>
      </c>
      <c r="CZ90" s="510">
        <v>8.6871166972513739E-5</v>
      </c>
      <c r="DA90" s="510">
        <v>7.2716316016360879E-5</v>
      </c>
      <c r="DB90" s="510">
        <v>6.8247270788854568E-5</v>
      </c>
      <c r="DC90" s="510">
        <v>1.0656604313434882E-4</v>
      </c>
      <c r="DD90" s="510">
        <v>7.1026746946264234E-5</v>
      </c>
      <c r="DE90" s="510">
        <v>6.4668497412580361E-5</v>
      </c>
      <c r="DF90" s="510">
        <v>8.3800069442968236E-4</v>
      </c>
      <c r="DG90" s="535">
        <v>1.0188574884029673</v>
      </c>
      <c r="DH90" s="536">
        <v>0.77200302698427392</v>
      </c>
      <c r="DI90" s="537" t="s">
        <v>291</v>
      </c>
    </row>
    <row r="91" spans="1:113" ht="18.75" customHeight="1">
      <c r="A91" s="603" t="s">
        <v>292</v>
      </c>
      <c r="B91" s="611" t="s">
        <v>384</v>
      </c>
      <c r="C91" s="488"/>
      <c r="D91" s="533">
        <v>8.5567145836388777E-4</v>
      </c>
      <c r="E91" s="533">
        <v>5.4203400982599846E-4</v>
      </c>
      <c r="F91" s="533">
        <v>2.0196093667089374E-3</v>
      </c>
      <c r="G91" s="533">
        <v>4.6727364997975755E-4</v>
      </c>
      <c r="H91" s="533">
        <v>1.1870837484901813E-3</v>
      </c>
      <c r="I91" s="533">
        <v>0</v>
      </c>
      <c r="J91" s="533">
        <v>1.4220788386592599E-3</v>
      </c>
      <c r="K91" s="533">
        <v>1.3550253480227559E-3</v>
      </c>
      <c r="L91" s="510">
        <v>1.6033036961373322E-3</v>
      </c>
      <c r="M91" s="510">
        <v>9.6780967150605099E-4</v>
      </c>
      <c r="N91" s="510">
        <v>0</v>
      </c>
      <c r="O91" s="510">
        <v>9.101714932922498E-4</v>
      </c>
      <c r="P91" s="510">
        <v>2.2290097543816666E-3</v>
      </c>
      <c r="Q91" s="510">
        <v>1.1966370144663745E-3</v>
      </c>
      <c r="R91" s="510">
        <v>2.0707387663205213E-3</v>
      </c>
      <c r="S91" s="510">
        <v>5.8670069946210391E-4</v>
      </c>
      <c r="T91" s="510">
        <v>1.741603196454044E-3</v>
      </c>
      <c r="U91" s="510">
        <v>1.157489698787779E-3</v>
      </c>
      <c r="V91" s="510">
        <v>2.6924762027550463E-3</v>
      </c>
      <c r="W91" s="510">
        <v>1.2042066569635079E-3</v>
      </c>
      <c r="X91" s="510">
        <v>0</v>
      </c>
      <c r="Y91" s="510">
        <v>6.0438295806784662E-4</v>
      </c>
      <c r="Z91" s="510">
        <v>4.4297570841583746E-4</v>
      </c>
      <c r="AA91" s="510">
        <v>8.4728787034103672E-4</v>
      </c>
      <c r="AB91" s="510">
        <v>3.6348934192213835E-3</v>
      </c>
      <c r="AC91" s="510">
        <v>1.5902916592161786E-3</v>
      </c>
      <c r="AD91" s="510">
        <v>6.8871937462673785E-5</v>
      </c>
      <c r="AE91" s="510">
        <v>1.0191502863477091E-3</v>
      </c>
      <c r="AF91" s="510">
        <v>7.3022381263962086E-4</v>
      </c>
      <c r="AG91" s="510">
        <v>2.0344734906049288E-3</v>
      </c>
      <c r="AH91" s="510">
        <v>1.0839773863941813E-3</v>
      </c>
      <c r="AI91" s="510">
        <v>6.8403028573614543E-4</v>
      </c>
      <c r="AJ91" s="510">
        <v>7.3788595176297505E-4</v>
      </c>
      <c r="AK91" s="510">
        <v>1.9072133511276821E-3</v>
      </c>
      <c r="AL91" s="510">
        <v>1.3310583592185984E-3</v>
      </c>
      <c r="AM91" s="510">
        <v>5.6869578589306539E-4</v>
      </c>
      <c r="AN91" s="510">
        <v>3.7408973198094285E-4</v>
      </c>
      <c r="AO91" s="510">
        <v>5.5934315973380508E-4</v>
      </c>
      <c r="AP91" s="510">
        <v>6.6372523770000355E-4</v>
      </c>
      <c r="AQ91" s="510">
        <v>6.074593836404719E-4</v>
      </c>
      <c r="AR91" s="510">
        <v>6.4246219310319002E-4</v>
      </c>
      <c r="AS91" s="510">
        <v>7.7358288094049458E-4</v>
      </c>
      <c r="AT91" s="510">
        <v>1.1283872411769363E-3</v>
      </c>
      <c r="AU91" s="510">
        <v>1.1499056968264014E-3</v>
      </c>
      <c r="AV91" s="510">
        <v>1.0111533483176125E-3</v>
      </c>
      <c r="AW91" s="510">
        <v>1.2992905803627971E-3</v>
      </c>
      <c r="AX91" s="510">
        <v>1.6196821526764148E-3</v>
      </c>
      <c r="AY91" s="510">
        <v>1.5003405314738109E-3</v>
      </c>
      <c r="AZ91" s="510">
        <v>1.1863093591466714E-3</v>
      </c>
      <c r="BA91" s="510">
        <v>1.3968611990645566E-3</v>
      </c>
      <c r="BB91" s="510">
        <v>1.2070659687505897E-3</v>
      </c>
      <c r="BC91" s="510">
        <v>1.4044781112278948E-3</v>
      </c>
      <c r="BD91" s="510">
        <v>1.347528417441599E-3</v>
      </c>
      <c r="BE91" s="510">
        <v>2.654827842864492E-4</v>
      </c>
      <c r="BF91" s="510">
        <v>4.1506507062771922E-4</v>
      </c>
      <c r="BG91" s="510">
        <v>5.4201011384527934E-4</v>
      </c>
      <c r="BH91" s="510">
        <v>6.1599265347520406E-4</v>
      </c>
      <c r="BI91" s="510">
        <v>9.1235718982710752E-4</v>
      </c>
      <c r="BJ91" s="510">
        <v>1.5714759429682952E-3</v>
      </c>
      <c r="BK91" s="510">
        <v>1.3291671049423942E-3</v>
      </c>
      <c r="BL91" s="510">
        <v>3.136217714990067E-4</v>
      </c>
      <c r="BM91" s="510">
        <v>1.5170690207731261E-3</v>
      </c>
      <c r="BN91" s="510">
        <v>1.4216452302995466E-3</v>
      </c>
      <c r="BO91" s="510">
        <v>1.5549188831121515E-3</v>
      </c>
      <c r="BP91" s="510">
        <v>1.267142095953952E-3</v>
      </c>
      <c r="BQ91" s="510">
        <v>9.0960040575017184E-4</v>
      </c>
      <c r="BR91" s="510">
        <v>7.9682614322880267E-4</v>
      </c>
      <c r="BS91" s="510">
        <v>2.2124360832292346E-3</v>
      </c>
      <c r="BT91" s="510">
        <v>1.4552994924296515E-3</v>
      </c>
      <c r="BU91" s="510">
        <v>2.0936749400942531E-3</v>
      </c>
      <c r="BV91" s="510">
        <v>3.4786170632822187E-3</v>
      </c>
      <c r="BW91" s="510">
        <v>1.6365223811831381E-3</v>
      </c>
      <c r="BX91" s="510">
        <v>1.3252296679825213E-3</v>
      </c>
      <c r="BY91" s="510">
        <v>2.9265205037121351E-4</v>
      </c>
      <c r="BZ91" s="510">
        <v>1.5245427493392283E-3</v>
      </c>
      <c r="CA91" s="510">
        <v>1.6142204512834834E-3</v>
      </c>
      <c r="CB91" s="510">
        <v>7.594757240705531E-4</v>
      </c>
      <c r="CC91" s="510">
        <v>7.5124114102800333E-4</v>
      </c>
      <c r="CD91" s="510">
        <v>1.5700513083982261E-3</v>
      </c>
      <c r="CE91" s="510">
        <v>2.5241021484948899E-3</v>
      </c>
      <c r="CF91" s="510">
        <v>2.0118533846992686E-3</v>
      </c>
      <c r="CG91" s="510">
        <v>2.3137788653844883E-3</v>
      </c>
      <c r="CH91" s="510">
        <v>3.7930371880939943E-3</v>
      </c>
      <c r="CI91" s="510">
        <v>7.4687314962644923E-3</v>
      </c>
      <c r="CJ91" s="510">
        <v>9.1032802428393039E-2</v>
      </c>
      <c r="CK91" s="510">
        <v>5.7817460061238583E-3</v>
      </c>
      <c r="CL91" s="510">
        <v>2.0770324511919055E-2</v>
      </c>
      <c r="CM91" s="510">
        <v>1.0305058115123318</v>
      </c>
      <c r="CN91" s="510">
        <v>3.91898013662716E-3</v>
      </c>
      <c r="CO91" s="510">
        <v>2.280369101220146E-3</v>
      </c>
      <c r="CP91" s="510">
        <v>4.9706139628792187E-3</v>
      </c>
      <c r="CQ91" s="510">
        <v>1.6399449762882358E-3</v>
      </c>
      <c r="CR91" s="510">
        <v>1.6830515825602709E-3</v>
      </c>
      <c r="CS91" s="510">
        <v>5.0441100652844351E-3</v>
      </c>
      <c r="CT91" s="510">
        <v>1.3197078109486254E-3</v>
      </c>
      <c r="CU91" s="510">
        <v>1.1639337629994154E-2</v>
      </c>
      <c r="CV91" s="510">
        <v>2.0309978470188367E-3</v>
      </c>
      <c r="CW91" s="510">
        <v>0.11163144004117991</v>
      </c>
      <c r="CX91" s="510">
        <v>6.8624511631882896E-4</v>
      </c>
      <c r="CY91" s="510">
        <v>3.0483470179629552E-3</v>
      </c>
      <c r="CZ91" s="510">
        <v>3.3603501101019829E-3</v>
      </c>
      <c r="DA91" s="510">
        <v>2.3929407782730828E-3</v>
      </c>
      <c r="DB91" s="510">
        <v>3.9396442503300665E-3</v>
      </c>
      <c r="DC91" s="510">
        <v>7.9420619393873477E-3</v>
      </c>
      <c r="DD91" s="510">
        <v>2.1990792673840165E-3</v>
      </c>
      <c r="DE91" s="510">
        <v>7.4866028320699817E-4</v>
      </c>
      <c r="DF91" s="510">
        <v>4.8865089589265531E-3</v>
      </c>
      <c r="DG91" s="535">
        <v>1.4330769166074699</v>
      </c>
      <c r="DH91" s="536">
        <v>1.0858630673230028</v>
      </c>
      <c r="DI91" s="537" t="s">
        <v>292</v>
      </c>
    </row>
    <row r="92" spans="1:113" ht="18.75" customHeight="1">
      <c r="A92" s="603" t="s">
        <v>293</v>
      </c>
      <c r="B92" s="611" t="s">
        <v>194</v>
      </c>
      <c r="C92" s="488"/>
      <c r="D92" s="533">
        <v>2.423816966078597E-3</v>
      </c>
      <c r="E92" s="533">
        <v>5.4714332902185332E-4</v>
      </c>
      <c r="F92" s="533">
        <v>4.9040273659914791E-4</v>
      </c>
      <c r="G92" s="533">
        <v>8.481985846832881E-4</v>
      </c>
      <c r="H92" s="533">
        <v>3.1047158862365664E-3</v>
      </c>
      <c r="I92" s="533">
        <v>0</v>
      </c>
      <c r="J92" s="533">
        <v>3.3899804862247427E-3</v>
      </c>
      <c r="K92" s="533">
        <v>1.7777742964141838E-3</v>
      </c>
      <c r="L92" s="510">
        <v>5.9679662624359737E-4</v>
      </c>
      <c r="M92" s="510">
        <v>6.3028752814398735E-3</v>
      </c>
      <c r="N92" s="510">
        <v>0</v>
      </c>
      <c r="O92" s="510">
        <v>7.0066178900154855E-4</v>
      </c>
      <c r="P92" s="510">
        <v>8.5374970574846325E-4</v>
      </c>
      <c r="Q92" s="510">
        <v>1.4135178532856626E-3</v>
      </c>
      <c r="R92" s="510">
        <v>1.0424922985403115E-3</v>
      </c>
      <c r="S92" s="510">
        <v>8.4106741672238222E-4</v>
      </c>
      <c r="T92" s="510">
        <v>1.3051672965102756E-3</v>
      </c>
      <c r="U92" s="510">
        <v>6.865290480805033E-4</v>
      </c>
      <c r="V92" s="510">
        <v>3.6045775928349931E-4</v>
      </c>
      <c r="W92" s="510">
        <v>7.484674154032043E-4</v>
      </c>
      <c r="X92" s="510">
        <v>0</v>
      </c>
      <c r="Y92" s="510">
        <v>4.4938532003787007E-4</v>
      </c>
      <c r="Z92" s="510">
        <v>6.4916413321435191E-4</v>
      </c>
      <c r="AA92" s="510">
        <v>1.9973837957129627E-3</v>
      </c>
      <c r="AB92" s="510">
        <v>9.0847384257164193E-4</v>
      </c>
      <c r="AC92" s="510">
        <v>1.5598439967351254E-3</v>
      </c>
      <c r="AD92" s="510">
        <v>5.8834855831683767E-5</v>
      </c>
      <c r="AE92" s="510">
        <v>1.7782640630468847E-3</v>
      </c>
      <c r="AF92" s="510">
        <v>5.7590035022600462E-4</v>
      </c>
      <c r="AG92" s="510">
        <v>1.746312615958106E-3</v>
      </c>
      <c r="AH92" s="510">
        <v>1.0449413085146561E-3</v>
      </c>
      <c r="AI92" s="510">
        <v>1.9244936952628573E-3</v>
      </c>
      <c r="AJ92" s="510">
        <v>3.3197219233318592E-3</v>
      </c>
      <c r="AK92" s="510">
        <v>8.7899699531534929E-4</v>
      </c>
      <c r="AL92" s="510">
        <v>3.132069688845409E-3</v>
      </c>
      <c r="AM92" s="510">
        <v>2.2403209023576804E-3</v>
      </c>
      <c r="AN92" s="510">
        <v>1.0605703241810505E-3</v>
      </c>
      <c r="AO92" s="510">
        <v>3.5334857096486773E-3</v>
      </c>
      <c r="AP92" s="510">
        <v>2.5333499149023369E-3</v>
      </c>
      <c r="AQ92" s="510">
        <v>1.5299507528711794E-3</v>
      </c>
      <c r="AR92" s="510">
        <v>1.0060687128267624E-3</v>
      </c>
      <c r="AS92" s="510">
        <v>1.0323792867999776E-3</v>
      </c>
      <c r="AT92" s="510">
        <v>1.2603599514845252E-3</v>
      </c>
      <c r="AU92" s="510">
        <v>2.1074974775489252E-3</v>
      </c>
      <c r="AV92" s="510">
        <v>1.5201482395261147E-3</v>
      </c>
      <c r="AW92" s="510">
        <v>9.4070239760493202E-4</v>
      </c>
      <c r="AX92" s="510">
        <v>6.5906913623472064E-4</v>
      </c>
      <c r="AY92" s="510">
        <v>3.9629906828884124E-4</v>
      </c>
      <c r="AZ92" s="510">
        <v>5.9604079998343902E-4</v>
      </c>
      <c r="BA92" s="510">
        <v>6.1888541961367064E-4</v>
      </c>
      <c r="BB92" s="510">
        <v>4.3329724166215445E-4</v>
      </c>
      <c r="BC92" s="510">
        <v>9.6484833111614733E-4</v>
      </c>
      <c r="BD92" s="510">
        <v>7.7906096036062114E-4</v>
      </c>
      <c r="BE92" s="510">
        <v>1.1281783207590643E-4</v>
      </c>
      <c r="BF92" s="510">
        <v>1.3176104124642144E-4</v>
      </c>
      <c r="BG92" s="510">
        <v>3.0824524993053369E-4</v>
      </c>
      <c r="BH92" s="510">
        <v>3.8205084929372491E-4</v>
      </c>
      <c r="BI92" s="510">
        <v>2.2482496392201342E-3</v>
      </c>
      <c r="BJ92" s="510">
        <v>3.1094393141059347E-3</v>
      </c>
      <c r="BK92" s="510">
        <v>7.1744901218182033E-4</v>
      </c>
      <c r="BL92" s="510">
        <v>3.787790704221857E-4</v>
      </c>
      <c r="BM92" s="510">
        <v>5.0524644416258518E-3</v>
      </c>
      <c r="BN92" s="510">
        <v>5.5056770636890753E-3</v>
      </c>
      <c r="BO92" s="510">
        <v>1.8618603293109857E-3</v>
      </c>
      <c r="BP92" s="510">
        <v>2.8908352730707587E-3</v>
      </c>
      <c r="BQ92" s="510">
        <v>1.2226149445086079E-3</v>
      </c>
      <c r="BR92" s="510">
        <v>8.828495405300966E-4</v>
      </c>
      <c r="BS92" s="510">
        <v>3.4114846667197009E-3</v>
      </c>
      <c r="BT92" s="510">
        <v>6.4902421165209051E-3</v>
      </c>
      <c r="BU92" s="510">
        <v>2.0601032119603878E-3</v>
      </c>
      <c r="BV92" s="510">
        <v>1.6439767138553326E-3</v>
      </c>
      <c r="BW92" s="510">
        <v>1.8302163688284768E-3</v>
      </c>
      <c r="BX92" s="510">
        <v>6.2488630552518225E-4</v>
      </c>
      <c r="BY92" s="510">
        <v>2.3174843971261963E-4</v>
      </c>
      <c r="BZ92" s="510">
        <v>2.7442065884042137E-3</v>
      </c>
      <c r="CA92" s="510">
        <v>3.450046273755546E-3</v>
      </c>
      <c r="CB92" s="510">
        <v>8.6455002254044657E-4</v>
      </c>
      <c r="CC92" s="510">
        <v>3.3918031039908564E-3</v>
      </c>
      <c r="CD92" s="510">
        <v>2.2981219384614138E-3</v>
      </c>
      <c r="CE92" s="510">
        <v>6.080637843534736E-4</v>
      </c>
      <c r="CF92" s="510">
        <v>1.3084529936822559E-3</v>
      </c>
      <c r="CG92" s="510">
        <v>2.9781157909495718E-3</v>
      </c>
      <c r="CH92" s="510">
        <v>5.6610948528000083E-4</v>
      </c>
      <c r="CI92" s="510">
        <v>1.3470540341494249E-3</v>
      </c>
      <c r="CJ92" s="510">
        <v>3.1961064105111743E-3</v>
      </c>
      <c r="CK92" s="510">
        <v>5.152151545977843E-4</v>
      </c>
      <c r="CL92" s="510">
        <v>1.3731172618594079E-3</v>
      </c>
      <c r="CM92" s="510">
        <v>8.6859101340281027E-4</v>
      </c>
      <c r="CN92" s="510">
        <v>1.0009084276092712</v>
      </c>
      <c r="CO92" s="510">
        <v>3.4232104827862553E-3</v>
      </c>
      <c r="CP92" s="510">
        <v>1.6731175788786544E-3</v>
      </c>
      <c r="CQ92" s="510">
        <v>8.2775074460096632E-4</v>
      </c>
      <c r="CR92" s="510">
        <v>4.0958926123640825E-3</v>
      </c>
      <c r="CS92" s="510">
        <v>3.4545361235507914E-3</v>
      </c>
      <c r="CT92" s="510">
        <v>1.2625831202166472E-3</v>
      </c>
      <c r="CU92" s="510">
        <v>1.5405868714681637E-3</v>
      </c>
      <c r="CV92" s="510">
        <v>2.953497289578038E-3</v>
      </c>
      <c r="CW92" s="510">
        <v>1.1620818181162069E-3</v>
      </c>
      <c r="CX92" s="510">
        <v>7.8356838667819923E-4</v>
      </c>
      <c r="CY92" s="510">
        <v>1.0685822780520978E-3</v>
      </c>
      <c r="CZ92" s="510">
        <v>1.7225888745805971E-3</v>
      </c>
      <c r="DA92" s="510">
        <v>1.0576989403355097E-3</v>
      </c>
      <c r="DB92" s="510">
        <v>2.0278094041382578E-3</v>
      </c>
      <c r="DC92" s="510">
        <v>7.6633428985196808E-4</v>
      </c>
      <c r="DD92" s="510">
        <v>2.0132278135764179E-3</v>
      </c>
      <c r="DE92" s="510">
        <v>8.0010724441451834E-4</v>
      </c>
      <c r="DF92" s="510">
        <v>0.24788828183705752</v>
      </c>
      <c r="DG92" s="535">
        <v>1.4167071245869234</v>
      </c>
      <c r="DH92" s="536">
        <v>1.0734594395980164</v>
      </c>
      <c r="DI92" s="537" t="s">
        <v>293</v>
      </c>
    </row>
    <row r="93" spans="1:113" ht="18.75" customHeight="1">
      <c r="A93" s="603" t="s">
        <v>294</v>
      </c>
      <c r="B93" s="611" t="s">
        <v>385</v>
      </c>
      <c r="C93" s="488"/>
      <c r="D93" s="533">
        <v>1.0228722114259406E-4</v>
      </c>
      <c r="E93" s="533">
        <v>6.9703507937281218E-5</v>
      </c>
      <c r="F93" s="533">
        <v>3.1296043698473728E-4</v>
      </c>
      <c r="G93" s="533">
        <v>3.5299265336335418E-5</v>
      </c>
      <c r="H93" s="533">
        <v>1.0072746028878795E-4</v>
      </c>
      <c r="I93" s="533">
        <v>0</v>
      </c>
      <c r="J93" s="533">
        <v>2.0604908419824259E-4</v>
      </c>
      <c r="K93" s="533">
        <v>3.9626310247631302E-4</v>
      </c>
      <c r="L93" s="510">
        <v>1.2607360267897691E-4</v>
      </c>
      <c r="M93" s="510">
        <v>6.4283635285028557E-5</v>
      </c>
      <c r="N93" s="510">
        <v>0</v>
      </c>
      <c r="O93" s="510">
        <v>7.835348153506459E-5</v>
      </c>
      <c r="P93" s="510">
        <v>1.4955712132985771E-4</v>
      </c>
      <c r="Q93" s="510">
        <v>1.4044861672791783E-4</v>
      </c>
      <c r="R93" s="510">
        <v>3.2578655716245685E-4</v>
      </c>
      <c r="S93" s="510">
        <v>3.1622269652383715E-4</v>
      </c>
      <c r="T93" s="510">
        <v>1.2180339474786006E-4</v>
      </c>
      <c r="U93" s="510">
        <v>7.1950239969769249E-5</v>
      </c>
      <c r="V93" s="510">
        <v>1.6505931579706808E-4</v>
      </c>
      <c r="W93" s="510">
        <v>2.9381740799547067E-4</v>
      </c>
      <c r="X93" s="510">
        <v>0</v>
      </c>
      <c r="Y93" s="510">
        <v>2.397811853240642E-4</v>
      </c>
      <c r="Z93" s="510">
        <v>3.4736531088210254E-4</v>
      </c>
      <c r="AA93" s="510">
        <v>3.2569097196608206E-4</v>
      </c>
      <c r="AB93" s="510">
        <v>4.2551609622086518E-4</v>
      </c>
      <c r="AC93" s="510">
        <v>4.4651114846736473E-4</v>
      </c>
      <c r="AD93" s="510">
        <v>2.3312382070355307E-5</v>
      </c>
      <c r="AE93" s="510">
        <v>7.7521408270173452E-5</v>
      </c>
      <c r="AF93" s="510">
        <v>1.7309824936894141E-4</v>
      </c>
      <c r="AG93" s="510">
        <v>1.9498371951584634E-4</v>
      </c>
      <c r="AH93" s="510">
        <v>5.4971990714789557E-5</v>
      </c>
      <c r="AI93" s="510">
        <v>2.7462427377812946E-4</v>
      </c>
      <c r="AJ93" s="510">
        <v>2.5165039256402075E-4</v>
      </c>
      <c r="AK93" s="510">
        <v>1.1165638155165266E-3</v>
      </c>
      <c r="AL93" s="510">
        <v>2.4117380611462342E-4</v>
      </c>
      <c r="AM93" s="510">
        <v>1.9608387623551581E-4</v>
      </c>
      <c r="AN93" s="510">
        <v>1.1582642395625441E-4</v>
      </c>
      <c r="AO93" s="510">
        <v>3.474823266668286E-4</v>
      </c>
      <c r="AP93" s="510">
        <v>5.6473835616953148E-5</v>
      </c>
      <c r="AQ93" s="510">
        <v>7.1945026053237492E-5</v>
      </c>
      <c r="AR93" s="510">
        <v>1.0370835542076913E-4</v>
      </c>
      <c r="AS93" s="510">
        <v>2.3964032824815072E-4</v>
      </c>
      <c r="AT93" s="510">
        <v>2.4371836382767299E-4</v>
      </c>
      <c r="AU93" s="510">
        <v>6.9309800596698207E-4</v>
      </c>
      <c r="AV93" s="510">
        <v>2.9917412291506672E-4</v>
      </c>
      <c r="AW93" s="510">
        <v>4.2418643472184658E-4</v>
      </c>
      <c r="AX93" s="510">
        <v>9.2669972626658736E-4</v>
      </c>
      <c r="AY93" s="510">
        <v>1.3850216937223174E-3</v>
      </c>
      <c r="AZ93" s="510">
        <v>8.9570610865105183E-4</v>
      </c>
      <c r="BA93" s="510">
        <v>1.9237564998089321E-3</v>
      </c>
      <c r="BB93" s="510">
        <v>9.3164629958605958E-4</v>
      </c>
      <c r="BC93" s="510">
        <v>1.1372843825840178E-3</v>
      </c>
      <c r="BD93" s="510">
        <v>1.8069626348282705E-3</v>
      </c>
      <c r="BE93" s="510">
        <v>1.248886997593697E-4</v>
      </c>
      <c r="BF93" s="510">
        <v>6.2488145419741111E-5</v>
      </c>
      <c r="BG93" s="510">
        <v>1.8852097144816937E-4</v>
      </c>
      <c r="BH93" s="510">
        <v>3.1286970377705504E-4</v>
      </c>
      <c r="BI93" s="510">
        <v>1.5293026848137276E-3</v>
      </c>
      <c r="BJ93" s="510">
        <v>5.8390261488363245E-5</v>
      </c>
      <c r="BK93" s="510">
        <v>8.8271942677893315E-5</v>
      </c>
      <c r="BL93" s="510">
        <v>2.9173477371975222E-5</v>
      </c>
      <c r="BM93" s="510">
        <v>2.5923556339547553E-4</v>
      </c>
      <c r="BN93" s="510">
        <v>1.8943712314456918E-4</v>
      </c>
      <c r="BO93" s="510">
        <v>2.2065115512697408E-4</v>
      </c>
      <c r="BP93" s="510">
        <v>2.3938914291573139E-4</v>
      </c>
      <c r="BQ93" s="510">
        <v>9.2123323145743051E-4</v>
      </c>
      <c r="BR93" s="510">
        <v>4.1887425929351842E-4</v>
      </c>
      <c r="BS93" s="510">
        <v>2.9734255062547412E-4</v>
      </c>
      <c r="BT93" s="510">
        <v>2.7280362971956535E-4</v>
      </c>
      <c r="BU93" s="510">
        <v>3.4159559313189585E-4</v>
      </c>
      <c r="BV93" s="510">
        <v>4.084921280752661E-4</v>
      </c>
      <c r="BW93" s="510">
        <v>1.2481266371036143E-4</v>
      </c>
      <c r="BX93" s="510">
        <v>9.4962988908026935E-5</v>
      </c>
      <c r="BY93" s="510">
        <v>3.4857682482264078E-5</v>
      </c>
      <c r="BZ93" s="510">
        <v>4.6925679097815079E-3</v>
      </c>
      <c r="CA93" s="510">
        <v>2.3506425404375792E-4</v>
      </c>
      <c r="CB93" s="510">
        <v>4.498307438178191E-4</v>
      </c>
      <c r="CC93" s="510">
        <v>1.7921216428948037E-4</v>
      </c>
      <c r="CD93" s="510">
        <v>1.4417089875538584E-4</v>
      </c>
      <c r="CE93" s="510">
        <v>9.0928691011775929E-4</v>
      </c>
      <c r="CF93" s="510">
        <v>3.4429152431975226E-4</v>
      </c>
      <c r="CG93" s="510">
        <v>5.4485497729842242E-4</v>
      </c>
      <c r="CH93" s="510">
        <v>2.8872647513998432E-4</v>
      </c>
      <c r="CI93" s="510">
        <v>5.4086718746074944E-3</v>
      </c>
      <c r="CJ93" s="510">
        <v>1.3617252049067795E-3</v>
      </c>
      <c r="CK93" s="510">
        <v>3.0934227315404087E-3</v>
      </c>
      <c r="CL93" s="510">
        <v>5.8906711746020551E-3</v>
      </c>
      <c r="CM93" s="510">
        <v>1.1820076680920633E-3</v>
      </c>
      <c r="CN93" s="510">
        <v>1.9168836985122007E-4</v>
      </c>
      <c r="CO93" s="510">
        <v>1.0000821566644889</v>
      </c>
      <c r="CP93" s="510">
        <v>1.5556387589679612E-4</v>
      </c>
      <c r="CQ93" s="510">
        <v>1.7109850912546144E-4</v>
      </c>
      <c r="CR93" s="510">
        <v>1.3643309202392056E-4</v>
      </c>
      <c r="CS93" s="510">
        <v>1.8799109626870051E-4</v>
      </c>
      <c r="CT93" s="510">
        <v>9.0437942438538479E-5</v>
      </c>
      <c r="CU93" s="510">
        <v>2.1268367925841579E-4</v>
      </c>
      <c r="CV93" s="510">
        <v>5.0345756624401892E-4</v>
      </c>
      <c r="CW93" s="510">
        <v>1.3312368968164791E-3</v>
      </c>
      <c r="CX93" s="510">
        <v>9.7720911457259446E-5</v>
      </c>
      <c r="CY93" s="510">
        <v>4.7638016611062367E-4</v>
      </c>
      <c r="CZ93" s="510">
        <v>4.1947436855519675E-4</v>
      </c>
      <c r="DA93" s="510">
        <v>4.6074229732691676E-4</v>
      </c>
      <c r="DB93" s="510">
        <v>7.7229429109781499E-4</v>
      </c>
      <c r="DC93" s="510">
        <v>2.9128892875675402E-4</v>
      </c>
      <c r="DD93" s="510">
        <v>4.0497680173274213E-4</v>
      </c>
      <c r="DE93" s="510">
        <v>9.2709386530803021E-5</v>
      </c>
      <c r="DF93" s="510">
        <v>4.9891561643360712E-4</v>
      </c>
      <c r="DG93" s="535">
        <v>1.0565871739144377</v>
      </c>
      <c r="DH93" s="536">
        <v>0.80059135435445039</v>
      </c>
      <c r="DI93" s="537" t="s">
        <v>294</v>
      </c>
    </row>
    <row r="94" spans="1:113" ht="18.75" customHeight="1">
      <c r="A94" s="603" t="s">
        <v>295</v>
      </c>
      <c r="B94" s="611" t="s">
        <v>542</v>
      </c>
      <c r="C94" s="488"/>
      <c r="D94" s="533">
        <v>0</v>
      </c>
      <c r="E94" s="533">
        <v>0</v>
      </c>
      <c r="F94" s="533">
        <v>0</v>
      </c>
      <c r="G94" s="533">
        <v>0</v>
      </c>
      <c r="H94" s="533">
        <v>0</v>
      </c>
      <c r="I94" s="533">
        <v>0</v>
      </c>
      <c r="J94" s="533">
        <v>0</v>
      </c>
      <c r="K94" s="533">
        <v>0</v>
      </c>
      <c r="L94" s="510">
        <v>0</v>
      </c>
      <c r="M94" s="510">
        <v>0</v>
      </c>
      <c r="N94" s="510">
        <v>0</v>
      </c>
      <c r="O94" s="510">
        <v>0</v>
      </c>
      <c r="P94" s="510">
        <v>0</v>
      </c>
      <c r="Q94" s="510">
        <v>0</v>
      </c>
      <c r="R94" s="510">
        <v>0</v>
      </c>
      <c r="S94" s="510">
        <v>0</v>
      </c>
      <c r="T94" s="510">
        <v>0</v>
      </c>
      <c r="U94" s="510">
        <v>0</v>
      </c>
      <c r="V94" s="510">
        <v>0</v>
      </c>
      <c r="W94" s="510">
        <v>0</v>
      </c>
      <c r="X94" s="510">
        <v>0</v>
      </c>
      <c r="Y94" s="510">
        <v>0</v>
      </c>
      <c r="Z94" s="510">
        <v>0</v>
      </c>
      <c r="AA94" s="510">
        <v>0</v>
      </c>
      <c r="AB94" s="510">
        <v>0</v>
      </c>
      <c r="AC94" s="510">
        <v>0</v>
      </c>
      <c r="AD94" s="510">
        <v>0</v>
      </c>
      <c r="AE94" s="510">
        <v>0</v>
      </c>
      <c r="AF94" s="510">
        <v>0</v>
      </c>
      <c r="AG94" s="510">
        <v>0</v>
      </c>
      <c r="AH94" s="510">
        <v>0</v>
      </c>
      <c r="AI94" s="510">
        <v>0</v>
      </c>
      <c r="AJ94" s="510">
        <v>0</v>
      </c>
      <c r="AK94" s="510">
        <v>0</v>
      </c>
      <c r="AL94" s="510">
        <v>0</v>
      </c>
      <c r="AM94" s="510">
        <v>0</v>
      </c>
      <c r="AN94" s="510">
        <v>0</v>
      </c>
      <c r="AO94" s="510">
        <v>0</v>
      </c>
      <c r="AP94" s="510">
        <v>0</v>
      </c>
      <c r="AQ94" s="510">
        <v>0</v>
      </c>
      <c r="AR94" s="510">
        <v>0</v>
      </c>
      <c r="AS94" s="510">
        <v>0</v>
      </c>
      <c r="AT94" s="510">
        <v>0</v>
      </c>
      <c r="AU94" s="510">
        <v>0</v>
      </c>
      <c r="AV94" s="510">
        <v>0</v>
      </c>
      <c r="AW94" s="510">
        <v>0</v>
      </c>
      <c r="AX94" s="510">
        <v>0</v>
      </c>
      <c r="AY94" s="510">
        <v>0</v>
      </c>
      <c r="AZ94" s="510">
        <v>0</v>
      </c>
      <c r="BA94" s="510">
        <v>0</v>
      </c>
      <c r="BB94" s="510">
        <v>0</v>
      </c>
      <c r="BC94" s="510">
        <v>0</v>
      </c>
      <c r="BD94" s="510">
        <v>0</v>
      </c>
      <c r="BE94" s="510">
        <v>0</v>
      </c>
      <c r="BF94" s="510">
        <v>0</v>
      </c>
      <c r="BG94" s="510">
        <v>0</v>
      </c>
      <c r="BH94" s="510">
        <v>0</v>
      </c>
      <c r="BI94" s="510">
        <v>0</v>
      </c>
      <c r="BJ94" s="510">
        <v>0</v>
      </c>
      <c r="BK94" s="510">
        <v>0</v>
      </c>
      <c r="BL94" s="510">
        <v>0</v>
      </c>
      <c r="BM94" s="510">
        <v>0</v>
      </c>
      <c r="BN94" s="510">
        <v>0</v>
      </c>
      <c r="BO94" s="510">
        <v>0</v>
      </c>
      <c r="BP94" s="510">
        <v>0</v>
      </c>
      <c r="BQ94" s="510">
        <v>0</v>
      </c>
      <c r="BR94" s="510">
        <v>0</v>
      </c>
      <c r="BS94" s="510">
        <v>0</v>
      </c>
      <c r="BT94" s="510">
        <v>0</v>
      </c>
      <c r="BU94" s="510">
        <v>0</v>
      </c>
      <c r="BV94" s="510">
        <v>0</v>
      </c>
      <c r="BW94" s="510">
        <v>0</v>
      </c>
      <c r="BX94" s="510">
        <v>0</v>
      </c>
      <c r="BY94" s="510">
        <v>0</v>
      </c>
      <c r="BZ94" s="510">
        <v>0</v>
      </c>
      <c r="CA94" s="510">
        <v>0</v>
      </c>
      <c r="CB94" s="510">
        <v>0</v>
      </c>
      <c r="CC94" s="510">
        <v>0</v>
      </c>
      <c r="CD94" s="510">
        <v>0</v>
      </c>
      <c r="CE94" s="510">
        <v>0</v>
      </c>
      <c r="CF94" s="510">
        <v>0</v>
      </c>
      <c r="CG94" s="510">
        <v>0</v>
      </c>
      <c r="CH94" s="510">
        <v>0</v>
      </c>
      <c r="CI94" s="510">
        <v>0</v>
      </c>
      <c r="CJ94" s="510">
        <v>0</v>
      </c>
      <c r="CK94" s="510">
        <v>0</v>
      </c>
      <c r="CL94" s="510">
        <v>0</v>
      </c>
      <c r="CM94" s="510">
        <v>0</v>
      </c>
      <c r="CN94" s="510">
        <v>0</v>
      </c>
      <c r="CO94" s="510">
        <v>0</v>
      </c>
      <c r="CP94" s="510">
        <v>1</v>
      </c>
      <c r="CQ94" s="510">
        <v>0</v>
      </c>
      <c r="CR94" s="510">
        <v>0</v>
      </c>
      <c r="CS94" s="510">
        <v>0</v>
      </c>
      <c r="CT94" s="510">
        <v>0</v>
      </c>
      <c r="CU94" s="510">
        <v>0</v>
      </c>
      <c r="CV94" s="510">
        <v>0</v>
      </c>
      <c r="CW94" s="510">
        <v>0</v>
      </c>
      <c r="CX94" s="510">
        <v>0</v>
      </c>
      <c r="CY94" s="510">
        <v>0</v>
      </c>
      <c r="CZ94" s="510">
        <v>0</v>
      </c>
      <c r="DA94" s="510">
        <v>0</v>
      </c>
      <c r="DB94" s="510">
        <v>0</v>
      </c>
      <c r="DC94" s="510">
        <v>0</v>
      </c>
      <c r="DD94" s="510">
        <v>0</v>
      </c>
      <c r="DE94" s="510">
        <v>0</v>
      </c>
      <c r="DF94" s="510">
        <v>0</v>
      </c>
      <c r="DG94" s="535">
        <v>1</v>
      </c>
      <c r="DH94" s="536">
        <v>0.75771443579844389</v>
      </c>
      <c r="DI94" s="537" t="s">
        <v>295</v>
      </c>
    </row>
    <row r="95" spans="1:113" ht="18.75" customHeight="1">
      <c r="A95" s="603" t="s">
        <v>296</v>
      </c>
      <c r="B95" s="611" t="s">
        <v>386</v>
      </c>
      <c r="C95" s="488"/>
      <c r="D95" s="533">
        <v>0</v>
      </c>
      <c r="E95" s="533">
        <v>0</v>
      </c>
      <c r="F95" s="533">
        <v>0</v>
      </c>
      <c r="G95" s="533">
        <v>0</v>
      </c>
      <c r="H95" s="533">
        <v>0</v>
      </c>
      <c r="I95" s="533">
        <v>0</v>
      </c>
      <c r="J95" s="533">
        <v>0</v>
      </c>
      <c r="K95" s="533">
        <v>0</v>
      </c>
      <c r="L95" s="510">
        <v>0</v>
      </c>
      <c r="M95" s="510">
        <v>0</v>
      </c>
      <c r="N95" s="510">
        <v>0</v>
      </c>
      <c r="O95" s="510">
        <v>0</v>
      </c>
      <c r="P95" s="510">
        <v>0</v>
      </c>
      <c r="Q95" s="510">
        <v>0</v>
      </c>
      <c r="R95" s="510">
        <v>0</v>
      </c>
      <c r="S95" s="510">
        <v>0</v>
      </c>
      <c r="T95" s="510">
        <v>0</v>
      </c>
      <c r="U95" s="510">
        <v>0</v>
      </c>
      <c r="V95" s="510">
        <v>0</v>
      </c>
      <c r="W95" s="510">
        <v>0</v>
      </c>
      <c r="X95" s="510">
        <v>0</v>
      </c>
      <c r="Y95" s="510">
        <v>0</v>
      </c>
      <c r="Z95" s="510">
        <v>0</v>
      </c>
      <c r="AA95" s="510">
        <v>0</v>
      </c>
      <c r="AB95" s="510">
        <v>0</v>
      </c>
      <c r="AC95" s="510">
        <v>0</v>
      </c>
      <c r="AD95" s="510">
        <v>0</v>
      </c>
      <c r="AE95" s="510">
        <v>0</v>
      </c>
      <c r="AF95" s="510">
        <v>0</v>
      </c>
      <c r="AG95" s="510">
        <v>0</v>
      </c>
      <c r="AH95" s="510">
        <v>0</v>
      </c>
      <c r="AI95" s="510">
        <v>0</v>
      </c>
      <c r="AJ95" s="510">
        <v>0</v>
      </c>
      <c r="AK95" s="510">
        <v>0</v>
      </c>
      <c r="AL95" s="510">
        <v>0</v>
      </c>
      <c r="AM95" s="510">
        <v>0</v>
      </c>
      <c r="AN95" s="510">
        <v>0</v>
      </c>
      <c r="AO95" s="510">
        <v>0</v>
      </c>
      <c r="AP95" s="510">
        <v>0</v>
      </c>
      <c r="AQ95" s="510">
        <v>0</v>
      </c>
      <c r="AR95" s="510">
        <v>0</v>
      </c>
      <c r="AS95" s="510">
        <v>0</v>
      </c>
      <c r="AT95" s="510">
        <v>0</v>
      </c>
      <c r="AU95" s="510">
        <v>0</v>
      </c>
      <c r="AV95" s="510">
        <v>0</v>
      </c>
      <c r="AW95" s="510">
        <v>0</v>
      </c>
      <c r="AX95" s="510">
        <v>0</v>
      </c>
      <c r="AY95" s="510">
        <v>0</v>
      </c>
      <c r="AZ95" s="510">
        <v>0</v>
      </c>
      <c r="BA95" s="510">
        <v>0</v>
      </c>
      <c r="BB95" s="510">
        <v>0</v>
      </c>
      <c r="BC95" s="510">
        <v>0</v>
      </c>
      <c r="BD95" s="510">
        <v>0</v>
      </c>
      <c r="BE95" s="510">
        <v>0</v>
      </c>
      <c r="BF95" s="510">
        <v>0</v>
      </c>
      <c r="BG95" s="510">
        <v>0</v>
      </c>
      <c r="BH95" s="510">
        <v>0</v>
      </c>
      <c r="BI95" s="510">
        <v>0</v>
      </c>
      <c r="BJ95" s="510">
        <v>0</v>
      </c>
      <c r="BK95" s="510">
        <v>0</v>
      </c>
      <c r="BL95" s="510">
        <v>0</v>
      </c>
      <c r="BM95" s="510">
        <v>0</v>
      </c>
      <c r="BN95" s="510">
        <v>0</v>
      </c>
      <c r="BO95" s="510">
        <v>0</v>
      </c>
      <c r="BP95" s="510">
        <v>0</v>
      </c>
      <c r="BQ95" s="510">
        <v>0</v>
      </c>
      <c r="BR95" s="510">
        <v>0</v>
      </c>
      <c r="BS95" s="510">
        <v>0</v>
      </c>
      <c r="BT95" s="510">
        <v>0</v>
      </c>
      <c r="BU95" s="510">
        <v>0</v>
      </c>
      <c r="BV95" s="510">
        <v>0</v>
      </c>
      <c r="BW95" s="510">
        <v>0</v>
      </c>
      <c r="BX95" s="510">
        <v>0</v>
      </c>
      <c r="BY95" s="510">
        <v>0</v>
      </c>
      <c r="BZ95" s="510">
        <v>0</v>
      </c>
      <c r="CA95" s="510">
        <v>0</v>
      </c>
      <c r="CB95" s="510">
        <v>0</v>
      </c>
      <c r="CC95" s="510">
        <v>0</v>
      </c>
      <c r="CD95" s="510">
        <v>0</v>
      </c>
      <c r="CE95" s="510">
        <v>0</v>
      </c>
      <c r="CF95" s="510">
        <v>0</v>
      </c>
      <c r="CG95" s="510">
        <v>0</v>
      </c>
      <c r="CH95" s="510">
        <v>0</v>
      </c>
      <c r="CI95" s="510">
        <v>0</v>
      </c>
      <c r="CJ95" s="510">
        <v>0</v>
      </c>
      <c r="CK95" s="510">
        <v>0</v>
      </c>
      <c r="CL95" s="510">
        <v>0</v>
      </c>
      <c r="CM95" s="510">
        <v>0</v>
      </c>
      <c r="CN95" s="510">
        <v>0</v>
      </c>
      <c r="CO95" s="510">
        <v>0</v>
      </c>
      <c r="CP95" s="510">
        <v>0</v>
      </c>
      <c r="CQ95" s="510">
        <v>1.0070615932682461</v>
      </c>
      <c r="CR95" s="510">
        <v>0</v>
      </c>
      <c r="CS95" s="510">
        <v>0</v>
      </c>
      <c r="CT95" s="510">
        <v>7.523408866671672E-4</v>
      </c>
      <c r="CU95" s="510">
        <v>0</v>
      </c>
      <c r="CV95" s="510">
        <v>0</v>
      </c>
      <c r="CW95" s="510">
        <v>0</v>
      </c>
      <c r="CX95" s="510">
        <v>0</v>
      </c>
      <c r="CY95" s="510">
        <v>0</v>
      </c>
      <c r="CZ95" s="510">
        <v>0</v>
      </c>
      <c r="DA95" s="510">
        <v>0</v>
      </c>
      <c r="DB95" s="510">
        <v>0</v>
      </c>
      <c r="DC95" s="510">
        <v>0</v>
      </c>
      <c r="DD95" s="510">
        <v>0</v>
      </c>
      <c r="DE95" s="510">
        <v>0</v>
      </c>
      <c r="DF95" s="510">
        <v>0</v>
      </c>
      <c r="DG95" s="535">
        <v>1.0078139341549133</v>
      </c>
      <c r="DH95" s="536">
        <v>0.76363516650800012</v>
      </c>
      <c r="DI95" s="537" t="s">
        <v>296</v>
      </c>
    </row>
    <row r="96" spans="1:113" ht="18.75" customHeight="1">
      <c r="A96" s="603" t="s">
        <v>297</v>
      </c>
      <c r="B96" s="611" t="s">
        <v>387</v>
      </c>
      <c r="C96" s="488"/>
      <c r="D96" s="533">
        <v>4.0717215481493639E-4</v>
      </c>
      <c r="E96" s="533">
        <v>2.5297765168553511E-4</v>
      </c>
      <c r="F96" s="533">
        <v>3.5022808835190435E-3</v>
      </c>
      <c r="G96" s="533">
        <v>2.5050679810308065E-5</v>
      </c>
      <c r="H96" s="533">
        <v>8.2240358912614824E-5</v>
      </c>
      <c r="I96" s="533">
        <v>0</v>
      </c>
      <c r="J96" s="533">
        <v>9.9623534504392886E-5</v>
      </c>
      <c r="K96" s="533">
        <v>1.1756235898127908E-4</v>
      </c>
      <c r="L96" s="510">
        <v>7.167713591849888E-5</v>
      </c>
      <c r="M96" s="510">
        <v>1.8202931027335809E-4</v>
      </c>
      <c r="N96" s="510">
        <v>0</v>
      </c>
      <c r="O96" s="510">
        <v>5.8206330121631011E-5</v>
      </c>
      <c r="P96" s="510">
        <v>5.9327082740108625E-5</v>
      </c>
      <c r="Q96" s="510">
        <v>6.3363677375772833E-5</v>
      </c>
      <c r="R96" s="510">
        <v>6.6801359117411589E-5</v>
      </c>
      <c r="S96" s="510">
        <v>9.7164894121609427E-5</v>
      </c>
      <c r="T96" s="510">
        <v>8.0820344264289834E-5</v>
      </c>
      <c r="U96" s="510">
        <v>8.8154503812379331E-5</v>
      </c>
      <c r="V96" s="510">
        <v>1.0370807091710001E-4</v>
      </c>
      <c r="W96" s="510">
        <v>7.2587673610061693E-5</v>
      </c>
      <c r="X96" s="510">
        <v>0</v>
      </c>
      <c r="Y96" s="510">
        <v>5.5898462454469954E-5</v>
      </c>
      <c r="Z96" s="510">
        <v>6.0982452216670882E-5</v>
      </c>
      <c r="AA96" s="510">
        <v>1.2526843841610471E-4</v>
      </c>
      <c r="AB96" s="510">
        <v>1.4709719501664289E-4</v>
      </c>
      <c r="AC96" s="510">
        <v>6.2821299171037133E-5</v>
      </c>
      <c r="AD96" s="510">
        <v>1.1539144710443276E-4</v>
      </c>
      <c r="AE96" s="510">
        <v>1.0967314093763287E-4</v>
      </c>
      <c r="AF96" s="510">
        <v>4.9797631524977066E-5</v>
      </c>
      <c r="AG96" s="510">
        <v>6.1966340767189432E-5</v>
      </c>
      <c r="AH96" s="510">
        <v>7.5544492402001179E-5</v>
      </c>
      <c r="AI96" s="510">
        <v>1.1385047614937949E-4</v>
      </c>
      <c r="AJ96" s="510">
        <v>1.2693447245144585E-4</v>
      </c>
      <c r="AK96" s="510">
        <v>1.2934289528001338E-4</v>
      </c>
      <c r="AL96" s="510">
        <v>1.339763727294016E-4</v>
      </c>
      <c r="AM96" s="510">
        <v>7.7845821991003825E-5</v>
      </c>
      <c r="AN96" s="510">
        <v>3.9393202440692411E-5</v>
      </c>
      <c r="AO96" s="510">
        <v>9.9498221636261632E-5</v>
      </c>
      <c r="AP96" s="510">
        <v>7.6458943489115088E-5</v>
      </c>
      <c r="AQ96" s="510">
        <v>1.1745645419630704E-4</v>
      </c>
      <c r="AR96" s="510">
        <v>1.2706513485922618E-4</v>
      </c>
      <c r="AS96" s="510">
        <v>5.8158928524293851E-5</v>
      </c>
      <c r="AT96" s="510">
        <v>5.7832488460811944E-5</v>
      </c>
      <c r="AU96" s="510">
        <v>5.7857984853931607E-5</v>
      </c>
      <c r="AV96" s="510">
        <v>4.8054172752977468E-5</v>
      </c>
      <c r="AW96" s="510">
        <v>5.4211983472045575E-5</v>
      </c>
      <c r="AX96" s="510">
        <v>4.6291705855302099E-5</v>
      </c>
      <c r="AY96" s="510">
        <v>3.3215049406639166E-5</v>
      </c>
      <c r="AZ96" s="510">
        <v>4.8040391208844041E-5</v>
      </c>
      <c r="BA96" s="510">
        <v>4.3632219633369324E-5</v>
      </c>
      <c r="BB96" s="510">
        <v>4.1056553820870655E-5</v>
      </c>
      <c r="BC96" s="510">
        <v>6.9051392336334726E-5</v>
      </c>
      <c r="BD96" s="510">
        <v>2.9960590025029334E-5</v>
      </c>
      <c r="BE96" s="510">
        <v>9.9230836281569554E-6</v>
      </c>
      <c r="BF96" s="510">
        <v>9.2847019269313684E-6</v>
      </c>
      <c r="BG96" s="510">
        <v>2.900374509987062E-5</v>
      </c>
      <c r="BH96" s="510">
        <v>3.2549641329667327E-5</v>
      </c>
      <c r="BI96" s="510">
        <v>6.5711858390903342E-5</v>
      </c>
      <c r="BJ96" s="510">
        <v>5.8405476246236241E-5</v>
      </c>
      <c r="BK96" s="510">
        <v>5.5560756628135271E-5</v>
      </c>
      <c r="BL96" s="510">
        <v>1.0411577267754819E-4</v>
      </c>
      <c r="BM96" s="510">
        <v>9.7318530454384701E-5</v>
      </c>
      <c r="BN96" s="510">
        <v>1.2665245247578288E-4</v>
      </c>
      <c r="BO96" s="510">
        <v>7.6591748966580499E-5</v>
      </c>
      <c r="BP96" s="510">
        <v>8.4425115190568353E-5</v>
      </c>
      <c r="BQ96" s="510">
        <v>1.018069790329395E-4</v>
      </c>
      <c r="BR96" s="510">
        <v>3.2536259061851231E-4</v>
      </c>
      <c r="BS96" s="510">
        <v>3.0120448141419433E-4</v>
      </c>
      <c r="BT96" s="510">
        <v>1.0673908813519952E-4</v>
      </c>
      <c r="BU96" s="510">
        <v>9.8001195529296814E-5</v>
      </c>
      <c r="BV96" s="510">
        <v>2.5069048917301126E-4</v>
      </c>
      <c r="BW96" s="510">
        <v>8.8891489154754232E-5</v>
      </c>
      <c r="BX96" s="510">
        <v>6.7732207760271099E-5</v>
      </c>
      <c r="BY96" s="510">
        <v>2.1444533975784755E-5</v>
      </c>
      <c r="BZ96" s="510">
        <v>1.6000869735641093E-4</v>
      </c>
      <c r="CA96" s="510">
        <v>8.1678327100536937E-5</v>
      </c>
      <c r="CB96" s="510">
        <v>1.3859471828755074E-4</v>
      </c>
      <c r="CC96" s="510">
        <v>1.8296175028022891E-4</v>
      </c>
      <c r="CD96" s="510">
        <v>2.0862688676147838E-4</v>
      </c>
      <c r="CE96" s="510">
        <v>5.6493391982942933E-5</v>
      </c>
      <c r="CF96" s="510">
        <v>2.6147017618330295E-2</v>
      </c>
      <c r="CG96" s="510">
        <v>1.059276926704089E-3</v>
      </c>
      <c r="CH96" s="510">
        <v>2.200558004857923E-5</v>
      </c>
      <c r="CI96" s="510">
        <v>1.8310634245271443E-3</v>
      </c>
      <c r="CJ96" s="510">
        <v>7.8126821036442239E-4</v>
      </c>
      <c r="CK96" s="510">
        <v>9.6925366537821455E-5</v>
      </c>
      <c r="CL96" s="510">
        <v>1.0405075792301948E-3</v>
      </c>
      <c r="CM96" s="510">
        <v>4.1076939726128014E-4</v>
      </c>
      <c r="CN96" s="510">
        <v>9.4439118247804813E-5</v>
      </c>
      <c r="CO96" s="510">
        <v>8.8918227086940416E-5</v>
      </c>
      <c r="CP96" s="510">
        <v>6.9934262284159667E-5</v>
      </c>
      <c r="CQ96" s="510">
        <v>1.4229026027006085E-2</v>
      </c>
      <c r="CR96" s="510">
        <v>1.0583611049962425</v>
      </c>
      <c r="CS96" s="510">
        <v>3.582224489271946E-3</v>
      </c>
      <c r="CT96" s="510">
        <v>1.6266256950063234E-3</v>
      </c>
      <c r="CU96" s="510">
        <v>9.5041997773279052E-5</v>
      </c>
      <c r="CV96" s="510">
        <v>7.1359813446533337E-5</v>
      </c>
      <c r="CW96" s="510">
        <v>3.2262993267019309E-4</v>
      </c>
      <c r="CX96" s="510">
        <v>3.7172154634907129E-5</v>
      </c>
      <c r="CY96" s="510">
        <v>9.17906626704734E-5</v>
      </c>
      <c r="CZ96" s="510">
        <v>1.3578287169559039E-4</v>
      </c>
      <c r="DA96" s="510">
        <v>1.9226829092093607E-4</v>
      </c>
      <c r="DB96" s="510">
        <v>5.808575497826305E-5</v>
      </c>
      <c r="DC96" s="510">
        <v>1.5893342446288866E-4</v>
      </c>
      <c r="DD96" s="510">
        <v>1.3247459109270155E-4</v>
      </c>
      <c r="DE96" s="510">
        <v>9.8562508379656144E-5</v>
      </c>
      <c r="DF96" s="510">
        <v>2.7418722954935673E-3</v>
      </c>
      <c r="DG96" s="535">
        <v>1.1244412352860313</v>
      </c>
      <c r="DH96" s="536">
        <v>0.85200535618326056</v>
      </c>
      <c r="DI96" s="537" t="s">
        <v>297</v>
      </c>
    </row>
    <row r="97" spans="1:113" ht="18.75" customHeight="1">
      <c r="A97" s="603" t="s">
        <v>298</v>
      </c>
      <c r="B97" s="611" t="s">
        <v>388</v>
      </c>
      <c r="C97" s="488"/>
      <c r="D97" s="533">
        <v>0</v>
      </c>
      <c r="E97" s="533">
        <v>0</v>
      </c>
      <c r="F97" s="533">
        <v>0</v>
      </c>
      <c r="G97" s="533">
        <v>0</v>
      </c>
      <c r="H97" s="533">
        <v>0</v>
      </c>
      <c r="I97" s="533">
        <v>0</v>
      </c>
      <c r="J97" s="533">
        <v>0</v>
      </c>
      <c r="K97" s="533">
        <v>0</v>
      </c>
      <c r="L97" s="510">
        <v>0</v>
      </c>
      <c r="M97" s="510">
        <v>0</v>
      </c>
      <c r="N97" s="510">
        <v>0</v>
      </c>
      <c r="O97" s="510">
        <v>0</v>
      </c>
      <c r="P97" s="510">
        <v>0</v>
      </c>
      <c r="Q97" s="510">
        <v>0</v>
      </c>
      <c r="R97" s="510">
        <v>0</v>
      </c>
      <c r="S97" s="510">
        <v>0</v>
      </c>
      <c r="T97" s="510">
        <v>0</v>
      </c>
      <c r="U97" s="510">
        <v>0</v>
      </c>
      <c r="V97" s="510">
        <v>0</v>
      </c>
      <c r="W97" s="510">
        <v>0</v>
      </c>
      <c r="X97" s="510">
        <v>0</v>
      </c>
      <c r="Y97" s="510">
        <v>0</v>
      </c>
      <c r="Z97" s="510">
        <v>0</v>
      </c>
      <c r="AA97" s="510">
        <v>0</v>
      </c>
      <c r="AB97" s="510">
        <v>0</v>
      </c>
      <c r="AC97" s="510">
        <v>0</v>
      </c>
      <c r="AD97" s="510">
        <v>0</v>
      </c>
      <c r="AE97" s="510">
        <v>0</v>
      </c>
      <c r="AF97" s="510">
        <v>0</v>
      </c>
      <c r="AG97" s="510">
        <v>0</v>
      </c>
      <c r="AH97" s="510">
        <v>0</v>
      </c>
      <c r="AI97" s="510">
        <v>0</v>
      </c>
      <c r="AJ97" s="510">
        <v>0</v>
      </c>
      <c r="AK97" s="510">
        <v>0</v>
      </c>
      <c r="AL97" s="510">
        <v>0</v>
      </c>
      <c r="AM97" s="510">
        <v>0</v>
      </c>
      <c r="AN97" s="510">
        <v>0</v>
      </c>
      <c r="AO97" s="510">
        <v>0</v>
      </c>
      <c r="AP97" s="510">
        <v>0</v>
      </c>
      <c r="AQ97" s="510">
        <v>0</v>
      </c>
      <c r="AR97" s="510">
        <v>0</v>
      </c>
      <c r="AS97" s="510">
        <v>0</v>
      </c>
      <c r="AT97" s="510">
        <v>0</v>
      </c>
      <c r="AU97" s="510">
        <v>0</v>
      </c>
      <c r="AV97" s="510">
        <v>0</v>
      </c>
      <c r="AW97" s="510">
        <v>0</v>
      </c>
      <c r="AX97" s="510">
        <v>0</v>
      </c>
      <c r="AY97" s="510">
        <v>0</v>
      </c>
      <c r="AZ97" s="510">
        <v>0</v>
      </c>
      <c r="BA97" s="510">
        <v>0</v>
      </c>
      <c r="BB97" s="510">
        <v>0</v>
      </c>
      <c r="BC97" s="510">
        <v>0</v>
      </c>
      <c r="BD97" s="510">
        <v>0</v>
      </c>
      <c r="BE97" s="510">
        <v>0</v>
      </c>
      <c r="BF97" s="510">
        <v>0</v>
      </c>
      <c r="BG97" s="510">
        <v>0</v>
      </c>
      <c r="BH97" s="510">
        <v>0</v>
      </c>
      <c r="BI97" s="510">
        <v>0</v>
      </c>
      <c r="BJ97" s="510">
        <v>0</v>
      </c>
      <c r="BK97" s="510">
        <v>0</v>
      </c>
      <c r="BL97" s="510">
        <v>0</v>
      </c>
      <c r="BM97" s="510">
        <v>0</v>
      </c>
      <c r="BN97" s="510">
        <v>0</v>
      </c>
      <c r="BO97" s="510">
        <v>0</v>
      </c>
      <c r="BP97" s="510">
        <v>0</v>
      </c>
      <c r="BQ97" s="510">
        <v>0</v>
      </c>
      <c r="BR97" s="510">
        <v>0</v>
      </c>
      <c r="BS97" s="510">
        <v>0</v>
      </c>
      <c r="BT97" s="510">
        <v>0</v>
      </c>
      <c r="BU97" s="510">
        <v>0</v>
      </c>
      <c r="BV97" s="510">
        <v>0</v>
      </c>
      <c r="BW97" s="510">
        <v>0</v>
      </c>
      <c r="BX97" s="510">
        <v>0</v>
      </c>
      <c r="BY97" s="510">
        <v>0</v>
      </c>
      <c r="BZ97" s="510">
        <v>0</v>
      </c>
      <c r="CA97" s="510">
        <v>0</v>
      </c>
      <c r="CB97" s="510">
        <v>0</v>
      </c>
      <c r="CC97" s="510">
        <v>0</v>
      </c>
      <c r="CD97" s="510">
        <v>0</v>
      </c>
      <c r="CE97" s="510">
        <v>0</v>
      </c>
      <c r="CF97" s="510">
        <v>0</v>
      </c>
      <c r="CG97" s="510">
        <v>0</v>
      </c>
      <c r="CH97" s="510">
        <v>0</v>
      </c>
      <c r="CI97" s="510">
        <v>0</v>
      </c>
      <c r="CJ97" s="510">
        <v>0</v>
      </c>
      <c r="CK97" s="510">
        <v>0</v>
      </c>
      <c r="CL97" s="510">
        <v>0</v>
      </c>
      <c r="CM97" s="510">
        <v>0</v>
      </c>
      <c r="CN97" s="510">
        <v>0</v>
      </c>
      <c r="CO97" s="510">
        <v>0</v>
      </c>
      <c r="CP97" s="510">
        <v>0</v>
      </c>
      <c r="CQ97" s="510">
        <v>0</v>
      </c>
      <c r="CR97" s="510">
        <v>0</v>
      </c>
      <c r="CS97" s="510">
        <v>1</v>
      </c>
      <c r="CT97" s="510">
        <v>0</v>
      </c>
      <c r="CU97" s="510">
        <v>0</v>
      </c>
      <c r="CV97" s="510">
        <v>0</v>
      </c>
      <c r="CW97" s="510">
        <v>0</v>
      </c>
      <c r="CX97" s="510">
        <v>0</v>
      </c>
      <c r="CY97" s="510">
        <v>0</v>
      </c>
      <c r="CZ97" s="510">
        <v>0</v>
      </c>
      <c r="DA97" s="510">
        <v>0</v>
      </c>
      <c r="DB97" s="510">
        <v>0</v>
      </c>
      <c r="DC97" s="510">
        <v>0</v>
      </c>
      <c r="DD97" s="510">
        <v>0</v>
      </c>
      <c r="DE97" s="510">
        <v>0</v>
      </c>
      <c r="DF97" s="510">
        <v>0</v>
      </c>
      <c r="DG97" s="535">
        <v>1</v>
      </c>
      <c r="DH97" s="536">
        <v>0.75771443579844389</v>
      </c>
      <c r="DI97" s="537" t="s">
        <v>298</v>
      </c>
    </row>
    <row r="98" spans="1:113" ht="18.75" customHeight="1">
      <c r="A98" s="603" t="s">
        <v>299</v>
      </c>
      <c r="B98" s="611" t="s">
        <v>389</v>
      </c>
      <c r="C98" s="488"/>
      <c r="D98" s="533">
        <v>0</v>
      </c>
      <c r="E98" s="533">
        <v>0</v>
      </c>
      <c r="F98" s="533">
        <v>0</v>
      </c>
      <c r="G98" s="533">
        <v>0</v>
      </c>
      <c r="H98" s="533">
        <v>0</v>
      </c>
      <c r="I98" s="533">
        <v>0</v>
      </c>
      <c r="J98" s="533">
        <v>0</v>
      </c>
      <c r="K98" s="533">
        <v>0</v>
      </c>
      <c r="L98" s="510">
        <v>0</v>
      </c>
      <c r="M98" s="510">
        <v>0</v>
      </c>
      <c r="N98" s="510">
        <v>0</v>
      </c>
      <c r="O98" s="510">
        <v>0</v>
      </c>
      <c r="P98" s="510">
        <v>0</v>
      </c>
      <c r="Q98" s="510">
        <v>0</v>
      </c>
      <c r="R98" s="510">
        <v>0</v>
      </c>
      <c r="S98" s="510">
        <v>0</v>
      </c>
      <c r="T98" s="510">
        <v>0</v>
      </c>
      <c r="U98" s="510">
        <v>0</v>
      </c>
      <c r="V98" s="510">
        <v>0</v>
      </c>
      <c r="W98" s="510">
        <v>0</v>
      </c>
      <c r="X98" s="510">
        <v>0</v>
      </c>
      <c r="Y98" s="510">
        <v>0</v>
      </c>
      <c r="Z98" s="510">
        <v>0</v>
      </c>
      <c r="AA98" s="510">
        <v>0</v>
      </c>
      <c r="AB98" s="510">
        <v>0</v>
      </c>
      <c r="AC98" s="510">
        <v>0</v>
      </c>
      <c r="AD98" s="510">
        <v>0</v>
      </c>
      <c r="AE98" s="510">
        <v>0</v>
      </c>
      <c r="AF98" s="510">
        <v>0</v>
      </c>
      <c r="AG98" s="510">
        <v>0</v>
      </c>
      <c r="AH98" s="510">
        <v>0</v>
      </c>
      <c r="AI98" s="510">
        <v>0</v>
      </c>
      <c r="AJ98" s="510">
        <v>0</v>
      </c>
      <c r="AK98" s="510">
        <v>0</v>
      </c>
      <c r="AL98" s="510">
        <v>0</v>
      </c>
      <c r="AM98" s="510">
        <v>0</v>
      </c>
      <c r="AN98" s="510">
        <v>0</v>
      </c>
      <c r="AO98" s="510">
        <v>0</v>
      </c>
      <c r="AP98" s="510">
        <v>0</v>
      </c>
      <c r="AQ98" s="510">
        <v>0</v>
      </c>
      <c r="AR98" s="510">
        <v>0</v>
      </c>
      <c r="AS98" s="510">
        <v>0</v>
      </c>
      <c r="AT98" s="510">
        <v>0</v>
      </c>
      <c r="AU98" s="510">
        <v>0</v>
      </c>
      <c r="AV98" s="510">
        <v>0</v>
      </c>
      <c r="AW98" s="510">
        <v>0</v>
      </c>
      <c r="AX98" s="510">
        <v>0</v>
      </c>
      <c r="AY98" s="510">
        <v>0</v>
      </c>
      <c r="AZ98" s="510">
        <v>0</v>
      </c>
      <c r="BA98" s="510">
        <v>0</v>
      </c>
      <c r="BB98" s="510">
        <v>0</v>
      </c>
      <c r="BC98" s="510">
        <v>0</v>
      </c>
      <c r="BD98" s="510">
        <v>0</v>
      </c>
      <c r="BE98" s="510">
        <v>0</v>
      </c>
      <c r="BF98" s="510">
        <v>0</v>
      </c>
      <c r="BG98" s="510">
        <v>0</v>
      </c>
      <c r="BH98" s="510">
        <v>0</v>
      </c>
      <c r="BI98" s="510">
        <v>0</v>
      </c>
      <c r="BJ98" s="510">
        <v>0</v>
      </c>
      <c r="BK98" s="510">
        <v>0</v>
      </c>
      <c r="BL98" s="510">
        <v>0</v>
      </c>
      <c r="BM98" s="510">
        <v>0</v>
      </c>
      <c r="BN98" s="510">
        <v>0</v>
      </c>
      <c r="BO98" s="510">
        <v>0</v>
      </c>
      <c r="BP98" s="510">
        <v>0</v>
      </c>
      <c r="BQ98" s="510">
        <v>0</v>
      </c>
      <c r="BR98" s="510">
        <v>0</v>
      </c>
      <c r="BS98" s="510">
        <v>0</v>
      </c>
      <c r="BT98" s="510">
        <v>0</v>
      </c>
      <c r="BU98" s="510">
        <v>0</v>
      </c>
      <c r="BV98" s="510">
        <v>0</v>
      </c>
      <c r="BW98" s="510">
        <v>0</v>
      </c>
      <c r="BX98" s="510">
        <v>0</v>
      </c>
      <c r="BY98" s="510">
        <v>0</v>
      </c>
      <c r="BZ98" s="510">
        <v>0</v>
      </c>
      <c r="CA98" s="510">
        <v>0</v>
      </c>
      <c r="CB98" s="510">
        <v>0</v>
      </c>
      <c r="CC98" s="510">
        <v>0</v>
      </c>
      <c r="CD98" s="510">
        <v>0</v>
      </c>
      <c r="CE98" s="510">
        <v>0</v>
      </c>
      <c r="CF98" s="510">
        <v>0</v>
      </c>
      <c r="CG98" s="510">
        <v>0</v>
      </c>
      <c r="CH98" s="510">
        <v>0</v>
      </c>
      <c r="CI98" s="510">
        <v>0</v>
      </c>
      <c r="CJ98" s="510">
        <v>0</v>
      </c>
      <c r="CK98" s="510">
        <v>0</v>
      </c>
      <c r="CL98" s="510">
        <v>0</v>
      </c>
      <c r="CM98" s="510">
        <v>0</v>
      </c>
      <c r="CN98" s="510">
        <v>0</v>
      </c>
      <c r="CO98" s="510">
        <v>0</v>
      </c>
      <c r="CP98" s="510">
        <v>0</v>
      </c>
      <c r="CQ98" s="510">
        <v>0</v>
      </c>
      <c r="CR98" s="510">
        <v>0</v>
      </c>
      <c r="CS98" s="510">
        <v>0</v>
      </c>
      <c r="CT98" s="510">
        <v>1</v>
      </c>
      <c r="CU98" s="510">
        <v>0</v>
      </c>
      <c r="CV98" s="510">
        <v>0</v>
      </c>
      <c r="CW98" s="510">
        <v>0</v>
      </c>
      <c r="CX98" s="510">
        <v>0</v>
      </c>
      <c r="CY98" s="510">
        <v>0</v>
      </c>
      <c r="CZ98" s="510">
        <v>0</v>
      </c>
      <c r="DA98" s="510">
        <v>0</v>
      </c>
      <c r="DB98" s="510">
        <v>0</v>
      </c>
      <c r="DC98" s="510">
        <v>0</v>
      </c>
      <c r="DD98" s="510">
        <v>0</v>
      </c>
      <c r="DE98" s="510">
        <v>0</v>
      </c>
      <c r="DF98" s="510">
        <v>0</v>
      </c>
      <c r="DG98" s="535">
        <v>1</v>
      </c>
      <c r="DH98" s="536">
        <v>0.75771443579844389</v>
      </c>
      <c r="DI98" s="537" t="s">
        <v>299</v>
      </c>
    </row>
    <row r="99" spans="1:113" ht="18.75" customHeight="1">
      <c r="A99" s="603" t="s">
        <v>300</v>
      </c>
      <c r="B99" s="611" t="s">
        <v>543</v>
      </c>
      <c r="C99" s="488"/>
      <c r="D99" s="533">
        <v>4.381928249120561E-4</v>
      </c>
      <c r="E99" s="533">
        <v>3.2893067618691496E-4</v>
      </c>
      <c r="F99" s="533">
        <v>1.0330540460088506E-3</v>
      </c>
      <c r="G99" s="533">
        <v>1.5414822853594944E-4</v>
      </c>
      <c r="H99" s="533">
        <v>5.5633339237758797E-3</v>
      </c>
      <c r="I99" s="533">
        <v>0</v>
      </c>
      <c r="J99" s="533">
        <v>2.5995890564798475E-3</v>
      </c>
      <c r="K99" s="533">
        <v>1.017978052684535E-3</v>
      </c>
      <c r="L99" s="510">
        <v>1.2488308977475875E-3</v>
      </c>
      <c r="M99" s="510">
        <v>2.7969547223724309E-3</v>
      </c>
      <c r="N99" s="510">
        <v>0</v>
      </c>
      <c r="O99" s="510">
        <v>6.1793638110600041E-4</v>
      </c>
      <c r="P99" s="510">
        <v>1.3049268891783664E-3</v>
      </c>
      <c r="Q99" s="510">
        <v>1.226329792356446E-3</v>
      </c>
      <c r="R99" s="510">
        <v>2.44316830456616E-3</v>
      </c>
      <c r="S99" s="510">
        <v>1.243150530118123E-3</v>
      </c>
      <c r="T99" s="510">
        <v>9.0062967243142815E-4</v>
      </c>
      <c r="U99" s="510">
        <v>7.7292160763904388E-4</v>
      </c>
      <c r="V99" s="510">
        <v>1.344333971318388E-3</v>
      </c>
      <c r="W99" s="510">
        <v>9.5933586137019067E-3</v>
      </c>
      <c r="X99" s="510">
        <v>0</v>
      </c>
      <c r="Y99" s="510">
        <v>1.35875330285381E-3</v>
      </c>
      <c r="Z99" s="510">
        <v>1.1622590557016656E-3</v>
      </c>
      <c r="AA99" s="510">
        <v>8.7431715624225448E-4</v>
      </c>
      <c r="AB99" s="510">
        <v>3.6073909460490176E-3</v>
      </c>
      <c r="AC99" s="510">
        <v>1.0738459592494021E-3</v>
      </c>
      <c r="AD99" s="510">
        <v>9.2826156997906207E-5</v>
      </c>
      <c r="AE99" s="510">
        <v>1.2751149948283795E-3</v>
      </c>
      <c r="AF99" s="510">
        <v>6.7487787099466501E-4</v>
      </c>
      <c r="AG99" s="510">
        <v>6.8192708589794753E-4</v>
      </c>
      <c r="AH99" s="510">
        <v>1.9473203734394055E-4</v>
      </c>
      <c r="AI99" s="510">
        <v>8.9694035686067126E-4</v>
      </c>
      <c r="AJ99" s="510">
        <v>2.2200750259988083E-3</v>
      </c>
      <c r="AK99" s="510">
        <v>9.8497032895353861E-4</v>
      </c>
      <c r="AL99" s="510">
        <v>8.4565269742260417E-4</v>
      </c>
      <c r="AM99" s="510">
        <v>7.0784787621812437E-4</v>
      </c>
      <c r="AN99" s="510">
        <v>9.8651140177158521E-4</v>
      </c>
      <c r="AO99" s="510">
        <v>1.6758136868669947E-3</v>
      </c>
      <c r="AP99" s="510">
        <v>8.1244274079579214E-4</v>
      </c>
      <c r="AQ99" s="510">
        <v>7.5726612617981316E-4</v>
      </c>
      <c r="AR99" s="510">
        <v>6.3582467562385472E-4</v>
      </c>
      <c r="AS99" s="510">
        <v>6.3644023148558292E-4</v>
      </c>
      <c r="AT99" s="510">
        <v>1.127068084212753E-3</v>
      </c>
      <c r="AU99" s="510">
        <v>3.0940418977939347E-3</v>
      </c>
      <c r="AV99" s="510">
        <v>2.1020718103515602E-3</v>
      </c>
      <c r="AW99" s="510">
        <v>1.3853602809453215E-3</v>
      </c>
      <c r="AX99" s="510">
        <v>1.3477295260304358E-3</v>
      </c>
      <c r="AY99" s="510">
        <v>9.3737368178494612E-4</v>
      </c>
      <c r="AZ99" s="510">
        <v>7.7893318483838146E-4</v>
      </c>
      <c r="BA99" s="510">
        <v>4.0235504522421572E-4</v>
      </c>
      <c r="BB99" s="510">
        <v>1.0399840644074415E-3</v>
      </c>
      <c r="BC99" s="510">
        <v>6.0446405205836357E-4</v>
      </c>
      <c r="BD99" s="510">
        <v>1.1989607453603314E-3</v>
      </c>
      <c r="BE99" s="510">
        <v>1.8779916439440564E-4</v>
      </c>
      <c r="BF99" s="510">
        <v>1.195133062354016E-4</v>
      </c>
      <c r="BG99" s="510">
        <v>3.1843988539779203E-4</v>
      </c>
      <c r="BH99" s="510">
        <v>3.4001541702522115E-4</v>
      </c>
      <c r="BI99" s="510">
        <v>1.4042615350390211E-3</v>
      </c>
      <c r="BJ99" s="510">
        <v>1.0781156205179297E-3</v>
      </c>
      <c r="BK99" s="510">
        <v>7.9379359995074988E-4</v>
      </c>
      <c r="BL99" s="510">
        <v>5.8400564773606353E-4</v>
      </c>
      <c r="BM99" s="510">
        <v>1.1290751130482455E-3</v>
      </c>
      <c r="BN99" s="510">
        <v>2.5186837323674959E-3</v>
      </c>
      <c r="BO99" s="510">
        <v>1.8368241336686646E-3</v>
      </c>
      <c r="BP99" s="510">
        <v>1.6671691460204145E-3</v>
      </c>
      <c r="BQ99" s="510">
        <v>1.9509853036220567E-3</v>
      </c>
      <c r="BR99" s="510">
        <v>3.9663569675211178E-3</v>
      </c>
      <c r="BS99" s="510">
        <v>6.4811995985496629E-3</v>
      </c>
      <c r="BT99" s="510">
        <v>2.3056669772908941E-3</v>
      </c>
      <c r="BU99" s="510">
        <v>9.5376034758595785E-4</v>
      </c>
      <c r="BV99" s="510">
        <v>3.4004595045346404E-3</v>
      </c>
      <c r="BW99" s="510">
        <v>1.3648228654481631E-3</v>
      </c>
      <c r="BX99" s="510">
        <v>1.3622366217662331E-3</v>
      </c>
      <c r="BY99" s="510">
        <v>2.9908256063344456E-4</v>
      </c>
      <c r="BZ99" s="510">
        <v>1.4243562514589751E-3</v>
      </c>
      <c r="CA99" s="510">
        <v>1.635475813619613E-3</v>
      </c>
      <c r="CB99" s="510">
        <v>9.7381590055273801E-4</v>
      </c>
      <c r="CC99" s="510">
        <v>1.3417207523002096E-3</v>
      </c>
      <c r="CD99" s="510">
        <v>6.3154536564425257E-4</v>
      </c>
      <c r="CE99" s="510">
        <v>1.141104419635519E-3</v>
      </c>
      <c r="CF99" s="510">
        <v>4.5733754935375574E-3</v>
      </c>
      <c r="CG99" s="510">
        <v>2.2463295898576658E-3</v>
      </c>
      <c r="CH99" s="510">
        <v>2.8073369921508077E-4</v>
      </c>
      <c r="CI99" s="510">
        <v>1.7304091235227385E-3</v>
      </c>
      <c r="CJ99" s="510">
        <v>3.3550965545846557E-3</v>
      </c>
      <c r="CK99" s="510">
        <v>1.3288883489616541E-3</v>
      </c>
      <c r="CL99" s="510">
        <v>1.8530560976707088E-3</v>
      </c>
      <c r="CM99" s="510">
        <v>3.0167266871628383E-3</v>
      </c>
      <c r="CN99" s="510">
        <v>5.0509872076751441E-4</v>
      </c>
      <c r="CO99" s="510">
        <v>5.1332832216241205E-4</v>
      </c>
      <c r="CP99" s="510">
        <v>2.500640839805402E-3</v>
      </c>
      <c r="CQ99" s="510">
        <v>1.6005203140302497E-3</v>
      </c>
      <c r="CR99" s="510">
        <v>1.2024701459723182E-3</v>
      </c>
      <c r="CS99" s="510">
        <v>4.6653989086137108E-4</v>
      </c>
      <c r="CT99" s="510">
        <v>7.2413475000822564E-4</v>
      </c>
      <c r="CU99" s="510">
        <v>1.0004368571941835</v>
      </c>
      <c r="CV99" s="510">
        <v>3.7244466001983786E-3</v>
      </c>
      <c r="CW99" s="510">
        <v>3.4170668372585735E-3</v>
      </c>
      <c r="CX99" s="510">
        <v>1.7630555862997689E-3</v>
      </c>
      <c r="CY99" s="510">
        <v>2.2276874886094419E-3</v>
      </c>
      <c r="CZ99" s="510">
        <v>2.4088943356363555E-3</v>
      </c>
      <c r="DA99" s="510">
        <v>1.9165126638611711E-3</v>
      </c>
      <c r="DB99" s="510">
        <v>1.5916448232468974E-3</v>
      </c>
      <c r="DC99" s="510">
        <v>8.0325946003951543E-3</v>
      </c>
      <c r="DD99" s="510">
        <v>2.5946044181803475E-3</v>
      </c>
      <c r="DE99" s="510">
        <v>4.1490695262943718E-4</v>
      </c>
      <c r="DF99" s="510">
        <v>4.9209118263354584E-3</v>
      </c>
      <c r="DG99" s="535">
        <v>1.1713587577349838</v>
      </c>
      <c r="DH99" s="536">
        <v>0.88755544023472932</v>
      </c>
      <c r="DI99" s="537" t="s">
        <v>300</v>
      </c>
    </row>
    <row r="100" spans="1:113" ht="18.75" customHeight="1">
      <c r="A100" s="603" t="s">
        <v>301</v>
      </c>
      <c r="B100" s="611" t="s">
        <v>390</v>
      </c>
      <c r="C100" s="488"/>
      <c r="D100" s="533">
        <v>5.1680827751609216E-3</v>
      </c>
      <c r="E100" s="533">
        <v>3.1592307662496625E-3</v>
      </c>
      <c r="F100" s="533">
        <v>4.6159391945622841E-3</v>
      </c>
      <c r="G100" s="533">
        <v>2.1018526983855117E-3</v>
      </c>
      <c r="H100" s="533">
        <v>2.249869760816411E-3</v>
      </c>
      <c r="I100" s="533">
        <v>0</v>
      </c>
      <c r="J100" s="533">
        <v>1.6559761030939171E-2</v>
      </c>
      <c r="K100" s="533">
        <v>2.5838673974481431E-3</v>
      </c>
      <c r="L100" s="510">
        <v>2.0436114702231559E-3</v>
      </c>
      <c r="M100" s="510">
        <v>1.5186454516353152E-3</v>
      </c>
      <c r="N100" s="510">
        <v>0</v>
      </c>
      <c r="O100" s="510">
        <v>1.668959694155224E-3</v>
      </c>
      <c r="P100" s="510">
        <v>2.4300681267047891E-3</v>
      </c>
      <c r="Q100" s="510">
        <v>5.3346422617355079E-3</v>
      </c>
      <c r="R100" s="510">
        <v>4.0397358041876479E-3</v>
      </c>
      <c r="S100" s="510">
        <v>1.6343451063238444E-3</v>
      </c>
      <c r="T100" s="510">
        <v>2.2435607324834245E-3</v>
      </c>
      <c r="U100" s="510">
        <v>3.9265827977390299E-3</v>
      </c>
      <c r="V100" s="510">
        <v>1.5011462227183265E-3</v>
      </c>
      <c r="W100" s="510">
        <v>2.4444512427415767E-3</v>
      </c>
      <c r="X100" s="510">
        <v>0</v>
      </c>
      <c r="Y100" s="510">
        <v>1.7209088454321912E-3</v>
      </c>
      <c r="Z100" s="510">
        <v>1.1991266030860254E-3</v>
      </c>
      <c r="AA100" s="510">
        <v>1.9962613663502774E-3</v>
      </c>
      <c r="AB100" s="510">
        <v>1.4093686917306494E-3</v>
      </c>
      <c r="AC100" s="510">
        <v>1.765577210430418E-3</v>
      </c>
      <c r="AD100" s="510">
        <v>1.5900706694408202E-4</v>
      </c>
      <c r="AE100" s="510">
        <v>8.5854403085681083E-3</v>
      </c>
      <c r="AF100" s="510">
        <v>2.0352623328434979E-3</v>
      </c>
      <c r="AG100" s="510">
        <v>3.6114113243884529E-3</v>
      </c>
      <c r="AH100" s="510">
        <v>1.6274577096810679E-3</v>
      </c>
      <c r="AI100" s="510">
        <v>2.1672510745262379E-3</v>
      </c>
      <c r="AJ100" s="510">
        <v>4.8592441890363009E-3</v>
      </c>
      <c r="AK100" s="510">
        <v>2.5070741417819119E-3</v>
      </c>
      <c r="AL100" s="510">
        <v>4.13552774330944E-3</v>
      </c>
      <c r="AM100" s="510">
        <v>2.9558398497472045E-3</v>
      </c>
      <c r="AN100" s="510">
        <v>1.6588137094108841E-3</v>
      </c>
      <c r="AO100" s="510">
        <v>3.1413283156455788E-3</v>
      </c>
      <c r="AP100" s="510">
        <v>2.2934288111093231E-3</v>
      </c>
      <c r="AQ100" s="510">
        <v>2.5569531730026498E-3</v>
      </c>
      <c r="AR100" s="510">
        <v>2.172606088655233E-3</v>
      </c>
      <c r="AS100" s="510">
        <v>1.9572241671073263E-3</v>
      </c>
      <c r="AT100" s="510">
        <v>2.9300588697944835E-3</v>
      </c>
      <c r="AU100" s="510">
        <v>3.531078989812874E-3</v>
      </c>
      <c r="AV100" s="510">
        <v>3.9193723521578063E-3</v>
      </c>
      <c r="AW100" s="510">
        <v>2.8750034676801373E-3</v>
      </c>
      <c r="AX100" s="510">
        <v>6.4729513315505026E-3</v>
      </c>
      <c r="AY100" s="510">
        <v>3.1468303218540705E-3</v>
      </c>
      <c r="AZ100" s="510">
        <v>4.7229894248775293E-3</v>
      </c>
      <c r="BA100" s="510">
        <v>3.4150853095223773E-3</v>
      </c>
      <c r="BB100" s="510">
        <v>2.9896698959859871E-3</v>
      </c>
      <c r="BC100" s="510">
        <v>3.7479536494161897E-3</v>
      </c>
      <c r="BD100" s="510">
        <v>1.8271046101473009E-3</v>
      </c>
      <c r="BE100" s="510">
        <v>7.8132807058779068E-4</v>
      </c>
      <c r="BF100" s="510">
        <v>1.3338067630722932E-3</v>
      </c>
      <c r="BG100" s="510">
        <v>1.1740467926483326E-3</v>
      </c>
      <c r="BH100" s="510">
        <v>1.9326372759765756E-3</v>
      </c>
      <c r="BI100" s="510">
        <v>7.1553815128635777E-3</v>
      </c>
      <c r="BJ100" s="510">
        <v>3.8624512231573457E-3</v>
      </c>
      <c r="BK100" s="510">
        <v>2.253908085023452E-3</v>
      </c>
      <c r="BL100" s="510">
        <v>4.9462272119831672E-3</v>
      </c>
      <c r="BM100" s="510">
        <v>8.9009794270305427E-3</v>
      </c>
      <c r="BN100" s="510">
        <v>5.8378957344781008E-3</v>
      </c>
      <c r="BO100" s="510">
        <v>1.634224584462934E-2</v>
      </c>
      <c r="BP100" s="510">
        <v>2.2178255781697302E-2</v>
      </c>
      <c r="BQ100" s="510">
        <v>4.2433319585087372E-3</v>
      </c>
      <c r="BR100" s="510">
        <v>3.7053508318384909E-3</v>
      </c>
      <c r="BS100" s="510">
        <v>3.4073760210292692E-3</v>
      </c>
      <c r="BT100" s="510">
        <v>3.7212801137036485E-3</v>
      </c>
      <c r="BU100" s="510">
        <v>5.8559997514457344E-3</v>
      </c>
      <c r="BV100" s="510">
        <v>5.1504216872835535E-3</v>
      </c>
      <c r="BW100" s="510">
        <v>1.7895246539768542E-3</v>
      </c>
      <c r="BX100" s="510">
        <v>1.4972664053394837E-3</v>
      </c>
      <c r="BY100" s="510">
        <v>5.2442269837562857E-4</v>
      </c>
      <c r="BZ100" s="510">
        <v>1.9058467332275543E-3</v>
      </c>
      <c r="CA100" s="510">
        <v>-4.1207821408630043E-3</v>
      </c>
      <c r="CB100" s="510">
        <v>4.9013750086104806E-2</v>
      </c>
      <c r="CC100" s="510">
        <v>1.7205159420308628E-3</v>
      </c>
      <c r="CD100" s="510">
        <v>2.9411601590835793E-2</v>
      </c>
      <c r="CE100" s="510">
        <v>-5.7836873069802945E-3</v>
      </c>
      <c r="CF100" s="510">
        <v>3.1694160668094425E-3</v>
      </c>
      <c r="CG100" s="510">
        <v>3.9189767584572321E-3</v>
      </c>
      <c r="CH100" s="510">
        <v>6.3634549112994657E-4</v>
      </c>
      <c r="CI100" s="510">
        <v>6.161463697949311E-3</v>
      </c>
      <c r="CJ100" s="510">
        <v>8.480754927148967E-3</v>
      </c>
      <c r="CK100" s="510">
        <v>5.2051266948928065E-3</v>
      </c>
      <c r="CL100" s="510">
        <v>2.1364039974742517E-2</v>
      </c>
      <c r="CM100" s="510">
        <v>4.970128545610776E-3</v>
      </c>
      <c r="CN100" s="510">
        <v>6.6960682340271539E-3</v>
      </c>
      <c r="CO100" s="510">
        <v>1.8001230129112359E-3</v>
      </c>
      <c r="CP100" s="510">
        <v>2.0997273701005249E-3</v>
      </c>
      <c r="CQ100" s="510">
        <v>3.2859188043271531E-3</v>
      </c>
      <c r="CR100" s="510">
        <v>6.3320171325406864E-3</v>
      </c>
      <c r="CS100" s="510">
        <v>4.058993691942697E-3</v>
      </c>
      <c r="CT100" s="510">
        <v>7.4962623989674711E-3</v>
      </c>
      <c r="CU100" s="510">
        <v>3.8081163278131012E-3</v>
      </c>
      <c r="CV100" s="510">
        <v>1.0030844824156555</v>
      </c>
      <c r="CW100" s="510">
        <v>4.4286744241590764E-3</v>
      </c>
      <c r="CX100" s="510">
        <v>3.6711811614031004E-3</v>
      </c>
      <c r="CY100" s="510">
        <v>3.136903889725946E-3</v>
      </c>
      <c r="CZ100" s="510">
        <v>1.7211303922684215E-3</v>
      </c>
      <c r="DA100" s="510">
        <v>1.7043485894537365E-3</v>
      </c>
      <c r="DB100" s="510">
        <v>1.8290720214047796E-3</v>
      </c>
      <c r="DC100" s="510">
        <v>4.374211207032146E-3</v>
      </c>
      <c r="DD100" s="510">
        <v>2.1278205577446351E-3</v>
      </c>
      <c r="DE100" s="510">
        <v>1.2902452069488023E-3</v>
      </c>
      <c r="DF100" s="510">
        <v>-4.5003324934094174E-4</v>
      </c>
      <c r="DG100" s="535">
        <v>1.4544604619746271</v>
      </c>
      <c r="DH100" s="536">
        <v>1.1020656883362485</v>
      </c>
      <c r="DI100" s="537" t="s">
        <v>301</v>
      </c>
    </row>
    <row r="101" spans="1:113" ht="18.75" customHeight="1">
      <c r="A101" s="603" t="s">
        <v>302</v>
      </c>
      <c r="B101" s="611" t="s">
        <v>391</v>
      </c>
      <c r="C101" s="488"/>
      <c r="D101" s="533">
        <v>8.1257780293138271E-4</v>
      </c>
      <c r="E101" s="533">
        <v>4.8577319428385181E-4</v>
      </c>
      <c r="F101" s="533">
        <v>1.6681342081614648E-3</v>
      </c>
      <c r="G101" s="533">
        <v>6.8117446851260306E-4</v>
      </c>
      <c r="H101" s="533">
        <v>9.5114834754640449E-4</v>
      </c>
      <c r="I101" s="533">
        <v>0</v>
      </c>
      <c r="J101" s="533">
        <v>1.9254478915283432E-3</v>
      </c>
      <c r="K101" s="533">
        <v>3.2439124244642618E-3</v>
      </c>
      <c r="L101" s="510">
        <v>5.5054807207455172E-3</v>
      </c>
      <c r="M101" s="510">
        <v>4.0752938153379214E-4</v>
      </c>
      <c r="N101" s="510">
        <v>0</v>
      </c>
      <c r="O101" s="510">
        <v>6.9990696817151098E-4</v>
      </c>
      <c r="P101" s="510">
        <v>1.8679192594102628E-3</v>
      </c>
      <c r="Q101" s="510">
        <v>1.16729544989903E-3</v>
      </c>
      <c r="R101" s="510">
        <v>2.9677523901283972E-3</v>
      </c>
      <c r="S101" s="510">
        <v>1.0365959093266456E-3</v>
      </c>
      <c r="T101" s="510">
        <v>2.2274704824219163E-3</v>
      </c>
      <c r="U101" s="510">
        <v>7.9403488474209197E-4</v>
      </c>
      <c r="V101" s="510">
        <v>1.3856686051657002E-3</v>
      </c>
      <c r="W101" s="510">
        <v>1.9263725148767237E-3</v>
      </c>
      <c r="X101" s="510">
        <v>0</v>
      </c>
      <c r="Y101" s="510">
        <v>9.9629881128535341E-4</v>
      </c>
      <c r="Z101" s="510">
        <v>7.5558130884471485E-4</v>
      </c>
      <c r="AA101" s="510">
        <v>1.5794473784003784E-3</v>
      </c>
      <c r="AB101" s="510">
        <v>1.6912865525197367E-2</v>
      </c>
      <c r="AC101" s="510">
        <v>6.3810115663517552E-3</v>
      </c>
      <c r="AD101" s="510">
        <v>1.4475656370754202E-4</v>
      </c>
      <c r="AE101" s="510">
        <v>5.4403729208195241E-4</v>
      </c>
      <c r="AF101" s="510">
        <v>1.8546270166557414E-3</v>
      </c>
      <c r="AG101" s="510">
        <v>1.7687353499147406E-3</v>
      </c>
      <c r="AH101" s="510">
        <v>9.4874593285157623E-4</v>
      </c>
      <c r="AI101" s="510">
        <v>1.2097430777518214E-3</v>
      </c>
      <c r="AJ101" s="510">
        <v>8.0566061488881405E-4</v>
      </c>
      <c r="AK101" s="510">
        <v>3.1183063469192524E-3</v>
      </c>
      <c r="AL101" s="510">
        <v>1.3539632730932435E-3</v>
      </c>
      <c r="AM101" s="510">
        <v>6.9861159558915723E-4</v>
      </c>
      <c r="AN101" s="510">
        <v>5.0991159578075128E-4</v>
      </c>
      <c r="AO101" s="510">
        <v>7.2716338131230927E-4</v>
      </c>
      <c r="AP101" s="510">
        <v>8.1354041262784592E-4</v>
      </c>
      <c r="AQ101" s="510">
        <v>9.4473498968474586E-4</v>
      </c>
      <c r="AR101" s="510">
        <v>7.5736408794068507E-4</v>
      </c>
      <c r="AS101" s="510">
        <v>7.9530868177921327E-4</v>
      </c>
      <c r="AT101" s="510">
        <v>8.553511739973227E-4</v>
      </c>
      <c r="AU101" s="510">
        <v>2.0605032774942468E-3</v>
      </c>
      <c r="AV101" s="510">
        <v>1.3633809826253164E-3</v>
      </c>
      <c r="AW101" s="510">
        <v>2.2331175495865405E-3</v>
      </c>
      <c r="AX101" s="510">
        <v>3.1976602693580269E-3</v>
      </c>
      <c r="AY101" s="510">
        <v>1.4597294001833471E-3</v>
      </c>
      <c r="AZ101" s="510">
        <v>1.6823475620719615E-3</v>
      </c>
      <c r="BA101" s="510">
        <v>4.5794912730816092E-3</v>
      </c>
      <c r="BB101" s="510">
        <v>2.2545064834457503E-3</v>
      </c>
      <c r="BC101" s="510">
        <v>2.238083650822818E-3</v>
      </c>
      <c r="BD101" s="510">
        <v>1.8367791617380251E-3</v>
      </c>
      <c r="BE101" s="510">
        <v>4.3092018748757397E-4</v>
      </c>
      <c r="BF101" s="510">
        <v>2.6615588248480393E-3</v>
      </c>
      <c r="BG101" s="510">
        <v>2.3830328347775312E-3</v>
      </c>
      <c r="BH101" s="510">
        <v>1.8550328076760885E-3</v>
      </c>
      <c r="BI101" s="510">
        <v>1.4304146211009704E-3</v>
      </c>
      <c r="BJ101" s="510">
        <v>1.1121076128125409E-3</v>
      </c>
      <c r="BK101" s="510">
        <v>1.7143296094491304E-3</v>
      </c>
      <c r="BL101" s="510">
        <v>1.8317852432386724E-4</v>
      </c>
      <c r="BM101" s="510">
        <v>1.5207395202405101E-3</v>
      </c>
      <c r="BN101" s="510">
        <v>9.0450760558790603E-4</v>
      </c>
      <c r="BO101" s="510">
        <v>1.1824767012312326E-3</v>
      </c>
      <c r="BP101" s="510">
        <v>9.8466181316827833E-4</v>
      </c>
      <c r="BQ101" s="510">
        <v>2.1276531450514185E-3</v>
      </c>
      <c r="BR101" s="510">
        <v>3.5078638461115302E-3</v>
      </c>
      <c r="BS101" s="510">
        <v>4.8685027052343156E-3</v>
      </c>
      <c r="BT101" s="510">
        <v>1.1254268506816843E-3</v>
      </c>
      <c r="BU101" s="510">
        <v>4.1054192732541891E-3</v>
      </c>
      <c r="BV101" s="510">
        <v>9.6934002437753901E-3</v>
      </c>
      <c r="BW101" s="510">
        <v>5.6960003892076484E-3</v>
      </c>
      <c r="BX101" s="510">
        <v>5.2822329944812009E-3</v>
      </c>
      <c r="BY101" s="510">
        <v>7.7369084913652059E-4</v>
      </c>
      <c r="BZ101" s="510">
        <v>2.2700694787219059E-3</v>
      </c>
      <c r="CA101" s="510">
        <v>1.5361692390456487E-3</v>
      </c>
      <c r="CB101" s="510">
        <v>1.7045043052003369E-3</v>
      </c>
      <c r="CC101" s="510">
        <v>1.0114075512203968E-3</v>
      </c>
      <c r="CD101" s="510">
        <v>4.0878304932650553E-3</v>
      </c>
      <c r="CE101" s="510">
        <v>2.2892827294984769E-3</v>
      </c>
      <c r="CF101" s="510">
        <v>1.2005188433711503E-3</v>
      </c>
      <c r="CG101" s="510">
        <v>5.4832475165458678E-3</v>
      </c>
      <c r="CH101" s="510">
        <v>5.9964301828452555E-4</v>
      </c>
      <c r="CI101" s="510">
        <v>9.4024750961882453E-3</v>
      </c>
      <c r="CJ101" s="510">
        <v>8.5626972623892589E-3</v>
      </c>
      <c r="CK101" s="510">
        <v>6.1302741217394204E-3</v>
      </c>
      <c r="CL101" s="510">
        <v>1.1972692101270402E-2</v>
      </c>
      <c r="CM101" s="510">
        <v>1.1921302118569463E-2</v>
      </c>
      <c r="CN101" s="510">
        <v>1.2597682139681456E-3</v>
      </c>
      <c r="CO101" s="510">
        <v>1.1767254560206626E-3</v>
      </c>
      <c r="CP101" s="510">
        <v>1.1074314975851767E-3</v>
      </c>
      <c r="CQ101" s="510">
        <v>1.2030147685041207E-3</v>
      </c>
      <c r="CR101" s="510">
        <v>3.3699741383140303E-3</v>
      </c>
      <c r="CS101" s="510">
        <v>1.0524251056408807E-3</v>
      </c>
      <c r="CT101" s="510">
        <v>9.3526663910973933E-4</v>
      </c>
      <c r="CU101" s="510">
        <v>2.5818186729999024E-3</v>
      </c>
      <c r="CV101" s="510">
        <v>3.9959783800829346E-3</v>
      </c>
      <c r="CW101" s="510">
        <v>1.004044280771895</v>
      </c>
      <c r="CX101" s="510">
        <v>1.3472645756106398E-3</v>
      </c>
      <c r="CY101" s="510">
        <v>4.4713746279315108E-3</v>
      </c>
      <c r="CZ101" s="510">
        <v>2.4337666647573355E-3</v>
      </c>
      <c r="DA101" s="510">
        <v>4.2810322240586065E-3</v>
      </c>
      <c r="DB101" s="510">
        <v>4.4866170642257463E-3</v>
      </c>
      <c r="DC101" s="510">
        <v>4.3994948465354723E-3</v>
      </c>
      <c r="DD101" s="510">
        <v>3.2665145846977502E-3</v>
      </c>
      <c r="DE101" s="510">
        <v>1.1458410687386691E-3</v>
      </c>
      <c r="DF101" s="510">
        <v>2.8308353235973931E-3</v>
      </c>
      <c r="DG101" s="535">
        <v>1.2682402499501351</v>
      </c>
      <c r="DH101" s="536">
        <v>0.96096394544784403</v>
      </c>
      <c r="DI101" s="537" t="s">
        <v>302</v>
      </c>
    </row>
    <row r="102" spans="1:113" ht="18.75" customHeight="1">
      <c r="A102" s="603" t="s">
        <v>303</v>
      </c>
      <c r="B102" s="611" t="s">
        <v>392</v>
      </c>
      <c r="C102" s="488"/>
      <c r="D102" s="533">
        <v>3.5222042395335461E-2</v>
      </c>
      <c r="E102" s="533">
        <v>1.1586855374930448E-2</v>
      </c>
      <c r="F102" s="533">
        <v>2.7544137619792797E-2</v>
      </c>
      <c r="G102" s="533">
        <v>1.7067955154941444E-2</v>
      </c>
      <c r="H102" s="533">
        <v>7.1150525416111641E-3</v>
      </c>
      <c r="I102" s="533">
        <v>0</v>
      </c>
      <c r="J102" s="533">
        <v>5.5870051302916203E-2</v>
      </c>
      <c r="K102" s="533">
        <v>9.3067763290600233E-3</v>
      </c>
      <c r="L102" s="510">
        <v>6.1409524441840297E-3</v>
      </c>
      <c r="M102" s="510">
        <v>6.2059486440138442E-3</v>
      </c>
      <c r="N102" s="510">
        <v>0</v>
      </c>
      <c r="O102" s="510">
        <v>8.8776219771697536E-3</v>
      </c>
      <c r="P102" s="510">
        <v>7.442430738841454E-3</v>
      </c>
      <c r="Q102" s="510">
        <v>1.8871492594501847E-2</v>
      </c>
      <c r="R102" s="510">
        <v>6.8422881115860635E-3</v>
      </c>
      <c r="S102" s="510">
        <v>1.4122245320488447E-2</v>
      </c>
      <c r="T102" s="510">
        <v>6.5770394930226139E-3</v>
      </c>
      <c r="U102" s="510">
        <v>6.3894534562492639E-3</v>
      </c>
      <c r="V102" s="510">
        <v>1.4121726099479256E-2</v>
      </c>
      <c r="W102" s="510">
        <v>2.0467774452553204E-2</v>
      </c>
      <c r="X102" s="510">
        <v>0</v>
      </c>
      <c r="Y102" s="510">
        <v>2.1146182065609941E-2</v>
      </c>
      <c r="Z102" s="510">
        <v>8.9085142739861664E-3</v>
      </c>
      <c r="AA102" s="510">
        <v>1.3890626709730361E-2</v>
      </c>
      <c r="AB102" s="510">
        <v>8.9444584500100212E-3</v>
      </c>
      <c r="AC102" s="510">
        <v>6.82606147362615E-3</v>
      </c>
      <c r="AD102" s="510">
        <v>3.4025839023037875E-3</v>
      </c>
      <c r="AE102" s="510">
        <v>1.3348240296833036E-2</v>
      </c>
      <c r="AF102" s="510">
        <v>9.1140676034625976E-3</v>
      </c>
      <c r="AG102" s="510">
        <v>1.7016674321924542E-2</v>
      </c>
      <c r="AH102" s="510">
        <v>5.3207943592082311E-3</v>
      </c>
      <c r="AI102" s="510">
        <v>8.7339657745070121E-3</v>
      </c>
      <c r="AJ102" s="510">
        <v>2.2995581725994217E-2</v>
      </c>
      <c r="AK102" s="510">
        <v>1.6044504231974455E-2</v>
      </c>
      <c r="AL102" s="510">
        <v>1.9339429743321274E-2</v>
      </c>
      <c r="AM102" s="510">
        <v>4.1128990318138159E-2</v>
      </c>
      <c r="AN102" s="510">
        <v>1.9749679390137193E-2</v>
      </c>
      <c r="AO102" s="510">
        <v>1.8602436398393676E-2</v>
      </c>
      <c r="AP102" s="510">
        <v>4.9600917105954382E-3</v>
      </c>
      <c r="AQ102" s="510">
        <v>1.3303538632655917E-2</v>
      </c>
      <c r="AR102" s="510">
        <v>1.1921201505507666E-2</v>
      </c>
      <c r="AS102" s="510">
        <v>9.3594709049923466E-3</v>
      </c>
      <c r="AT102" s="510">
        <v>9.9800961496827757E-3</v>
      </c>
      <c r="AU102" s="510">
        <v>9.6055172091037734E-3</v>
      </c>
      <c r="AV102" s="510">
        <v>8.1111804276397803E-3</v>
      </c>
      <c r="AW102" s="510">
        <v>8.2490385010850174E-3</v>
      </c>
      <c r="AX102" s="510">
        <v>1.5431698736221269E-2</v>
      </c>
      <c r="AY102" s="510">
        <v>1.1461820776503678E-2</v>
      </c>
      <c r="AZ102" s="510">
        <v>7.4218435635449364E-3</v>
      </c>
      <c r="BA102" s="510">
        <v>9.084459491919869E-3</v>
      </c>
      <c r="BB102" s="510">
        <v>9.2417759666864694E-3</v>
      </c>
      <c r="BC102" s="510">
        <v>1.110440650559435E-2</v>
      </c>
      <c r="BD102" s="510">
        <v>4.751010718319279E-3</v>
      </c>
      <c r="BE102" s="510">
        <v>3.3367742336166866E-3</v>
      </c>
      <c r="BF102" s="510">
        <v>3.8260690584802741E-3</v>
      </c>
      <c r="BG102" s="510">
        <v>3.9095093172802431E-3</v>
      </c>
      <c r="BH102" s="510">
        <v>7.5304704688870369E-3</v>
      </c>
      <c r="BI102" s="510">
        <v>8.3989333106553703E-3</v>
      </c>
      <c r="BJ102" s="510">
        <v>3.8296435396507002E-3</v>
      </c>
      <c r="BK102" s="510">
        <v>6.3135489514255308E-3</v>
      </c>
      <c r="BL102" s="510">
        <v>3.6519179852857334E-3</v>
      </c>
      <c r="BM102" s="510">
        <v>9.8003513517331987E-3</v>
      </c>
      <c r="BN102" s="510">
        <v>1.4397752995485682E-2</v>
      </c>
      <c r="BO102" s="510">
        <v>1.5540454370949428E-2</v>
      </c>
      <c r="BP102" s="510">
        <v>1.3899319107628608E-2</v>
      </c>
      <c r="BQ102" s="510">
        <v>7.2979272643864043E-2</v>
      </c>
      <c r="BR102" s="510">
        <v>6.4719696095489037E-3</v>
      </c>
      <c r="BS102" s="510">
        <v>3.542873536599879E-2</v>
      </c>
      <c r="BT102" s="510">
        <v>2.4926341923278052E-2</v>
      </c>
      <c r="BU102" s="510">
        <v>1.011935116745377E-2</v>
      </c>
      <c r="BV102" s="510">
        <v>6.0778929524548863E-3</v>
      </c>
      <c r="BW102" s="510">
        <v>5.8193215748507067E-3</v>
      </c>
      <c r="BX102" s="510">
        <v>3.5050081692650529E-3</v>
      </c>
      <c r="BY102" s="510">
        <v>8.4940888047543199E-4</v>
      </c>
      <c r="BZ102" s="510">
        <v>7.9832941793321916E-3</v>
      </c>
      <c r="CA102" s="510">
        <v>2.6846153353835982E-2</v>
      </c>
      <c r="CB102" s="510">
        <v>0.16336222691190924</v>
      </c>
      <c r="CC102" s="510">
        <v>2.5556376186821892E-3</v>
      </c>
      <c r="CD102" s="510">
        <v>1.0890268457134058E-2</v>
      </c>
      <c r="CE102" s="510">
        <v>1.2792604630384672E-2</v>
      </c>
      <c r="CF102" s="510">
        <v>1.1523143603272923E-2</v>
      </c>
      <c r="CG102" s="510">
        <v>9.6532520913163583E-3</v>
      </c>
      <c r="CH102" s="510">
        <v>3.9170200299370999E-3</v>
      </c>
      <c r="CI102" s="510">
        <v>8.3074094113429978E-3</v>
      </c>
      <c r="CJ102" s="510">
        <v>1.2878392907657406E-2</v>
      </c>
      <c r="CK102" s="510">
        <v>1.6525419331708431E-2</v>
      </c>
      <c r="CL102" s="510">
        <v>1.0812351965307714E-2</v>
      </c>
      <c r="CM102" s="510">
        <v>8.5565639300819486E-3</v>
      </c>
      <c r="CN102" s="510">
        <v>1.8102406191904105E-2</v>
      </c>
      <c r="CO102" s="510">
        <v>7.2793925331379791E-3</v>
      </c>
      <c r="CP102" s="510">
        <v>1.0441684448754363E-2</v>
      </c>
      <c r="CQ102" s="510">
        <v>4.7721578026051264E-3</v>
      </c>
      <c r="CR102" s="510">
        <v>1.2228421423017973E-2</v>
      </c>
      <c r="CS102" s="510">
        <v>7.7559932814890032E-3</v>
      </c>
      <c r="CT102" s="510">
        <v>5.8833732954853557E-3</v>
      </c>
      <c r="CU102" s="510">
        <v>1.0820089473760808E-2</v>
      </c>
      <c r="CV102" s="510">
        <v>0.10705834228149048</v>
      </c>
      <c r="CW102" s="510">
        <v>8.9169945606620109E-3</v>
      </c>
      <c r="CX102" s="510">
        <v>1.0084348422026588</v>
      </c>
      <c r="CY102" s="510">
        <v>4.8824663276911002E-3</v>
      </c>
      <c r="CZ102" s="510">
        <v>1.6636421812942153E-2</v>
      </c>
      <c r="DA102" s="510">
        <v>8.4561741696757009E-3</v>
      </c>
      <c r="DB102" s="510">
        <v>1.0454640469483871E-2</v>
      </c>
      <c r="DC102" s="510">
        <v>1.416924689545877E-2</v>
      </c>
      <c r="DD102" s="510">
        <v>8.9311720035663809E-3</v>
      </c>
      <c r="DE102" s="510">
        <v>3.8712599274787589E-3</v>
      </c>
      <c r="DF102" s="510">
        <v>1.1717579478981608E-2</v>
      </c>
      <c r="DG102" s="535">
        <v>2.5263002298703059</v>
      </c>
      <c r="DH102" s="536">
        <v>1.9142141533336579</v>
      </c>
      <c r="DI102" s="537" t="s">
        <v>303</v>
      </c>
    </row>
    <row r="103" spans="1:113" ht="18.75" customHeight="1">
      <c r="A103" s="603" t="s">
        <v>304</v>
      </c>
      <c r="B103" s="611" t="s">
        <v>393</v>
      </c>
      <c r="C103" s="488"/>
      <c r="D103" s="533">
        <v>9.5875072501951583E-3</v>
      </c>
      <c r="E103" s="533">
        <v>7.6586562246655577E-3</v>
      </c>
      <c r="F103" s="533">
        <v>2.1356383571696155E-2</v>
      </c>
      <c r="G103" s="533">
        <v>3.2961512349808861E-3</v>
      </c>
      <c r="H103" s="533">
        <v>1.4136800619427882E-2</v>
      </c>
      <c r="I103" s="533">
        <v>0</v>
      </c>
      <c r="J103" s="533">
        <v>2.4985881776478473E-2</v>
      </c>
      <c r="K103" s="533">
        <v>2.0206325764662889E-2</v>
      </c>
      <c r="L103" s="510">
        <v>1.5996613374698442E-2</v>
      </c>
      <c r="M103" s="510">
        <v>1.0222219098134866E-2</v>
      </c>
      <c r="N103" s="510">
        <v>0</v>
      </c>
      <c r="O103" s="510">
        <v>1.0099652307983702E-2</v>
      </c>
      <c r="P103" s="510">
        <v>2.1662779079418652E-2</v>
      </c>
      <c r="Q103" s="510">
        <v>1.3909724286304024E-2</v>
      </c>
      <c r="R103" s="510">
        <v>2.6188629770822629E-2</v>
      </c>
      <c r="S103" s="510">
        <v>1.4751772509167651E-2</v>
      </c>
      <c r="T103" s="510">
        <v>1.7796030740456648E-2</v>
      </c>
      <c r="U103" s="510">
        <v>2.3593721951638787E-2</v>
      </c>
      <c r="V103" s="510">
        <v>1.3604278441452415E-2</v>
      </c>
      <c r="W103" s="510">
        <v>1.717276614138271E-2</v>
      </c>
      <c r="X103" s="510">
        <v>0</v>
      </c>
      <c r="Y103" s="510">
        <v>2.0690761546718665E-2</v>
      </c>
      <c r="Z103" s="510">
        <v>1.3794382106487944E-2</v>
      </c>
      <c r="AA103" s="510">
        <v>1.8079344688160224E-2</v>
      </c>
      <c r="AB103" s="510">
        <v>2.4594111019278615E-2</v>
      </c>
      <c r="AC103" s="510">
        <v>1.860659645998539E-2</v>
      </c>
      <c r="AD103" s="510">
        <v>4.1076770157830299E-3</v>
      </c>
      <c r="AE103" s="510">
        <v>1.1444186516051587E-2</v>
      </c>
      <c r="AF103" s="510">
        <v>2.044112763515675E-2</v>
      </c>
      <c r="AG103" s="510">
        <v>2.4373622584864731E-2</v>
      </c>
      <c r="AH103" s="510">
        <v>1.8511253522670079E-2</v>
      </c>
      <c r="AI103" s="510">
        <v>3.4434570982745237E-2</v>
      </c>
      <c r="AJ103" s="510">
        <v>3.8797662534444805E-2</v>
      </c>
      <c r="AK103" s="510">
        <v>2.1070719621469679E-2</v>
      </c>
      <c r="AL103" s="510">
        <v>3.4291844871045155E-2</v>
      </c>
      <c r="AM103" s="510">
        <v>2.1836054517055066E-2</v>
      </c>
      <c r="AN103" s="510">
        <v>1.0266744177709968E-2</v>
      </c>
      <c r="AO103" s="510">
        <v>2.3874243219123903E-2</v>
      </c>
      <c r="AP103" s="510">
        <v>1.2168854808586541E-2</v>
      </c>
      <c r="AQ103" s="510">
        <v>9.2926001031666487E-3</v>
      </c>
      <c r="AR103" s="510">
        <v>1.2779748040296435E-2</v>
      </c>
      <c r="AS103" s="510">
        <v>1.4295685667608688E-2</v>
      </c>
      <c r="AT103" s="510">
        <v>2.241004637166406E-2</v>
      </c>
      <c r="AU103" s="510">
        <v>1.8031256223393348E-2</v>
      </c>
      <c r="AV103" s="510">
        <v>1.8673565544141658E-2</v>
      </c>
      <c r="AW103" s="510">
        <v>3.2865091016234388E-2</v>
      </c>
      <c r="AX103" s="510">
        <v>3.5916778515892714E-2</v>
      </c>
      <c r="AY103" s="510">
        <v>2.4868121394204391E-2</v>
      </c>
      <c r="AZ103" s="510">
        <v>2.1994599917738483E-2</v>
      </c>
      <c r="BA103" s="510">
        <v>1.9557699040791431E-2</v>
      </c>
      <c r="BB103" s="510">
        <v>2.4481903777076972E-2</v>
      </c>
      <c r="BC103" s="510">
        <v>3.4856466118826389E-2</v>
      </c>
      <c r="BD103" s="510">
        <v>2.4491086178128549E-2</v>
      </c>
      <c r="BE103" s="510">
        <v>2.1396808543998898E-2</v>
      </c>
      <c r="BF103" s="510">
        <v>1.0207509924201797E-2</v>
      </c>
      <c r="BG103" s="510">
        <v>1.2913430664549383E-2</v>
      </c>
      <c r="BH103" s="510">
        <v>1.8892412138697495E-2</v>
      </c>
      <c r="BI103" s="510">
        <v>2.4292123260615747E-2</v>
      </c>
      <c r="BJ103" s="510">
        <v>1.8576706463676956E-2</v>
      </c>
      <c r="BK103" s="510">
        <v>1.3578484444138086E-2</v>
      </c>
      <c r="BL103" s="510">
        <v>5.8291878750424296E-3</v>
      </c>
      <c r="BM103" s="510">
        <v>5.0808440567122685E-2</v>
      </c>
      <c r="BN103" s="510">
        <v>2.3885435314366137E-2</v>
      </c>
      <c r="BO103" s="510">
        <v>8.9994716512315484E-2</v>
      </c>
      <c r="BP103" s="510">
        <v>3.0983068196326433E-2</v>
      </c>
      <c r="BQ103" s="510">
        <v>5.0721467234052485E-2</v>
      </c>
      <c r="BR103" s="510">
        <v>2.3729049941667666E-2</v>
      </c>
      <c r="BS103" s="510">
        <v>0.10798282289555612</v>
      </c>
      <c r="BT103" s="510">
        <v>3.7626381138702966E-2</v>
      </c>
      <c r="BU103" s="510">
        <v>5.5791915070113954E-2</v>
      </c>
      <c r="BV103" s="510">
        <v>6.6164734224456831E-2</v>
      </c>
      <c r="BW103" s="510">
        <v>6.69620419083687E-2</v>
      </c>
      <c r="BX103" s="510">
        <v>3.8541023217823545E-2</v>
      </c>
      <c r="BY103" s="510">
        <v>6.7710706792737056E-3</v>
      </c>
      <c r="BZ103" s="510">
        <v>2.7698105171224306E-2</v>
      </c>
      <c r="CA103" s="510">
        <v>1.5697091769242971E-2</v>
      </c>
      <c r="CB103" s="510">
        <v>2.5253235697975489E-2</v>
      </c>
      <c r="CC103" s="510">
        <v>1.2749098001531909E-2</v>
      </c>
      <c r="CD103" s="510">
        <v>2.9233087205558467E-2</v>
      </c>
      <c r="CE103" s="510">
        <v>4.0842001214833071E-2</v>
      </c>
      <c r="CF103" s="510">
        <v>9.1494943554339209E-2</v>
      </c>
      <c r="CG103" s="510">
        <v>9.662520398408618E-2</v>
      </c>
      <c r="CH103" s="510">
        <v>9.045439639513729E-3</v>
      </c>
      <c r="CI103" s="510">
        <v>9.099765636069182E-2</v>
      </c>
      <c r="CJ103" s="510">
        <v>8.328313592471169E-2</v>
      </c>
      <c r="CK103" s="510">
        <v>0.13341668615234026</v>
      </c>
      <c r="CL103" s="510">
        <v>0.1264040412893282</v>
      </c>
      <c r="CM103" s="510">
        <v>4.5123819813702483E-2</v>
      </c>
      <c r="CN103" s="510">
        <v>5.1075173541829534E-2</v>
      </c>
      <c r="CO103" s="510">
        <v>2.9386141030429264E-2</v>
      </c>
      <c r="CP103" s="510">
        <v>6.276680348372278E-2</v>
      </c>
      <c r="CQ103" s="510">
        <v>3.2370612430202277E-2</v>
      </c>
      <c r="CR103" s="510">
        <v>4.1520179996708192E-2</v>
      </c>
      <c r="CS103" s="510">
        <v>4.0895111902827894E-2</v>
      </c>
      <c r="CT103" s="510">
        <v>2.2699513752096469E-2</v>
      </c>
      <c r="CU103" s="510">
        <v>5.2990808975952534E-2</v>
      </c>
      <c r="CV103" s="510">
        <v>6.3136991309854951E-2</v>
      </c>
      <c r="CW103" s="510">
        <v>7.1182096970806019E-2</v>
      </c>
      <c r="CX103" s="510">
        <v>2.7894191137711861E-2</v>
      </c>
      <c r="CY103" s="510">
        <v>1.081358790868715</v>
      </c>
      <c r="CZ103" s="510">
        <v>3.0711711683502937E-2</v>
      </c>
      <c r="DA103" s="510">
        <v>2.2655241276378128E-2</v>
      </c>
      <c r="DB103" s="510">
        <v>2.4913808872872138E-2</v>
      </c>
      <c r="DC103" s="510">
        <v>2.6867905969976538E-2</v>
      </c>
      <c r="DD103" s="510">
        <v>1.9796706975293427E-2</v>
      </c>
      <c r="DE103" s="510">
        <v>1.2815844291738668E-2</v>
      </c>
      <c r="DF103" s="510">
        <v>4.2960452242949004E-2</v>
      </c>
      <c r="DG103" s="535">
        <v>4.3336347625877831</v>
      </c>
      <c r="DH103" s="536">
        <v>3.2836576190907252</v>
      </c>
      <c r="DI103" s="537" t="s">
        <v>304</v>
      </c>
    </row>
    <row r="104" spans="1:113" ht="18.75" customHeight="1">
      <c r="A104" s="603" t="s">
        <v>305</v>
      </c>
      <c r="B104" s="611" t="s">
        <v>394</v>
      </c>
      <c r="C104" s="488"/>
      <c r="D104" s="533">
        <v>0</v>
      </c>
      <c r="E104" s="533">
        <v>0</v>
      </c>
      <c r="F104" s="533">
        <v>0</v>
      </c>
      <c r="G104" s="533">
        <v>0</v>
      </c>
      <c r="H104" s="533">
        <v>0</v>
      </c>
      <c r="I104" s="533">
        <v>0</v>
      </c>
      <c r="J104" s="533">
        <v>0</v>
      </c>
      <c r="K104" s="533">
        <v>0</v>
      </c>
      <c r="L104" s="510">
        <v>0</v>
      </c>
      <c r="M104" s="510">
        <v>0</v>
      </c>
      <c r="N104" s="510">
        <v>0</v>
      </c>
      <c r="O104" s="510">
        <v>0</v>
      </c>
      <c r="P104" s="510">
        <v>0</v>
      </c>
      <c r="Q104" s="510">
        <v>0</v>
      </c>
      <c r="R104" s="510">
        <v>0</v>
      </c>
      <c r="S104" s="510">
        <v>0</v>
      </c>
      <c r="T104" s="510">
        <v>0</v>
      </c>
      <c r="U104" s="510">
        <v>0</v>
      </c>
      <c r="V104" s="510">
        <v>0</v>
      </c>
      <c r="W104" s="510">
        <v>0</v>
      </c>
      <c r="X104" s="510">
        <v>0</v>
      </c>
      <c r="Y104" s="510">
        <v>0</v>
      </c>
      <c r="Z104" s="510">
        <v>0</v>
      </c>
      <c r="AA104" s="510">
        <v>0</v>
      </c>
      <c r="AB104" s="510">
        <v>0</v>
      </c>
      <c r="AC104" s="510">
        <v>0</v>
      </c>
      <c r="AD104" s="510">
        <v>0</v>
      </c>
      <c r="AE104" s="510">
        <v>0</v>
      </c>
      <c r="AF104" s="510">
        <v>0</v>
      </c>
      <c r="AG104" s="510">
        <v>0</v>
      </c>
      <c r="AH104" s="510">
        <v>0</v>
      </c>
      <c r="AI104" s="510">
        <v>0</v>
      </c>
      <c r="AJ104" s="510">
        <v>0</v>
      </c>
      <c r="AK104" s="510">
        <v>0</v>
      </c>
      <c r="AL104" s="510">
        <v>0</v>
      </c>
      <c r="AM104" s="510">
        <v>0</v>
      </c>
      <c r="AN104" s="510">
        <v>0</v>
      </c>
      <c r="AO104" s="510">
        <v>0</v>
      </c>
      <c r="AP104" s="510">
        <v>0</v>
      </c>
      <c r="AQ104" s="510">
        <v>0</v>
      </c>
      <c r="AR104" s="510">
        <v>0</v>
      </c>
      <c r="AS104" s="510">
        <v>0</v>
      </c>
      <c r="AT104" s="510">
        <v>0</v>
      </c>
      <c r="AU104" s="510">
        <v>0</v>
      </c>
      <c r="AV104" s="510">
        <v>0</v>
      </c>
      <c r="AW104" s="510">
        <v>0</v>
      </c>
      <c r="AX104" s="510">
        <v>0</v>
      </c>
      <c r="AY104" s="510">
        <v>0</v>
      </c>
      <c r="AZ104" s="510">
        <v>0</v>
      </c>
      <c r="BA104" s="510">
        <v>0</v>
      </c>
      <c r="BB104" s="510">
        <v>0</v>
      </c>
      <c r="BC104" s="510">
        <v>0</v>
      </c>
      <c r="BD104" s="510">
        <v>0</v>
      </c>
      <c r="BE104" s="510">
        <v>0</v>
      </c>
      <c r="BF104" s="510">
        <v>0</v>
      </c>
      <c r="BG104" s="510">
        <v>0</v>
      </c>
      <c r="BH104" s="510">
        <v>0</v>
      </c>
      <c r="BI104" s="510">
        <v>0</v>
      </c>
      <c r="BJ104" s="510">
        <v>0</v>
      </c>
      <c r="BK104" s="510">
        <v>0</v>
      </c>
      <c r="BL104" s="510">
        <v>0</v>
      </c>
      <c r="BM104" s="510">
        <v>0</v>
      </c>
      <c r="BN104" s="510">
        <v>0</v>
      </c>
      <c r="BO104" s="510">
        <v>0</v>
      </c>
      <c r="BP104" s="510">
        <v>0</v>
      </c>
      <c r="BQ104" s="510">
        <v>0</v>
      </c>
      <c r="BR104" s="510">
        <v>0</v>
      </c>
      <c r="BS104" s="510">
        <v>0</v>
      </c>
      <c r="BT104" s="510">
        <v>0</v>
      </c>
      <c r="BU104" s="510">
        <v>0</v>
      </c>
      <c r="BV104" s="510">
        <v>0</v>
      </c>
      <c r="BW104" s="510">
        <v>0</v>
      </c>
      <c r="BX104" s="510">
        <v>0</v>
      </c>
      <c r="BY104" s="510">
        <v>0</v>
      </c>
      <c r="BZ104" s="510">
        <v>0</v>
      </c>
      <c r="CA104" s="510">
        <v>0</v>
      </c>
      <c r="CB104" s="510">
        <v>0</v>
      </c>
      <c r="CC104" s="510">
        <v>0</v>
      </c>
      <c r="CD104" s="510">
        <v>0</v>
      </c>
      <c r="CE104" s="510">
        <v>0</v>
      </c>
      <c r="CF104" s="510">
        <v>0</v>
      </c>
      <c r="CG104" s="510">
        <v>0</v>
      </c>
      <c r="CH104" s="510">
        <v>0</v>
      </c>
      <c r="CI104" s="510">
        <v>0</v>
      </c>
      <c r="CJ104" s="510">
        <v>0</v>
      </c>
      <c r="CK104" s="510">
        <v>0</v>
      </c>
      <c r="CL104" s="510">
        <v>0</v>
      </c>
      <c r="CM104" s="510">
        <v>0</v>
      </c>
      <c r="CN104" s="510">
        <v>0</v>
      </c>
      <c r="CO104" s="510">
        <v>0</v>
      </c>
      <c r="CP104" s="510">
        <v>0</v>
      </c>
      <c r="CQ104" s="510">
        <v>0</v>
      </c>
      <c r="CR104" s="510">
        <v>0</v>
      </c>
      <c r="CS104" s="510">
        <v>0</v>
      </c>
      <c r="CT104" s="510">
        <v>0</v>
      </c>
      <c r="CU104" s="510">
        <v>0</v>
      </c>
      <c r="CV104" s="510">
        <v>0</v>
      </c>
      <c r="CW104" s="510">
        <v>0</v>
      </c>
      <c r="CX104" s="510">
        <v>0</v>
      </c>
      <c r="CY104" s="510">
        <v>0</v>
      </c>
      <c r="CZ104" s="510">
        <v>1</v>
      </c>
      <c r="DA104" s="510">
        <v>0</v>
      </c>
      <c r="DB104" s="510">
        <v>0</v>
      </c>
      <c r="DC104" s="510">
        <v>0</v>
      </c>
      <c r="DD104" s="510">
        <v>0</v>
      </c>
      <c r="DE104" s="510">
        <v>0</v>
      </c>
      <c r="DF104" s="510">
        <v>0</v>
      </c>
      <c r="DG104" s="535">
        <v>1</v>
      </c>
      <c r="DH104" s="536">
        <v>0.75771443579844389</v>
      </c>
      <c r="DI104" s="537" t="s">
        <v>305</v>
      </c>
    </row>
    <row r="105" spans="1:113" ht="18.75" customHeight="1">
      <c r="A105" s="603" t="s">
        <v>306</v>
      </c>
      <c r="B105" s="611" t="s">
        <v>395</v>
      </c>
      <c r="C105" s="488"/>
      <c r="D105" s="533">
        <v>3.2527298545617502E-7</v>
      </c>
      <c r="E105" s="533">
        <v>2.2165689780466998E-7</v>
      </c>
      <c r="F105" s="533">
        <v>9.9521303375504895E-7</v>
      </c>
      <c r="G105" s="533">
        <v>1.1225153339881129E-7</v>
      </c>
      <c r="H105" s="533">
        <v>3.203129517017345E-7</v>
      </c>
      <c r="I105" s="533">
        <v>0</v>
      </c>
      <c r="J105" s="533">
        <v>6.5523532674956997E-7</v>
      </c>
      <c r="K105" s="533">
        <v>1.260115202356623E-6</v>
      </c>
      <c r="L105" s="510">
        <v>4.0091359089165746E-7</v>
      </c>
      <c r="M105" s="510">
        <v>2.0442172278771586E-7</v>
      </c>
      <c r="N105" s="510">
        <v>0</v>
      </c>
      <c r="O105" s="510">
        <v>2.4916378189868379E-7</v>
      </c>
      <c r="P105" s="510">
        <v>4.7559109346980633E-7</v>
      </c>
      <c r="Q105" s="510">
        <v>4.4662608247606698E-7</v>
      </c>
      <c r="R105" s="510">
        <v>1.0360000485495028E-6</v>
      </c>
      <c r="S105" s="510">
        <v>1.0055870070408875E-6</v>
      </c>
      <c r="T105" s="510">
        <v>3.8733434544185977E-7</v>
      </c>
      <c r="U105" s="510">
        <v>2.2880149737012919E-7</v>
      </c>
      <c r="V105" s="510">
        <v>5.2488801462129843E-7</v>
      </c>
      <c r="W105" s="510">
        <v>9.3433827227010739E-7</v>
      </c>
      <c r="X105" s="510">
        <v>0</v>
      </c>
      <c r="Y105" s="510">
        <v>7.625032837469531E-7</v>
      </c>
      <c r="Z105" s="510">
        <v>1.1046204056811898E-6</v>
      </c>
      <c r="AA105" s="510">
        <v>1.0356960879780554E-6</v>
      </c>
      <c r="AB105" s="510">
        <v>1.353139614424251E-6</v>
      </c>
      <c r="AC105" s="510">
        <v>1.4199038030271185E-6</v>
      </c>
      <c r="AD105" s="510">
        <v>7.4133288884136476E-8</v>
      </c>
      <c r="AE105" s="510">
        <v>2.4651779198942506E-7</v>
      </c>
      <c r="AF105" s="510">
        <v>5.504517936896718E-7</v>
      </c>
      <c r="AG105" s="510">
        <v>6.2004750792724861E-7</v>
      </c>
      <c r="AH105" s="510">
        <v>1.7481072744504184E-7</v>
      </c>
      <c r="AI105" s="510">
        <v>8.7330417634494271E-7</v>
      </c>
      <c r="AJ105" s="510">
        <v>8.0024731893348557E-7</v>
      </c>
      <c r="AK105" s="510">
        <v>3.550668809538721E-6</v>
      </c>
      <c r="AL105" s="510">
        <v>7.6693181271756672E-7</v>
      </c>
      <c r="AM105" s="510">
        <v>6.2354600223258958E-7</v>
      </c>
      <c r="AN105" s="510">
        <v>3.6832760039929297E-7</v>
      </c>
      <c r="AO105" s="510">
        <v>1.1049925154444446E-6</v>
      </c>
      <c r="AP105" s="510">
        <v>1.7958658868716002E-7</v>
      </c>
      <c r="AQ105" s="510">
        <v>2.2878491713481467E-7</v>
      </c>
      <c r="AR105" s="510">
        <v>3.2979218721209799E-7</v>
      </c>
      <c r="AS105" s="510">
        <v>7.6205535876577552E-7</v>
      </c>
      <c r="AT105" s="510">
        <v>7.7502349684725242E-7</v>
      </c>
      <c r="AU105" s="510">
        <v>2.2040490991569483E-6</v>
      </c>
      <c r="AV105" s="510">
        <v>9.5137260593047411E-7</v>
      </c>
      <c r="AW105" s="510">
        <v>1.3489112957682099E-6</v>
      </c>
      <c r="AX105" s="510">
        <v>2.9469017069487334E-6</v>
      </c>
      <c r="AY105" s="510">
        <v>4.4043638707379683E-6</v>
      </c>
      <c r="AZ105" s="510">
        <v>2.8483421174000224E-6</v>
      </c>
      <c r="BA105" s="510">
        <v>6.1175385643847749E-6</v>
      </c>
      <c r="BB105" s="510">
        <v>2.9626317918354816E-6</v>
      </c>
      <c r="BC105" s="510">
        <v>3.6165601362860986E-6</v>
      </c>
      <c r="BD105" s="510">
        <v>5.7461345051009164E-6</v>
      </c>
      <c r="BE105" s="510">
        <v>3.9714560398350712E-7</v>
      </c>
      <c r="BF105" s="510">
        <v>1.9871207164738244E-7</v>
      </c>
      <c r="BG105" s="510">
        <v>5.9949599294089532E-7</v>
      </c>
      <c r="BH105" s="510">
        <v>9.9492450248972432E-7</v>
      </c>
      <c r="BI105" s="510">
        <v>4.8631768895358371E-6</v>
      </c>
      <c r="BJ105" s="510">
        <v>1.8568081588031073E-7</v>
      </c>
      <c r="BK105" s="510">
        <v>2.8070445170103815E-7</v>
      </c>
      <c r="BL105" s="510">
        <v>9.2771550296511388E-8</v>
      </c>
      <c r="BM105" s="510">
        <v>8.2436813416320919E-7</v>
      </c>
      <c r="BN105" s="510">
        <v>6.0240935195182477E-7</v>
      </c>
      <c r="BO105" s="510">
        <v>7.0166985837312471E-7</v>
      </c>
      <c r="BP105" s="510">
        <v>7.6125659033638452E-7</v>
      </c>
      <c r="BQ105" s="510">
        <v>2.9295182736450141E-6</v>
      </c>
      <c r="BR105" s="510">
        <v>1.3320185975255769E-6</v>
      </c>
      <c r="BS105" s="510">
        <v>9.4554821281411361E-7</v>
      </c>
      <c r="BT105" s="510">
        <v>8.6751453496289133E-7</v>
      </c>
      <c r="BU105" s="510">
        <v>1.0862727245448243E-6</v>
      </c>
      <c r="BV105" s="510">
        <v>1.2990034585958477E-6</v>
      </c>
      <c r="BW105" s="510">
        <v>3.969038096284847E-7</v>
      </c>
      <c r="BX105" s="510">
        <v>3.0198195400082983E-7</v>
      </c>
      <c r="BY105" s="510">
        <v>1.1084730155376188E-7</v>
      </c>
      <c r="BZ105" s="510">
        <v>1.4922348622049627E-5</v>
      </c>
      <c r="CA105" s="510">
        <v>7.4750345969661609E-7</v>
      </c>
      <c r="CB105" s="510">
        <v>1.4304601039813054E-6</v>
      </c>
      <c r="CC105" s="510">
        <v>5.6989402055647105E-7</v>
      </c>
      <c r="CD105" s="510">
        <v>4.5846292557591518E-7</v>
      </c>
      <c r="CE105" s="510">
        <v>2.8915290159061936E-6</v>
      </c>
      <c r="CF105" s="510">
        <v>1.0948457757653284E-6</v>
      </c>
      <c r="CG105" s="510">
        <v>1.7326368154967329E-6</v>
      </c>
      <c r="CH105" s="510">
        <v>9.1814912459199752E-7</v>
      </c>
      <c r="CI105" s="510">
        <v>1.7199556585410325E-5</v>
      </c>
      <c r="CJ105" s="510">
        <v>4.3302811223454554E-6</v>
      </c>
      <c r="CK105" s="510">
        <v>9.8370728613639497E-6</v>
      </c>
      <c r="CL105" s="510">
        <v>1.8732312579225585E-5</v>
      </c>
      <c r="CM105" s="510">
        <v>3.7587800190252263E-6</v>
      </c>
      <c r="CN105" s="510">
        <v>6.0956830816444772E-7</v>
      </c>
      <c r="CO105" s="510">
        <v>3.1802575645908174E-3</v>
      </c>
      <c r="CP105" s="510">
        <v>4.9469255080793092E-7</v>
      </c>
      <c r="CQ105" s="510">
        <v>1.5026842025809663E-3</v>
      </c>
      <c r="CR105" s="510">
        <v>4.3385672874788847E-7</v>
      </c>
      <c r="CS105" s="510">
        <v>1.3231586239396023E-3</v>
      </c>
      <c r="CT105" s="510">
        <v>5.1018994857905406E-3</v>
      </c>
      <c r="CU105" s="510">
        <v>6.7633331453737859E-7</v>
      </c>
      <c r="CV105" s="510">
        <v>1.60099320123674E-6</v>
      </c>
      <c r="CW105" s="510">
        <v>4.2333284152207284E-6</v>
      </c>
      <c r="CX105" s="510">
        <v>3.1075213752155722E-7</v>
      </c>
      <c r="CY105" s="510">
        <v>1.5148871688174733E-6</v>
      </c>
      <c r="CZ105" s="510">
        <v>1.3446980075132012E-2</v>
      </c>
      <c r="DA105" s="510">
        <v>1.0058336696126968</v>
      </c>
      <c r="DB105" s="510">
        <v>2.4558929933774497E-6</v>
      </c>
      <c r="DC105" s="510">
        <v>9.2629771762941844E-7</v>
      </c>
      <c r="DD105" s="510">
        <v>1.2878247338097724E-6</v>
      </c>
      <c r="DE105" s="510">
        <v>2.9481550676448481E-7</v>
      </c>
      <c r="DF105" s="510">
        <v>1.5865498176144086E-6</v>
      </c>
      <c r="DG105" s="535">
        <v>1.0305641067292071</v>
      </c>
      <c r="DH105" s="536">
        <v>0.78087330068444838</v>
      </c>
      <c r="DI105" s="537" t="s">
        <v>306</v>
      </c>
    </row>
    <row r="106" spans="1:113" ht="18.75" customHeight="1">
      <c r="A106" s="603" t="s">
        <v>307</v>
      </c>
      <c r="B106" s="611" t="s">
        <v>396</v>
      </c>
      <c r="C106" s="488"/>
      <c r="D106" s="533">
        <v>4.266662866913685E-5</v>
      </c>
      <c r="E106" s="533">
        <v>2.1856960186488467E-5</v>
      </c>
      <c r="F106" s="533">
        <v>2.3930981684318865E-4</v>
      </c>
      <c r="G106" s="533">
        <v>9.6104101031415225E-6</v>
      </c>
      <c r="H106" s="533">
        <v>9.3611838484767778E-5</v>
      </c>
      <c r="I106" s="533">
        <v>0</v>
      </c>
      <c r="J106" s="533">
        <v>3.7005858365407489E-5</v>
      </c>
      <c r="K106" s="533">
        <v>1.1461925885122719E-4</v>
      </c>
      <c r="L106" s="510">
        <v>1.2283608948874001E-4</v>
      </c>
      <c r="M106" s="510">
        <v>3.1219992852587356E-5</v>
      </c>
      <c r="N106" s="510">
        <v>0</v>
      </c>
      <c r="O106" s="510">
        <v>1.4511664535820369E-5</v>
      </c>
      <c r="P106" s="510">
        <v>8.7056189436346006E-5</v>
      </c>
      <c r="Q106" s="510">
        <v>4.9572484697364776E-5</v>
      </c>
      <c r="R106" s="510">
        <v>5.6918947552311218E-5</v>
      </c>
      <c r="S106" s="510">
        <v>5.9684942734091461E-5</v>
      </c>
      <c r="T106" s="510">
        <v>8.6360324976719207E-5</v>
      </c>
      <c r="U106" s="510">
        <v>4.7227815232822398E-5</v>
      </c>
      <c r="V106" s="510">
        <v>1.422487720664772E-5</v>
      </c>
      <c r="W106" s="510">
        <v>9.3404452969118244E-5</v>
      </c>
      <c r="X106" s="510">
        <v>0</v>
      </c>
      <c r="Y106" s="510">
        <v>4.2304389238999661E-5</v>
      </c>
      <c r="Z106" s="510">
        <v>1.9910290992740359E-5</v>
      </c>
      <c r="AA106" s="510">
        <v>6.7146203412135955E-5</v>
      </c>
      <c r="AB106" s="510">
        <v>1.3121048715879926E-4</v>
      </c>
      <c r="AC106" s="510">
        <v>2.4975500261753342E-5</v>
      </c>
      <c r="AD106" s="510">
        <v>3.2533424999203843E-6</v>
      </c>
      <c r="AE106" s="510">
        <v>1.8372672216276291E-5</v>
      </c>
      <c r="AF106" s="510">
        <v>5.2032380993984597E-5</v>
      </c>
      <c r="AG106" s="510">
        <v>1.0093099696094784E-4</v>
      </c>
      <c r="AH106" s="510">
        <v>1.4865487422758606E-5</v>
      </c>
      <c r="AI106" s="510">
        <v>2.0121587581382824E-5</v>
      </c>
      <c r="AJ106" s="510">
        <v>2.6971040915583228E-5</v>
      </c>
      <c r="AK106" s="510">
        <v>2.5313423503150097E-5</v>
      </c>
      <c r="AL106" s="510">
        <v>2.9461950082773706E-5</v>
      </c>
      <c r="AM106" s="510">
        <v>4.6655932186872872E-5</v>
      </c>
      <c r="AN106" s="510">
        <v>3.9645686043185E-5</v>
      </c>
      <c r="AO106" s="510">
        <v>4.5315049719079184E-5</v>
      </c>
      <c r="AP106" s="510">
        <v>6.3748148344535725E-5</v>
      </c>
      <c r="AQ106" s="510">
        <v>7.7014801940628857E-5</v>
      </c>
      <c r="AR106" s="510">
        <v>2.8022979847360541E-5</v>
      </c>
      <c r="AS106" s="510">
        <v>3.3963288885466431E-5</v>
      </c>
      <c r="AT106" s="510">
        <v>5.1336084162516167E-5</v>
      </c>
      <c r="AU106" s="510">
        <v>6.7890014041095518E-5</v>
      </c>
      <c r="AV106" s="510">
        <v>2.351638427445998E-5</v>
      </c>
      <c r="AW106" s="510">
        <v>7.0768943685372356E-5</v>
      </c>
      <c r="AX106" s="510">
        <v>1.8871922871480158E-4</v>
      </c>
      <c r="AY106" s="510">
        <v>1.097877403131788E-4</v>
      </c>
      <c r="AZ106" s="510">
        <v>5.2679360035806901E-5</v>
      </c>
      <c r="BA106" s="510">
        <v>3.7637642665077668E-5</v>
      </c>
      <c r="BB106" s="510">
        <v>4.2995950975497335E-5</v>
      </c>
      <c r="BC106" s="510">
        <v>6.4939561681185567E-5</v>
      </c>
      <c r="BD106" s="510">
        <v>2.6809921641346791E-5</v>
      </c>
      <c r="BE106" s="510">
        <v>1.4318886984261485E-5</v>
      </c>
      <c r="BF106" s="510">
        <v>1.2242291613773006E-5</v>
      </c>
      <c r="BG106" s="510">
        <v>1.2082962367814452E-5</v>
      </c>
      <c r="BH106" s="510">
        <v>5.4712364725842688E-5</v>
      </c>
      <c r="BI106" s="510">
        <v>2.322855688716487E-5</v>
      </c>
      <c r="BJ106" s="510">
        <v>2.1495428036661559E-5</v>
      </c>
      <c r="BK106" s="510">
        <v>5.2069151228393631E-5</v>
      </c>
      <c r="BL106" s="510">
        <v>8.036304647260029E-6</v>
      </c>
      <c r="BM106" s="510">
        <v>4.5178659889955735E-5</v>
      </c>
      <c r="BN106" s="510">
        <v>6.2404857457476178E-5</v>
      </c>
      <c r="BO106" s="510">
        <v>1.0548265532197854E-4</v>
      </c>
      <c r="BP106" s="510">
        <v>6.2815182516476637E-5</v>
      </c>
      <c r="BQ106" s="510">
        <v>6.1738027442823348E-5</v>
      </c>
      <c r="BR106" s="510">
        <v>1.852230374360384E-5</v>
      </c>
      <c r="BS106" s="510">
        <v>9.2753839607970508E-5</v>
      </c>
      <c r="BT106" s="510">
        <v>8.8697890394709807E-5</v>
      </c>
      <c r="BU106" s="510">
        <v>9.2814407594106845E-5</v>
      </c>
      <c r="BV106" s="510">
        <v>1.094610723975897E-4</v>
      </c>
      <c r="BW106" s="510">
        <v>7.0776563808246212E-5</v>
      </c>
      <c r="BX106" s="510">
        <v>4.9136748973646217E-5</v>
      </c>
      <c r="BY106" s="510">
        <v>9.7157988409750512E-6</v>
      </c>
      <c r="BZ106" s="510">
        <v>2.4649020458331486E-3</v>
      </c>
      <c r="CA106" s="510">
        <v>8.9430486556619718E-5</v>
      </c>
      <c r="CB106" s="510">
        <v>4.1831159498771788E-5</v>
      </c>
      <c r="CC106" s="510">
        <v>2.6202451450293223E-5</v>
      </c>
      <c r="CD106" s="510">
        <v>2.2786879381659028E-4</v>
      </c>
      <c r="CE106" s="510">
        <v>2.3316416088799098E-5</v>
      </c>
      <c r="CF106" s="510">
        <v>1.4646495110775165E-4</v>
      </c>
      <c r="CG106" s="510">
        <v>9.2201620678423432E-5</v>
      </c>
      <c r="CH106" s="510">
        <v>3.6671228841910516E-4</v>
      </c>
      <c r="CI106" s="510">
        <v>6.1671477301968643E-4</v>
      </c>
      <c r="CJ106" s="510">
        <v>8.6806704835850278E-4</v>
      </c>
      <c r="CK106" s="510">
        <v>6.7154484834420564E-5</v>
      </c>
      <c r="CL106" s="510">
        <v>9.7177160771280658E-4</v>
      </c>
      <c r="CM106" s="510">
        <v>3.0282331273177361E-4</v>
      </c>
      <c r="CN106" s="510">
        <v>1.2339793039286496E-4</v>
      </c>
      <c r="CO106" s="510">
        <v>1.5219581611329222E-4</v>
      </c>
      <c r="CP106" s="510">
        <v>1.1540473909271839E-4</v>
      </c>
      <c r="CQ106" s="510">
        <v>1.0771545534966341E-2</v>
      </c>
      <c r="CR106" s="510">
        <v>5.052908491608929E-3</v>
      </c>
      <c r="CS106" s="510">
        <v>1.110912509560829E-2</v>
      </c>
      <c r="CT106" s="510">
        <v>9.8076281459475619E-3</v>
      </c>
      <c r="CU106" s="510">
        <v>1.0560356294306671E-4</v>
      </c>
      <c r="CV106" s="510">
        <v>9.2828411220420793E-5</v>
      </c>
      <c r="CW106" s="510">
        <v>1.0893779796185006E-3</v>
      </c>
      <c r="CX106" s="510">
        <v>3.8284557684993713E-5</v>
      </c>
      <c r="CY106" s="510">
        <v>7.2179087635359244E-5</v>
      </c>
      <c r="CZ106" s="510">
        <v>1.2171272473706122E-2</v>
      </c>
      <c r="DA106" s="510">
        <v>2.8687289608438885E-3</v>
      </c>
      <c r="DB106" s="510">
        <v>1.0146774942204255</v>
      </c>
      <c r="DC106" s="510">
        <v>1.352906582339294E-4</v>
      </c>
      <c r="DD106" s="510">
        <v>3.9902315081273017E-4</v>
      </c>
      <c r="DE106" s="510">
        <v>3.6619186230550542E-5</v>
      </c>
      <c r="DF106" s="510">
        <v>8.7911150513543524E-4</v>
      </c>
      <c r="DG106" s="535">
        <v>1.0799411799283924</v>
      </c>
      <c r="DH106" s="536">
        <v>0.81828702184494762</v>
      </c>
      <c r="DI106" s="537" t="s">
        <v>307</v>
      </c>
    </row>
    <row r="107" spans="1:113" ht="18.75" customHeight="1">
      <c r="A107" s="603" t="s">
        <v>308</v>
      </c>
      <c r="B107" s="611" t="s">
        <v>397</v>
      </c>
      <c r="C107" s="488"/>
      <c r="D107" s="533">
        <v>4.7577840103185343E-5</v>
      </c>
      <c r="E107" s="533">
        <v>2.6460458646446208E-5</v>
      </c>
      <c r="F107" s="533">
        <v>9.2627621242388105E-5</v>
      </c>
      <c r="G107" s="533">
        <v>2.5867260058251448E-5</v>
      </c>
      <c r="H107" s="533">
        <v>5.8778010658690095E-5</v>
      </c>
      <c r="I107" s="533">
        <v>0</v>
      </c>
      <c r="J107" s="533">
        <v>7.9351365252182998E-5</v>
      </c>
      <c r="K107" s="533">
        <v>9.1289383662401924E-5</v>
      </c>
      <c r="L107" s="510">
        <v>1.2584365363554892E-4</v>
      </c>
      <c r="M107" s="510">
        <v>4.8588011571504676E-5</v>
      </c>
      <c r="N107" s="510">
        <v>0</v>
      </c>
      <c r="O107" s="510">
        <v>4.0460548887089421E-5</v>
      </c>
      <c r="P107" s="510">
        <v>9.9098232120528181E-5</v>
      </c>
      <c r="Q107" s="510">
        <v>5.7105062327919589E-5</v>
      </c>
      <c r="R107" s="510">
        <v>1.0881692533330474E-4</v>
      </c>
      <c r="S107" s="510">
        <v>3.5924570700240711E-5</v>
      </c>
      <c r="T107" s="510">
        <v>8.9580032708786274E-5</v>
      </c>
      <c r="U107" s="510">
        <v>5.072387264606665E-5</v>
      </c>
      <c r="V107" s="510">
        <v>1.0334344210977161E-4</v>
      </c>
      <c r="W107" s="510">
        <v>6.5644999157424654E-5</v>
      </c>
      <c r="X107" s="510">
        <v>0</v>
      </c>
      <c r="Y107" s="510">
        <v>3.4885867957174411E-5</v>
      </c>
      <c r="Z107" s="510">
        <v>2.6947490977323096E-5</v>
      </c>
      <c r="AA107" s="510">
        <v>5.3608494922223361E-5</v>
      </c>
      <c r="AB107" s="510">
        <v>3.4036561703366285E-4</v>
      </c>
      <c r="AC107" s="510">
        <v>1.3767428936346544E-4</v>
      </c>
      <c r="AD107" s="510">
        <v>4.4844810623768781E-6</v>
      </c>
      <c r="AE107" s="510">
        <v>4.4099725659427369E-5</v>
      </c>
      <c r="AF107" s="510">
        <v>4.9913090963080731E-5</v>
      </c>
      <c r="AG107" s="510">
        <v>9.1327021631781058E-5</v>
      </c>
      <c r="AH107" s="510">
        <v>4.980593413735717E-5</v>
      </c>
      <c r="AI107" s="510">
        <v>4.2484983833730875E-5</v>
      </c>
      <c r="AJ107" s="510">
        <v>4.1790220240192055E-5</v>
      </c>
      <c r="AK107" s="510">
        <v>1.039513085725636E-4</v>
      </c>
      <c r="AL107" s="510">
        <v>6.7083274663082257E-5</v>
      </c>
      <c r="AM107" s="510">
        <v>3.2809399078391614E-5</v>
      </c>
      <c r="AN107" s="510">
        <v>2.1449544637955975E-5</v>
      </c>
      <c r="AO107" s="510">
        <v>3.5774362940217431E-5</v>
      </c>
      <c r="AP107" s="510">
        <v>3.8042031057581046E-5</v>
      </c>
      <c r="AQ107" s="510">
        <v>3.7087089735426737E-5</v>
      </c>
      <c r="AR107" s="510">
        <v>3.4626161641347771E-5</v>
      </c>
      <c r="AS107" s="510">
        <v>3.9080756181559215E-5</v>
      </c>
      <c r="AT107" s="510">
        <v>5.0544158567628621E-5</v>
      </c>
      <c r="AU107" s="510">
        <v>6.908908931771066E-5</v>
      </c>
      <c r="AV107" s="510">
        <v>5.4400874814838341E-5</v>
      </c>
      <c r="AW107" s="510">
        <v>7.3630474877857359E-5</v>
      </c>
      <c r="AX107" s="510">
        <v>9.6195762588313348E-5</v>
      </c>
      <c r="AY107" s="510">
        <v>6.8242954094054333E-5</v>
      </c>
      <c r="AZ107" s="510">
        <v>6.2806914046589551E-5</v>
      </c>
      <c r="BA107" s="510">
        <v>1.0633910349704531E-4</v>
      </c>
      <c r="BB107" s="510">
        <v>6.9603430781022945E-5</v>
      </c>
      <c r="BC107" s="510">
        <v>7.7144161557696886E-5</v>
      </c>
      <c r="BD107" s="510">
        <v>6.9712221057292953E-5</v>
      </c>
      <c r="BE107" s="510">
        <v>1.4754076833067596E-5</v>
      </c>
      <c r="BF107" s="510">
        <v>4.8604407310967361E-5</v>
      </c>
      <c r="BG107" s="510">
        <v>4.9279343056392023E-5</v>
      </c>
      <c r="BH107" s="510">
        <v>4.5687697564396082E-5</v>
      </c>
      <c r="BI107" s="510">
        <v>5.3554571939460272E-5</v>
      </c>
      <c r="BJ107" s="510">
        <v>7.0413184705622994E-5</v>
      </c>
      <c r="BK107" s="510">
        <v>6.8052248036896948E-5</v>
      </c>
      <c r="BL107" s="510">
        <v>1.3143027174697509E-5</v>
      </c>
      <c r="BM107" s="510">
        <v>8.2167766914832368E-5</v>
      </c>
      <c r="BN107" s="510">
        <v>7.4181241172973682E-5</v>
      </c>
      <c r="BO107" s="510">
        <v>7.2409153784299833E-5</v>
      </c>
      <c r="BP107" s="510">
        <v>6.3551814084725604E-5</v>
      </c>
      <c r="BQ107" s="510">
        <v>6.0636465375378506E-5</v>
      </c>
      <c r="BR107" s="510">
        <v>7.3842525937798143E-5</v>
      </c>
      <c r="BS107" s="510">
        <v>1.4202138822820998E-4</v>
      </c>
      <c r="BT107" s="510">
        <v>8.1076350751925613E-5</v>
      </c>
      <c r="BU107" s="510">
        <v>1.5700499701717496E-4</v>
      </c>
      <c r="BV107" s="510">
        <v>2.5215990978755449E-4</v>
      </c>
      <c r="BW107" s="510">
        <v>1.3742472878792221E-4</v>
      </c>
      <c r="BX107" s="510">
        <v>1.1835351371626942E-4</v>
      </c>
      <c r="BY107" s="510">
        <v>2.1286869816835931E-5</v>
      </c>
      <c r="BZ107" s="510">
        <v>9.0740578262651307E-5</v>
      </c>
      <c r="CA107" s="510">
        <v>7.9204551180133648E-5</v>
      </c>
      <c r="CB107" s="510">
        <v>5.2989132006960169E-5</v>
      </c>
      <c r="CC107" s="510">
        <v>4.5295168959393018E-5</v>
      </c>
      <c r="CD107" s="510">
        <v>1.0892896469945983E-4</v>
      </c>
      <c r="CE107" s="510">
        <v>1.1141414868643644E-4</v>
      </c>
      <c r="CF107" s="510">
        <v>8.3070887523634178E-5</v>
      </c>
      <c r="CG107" s="510">
        <v>1.5626679903831756E-4</v>
      </c>
      <c r="CH107" s="510">
        <v>1.322023573928119E-4</v>
      </c>
      <c r="CI107" s="510">
        <v>5.2973713179099182E-4</v>
      </c>
      <c r="CJ107" s="510">
        <v>4.0178920000956894E-2</v>
      </c>
      <c r="CK107" s="510">
        <v>2.686630128571834E-4</v>
      </c>
      <c r="CL107" s="510">
        <v>7.1858056584252917E-3</v>
      </c>
      <c r="CM107" s="510">
        <v>3.1927765057167143E-2</v>
      </c>
      <c r="CN107" s="510">
        <v>1.4290151573637225E-4</v>
      </c>
      <c r="CO107" s="510">
        <v>2.136679065090188E-4</v>
      </c>
      <c r="CP107" s="510">
        <v>1.8798862679876447E-4</v>
      </c>
      <c r="CQ107" s="510">
        <v>7.7437362605830992E-5</v>
      </c>
      <c r="CR107" s="510">
        <v>1.1258689722826287E-4</v>
      </c>
      <c r="CS107" s="510">
        <v>1.8877776169099668E-4</v>
      </c>
      <c r="CT107" s="510">
        <v>6.8461048881707053E-5</v>
      </c>
      <c r="CU107" s="510">
        <v>4.1599695203869264E-4</v>
      </c>
      <c r="CV107" s="510">
        <v>1.3188840664784648E-4</v>
      </c>
      <c r="CW107" s="510">
        <v>1.6571542118459848E-2</v>
      </c>
      <c r="CX107" s="510">
        <v>4.7782809029863526E-5</v>
      </c>
      <c r="CY107" s="510">
        <v>1.6146919297252465E-4</v>
      </c>
      <c r="CZ107" s="510">
        <v>3.0108816883400221E-3</v>
      </c>
      <c r="DA107" s="510">
        <v>5.7058176146865551E-4</v>
      </c>
      <c r="DB107" s="510">
        <v>4.3267997362726295E-4</v>
      </c>
      <c r="DC107" s="510">
        <v>1.0031972555984343</v>
      </c>
      <c r="DD107" s="510">
        <v>1.6044750462024541E-3</v>
      </c>
      <c r="DE107" s="510">
        <v>4.5493562456065799E-5</v>
      </c>
      <c r="DF107" s="510">
        <v>6.606413455398411E-4</v>
      </c>
      <c r="DG107" s="535">
        <v>1.113865199887925</v>
      </c>
      <c r="DH107" s="536">
        <v>0.84399174148860001</v>
      </c>
      <c r="DI107" s="537" t="s">
        <v>308</v>
      </c>
    </row>
    <row r="108" spans="1:113" ht="18.75" customHeight="1">
      <c r="A108" s="603" t="s">
        <v>309</v>
      </c>
      <c r="B108" s="611" t="s">
        <v>398</v>
      </c>
      <c r="C108" s="488"/>
      <c r="D108" s="533">
        <v>1.836944971398727E-4</v>
      </c>
      <c r="E108" s="533">
        <v>1.0435955103859836E-4</v>
      </c>
      <c r="F108" s="533">
        <v>1.0014471246820617E-3</v>
      </c>
      <c r="G108" s="533">
        <v>3.6426956929411111E-5</v>
      </c>
      <c r="H108" s="533">
        <v>1.1300897922734844E-3</v>
      </c>
      <c r="I108" s="533">
        <v>0</v>
      </c>
      <c r="J108" s="533">
        <v>3.0383586530892951E-4</v>
      </c>
      <c r="K108" s="533">
        <v>2.1246433300620913E-4</v>
      </c>
      <c r="L108" s="510">
        <v>1.7336497955621887E-4</v>
      </c>
      <c r="M108" s="510">
        <v>6.8658177816313003E-5</v>
      </c>
      <c r="N108" s="510">
        <v>0</v>
      </c>
      <c r="O108" s="510">
        <v>6.3624399368279508E-5</v>
      </c>
      <c r="P108" s="510">
        <v>2.4943276806558412E-4</v>
      </c>
      <c r="Q108" s="510">
        <v>1.1176294690242209E-4</v>
      </c>
      <c r="R108" s="510">
        <v>1.7486365822318799E-4</v>
      </c>
      <c r="S108" s="510">
        <v>1.1554601106988001E-4</v>
      </c>
      <c r="T108" s="510">
        <v>1.5019467431330209E-4</v>
      </c>
      <c r="U108" s="510">
        <v>1.3549337673702646E-4</v>
      </c>
      <c r="V108" s="510">
        <v>1.3833434712507746E-4</v>
      </c>
      <c r="W108" s="510">
        <v>1.32015441127658E-4</v>
      </c>
      <c r="X108" s="510">
        <v>0</v>
      </c>
      <c r="Y108" s="510">
        <v>1.5424892889147912E-4</v>
      </c>
      <c r="Z108" s="510">
        <v>1.1662855239776431E-4</v>
      </c>
      <c r="AA108" s="510">
        <v>2.1081796264296179E-4</v>
      </c>
      <c r="AB108" s="510">
        <v>2.4583543565807349E-4</v>
      </c>
      <c r="AC108" s="510">
        <v>1.3914891505871884E-4</v>
      </c>
      <c r="AD108" s="510">
        <v>1.3820350392429942E-5</v>
      </c>
      <c r="AE108" s="510">
        <v>8.8440829138419747E-5</v>
      </c>
      <c r="AF108" s="510">
        <v>1.1254876701445807E-4</v>
      </c>
      <c r="AG108" s="510">
        <v>1.7038377434004982E-4</v>
      </c>
      <c r="AH108" s="510">
        <v>6.8719541701241051E-5</v>
      </c>
      <c r="AI108" s="510">
        <v>1.455307848705361E-4</v>
      </c>
      <c r="AJ108" s="510">
        <v>1.5332099398604877E-4</v>
      </c>
      <c r="AK108" s="510">
        <v>1.127314059344537E-4</v>
      </c>
      <c r="AL108" s="510">
        <v>1.5673438939821794E-4</v>
      </c>
      <c r="AM108" s="510">
        <v>1.48016518154436E-4</v>
      </c>
      <c r="AN108" s="510">
        <v>8.2599035071757225E-5</v>
      </c>
      <c r="AO108" s="510">
        <v>1.3417698585456626E-4</v>
      </c>
      <c r="AP108" s="510">
        <v>1.1102395287000975E-4</v>
      </c>
      <c r="AQ108" s="510">
        <v>1.698159911193187E-4</v>
      </c>
      <c r="AR108" s="510">
        <v>1.5359760697537271E-4</v>
      </c>
      <c r="AS108" s="510">
        <v>1.1638759285975425E-4</v>
      </c>
      <c r="AT108" s="510">
        <v>1.2042671451412159E-4</v>
      </c>
      <c r="AU108" s="510">
        <v>1.4736778707336322E-4</v>
      </c>
      <c r="AV108" s="510">
        <v>1.4904940839771417E-4</v>
      </c>
      <c r="AW108" s="510">
        <v>1.5825624220065031E-4</v>
      </c>
      <c r="AX108" s="510">
        <v>2.2492570860502747E-4</v>
      </c>
      <c r="AY108" s="510">
        <v>1.4806910322363439E-4</v>
      </c>
      <c r="AZ108" s="510">
        <v>1.708445842499946E-4</v>
      </c>
      <c r="BA108" s="510">
        <v>9.9258827715383624E-5</v>
      </c>
      <c r="BB108" s="510">
        <v>1.0468789424130475E-4</v>
      </c>
      <c r="BC108" s="510">
        <v>1.379973721514071E-4</v>
      </c>
      <c r="BD108" s="510">
        <v>7.4269906962498989E-5</v>
      </c>
      <c r="BE108" s="510">
        <v>6.0260406006271533E-5</v>
      </c>
      <c r="BF108" s="510">
        <v>4.4711935446773095E-5</v>
      </c>
      <c r="BG108" s="510">
        <v>1.0286961107718479E-4</v>
      </c>
      <c r="BH108" s="510">
        <v>1.1853864443213975E-4</v>
      </c>
      <c r="BI108" s="510">
        <v>2.0812111404396063E-4</v>
      </c>
      <c r="BJ108" s="510">
        <v>6.5905639442224173E-5</v>
      </c>
      <c r="BK108" s="510">
        <v>1.6785490524634289E-4</v>
      </c>
      <c r="BL108" s="510">
        <v>3.5136651616712442E-5</v>
      </c>
      <c r="BM108" s="510">
        <v>2.9273548226359779E-4</v>
      </c>
      <c r="BN108" s="510">
        <v>2.2275705505364309E-4</v>
      </c>
      <c r="BO108" s="510">
        <v>4.3551432644946757E-4</v>
      </c>
      <c r="BP108" s="510">
        <v>4.6106408961196359E-4</v>
      </c>
      <c r="BQ108" s="510">
        <v>1.9992119950576628E-4</v>
      </c>
      <c r="BR108" s="510">
        <v>1.4484633123948529E-4</v>
      </c>
      <c r="BS108" s="510">
        <v>4.9861064057266145E-4</v>
      </c>
      <c r="BT108" s="510">
        <v>1.0572195909813942E-4</v>
      </c>
      <c r="BU108" s="510">
        <v>7.6488922904244705E-4</v>
      </c>
      <c r="BV108" s="510">
        <v>3.0897205192383472E-4</v>
      </c>
      <c r="BW108" s="510">
        <v>1.1649373016976495E-3</v>
      </c>
      <c r="BX108" s="510">
        <v>6.2805367015073184E-4</v>
      </c>
      <c r="BY108" s="510">
        <v>3.0661407040596397E-4</v>
      </c>
      <c r="BZ108" s="510">
        <v>2.0914713718411931E-4</v>
      </c>
      <c r="CA108" s="510">
        <v>3.1366260487585473E-4</v>
      </c>
      <c r="CB108" s="510">
        <v>2.5963269173758961E-4</v>
      </c>
      <c r="CC108" s="510">
        <v>1.7970521763804339E-4</v>
      </c>
      <c r="CD108" s="510">
        <v>3.2250324411455883E-4</v>
      </c>
      <c r="CE108" s="510">
        <v>1.5460252597657558E-4</v>
      </c>
      <c r="CF108" s="510">
        <v>3.7871762421402339E-4</v>
      </c>
      <c r="CG108" s="510">
        <v>4.1712310021442192E-4</v>
      </c>
      <c r="CH108" s="510">
        <v>2.6835987815235137E-4</v>
      </c>
      <c r="CI108" s="510">
        <v>5.393628497529756E-4</v>
      </c>
      <c r="CJ108" s="510">
        <v>1.6461821571324292E-3</v>
      </c>
      <c r="CK108" s="510">
        <v>1.6816363413867034E-3</v>
      </c>
      <c r="CL108" s="510">
        <v>5.7527596585757283E-4</v>
      </c>
      <c r="CM108" s="510">
        <v>4.0167582972412122E-3</v>
      </c>
      <c r="CN108" s="510">
        <v>3.9249492968119619E-4</v>
      </c>
      <c r="CO108" s="510">
        <v>3.442151017049867E-4</v>
      </c>
      <c r="CP108" s="510">
        <v>1.345390461021809E-3</v>
      </c>
      <c r="CQ108" s="510">
        <v>4.3369630256048444E-4</v>
      </c>
      <c r="CR108" s="510">
        <v>3.3190371630642182E-4</v>
      </c>
      <c r="CS108" s="510">
        <v>2.8441725219031998E-4</v>
      </c>
      <c r="CT108" s="510">
        <v>3.4222807043756168E-4</v>
      </c>
      <c r="CU108" s="510">
        <v>2.3676355700988439E-3</v>
      </c>
      <c r="CV108" s="510">
        <v>1.3931545381840854E-3</v>
      </c>
      <c r="CW108" s="510">
        <v>3.1920648503919406E-3</v>
      </c>
      <c r="CX108" s="510">
        <v>4.2808429530963451E-4</v>
      </c>
      <c r="CY108" s="510">
        <v>8.7169955947966179E-4</v>
      </c>
      <c r="CZ108" s="510">
        <v>2.6913019531428807E-3</v>
      </c>
      <c r="DA108" s="510">
        <v>4.9182223211382983E-4</v>
      </c>
      <c r="DB108" s="510">
        <v>1.6828289635541992E-3</v>
      </c>
      <c r="DC108" s="510">
        <v>2.9961062772485346E-3</v>
      </c>
      <c r="DD108" s="510">
        <v>1.0076703927425248</v>
      </c>
      <c r="DE108" s="510">
        <v>1.5193134160076699E-4</v>
      </c>
      <c r="DF108" s="510">
        <v>5.9864135454944754E-4</v>
      </c>
      <c r="DG108" s="535">
        <v>1.0541360062262553</v>
      </c>
      <c r="DH108" s="536">
        <v>0.79873406921255186</v>
      </c>
      <c r="DI108" s="537" t="s">
        <v>309</v>
      </c>
    </row>
    <row r="109" spans="1:113" ht="18.75" customHeight="1">
      <c r="A109" s="603" t="s">
        <v>310</v>
      </c>
      <c r="B109" s="611" t="s">
        <v>544</v>
      </c>
      <c r="C109" s="488"/>
      <c r="D109" s="533">
        <v>8.0670013972007322E-4</v>
      </c>
      <c r="E109" s="533">
        <v>1.6036661956745888E-3</v>
      </c>
      <c r="F109" s="533">
        <v>2.8713863073512296E-3</v>
      </c>
      <c r="G109" s="533">
        <v>1.7826269472473474E-3</v>
      </c>
      <c r="H109" s="533">
        <v>1.8126991087470013E-3</v>
      </c>
      <c r="I109" s="533">
        <v>0</v>
      </c>
      <c r="J109" s="533">
        <v>1.5101934360395705E-3</v>
      </c>
      <c r="K109" s="533">
        <v>1.2814904766320554E-3</v>
      </c>
      <c r="L109" s="510">
        <v>6.3131055410792702E-4</v>
      </c>
      <c r="M109" s="510">
        <v>2.4920799206670904E-4</v>
      </c>
      <c r="N109" s="510">
        <v>0</v>
      </c>
      <c r="O109" s="510">
        <v>8.8845220768249693E-4</v>
      </c>
      <c r="P109" s="510">
        <v>1.6758225709782432E-3</v>
      </c>
      <c r="Q109" s="510">
        <v>1.6708642282583879E-3</v>
      </c>
      <c r="R109" s="510">
        <v>2.0475441487792824E-3</v>
      </c>
      <c r="S109" s="510">
        <v>9.6133214531112941E-4</v>
      </c>
      <c r="T109" s="510">
        <v>1.5630763146599312E-3</v>
      </c>
      <c r="U109" s="510">
        <v>1.1513074714374024E-3</v>
      </c>
      <c r="V109" s="510">
        <v>1.1087343569225539E-3</v>
      </c>
      <c r="W109" s="510">
        <v>1.2435141782709267E-3</v>
      </c>
      <c r="X109" s="510">
        <v>0</v>
      </c>
      <c r="Y109" s="510">
        <v>6.1628919238839071E-4</v>
      </c>
      <c r="Z109" s="510">
        <v>7.849537774862798E-4</v>
      </c>
      <c r="AA109" s="510">
        <v>8.8054795672502101E-4</v>
      </c>
      <c r="AB109" s="510">
        <v>9.8654242423390601E-4</v>
      </c>
      <c r="AC109" s="510">
        <v>1.0267802638070131E-3</v>
      </c>
      <c r="AD109" s="510">
        <v>7.1981070202917129E-5</v>
      </c>
      <c r="AE109" s="510">
        <v>6.4117647827723067E-4</v>
      </c>
      <c r="AF109" s="510">
        <v>3.5123806972823163E-4</v>
      </c>
      <c r="AG109" s="510">
        <v>7.0220622276500374E-4</v>
      </c>
      <c r="AH109" s="510">
        <v>1.3857802680326062E-3</v>
      </c>
      <c r="AI109" s="510">
        <v>1.6646026040908364E-3</v>
      </c>
      <c r="AJ109" s="510">
        <v>1.1564790954328643E-3</v>
      </c>
      <c r="AK109" s="510">
        <v>1.9892747766443448E-3</v>
      </c>
      <c r="AL109" s="510">
        <v>1.6189046598684713E-3</v>
      </c>
      <c r="AM109" s="510">
        <v>4.0468082196882838E-4</v>
      </c>
      <c r="AN109" s="510">
        <v>2.5904624716492722E-4</v>
      </c>
      <c r="AO109" s="510">
        <v>5.5691505132237468E-4</v>
      </c>
      <c r="AP109" s="510">
        <v>9.090384116135832E-4</v>
      </c>
      <c r="AQ109" s="510">
        <v>6.4593803263703899E-4</v>
      </c>
      <c r="AR109" s="510">
        <v>6.0576275796348574E-4</v>
      </c>
      <c r="AS109" s="510">
        <v>6.1134332992121923E-4</v>
      </c>
      <c r="AT109" s="510">
        <v>7.8313070104315727E-4</v>
      </c>
      <c r="AU109" s="510">
        <v>1.0608537909262744E-3</v>
      </c>
      <c r="AV109" s="510">
        <v>1.3688077759431276E-3</v>
      </c>
      <c r="AW109" s="510">
        <v>1.4139950371295166E-3</v>
      </c>
      <c r="AX109" s="510">
        <v>1.8006162410510993E-3</v>
      </c>
      <c r="AY109" s="510">
        <v>1.2111344570615704E-3</v>
      </c>
      <c r="AZ109" s="510">
        <v>1.2004619022395009E-3</v>
      </c>
      <c r="BA109" s="510">
        <v>1.6361588387044713E-3</v>
      </c>
      <c r="BB109" s="510">
        <v>9.5736050282891445E-4</v>
      </c>
      <c r="BC109" s="510">
        <v>1.1709413172186489E-3</v>
      </c>
      <c r="BD109" s="510">
        <v>1.6601227789744396E-3</v>
      </c>
      <c r="BE109" s="510">
        <v>1.9144362054259579E-4</v>
      </c>
      <c r="BF109" s="510">
        <v>1.6230035085131644E-4</v>
      </c>
      <c r="BG109" s="510">
        <v>2.5722746819914195E-4</v>
      </c>
      <c r="BH109" s="510">
        <v>6.487121114393448E-4</v>
      </c>
      <c r="BI109" s="510">
        <v>1.7108056092534987E-3</v>
      </c>
      <c r="BJ109" s="510">
        <v>1.7264095895200542E-3</v>
      </c>
      <c r="BK109" s="510">
        <v>1.0085469029180799E-3</v>
      </c>
      <c r="BL109" s="510">
        <v>1.9922093100209601E-4</v>
      </c>
      <c r="BM109" s="510">
        <v>1.1772377466283083E-3</v>
      </c>
      <c r="BN109" s="510">
        <v>5.1501706336930155E-4</v>
      </c>
      <c r="BO109" s="510">
        <v>2.9532677823508003E-3</v>
      </c>
      <c r="BP109" s="510">
        <v>7.3981891351008848E-4</v>
      </c>
      <c r="BQ109" s="510">
        <v>5.3940858692875864E-4</v>
      </c>
      <c r="BR109" s="510">
        <v>3.9500164596407945E-4</v>
      </c>
      <c r="BS109" s="510">
        <v>1.8787196915143617E-3</v>
      </c>
      <c r="BT109" s="510">
        <v>3.6630089978103406E-3</v>
      </c>
      <c r="BU109" s="510">
        <v>2.4618887452752822E-3</v>
      </c>
      <c r="BV109" s="510">
        <v>4.2405531959262442E-3</v>
      </c>
      <c r="BW109" s="510">
        <v>1.881304640299558E-3</v>
      </c>
      <c r="BX109" s="510">
        <v>1.0404979187824182E-3</v>
      </c>
      <c r="BY109" s="510">
        <v>3.3846305234431075E-4</v>
      </c>
      <c r="BZ109" s="510">
        <v>2.1156280598159044E-3</v>
      </c>
      <c r="CA109" s="510">
        <v>1.8213695761260251E-3</v>
      </c>
      <c r="CB109" s="510">
        <v>1.8221598541443603E-3</v>
      </c>
      <c r="CC109" s="510">
        <v>1.6677059042981587E-3</v>
      </c>
      <c r="CD109" s="510">
        <v>2.0941235234428882E-3</v>
      </c>
      <c r="CE109" s="510">
        <v>7.1725995187976446E-3</v>
      </c>
      <c r="CF109" s="510">
        <v>2.3717449720815206E-3</v>
      </c>
      <c r="CG109" s="510">
        <v>3.0404711990618546E-3</v>
      </c>
      <c r="CH109" s="510">
        <v>3.9852844608405085E-3</v>
      </c>
      <c r="CI109" s="510">
        <v>3.9455055281957556E-3</v>
      </c>
      <c r="CJ109" s="510">
        <v>3.6094562332396269E-3</v>
      </c>
      <c r="CK109" s="510">
        <v>1.1440251275215846E-3</v>
      </c>
      <c r="CL109" s="510">
        <v>2.7519049692108738E-3</v>
      </c>
      <c r="CM109" s="510">
        <v>3.0622582028822531E-3</v>
      </c>
      <c r="CN109" s="510">
        <v>3.7821172931962726E-3</v>
      </c>
      <c r="CO109" s="510">
        <v>2.0773503286653314E-3</v>
      </c>
      <c r="CP109" s="510">
        <v>5.5148798310070057E-3</v>
      </c>
      <c r="CQ109" s="510">
        <v>1.7022231847041876E-3</v>
      </c>
      <c r="CR109" s="510">
        <v>2.9021871417812886E-3</v>
      </c>
      <c r="CS109" s="510">
        <v>4.3894239580979854E-3</v>
      </c>
      <c r="CT109" s="510">
        <v>5.5188926590422367E-3</v>
      </c>
      <c r="CU109" s="510">
        <v>5.5424176247286664E-3</v>
      </c>
      <c r="CV109" s="510">
        <v>1.9715630747264186E-3</v>
      </c>
      <c r="CW109" s="510">
        <v>2.5568107142483723E-3</v>
      </c>
      <c r="CX109" s="510">
        <v>1.6015296771714769E-3</v>
      </c>
      <c r="CY109" s="510">
        <v>1.929029895723173E-3</v>
      </c>
      <c r="CZ109" s="510">
        <v>3.5144645768054165E-3</v>
      </c>
      <c r="DA109" s="510">
        <v>1.4557001434622233E-3</v>
      </c>
      <c r="DB109" s="510">
        <v>3.9125049185292698E-3</v>
      </c>
      <c r="DC109" s="510">
        <v>2.7954454834831026E-3</v>
      </c>
      <c r="DD109" s="510">
        <v>2.8647033653473883E-3</v>
      </c>
      <c r="DE109" s="510">
        <v>1.0007655435445044</v>
      </c>
      <c r="DF109" s="510">
        <v>1.7082927350810027E-3</v>
      </c>
      <c r="DG109" s="535">
        <v>1.1818311654796765</v>
      </c>
      <c r="DH109" s="536">
        <v>0.89549053476045037</v>
      </c>
      <c r="DI109" s="537" t="s">
        <v>310</v>
      </c>
    </row>
    <row r="110" spans="1:113" ht="18.75" customHeight="1" thickBot="1">
      <c r="A110" s="651" t="s">
        <v>311</v>
      </c>
      <c r="B110" s="652" t="s">
        <v>0</v>
      </c>
      <c r="C110" s="488"/>
      <c r="D110" s="533">
        <v>9.806023017870865E-3</v>
      </c>
      <c r="E110" s="533">
        <v>2.2135747680416249E-3</v>
      </c>
      <c r="F110" s="533">
        <v>1.9840196641985916E-3</v>
      </c>
      <c r="G110" s="533">
        <v>3.4315523661781742E-3</v>
      </c>
      <c r="H110" s="533">
        <v>1.2560732048031171E-2</v>
      </c>
      <c r="I110" s="533">
        <v>0</v>
      </c>
      <c r="J110" s="533">
        <v>1.3714825477038495E-2</v>
      </c>
      <c r="K110" s="533">
        <v>7.1923317293304942E-3</v>
      </c>
      <c r="L110" s="510">
        <v>2.4144568405263908E-3</v>
      </c>
      <c r="M110" s="510">
        <v>2.5499507988246552E-2</v>
      </c>
      <c r="N110" s="510">
        <v>0</v>
      </c>
      <c r="O110" s="510">
        <v>2.8346635603461521E-3</v>
      </c>
      <c r="P110" s="510">
        <v>3.4540105062530672E-3</v>
      </c>
      <c r="Q110" s="510">
        <v>5.7186614333819916E-3</v>
      </c>
      <c r="R110" s="510">
        <v>4.2176053796579909E-3</v>
      </c>
      <c r="S110" s="510">
        <v>3.4027018390354086E-3</v>
      </c>
      <c r="T110" s="510">
        <v>5.2803081795645109E-3</v>
      </c>
      <c r="U110" s="510">
        <v>2.7774868078450803E-3</v>
      </c>
      <c r="V110" s="510">
        <v>1.4583019815323512E-3</v>
      </c>
      <c r="W110" s="510">
        <v>3.0280705211187713E-3</v>
      </c>
      <c r="X110" s="510">
        <v>0</v>
      </c>
      <c r="Y110" s="510">
        <v>1.8180757267798266E-3</v>
      </c>
      <c r="Z110" s="510">
        <v>2.6263197765196691E-3</v>
      </c>
      <c r="AA110" s="510">
        <v>8.080804677249075E-3</v>
      </c>
      <c r="AB110" s="510">
        <v>3.6754076467266704E-3</v>
      </c>
      <c r="AC110" s="510">
        <v>6.3106523101119048E-3</v>
      </c>
      <c r="AD110" s="510">
        <v>2.380278538407989E-4</v>
      </c>
      <c r="AE110" s="510">
        <v>7.1943131755126373E-3</v>
      </c>
      <c r="AF110" s="510">
        <v>2.3299168911473695E-3</v>
      </c>
      <c r="AG110" s="510">
        <v>7.0650473811099566E-3</v>
      </c>
      <c r="AH110" s="510">
        <v>4.2275133258913534E-3</v>
      </c>
      <c r="AI110" s="510">
        <v>7.7859135972740724E-3</v>
      </c>
      <c r="AJ110" s="510">
        <v>1.3430580794138705E-2</v>
      </c>
      <c r="AK110" s="510">
        <v>3.5561533273062093E-3</v>
      </c>
      <c r="AL110" s="510">
        <v>1.2671397177355093E-2</v>
      </c>
      <c r="AM110" s="510">
        <v>9.0636539983787977E-3</v>
      </c>
      <c r="AN110" s="510">
        <v>4.2907435489305456E-3</v>
      </c>
      <c r="AO110" s="510">
        <v>1.4295403773078929E-2</v>
      </c>
      <c r="AP110" s="510">
        <v>1.0249159868719212E-2</v>
      </c>
      <c r="AQ110" s="510">
        <v>6.18971337721759E-3</v>
      </c>
      <c r="AR110" s="510">
        <v>4.0702466785270605E-3</v>
      </c>
      <c r="AS110" s="510">
        <v>4.1766912234764064E-3</v>
      </c>
      <c r="AT110" s="510">
        <v>5.099031349324705E-3</v>
      </c>
      <c r="AU110" s="510">
        <v>8.5262909964627272E-3</v>
      </c>
      <c r="AV110" s="510">
        <v>6.1500554026923081E-3</v>
      </c>
      <c r="AW110" s="510">
        <v>3.8057945352219925E-3</v>
      </c>
      <c r="AX110" s="510">
        <v>2.6663923929627158E-3</v>
      </c>
      <c r="AY110" s="510">
        <v>1.6033049689755906E-3</v>
      </c>
      <c r="AZ110" s="510">
        <v>2.4113989983673705E-3</v>
      </c>
      <c r="BA110" s="510">
        <v>2.5038213508237032E-3</v>
      </c>
      <c r="BB110" s="510">
        <v>1.75298827625306E-3</v>
      </c>
      <c r="BC110" s="510">
        <v>3.9034816061158098E-3</v>
      </c>
      <c r="BD110" s="510">
        <v>3.1518426583095E-3</v>
      </c>
      <c r="BE110" s="510">
        <v>4.5642648502145796E-4</v>
      </c>
      <c r="BF110" s="510">
        <v>5.3306492255948007E-4</v>
      </c>
      <c r="BG110" s="510">
        <v>1.2470661185520209E-3</v>
      </c>
      <c r="BH110" s="510">
        <v>1.5456610274630345E-3</v>
      </c>
      <c r="BI110" s="510">
        <v>9.0957312456561162E-3</v>
      </c>
      <c r="BJ110" s="510">
        <v>1.2579841594279299E-2</v>
      </c>
      <c r="BK110" s="510">
        <v>2.9025795371776068E-3</v>
      </c>
      <c r="BL110" s="510">
        <v>1.5324244096108198E-3</v>
      </c>
      <c r="BM110" s="510">
        <v>2.0440727705489041E-2</v>
      </c>
      <c r="BN110" s="510">
        <v>2.2274287527100367E-2</v>
      </c>
      <c r="BO110" s="510">
        <v>7.5325181318547313E-3</v>
      </c>
      <c r="BP110" s="510">
        <v>1.1695436423348166E-2</v>
      </c>
      <c r="BQ110" s="510">
        <v>4.9463265814336053E-3</v>
      </c>
      <c r="BR110" s="510">
        <v>3.5717395483707151E-3</v>
      </c>
      <c r="BS110" s="510">
        <v>1.380182482223046E-2</v>
      </c>
      <c r="BT110" s="510">
        <v>2.6257536966219568E-2</v>
      </c>
      <c r="BU110" s="510">
        <v>8.3345482758776079E-3</v>
      </c>
      <c r="BV110" s="510">
        <v>6.6510275827429558E-3</v>
      </c>
      <c r="BW110" s="510">
        <v>7.4044963343301001E-3</v>
      </c>
      <c r="BX110" s="510">
        <v>2.528099102072843E-3</v>
      </c>
      <c r="BY110" s="510">
        <v>9.3758339263308693E-4</v>
      </c>
      <c r="BZ110" s="510">
        <v>1.1102221557274139E-2</v>
      </c>
      <c r="CA110" s="510">
        <v>1.3957833304509285E-2</v>
      </c>
      <c r="CB110" s="510">
        <v>3.4977052887158831E-3</v>
      </c>
      <c r="CC110" s="510">
        <v>1.3722199231747461E-2</v>
      </c>
      <c r="CD110" s="510">
        <v>9.2974993334112507E-3</v>
      </c>
      <c r="CE110" s="510">
        <v>2.4600403203508545E-3</v>
      </c>
      <c r="CF110" s="510">
        <v>5.2936011066085521E-3</v>
      </c>
      <c r="CG110" s="510">
        <v>1.20485467362593E-2</v>
      </c>
      <c r="CH110" s="510">
        <v>2.2903060424863389E-3</v>
      </c>
      <c r="CI110" s="510">
        <v>5.4497691245044E-3</v>
      </c>
      <c r="CJ110" s="510">
        <v>1.2930470191296164E-2</v>
      </c>
      <c r="CK110" s="510">
        <v>2.0844031277310322E-3</v>
      </c>
      <c r="CL110" s="510">
        <v>5.5552129820319726E-3</v>
      </c>
      <c r="CM110" s="510">
        <v>3.5140539033043242E-3</v>
      </c>
      <c r="CN110" s="510">
        <v>3.6752206009167225E-3</v>
      </c>
      <c r="CO110" s="510">
        <v>1.3849263892036948E-2</v>
      </c>
      <c r="CP110" s="510">
        <v>6.768922620684569E-3</v>
      </c>
      <c r="CQ110" s="510">
        <v>3.3488266516051839E-3</v>
      </c>
      <c r="CR110" s="510">
        <v>1.6570730297572729E-2</v>
      </c>
      <c r="CS110" s="510">
        <v>1.3975997865222873E-2</v>
      </c>
      <c r="CT110" s="510">
        <v>5.1080256108819505E-3</v>
      </c>
      <c r="CU110" s="510">
        <v>6.2327438639426551E-3</v>
      </c>
      <c r="CV110" s="510">
        <v>1.1948947800162523E-2</v>
      </c>
      <c r="CW110" s="510">
        <v>4.701428043691328E-3</v>
      </c>
      <c r="CX110" s="510">
        <v>3.1700783282631751E-3</v>
      </c>
      <c r="CY110" s="510">
        <v>4.3231574668035266E-3</v>
      </c>
      <c r="CZ110" s="510">
        <v>6.9690683706179887E-3</v>
      </c>
      <c r="DA110" s="510">
        <v>4.2791268070409673E-3</v>
      </c>
      <c r="DB110" s="510">
        <v>8.2038973945320424E-3</v>
      </c>
      <c r="DC110" s="510">
        <v>3.1003544371709969E-3</v>
      </c>
      <c r="DD110" s="510">
        <v>8.1449047334987684E-3</v>
      </c>
      <c r="DE110" s="510">
        <v>3.2369894943789991E-3</v>
      </c>
      <c r="DF110" s="510">
        <v>1.0028802634744092</v>
      </c>
      <c r="DG110" s="535">
        <v>1.6858697305106867</v>
      </c>
      <c r="DH110" s="536">
        <v>1.2774078316835795</v>
      </c>
      <c r="DI110" s="537" t="s">
        <v>311</v>
      </c>
    </row>
    <row r="111" spans="1:113" ht="18.75" customHeight="1">
      <c r="A111" s="645"/>
      <c r="B111" s="646" t="s">
        <v>15</v>
      </c>
      <c r="C111" s="514"/>
      <c r="D111" s="515">
        <v>1.4380937844829738</v>
      </c>
      <c r="E111" s="515">
        <v>1.3173628457995354</v>
      </c>
      <c r="F111" s="515">
        <v>1.3269126476627733</v>
      </c>
      <c r="G111" s="515">
        <v>1.1902634980241549</v>
      </c>
      <c r="H111" s="515">
        <v>1.2149340145640743</v>
      </c>
      <c r="I111" s="515">
        <v>1</v>
      </c>
      <c r="J111" s="515">
        <v>1.6525155923010955</v>
      </c>
      <c r="K111" s="515">
        <v>1.366705832765386</v>
      </c>
      <c r="L111" s="515">
        <v>1.2815025445633368</v>
      </c>
      <c r="M111" s="515">
        <v>1.2120208376860255</v>
      </c>
      <c r="N111" s="515">
        <v>1</v>
      </c>
      <c r="O111" s="515">
        <v>1.2439705231628786</v>
      </c>
      <c r="P111" s="515">
        <v>1.2725933936056377</v>
      </c>
      <c r="Q111" s="515">
        <v>1.3455899704309451</v>
      </c>
      <c r="R111" s="515">
        <v>1.3190255499991039</v>
      </c>
      <c r="S111" s="515">
        <v>1.3760881261883313</v>
      </c>
      <c r="T111" s="515">
        <v>1.2393027452612682</v>
      </c>
      <c r="U111" s="515">
        <v>1.2065381136441657</v>
      </c>
      <c r="V111" s="515">
        <v>1.3556992239160737</v>
      </c>
      <c r="W111" s="515">
        <v>1.3195750345566546</v>
      </c>
      <c r="X111" s="515">
        <v>1</v>
      </c>
      <c r="Y111" s="515">
        <v>1.3701596958008488</v>
      </c>
      <c r="Z111" s="515">
        <v>1.4290720349273867</v>
      </c>
      <c r="AA111" s="515">
        <v>1.4557538928616633</v>
      </c>
      <c r="AB111" s="515">
        <v>1.2711929387514163</v>
      </c>
      <c r="AC111" s="515">
        <v>1.27236521857291</v>
      </c>
      <c r="AD111" s="515">
        <v>1.0538849769156653</v>
      </c>
      <c r="AE111" s="515">
        <v>1.2539509293381024</v>
      </c>
      <c r="AF111" s="515">
        <v>1.2242210707094321</v>
      </c>
      <c r="AG111" s="515">
        <v>1.3778793526790758</v>
      </c>
      <c r="AH111" s="515">
        <v>1.1871821992370175</v>
      </c>
      <c r="AI111" s="515">
        <v>1.274731363688709</v>
      </c>
      <c r="AJ111" s="515">
        <v>1.489213699957471</v>
      </c>
      <c r="AK111" s="515">
        <v>1.3860560758361888</v>
      </c>
      <c r="AL111" s="515">
        <v>1.3636439769348712</v>
      </c>
      <c r="AM111" s="515">
        <v>1.5870928528313279</v>
      </c>
      <c r="AN111" s="515">
        <v>1.5652605269375541</v>
      </c>
      <c r="AO111" s="515">
        <v>1.417561364545741</v>
      </c>
      <c r="AP111" s="515">
        <v>1.2070901857712979</v>
      </c>
      <c r="AQ111" s="515">
        <v>1.4384108769079536</v>
      </c>
      <c r="AR111" s="515">
        <v>1.403676112889328</v>
      </c>
      <c r="AS111" s="515">
        <v>1.3106722023898205</v>
      </c>
      <c r="AT111" s="515">
        <v>1.2590117104957688</v>
      </c>
      <c r="AU111" s="515">
        <v>1.2448329334431805</v>
      </c>
      <c r="AV111" s="515">
        <v>1.2599441913451328</v>
      </c>
      <c r="AW111" s="515">
        <v>1.3820814810024249</v>
      </c>
      <c r="AX111" s="515">
        <v>1.3531970960750423</v>
      </c>
      <c r="AY111" s="515">
        <v>1.2448795230130845</v>
      </c>
      <c r="AZ111" s="515">
        <v>1.2621510398524287</v>
      </c>
      <c r="BA111" s="515">
        <v>1.3577423193197189</v>
      </c>
      <c r="BB111" s="515">
        <v>1.3598160523649321</v>
      </c>
      <c r="BC111" s="515">
        <v>1.5654891358338689</v>
      </c>
      <c r="BD111" s="515">
        <v>1.2093222306169209</v>
      </c>
      <c r="BE111" s="515">
        <v>1.163004446883019</v>
      </c>
      <c r="BF111" s="515">
        <v>1.2133935005081498</v>
      </c>
      <c r="BG111" s="515">
        <v>1.1948281854444538</v>
      </c>
      <c r="BH111" s="515">
        <v>1.2630632645188016</v>
      </c>
      <c r="BI111" s="515">
        <v>1.3628133529212982</v>
      </c>
      <c r="BJ111" s="515">
        <v>1.2577822534147809</v>
      </c>
      <c r="BK111" s="515">
        <v>1.275209466654508</v>
      </c>
      <c r="BL111" s="515">
        <v>1.1065845568143704</v>
      </c>
      <c r="BM111" s="515">
        <v>1.3735528341277496</v>
      </c>
      <c r="BN111" s="515">
        <v>1.3955553684054545</v>
      </c>
      <c r="BO111" s="515">
        <v>1.4146708798374006</v>
      </c>
      <c r="BP111" s="515">
        <v>1.3590017704042752</v>
      </c>
      <c r="BQ111" s="515">
        <v>1.4922506912517439</v>
      </c>
      <c r="BR111" s="515">
        <v>1.2223927137958353</v>
      </c>
      <c r="BS111" s="515">
        <v>1.5232789672791895</v>
      </c>
      <c r="BT111" s="515">
        <v>1.3282356740800179</v>
      </c>
      <c r="BU111" s="515">
        <v>1.2898442226212263</v>
      </c>
      <c r="BV111" s="515">
        <v>1.2887093947330932</v>
      </c>
      <c r="BW111" s="515">
        <v>1.2881278924151485</v>
      </c>
      <c r="BX111" s="515">
        <v>1.2669905297154427</v>
      </c>
      <c r="BY111" s="515">
        <v>1.125724148555622</v>
      </c>
      <c r="BZ111" s="515">
        <v>1.3283378410703146</v>
      </c>
      <c r="CA111" s="515">
        <v>1.1570592571315519</v>
      </c>
      <c r="CB111" s="515">
        <v>1.571551723511279</v>
      </c>
      <c r="CC111" s="515">
        <v>1.2235132455208677</v>
      </c>
      <c r="CD111" s="515">
        <v>1.3520591784073916</v>
      </c>
      <c r="CE111" s="515">
        <v>1.2657964415543226</v>
      </c>
      <c r="CF111" s="515">
        <v>1.3485848887303438</v>
      </c>
      <c r="CG111" s="515">
        <v>1.308642742076281</v>
      </c>
      <c r="CH111" s="515">
        <v>1.1478812271365895</v>
      </c>
      <c r="CI111" s="515">
        <v>1.5292897123690676</v>
      </c>
      <c r="CJ111" s="515">
        <v>1.5429469723987999</v>
      </c>
      <c r="CK111" s="515">
        <v>1.3026444920191034</v>
      </c>
      <c r="CL111" s="515">
        <v>1.6413860247601499</v>
      </c>
      <c r="CM111" s="515">
        <v>1.3647982683186699</v>
      </c>
      <c r="CN111" s="515">
        <v>1.3026245796420601</v>
      </c>
      <c r="CO111" s="515">
        <v>1.2089467803957399</v>
      </c>
      <c r="CP111" s="515">
        <v>1.2287566358761757</v>
      </c>
      <c r="CQ111" s="515">
        <v>1.2257467395607728</v>
      </c>
      <c r="CR111" s="515">
        <v>1.3204159531240756</v>
      </c>
      <c r="CS111" s="515">
        <v>1.260445072117893</v>
      </c>
      <c r="CT111" s="515">
        <v>1.1910020954818066</v>
      </c>
      <c r="CU111" s="515">
        <v>1.3036942492614267</v>
      </c>
      <c r="CV111" s="515">
        <v>1.3749565518030635</v>
      </c>
      <c r="CW111" s="515">
        <v>1.6938945313422984</v>
      </c>
      <c r="CX111" s="515">
        <v>1.2451954663845168</v>
      </c>
      <c r="CY111" s="515">
        <v>1.1772017031902777</v>
      </c>
      <c r="CZ111" s="515">
        <v>1.5737951572530993</v>
      </c>
      <c r="DA111" s="515">
        <v>1.3698631654600484</v>
      </c>
      <c r="DB111" s="515">
        <v>1.2656039739724099</v>
      </c>
      <c r="DC111" s="515">
        <v>1.2849581395561016</v>
      </c>
      <c r="DD111" s="515">
        <v>1.2515743463044289</v>
      </c>
      <c r="DE111" s="515">
        <v>1.5295851714771092</v>
      </c>
      <c r="DF111" s="515">
        <v>1.6001500258591792</v>
      </c>
      <c r="DG111" s="540"/>
      <c r="DH111" s="541"/>
      <c r="DI111" s="542"/>
    </row>
    <row r="112" spans="1:113" ht="18.75" customHeight="1" thickBot="1">
      <c r="A112" s="647"/>
      <c r="B112" s="648" t="s">
        <v>16</v>
      </c>
      <c r="C112" s="543"/>
      <c r="D112" s="544">
        <v>1.0896644205347656</v>
      </c>
      <c r="E112" s="544">
        <v>0.99818484544682762</v>
      </c>
      <c r="F112" s="544">
        <v>1.0054208681776178</v>
      </c>
      <c r="G112" s="544">
        <v>0.90187983485685486</v>
      </c>
      <c r="H112" s="544">
        <v>0.92057304137775608</v>
      </c>
      <c r="I112" s="544">
        <v>0.757714435798444</v>
      </c>
      <c r="J112" s="544">
        <v>1.2521349196685561</v>
      </c>
      <c r="K112" s="544">
        <v>1.035572738976267</v>
      </c>
      <c r="L112" s="544">
        <v>0.97101297752807902</v>
      </c>
      <c r="M112" s="544">
        <v>0.91836568520322426</v>
      </c>
      <c r="N112" s="544">
        <v>0.757714435798444</v>
      </c>
      <c r="O112" s="544">
        <v>0.94257442310825579</v>
      </c>
      <c r="P112" s="544">
        <v>0.96426238523672292</v>
      </c>
      <c r="Q112" s="544">
        <v>1.0195729452611284</v>
      </c>
      <c r="R112" s="544">
        <v>0.99944470042130329</v>
      </c>
      <c r="S112" s="544">
        <v>1.0426818381437295</v>
      </c>
      <c r="T112" s="544">
        <v>0.93903758040910457</v>
      </c>
      <c r="U112" s="544">
        <v>0.91421134604920795</v>
      </c>
      <c r="V112" s="544">
        <v>1.0272328725619562</v>
      </c>
      <c r="W112" s="544">
        <v>0.99986105280280779</v>
      </c>
      <c r="X112" s="544">
        <v>0.757714435798444</v>
      </c>
      <c r="Y112" s="544">
        <v>1.0381897808575078</v>
      </c>
      <c r="Z112" s="544">
        <v>1.082828510660339</v>
      </c>
      <c r="AA112" s="544">
        <v>1.1030457395910638</v>
      </c>
      <c r="AB112" s="544">
        <v>0.96320124037699528</v>
      </c>
      <c r="AC112" s="544">
        <v>0.96408949372053632</v>
      </c>
      <c r="AD112" s="544">
        <v>0.79854386068010952</v>
      </c>
      <c r="AE112" s="544">
        <v>0.9501367209423548</v>
      </c>
      <c r="AF112" s="544">
        <v>0.92760997788516431</v>
      </c>
      <c r="AG112" s="544">
        <v>1.0440390763135512</v>
      </c>
      <c r="AH112" s="544">
        <v>0.89954509028483265</v>
      </c>
      <c r="AI112" s="544">
        <v>0.96588235603197126</v>
      </c>
      <c r="AJ112" s="544">
        <v>1.1283987184465885</v>
      </c>
      <c r="AK112" s="544">
        <v>1.0502346974872232</v>
      </c>
      <c r="AL112" s="544">
        <v>1.0332527266131524</v>
      </c>
      <c r="AM112" s="544">
        <v>1.2025631655428326</v>
      </c>
      <c r="AN112" s="544">
        <v>1.1860204970460639</v>
      </c>
      <c r="AO112" s="544">
        <v>1.0741067095464485</v>
      </c>
      <c r="AP112" s="544">
        <v>0.91462965906953797</v>
      </c>
      <c r="AQ112" s="544">
        <v>1.0899046860426551</v>
      </c>
      <c r="AR112" s="544">
        <v>1.0635856539216901</v>
      </c>
      <c r="AS112" s="544">
        <v>0.9931152483505068</v>
      </c>
      <c r="AT112" s="544">
        <v>0.95397134788193538</v>
      </c>
      <c r="AU112" s="544">
        <v>0.94322788382722145</v>
      </c>
      <c r="AV112" s="544">
        <v>0.95467790208260406</v>
      </c>
      <c r="AW112" s="544">
        <v>1.0472230896052304</v>
      </c>
      <c r="AX112" s="544">
        <v>1.0253369741765934</v>
      </c>
      <c r="AY112" s="544">
        <v>0.94326318541689536</v>
      </c>
      <c r="AZ112" s="544">
        <v>0.95635006305420245</v>
      </c>
      <c r="BA112" s="544">
        <v>1.0287809554430116</v>
      </c>
      <c r="BB112" s="544">
        <v>1.0303522529073619</v>
      </c>
      <c r="BC112" s="544">
        <v>1.1861937173069537</v>
      </c>
      <c r="BD112" s="544">
        <v>0.91632091167041596</v>
      </c>
      <c r="BE112" s="544">
        <v>0.88122525830104814</v>
      </c>
      <c r="BF112" s="544">
        <v>0.9194057716390317</v>
      </c>
      <c r="BG112" s="544">
        <v>0.90533856441012295</v>
      </c>
      <c r="BH112" s="544">
        <v>0.95704126885260454</v>
      </c>
      <c r="BI112" s="544">
        <v>1.0326233508073472</v>
      </c>
      <c r="BJ112" s="544">
        <v>0.95303977050347621</v>
      </c>
      <c r="BK112" s="544">
        <v>0.96624462155095514</v>
      </c>
      <c r="BL112" s="544">
        <v>0.8384750931298719</v>
      </c>
      <c r="BM112" s="544">
        <v>1.0407608107504616</v>
      </c>
      <c r="BN112" s="544">
        <v>1.0574324485968285</v>
      </c>
      <c r="BO112" s="544">
        <v>1.0719165475564842</v>
      </c>
      <c r="BP112" s="544">
        <v>1.0297352597109619</v>
      </c>
      <c r="BQ112" s="544">
        <v>1.1306998905916532</v>
      </c>
      <c r="BR112" s="544">
        <v>0.92622460545794016</v>
      </c>
      <c r="BS112" s="544">
        <v>1.1542104632555876</v>
      </c>
      <c r="BT112" s="544">
        <v>1.0064233443929067</v>
      </c>
      <c r="BU112" s="544">
        <v>0.97733358741132514</v>
      </c>
      <c r="BV112" s="544">
        <v>0.97647371193833998</v>
      </c>
      <c r="BW112" s="544">
        <v>0.97603309923758297</v>
      </c>
      <c r="BX112" s="544">
        <v>0.96001701438530829</v>
      </c>
      <c r="BY112" s="544">
        <v>0.85297743808750681</v>
      </c>
      <c r="BZ112" s="544">
        <v>1.0065007577963165</v>
      </c>
      <c r="CA112" s="544">
        <v>0.87672050220280062</v>
      </c>
      <c r="CB112" s="544">
        <v>1.1907874275084209</v>
      </c>
      <c r="CC112" s="544">
        <v>0.92707364852176732</v>
      </c>
      <c r="CD112" s="544">
        <v>1.0244747575330644</v>
      </c>
      <c r="CE112" s="544">
        <v>0.95911223654801159</v>
      </c>
      <c r="CF112" s="544">
        <v>1.0218422380906198</v>
      </c>
      <c r="CG112" s="544">
        <v>0.99157749697405784</v>
      </c>
      <c r="CH112" s="544">
        <v>0.86976617638342646</v>
      </c>
      <c r="CI112" s="544">
        <v>1.1587648915800928</v>
      </c>
      <c r="CJ112" s="544">
        <v>1.169113194658074</v>
      </c>
      <c r="CK112" s="544">
        <v>0.98703253631620558</v>
      </c>
      <c r="CL112" s="544">
        <v>1.2437018856785877</v>
      </c>
      <c r="CM112" s="544">
        <v>1.0341273498577743</v>
      </c>
      <c r="CN112" s="544">
        <v>0.98701744842066885</v>
      </c>
      <c r="CO112" s="544">
        <v>0.91603642761790338</v>
      </c>
      <c r="CP112" s="544">
        <v>0.93104664108651058</v>
      </c>
      <c r="CQ112" s="544">
        <v>0.92876599919807323</v>
      </c>
      <c r="CR112" s="544">
        <v>1.0004982289406736</v>
      </c>
      <c r="CS112" s="544">
        <v>0.95505742667473836</v>
      </c>
      <c r="CT112" s="544">
        <v>0.9024394808127616</v>
      </c>
      <c r="CU112" s="544">
        <v>0.98782795253279798</v>
      </c>
      <c r="CV112" s="544">
        <v>1.0418244278968323</v>
      </c>
      <c r="CW112" s="544">
        <v>1.2834883391180993</v>
      </c>
      <c r="CX112" s="544">
        <v>0.94350258027032452</v>
      </c>
      <c r="CY112" s="544">
        <v>0.89198272435378856</v>
      </c>
      <c r="CZ112" s="544">
        <v>1.1924873096403557</v>
      </c>
      <c r="DA112" s="544">
        <v>1.0379650955376312</v>
      </c>
      <c r="DB112" s="544">
        <v>0.95896640108277309</v>
      </c>
      <c r="DC112" s="544">
        <v>0.9736313317383698</v>
      </c>
      <c r="DD112" s="544">
        <v>0.94833594966986667</v>
      </c>
      <c r="DE112" s="544">
        <v>1.1589887652114439</v>
      </c>
      <c r="DF112" s="544">
        <v>1.2124567740367536</v>
      </c>
      <c r="DG112" s="545"/>
      <c r="DH112" s="510"/>
      <c r="DI112" s="546"/>
    </row>
  </sheetData>
  <phoneticPr fontId="2"/>
  <pageMargins left="0.78740157480314965" right="0.78740157480314965" top="0.78740157480314965" bottom="0.78740157480314965" header="0.51181102362204722" footer="0.51181102362204722"/>
  <pageSetup paperSize="8" scale="36" fitToWidth="2" orientation="landscape" r:id="rId1"/>
  <headerFooter alignWithMargins="0">
    <oddFooter>&amp;C&amp;P  /  &amp;N&amp;R&amp;F  &amp;A</oddFooter>
  </headerFooter>
  <ignoredErrors>
    <ignoredError sqref="A110:A1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はじめに・注意事項</vt:lpstr>
      <vt:lpstr>入力の説明</vt:lpstr>
      <vt:lpstr>購入者価格と生産者価格</vt:lpstr>
      <vt:lpstr>最終需要額入力</vt:lpstr>
      <vt:lpstr>その他の設定入力</vt:lpstr>
      <vt:lpstr>分析結果部門別集計表</vt:lpstr>
      <vt:lpstr>波及効果グラフ</vt:lpstr>
      <vt:lpstr>分析結果総括表</vt:lpstr>
      <vt:lpstr>計算シート</vt:lpstr>
      <vt:lpstr>計算シート（雇用誘発数）</vt:lpstr>
      <vt:lpstr>県内自給率</vt:lpstr>
      <vt:lpstr>雇用者所得率</vt:lpstr>
      <vt:lpstr>民間消費支出構成比</vt:lpstr>
      <vt:lpstr>粗付加価値率</vt:lpstr>
      <vt:lpstr>取引基本表</vt:lpstr>
      <vt:lpstr>投入係数表</vt:lpstr>
      <vt:lpstr>逆行列係数表(開放型）</vt:lpstr>
      <vt:lpstr>その他の設定入力!Print_Area</vt:lpstr>
      <vt:lpstr>はじめに・注意事項!Print_Area</vt:lpstr>
      <vt:lpstr>'逆行列係数表(開放型）'!Print_Area</vt:lpstr>
      <vt:lpstr>計算シート!Print_Area</vt:lpstr>
      <vt:lpstr>'計算シート（雇用誘発数）'!Print_Area</vt:lpstr>
      <vt:lpstr>県内自給率!Print_Area</vt:lpstr>
      <vt:lpstr>雇用者所得率!Print_Area</vt:lpstr>
      <vt:lpstr>購入者価格と生産者価格!Print_Area</vt:lpstr>
      <vt:lpstr>最終需要額入力!Print_Area</vt:lpstr>
      <vt:lpstr>取引基本表!Print_Area</vt:lpstr>
      <vt:lpstr>粗付加価値率!Print_Area</vt:lpstr>
      <vt:lpstr>投入係数表!Print_Area</vt:lpstr>
      <vt:lpstr>入力の説明!Print_Area</vt:lpstr>
      <vt:lpstr>波及効果グラフ!Print_Area</vt:lpstr>
      <vt:lpstr>分析結果部門別集計表!Print_Area</vt:lpstr>
      <vt:lpstr>民間消費支出構成比!Print_Area</vt:lpstr>
      <vt:lpstr>'逆行列係数表(開放型）'!Print_Titles</vt:lpstr>
      <vt:lpstr>取引基本表!Print_Titles</vt:lpstr>
      <vt:lpstr>投入係数表!Print_Titles</vt:lpstr>
      <vt:lpstr>行列</vt:lpstr>
    </vt:vector>
  </TitlesOfParts>
  <Company>富山県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経済動態係</dc:creator>
  <cp:lastModifiedBy>富山県</cp:lastModifiedBy>
  <cp:lastPrinted>2016-03-23T01:35:54Z</cp:lastPrinted>
  <dcterms:created xsi:type="dcterms:W3CDTF">2005-12-21T07:56:13Z</dcterms:created>
  <dcterms:modified xsi:type="dcterms:W3CDTF">2020-12-03T00:18:51Z</dcterms:modified>
</cp:coreProperties>
</file>