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onsv242\統計調査課c$\経済動態係\007_産業連関表\R2年表\☆2年表作成作業用H27ベース\07ホームページ\_dat002\"/>
    </mc:Choice>
  </mc:AlternateContent>
  <xr:revisionPtr revIDLastSave="0" documentId="13_ncr:1_{B835DF04-04E4-441D-B077-F53512D62C4F}" xr6:coauthVersionLast="47" xr6:coauthVersionMax="47" xr10:uidLastSave="{00000000-0000-0000-0000-000000000000}"/>
  <bookViews>
    <workbookView xWindow="-108" yWindow="-108" windowWidth="23256" windowHeight="12456" tabRatio="879" xr2:uid="{00000000-000D-0000-FFFF-FFFF00000000}"/>
  </bookViews>
  <sheets>
    <sheet name="はじめに・注意事項" sheetId="62" r:id="rId1"/>
    <sheet name="入力の説明" sheetId="55" r:id="rId2"/>
    <sheet name="購入者価格と生産者価格" sheetId="63" r:id="rId3"/>
    <sheet name="最終需要額入力" sheetId="20" r:id="rId4"/>
    <sheet name="その他の設定入力" sheetId="19" r:id="rId5"/>
    <sheet name="分析結果部門別集計表" sheetId="18" r:id="rId6"/>
    <sheet name="波及効果グラフ" sheetId="17" r:id="rId7"/>
    <sheet name="分析結果総括表" sheetId="64" r:id="rId8"/>
    <sheet name="計算シート" sheetId="53" r:id="rId9"/>
    <sheet name="計算シート（雇用誘発数）" sheetId="65" r:id="rId10"/>
    <sheet name="県内自給率" sheetId="4" r:id="rId11"/>
    <sheet name="雇用者所得率" sheetId="61" r:id="rId12"/>
    <sheet name="民間消費支出構成比" sheetId="60" r:id="rId13"/>
    <sheet name="粗付加価値率" sheetId="59" r:id="rId14"/>
    <sheet name="取引基本表" sheetId="58" r:id="rId15"/>
    <sheet name="投入係数表" sheetId="57" r:id="rId16"/>
    <sheet name="逆行列係数表(開放型）" sheetId="56" r:id="rId17"/>
  </sheets>
  <definedNames>
    <definedName name="_xlnm.Print_Area" localSheetId="4">その他の設定入力!$B$2:$O$45</definedName>
    <definedName name="_xlnm.Print_Area" localSheetId="0">はじめに・注意事項!$A$1:$Q$25</definedName>
    <definedName name="_xlnm.Print_Area" localSheetId="16">'逆行列係数表(開放型）'!$A$1:$AQ$43</definedName>
    <definedName name="_xlnm.Print_Area" localSheetId="8">計算シート!$A$1:$AA$45</definedName>
    <definedName name="_xlnm.Print_Area" localSheetId="9">'計算シート（雇用誘発数）'!$A$1:$T$47</definedName>
    <definedName name="_xlnm.Print_Area" localSheetId="10">県内自給率!$A$1:$F$44</definedName>
    <definedName name="_xlnm.Print_Area" localSheetId="11">雇用者所得率!$A$1:$E$41</definedName>
    <definedName name="_xlnm.Print_Area" localSheetId="2">購入者価格と生産者価格!$A$1:$Y$33</definedName>
    <definedName name="_xlnm.Print_Area" localSheetId="3">最終需要額入力!$A$1:$P$47</definedName>
    <definedName name="_xlnm.Print_Area" localSheetId="14">取引基本表!$A$1:$BD$50</definedName>
    <definedName name="_xlnm.Print_Area" localSheetId="13">粗付加価値率!$A$1:$E$41</definedName>
    <definedName name="_xlnm.Print_Area" localSheetId="15">投入係数表!$A$1:$AP$50</definedName>
    <definedName name="_xlnm.Print_Area" localSheetId="1">入力の説明!$A$1:$W$40</definedName>
    <definedName name="_xlnm.Print_Area" localSheetId="5">分析結果部門別集計表!$B$2:$U$44</definedName>
    <definedName name="_xlnm.Print_Area" localSheetId="12">民間消費支出構成比!$A$1:$E$42</definedName>
    <definedName name="_xlnm.Print_Titles" localSheetId="16">'逆行列係数表(開放型）'!$A:$C</definedName>
    <definedName name="_xlnm.Print_Titles" localSheetId="14">取引基本表!$A:$C</definedName>
    <definedName name="_xlnm.Print_Titles" localSheetId="15">投入係数表!$A:$C</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0" i="4" l="1"/>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l="1"/>
  <c r="D46" i="64" l="1"/>
  <c r="J6" i="19" l="1"/>
  <c r="E39" i="4"/>
  <c r="E38" i="4"/>
  <c r="E36" i="4"/>
  <c r="D39" i="19" s="1"/>
  <c r="E35" i="4"/>
  <c r="E34" i="4"/>
  <c r="D37" i="19" s="1"/>
  <c r="E33" i="4"/>
  <c r="D36" i="19" s="1"/>
  <c r="E31" i="4"/>
  <c r="E30" i="4"/>
  <c r="E29" i="4"/>
  <c r="E27" i="4"/>
  <c r="T30" i="53" s="1"/>
  <c r="E26" i="4"/>
  <c r="E29" i="53" s="1"/>
  <c r="E25" i="4"/>
  <c r="E23" i="4"/>
  <c r="E22" i="4"/>
  <c r="E21" i="4"/>
  <c r="T24" i="53" s="1"/>
  <c r="E19" i="4"/>
  <c r="E17" i="4"/>
  <c r="E20" i="53" s="1"/>
  <c r="E16" i="4"/>
  <c r="E15" i="4"/>
  <c r="E13" i="4"/>
  <c r="E16" i="53" s="1"/>
  <c r="E12" i="4"/>
  <c r="E11" i="4"/>
  <c r="E10" i="4"/>
  <c r="T13" i="53" s="1"/>
  <c r="E9" i="4"/>
  <c r="D12" i="19"/>
  <c r="E7" i="4"/>
  <c r="T10" i="53" s="1"/>
  <c r="E4" i="4"/>
  <c r="T7" i="53" s="1"/>
  <c r="E5" i="4"/>
  <c r="T8" i="53" s="1"/>
  <c r="S45" i="64"/>
  <c r="H8" i="20"/>
  <c r="P44" i="53"/>
  <c r="U42" i="64"/>
  <c r="U41" i="64"/>
  <c r="S36" i="64"/>
  <c r="U23" i="64"/>
  <c r="U22" i="64"/>
  <c r="S18" i="64"/>
  <c r="Z7" i="64"/>
  <c r="E40" i="4"/>
  <c r="T43" i="53" s="1"/>
  <c r="E37" i="4"/>
  <c r="T40" i="53" s="1"/>
  <c r="E28" i="4"/>
  <c r="E24" i="4"/>
  <c r="D27" i="19" s="1"/>
  <c r="E18" i="4"/>
  <c r="E21" i="53" s="1"/>
  <c r="E14" i="4"/>
  <c r="T17" i="53" s="1"/>
  <c r="E8" i="4"/>
  <c r="E6" i="4"/>
  <c r="E8" i="53"/>
  <c r="I38" i="20"/>
  <c r="H37" i="20"/>
  <c r="H36" i="20"/>
  <c r="E41" i="20"/>
  <c r="K41" i="20"/>
  <c r="I40" i="20"/>
  <c r="I39" i="20"/>
  <c r="I37" i="20"/>
  <c r="I36" i="20"/>
  <c r="H40" i="20"/>
  <c r="J40" i="20" s="1"/>
  <c r="L40" i="20" s="1"/>
  <c r="H39" i="20"/>
  <c r="J39" i="20" s="1"/>
  <c r="L39" i="20" s="1"/>
  <c r="E40" i="18" s="1"/>
  <c r="H38" i="20"/>
  <c r="F43" i="53"/>
  <c r="D4" i="61"/>
  <c r="J7" i="53" s="1"/>
  <c r="D5" i="61"/>
  <c r="D6" i="61"/>
  <c r="J9" i="53" s="1"/>
  <c r="D7" i="61"/>
  <c r="J10" i="53" s="1"/>
  <c r="D8" i="61"/>
  <c r="J11" i="53" s="1"/>
  <c r="D9" i="61"/>
  <c r="J12" i="53" s="1"/>
  <c r="D10" i="61"/>
  <c r="J13" i="53" s="1"/>
  <c r="D11" i="61"/>
  <c r="J14" i="53" s="1"/>
  <c r="D12" i="61"/>
  <c r="J15" i="53" s="1"/>
  <c r="D13" i="61"/>
  <c r="J16" i="53" s="1"/>
  <c r="D14" i="61"/>
  <c r="D15" i="61"/>
  <c r="D16" i="61"/>
  <c r="J19" i="53" s="1"/>
  <c r="D17" i="61"/>
  <c r="J20" i="53" s="1"/>
  <c r="D18" i="61"/>
  <c r="J21" i="53" s="1"/>
  <c r="D19" i="61"/>
  <c r="D20" i="61"/>
  <c r="J23" i="53" s="1"/>
  <c r="D21" i="61"/>
  <c r="J24" i="53" s="1"/>
  <c r="D22" i="61"/>
  <c r="J25" i="53" s="1"/>
  <c r="D23" i="61"/>
  <c r="J26" i="53" s="1"/>
  <c r="D24" i="61"/>
  <c r="J27" i="53" s="1"/>
  <c r="D25" i="61"/>
  <c r="J28" i="53" s="1"/>
  <c r="D26" i="61"/>
  <c r="J29" i="53" s="1"/>
  <c r="D27" i="61"/>
  <c r="J30" i="53" s="1"/>
  <c r="D28" i="61"/>
  <c r="J31" i="53" s="1"/>
  <c r="D29" i="61"/>
  <c r="J32" i="53" s="1"/>
  <c r="D30" i="61"/>
  <c r="J33" i="53" s="1"/>
  <c r="D31" i="61"/>
  <c r="J34" i="53" s="1"/>
  <c r="D32" i="61"/>
  <c r="J35" i="53" s="1"/>
  <c r="D33" i="61"/>
  <c r="D34" i="61"/>
  <c r="J37" i="53" s="1"/>
  <c r="D35" i="61"/>
  <c r="J38" i="53" s="1"/>
  <c r="D36" i="61"/>
  <c r="J39" i="53" s="1"/>
  <c r="D37" i="61"/>
  <c r="J40" i="53" s="1"/>
  <c r="D38" i="61"/>
  <c r="J41" i="53" s="1"/>
  <c r="D39" i="61"/>
  <c r="J42" i="53" s="1"/>
  <c r="D40" i="61"/>
  <c r="J43" i="53" s="1"/>
  <c r="H43" i="53" s="1"/>
  <c r="N43" i="18" s="1"/>
  <c r="D41" i="60"/>
  <c r="R44" i="53" s="1"/>
  <c r="D40" i="60"/>
  <c r="R43" i="53" s="1"/>
  <c r="D39" i="60"/>
  <c r="R42" i="53" s="1"/>
  <c r="D38" i="60"/>
  <c r="R41" i="53" s="1"/>
  <c r="D37" i="60"/>
  <c r="R40" i="53" s="1"/>
  <c r="D39" i="59"/>
  <c r="I42" i="53" s="1"/>
  <c r="D38" i="59"/>
  <c r="I41" i="53" s="1"/>
  <c r="D37" i="59"/>
  <c r="I40" i="53" s="1"/>
  <c r="D36" i="59"/>
  <c r="I39" i="53" s="1"/>
  <c r="D5" i="59"/>
  <c r="I8" i="53" s="1"/>
  <c r="D6" i="59"/>
  <c r="I9" i="53" s="1"/>
  <c r="D7" i="59"/>
  <c r="I10" i="53" s="1"/>
  <c r="D8" i="59"/>
  <c r="I11" i="53" s="1"/>
  <c r="D9" i="59"/>
  <c r="I12" i="53" s="1"/>
  <c r="D10" i="59"/>
  <c r="I13" i="53" s="1"/>
  <c r="D11" i="59"/>
  <c r="I14" i="53" s="1"/>
  <c r="D12" i="59"/>
  <c r="I15" i="53" s="1"/>
  <c r="D13" i="59"/>
  <c r="I16" i="53" s="1"/>
  <c r="D14" i="59"/>
  <c r="I17" i="53" s="1"/>
  <c r="D15" i="59"/>
  <c r="I18" i="53" s="1"/>
  <c r="D16" i="59"/>
  <c r="I19" i="53" s="1"/>
  <c r="D17" i="59"/>
  <c r="I20" i="53" s="1"/>
  <c r="D18" i="59"/>
  <c r="D19" i="59"/>
  <c r="I22" i="53" s="1"/>
  <c r="D20" i="59"/>
  <c r="I23" i="53" s="1"/>
  <c r="D21" i="59"/>
  <c r="I24" i="53" s="1"/>
  <c r="D22" i="59"/>
  <c r="I25" i="53" s="1"/>
  <c r="D23" i="59"/>
  <c r="I26" i="53" s="1"/>
  <c r="D24" i="59"/>
  <c r="I27" i="53" s="1"/>
  <c r="D25" i="59"/>
  <c r="I28" i="53" s="1"/>
  <c r="D26" i="59"/>
  <c r="I29" i="53" s="1"/>
  <c r="D27" i="59"/>
  <c r="I30" i="53" s="1"/>
  <c r="D28" i="59"/>
  <c r="I31" i="53" s="1"/>
  <c r="D29" i="59"/>
  <c r="I32" i="53" s="1"/>
  <c r="D30" i="59"/>
  <c r="I33" i="53" s="1"/>
  <c r="D31" i="59"/>
  <c r="I34" i="53" s="1"/>
  <c r="D32" i="59"/>
  <c r="I35" i="53" s="1"/>
  <c r="D33" i="59"/>
  <c r="I36" i="53" s="1"/>
  <c r="D34" i="59"/>
  <c r="I37" i="53" s="1"/>
  <c r="D35" i="59"/>
  <c r="I38" i="53" s="1"/>
  <c r="D40" i="59"/>
  <c r="I43" i="53" s="1"/>
  <c r="G43" i="53" s="1"/>
  <c r="J43" i="18" s="1"/>
  <c r="D4" i="59"/>
  <c r="I7" i="53" s="1"/>
  <c r="U14" i="64"/>
  <c r="H6" i="20"/>
  <c r="J6" i="20" s="1"/>
  <c r="H7" i="20"/>
  <c r="H9" i="20"/>
  <c r="H10" i="20"/>
  <c r="H11" i="20"/>
  <c r="J11" i="20" s="1"/>
  <c r="L11" i="20" s="1"/>
  <c r="D12" i="53" s="1"/>
  <c r="F12" i="53" s="1"/>
  <c r="F12" i="18" s="1"/>
  <c r="H12" i="20"/>
  <c r="H13" i="20"/>
  <c r="H14" i="20"/>
  <c r="H15" i="20"/>
  <c r="H16" i="20"/>
  <c r="H17" i="20"/>
  <c r="H18" i="20"/>
  <c r="H19" i="20"/>
  <c r="H20" i="20"/>
  <c r="H21" i="20"/>
  <c r="H22" i="20"/>
  <c r="H23" i="20"/>
  <c r="J23" i="20" s="1"/>
  <c r="L23" i="20" s="1"/>
  <c r="H24" i="20"/>
  <c r="H25" i="20"/>
  <c r="H26" i="20"/>
  <c r="H27" i="20"/>
  <c r="H28" i="20"/>
  <c r="H29" i="20"/>
  <c r="H30" i="20"/>
  <c r="H31" i="20"/>
  <c r="H32" i="20"/>
  <c r="H33" i="20"/>
  <c r="H34" i="20"/>
  <c r="H35" i="20"/>
  <c r="I6" i="20"/>
  <c r="I7" i="20"/>
  <c r="I8" i="20"/>
  <c r="I9" i="20"/>
  <c r="I10" i="20"/>
  <c r="I11" i="20"/>
  <c r="I12" i="20"/>
  <c r="I13" i="20"/>
  <c r="I14" i="20"/>
  <c r="J14" i="20" s="1"/>
  <c r="L14" i="20" s="1"/>
  <c r="D15" i="53" s="1"/>
  <c r="I15" i="20"/>
  <c r="I16" i="20"/>
  <c r="J16" i="20" s="1"/>
  <c r="L16" i="20" s="1"/>
  <c r="I17" i="20"/>
  <c r="I18" i="20"/>
  <c r="I19" i="20"/>
  <c r="I20" i="20"/>
  <c r="I21" i="20"/>
  <c r="J21" i="20" s="1"/>
  <c r="L21" i="20" s="1"/>
  <c r="I22" i="20"/>
  <c r="I23" i="20"/>
  <c r="I24" i="20"/>
  <c r="I25" i="20"/>
  <c r="J25" i="20" s="1"/>
  <c r="L25" i="20" s="1"/>
  <c r="I26" i="20"/>
  <c r="I27" i="20"/>
  <c r="I28" i="20"/>
  <c r="I29" i="20"/>
  <c r="I30" i="20"/>
  <c r="I31" i="20"/>
  <c r="I32" i="20"/>
  <c r="I33" i="20"/>
  <c r="I34" i="20"/>
  <c r="I35" i="20"/>
  <c r="J17" i="53"/>
  <c r="D6" i="60"/>
  <c r="R9" i="53" s="1"/>
  <c r="D4" i="60"/>
  <c r="R7" i="53" s="1"/>
  <c r="D31" i="60"/>
  <c r="R34" i="53" s="1"/>
  <c r="D28" i="60"/>
  <c r="R31" i="53" s="1"/>
  <c r="D21" i="60"/>
  <c r="R24" i="53" s="1"/>
  <c r="D16" i="60"/>
  <c r="R19" i="53" s="1"/>
  <c r="D12" i="60"/>
  <c r="R15" i="53" s="1"/>
  <c r="D8" i="60"/>
  <c r="R11" i="53" s="1"/>
  <c r="D5" i="60"/>
  <c r="R8" i="53" s="1"/>
  <c r="D35" i="60"/>
  <c r="R38" i="53" s="1"/>
  <c r="D32" i="60"/>
  <c r="R35" i="53" s="1"/>
  <c r="D27" i="60"/>
  <c r="R30" i="53" s="1"/>
  <c r="D24" i="60"/>
  <c r="R27" i="53" s="1"/>
  <c r="D20" i="60"/>
  <c r="R23" i="53" s="1"/>
  <c r="D15" i="60"/>
  <c r="R18" i="53" s="1"/>
  <c r="D11" i="60"/>
  <c r="R14" i="53" s="1"/>
  <c r="D7" i="60"/>
  <c r="R10" i="53" s="1"/>
  <c r="D36" i="60"/>
  <c r="R39" i="53" s="1"/>
  <c r="D23" i="60"/>
  <c r="R26" i="53" s="1"/>
  <c r="D19" i="60"/>
  <c r="R22" i="53" s="1"/>
  <c r="I21" i="53"/>
  <c r="J8" i="53"/>
  <c r="J36" i="53"/>
  <c r="J22" i="53"/>
  <c r="J18" i="53"/>
  <c r="D34" i="60"/>
  <c r="R37" i="53" s="1"/>
  <c r="D33" i="60"/>
  <c r="R36" i="53" s="1"/>
  <c r="D30" i="60"/>
  <c r="R33" i="53" s="1"/>
  <c r="D29" i="60"/>
  <c r="R32" i="53" s="1"/>
  <c r="D26" i="60"/>
  <c r="R29" i="53"/>
  <c r="D25" i="60"/>
  <c r="R28" i="53"/>
  <c r="D22" i="60"/>
  <c r="R25" i="53"/>
  <c r="D18" i="60"/>
  <c r="R21" i="53"/>
  <c r="D17" i="60"/>
  <c r="R20" i="53"/>
  <c r="D14" i="60"/>
  <c r="R17" i="53"/>
  <c r="D13" i="60"/>
  <c r="R16" i="53"/>
  <c r="D10" i="60"/>
  <c r="R13" i="53"/>
  <c r="D9" i="60"/>
  <c r="R12" i="53"/>
  <c r="E20" i="4"/>
  <c r="D23" i="19" s="1"/>
  <c r="E32" i="4"/>
  <c r="E35" i="53" s="1"/>
  <c r="S27" i="64"/>
  <c r="P14" i="64"/>
  <c r="T27" i="53"/>
  <c r="U13" i="64"/>
  <c r="S8" i="64"/>
  <c r="T23" i="53"/>
  <c r="E23" i="53"/>
  <c r="D31" i="19"/>
  <c r="T16" i="53"/>
  <c r="D16" i="19"/>
  <c r="T26" i="53"/>
  <c r="E36" i="53"/>
  <c r="E9" i="53"/>
  <c r="D40" i="19"/>
  <c r="E40" i="53"/>
  <c r="T12" i="53"/>
  <c r="E12" i="53"/>
  <c r="T28" i="53"/>
  <c r="T41" i="53"/>
  <c r="D8" i="19"/>
  <c r="I41" i="20"/>
  <c r="E24" i="18" l="1"/>
  <c r="D24" i="53"/>
  <c r="J15" i="20"/>
  <c r="L15" i="20" s="1"/>
  <c r="J9" i="20"/>
  <c r="L9" i="20" s="1"/>
  <c r="D10" i="53" s="1"/>
  <c r="E7" i="53"/>
  <c r="E24" i="53"/>
  <c r="F24" i="53" s="1"/>
  <c r="D18" i="19"/>
  <c r="T18" i="53"/>
  <c r="E18" i="53"/>
  <c r="D7" i="19"/>
  <c r="E27" i="53"/>
  <c r="T36" i="53"/>
  <c r="D24" i="19"/>
  <c r="J35" i="20"/>
  <c r="L35" i="20" s="1"/>
  <c r="D36" i="53" s="1"/>
  <c r="F36" i="53" s="1"/>
  <c r="J36" i="20"/>
  <c r="L36" i="20" s="1"/>
  <c r="D37" i="53" s="1"/>
  <c r="J38" i="20"/>
  <c r="L38" i="20" s="1"/>
  <c r="E17" i="18"/>
  <c r="D17" i="53"/>
  <c r="J18" i="20"/>
  <c r="L18" i="20" s="1"/>
  <c r="E15" i="18"/>
  <c r="J29" i="20"/>
  <c r="L29" i="20" s="1"/>
  <c r="D30" i="53" s="1"/>
  <c r="D22" i="53"/>
  <c r="E22" i="18"/>
  <c r="E30" i="18"/>
  <c r="E12" i="18"/>
  <c r="J20" i="20"/>
  <c r="L20" i="20" s="1"/>
  <c r="E37" i="18"/>
  <c r="J33" i="20"/>
  <c r="L33" i="20" s="1"/>
  <c r="D34" i="53" s="1"/>
  <c r="G46" i="64"/>
  <c r="E16" i="18"/>
  <c r="D16" i="53"/>
  <c r="F16" i="53" s="1"/>
  <c r="G16" i="53" s="1"/>
  <c r="D40" i="53"/>
  <c r="F40" i="53" s="1"/>
  <c r="H40" i="53" s="1"/>
  <c r="N40" i="18" s="1"/>
  <c r="J32" i="20"/>
  <c r="L32" i="20" s="1"/>
  <c r="D33" i="53" s="1"/>
  <c r="J26" i="20"/>
  <c r="L26" i="20" s="1"/>
  <c r="J24" i="20"/>
  <c r="L24" i="20" s="1"/>
  <c r="D25" i="53" s="1"/>
  <c r="J22" i="20"/>
  <c r="L22" i="20" s="1"/>
  <c r="E31" i="53"/>
  <c r="T31" i="53"/>
  <c r="E28" i="53"/>
  <c r="D28" i="19"/>
  <c r="E30" i="53"/>
  <c r="F30" i="53" s="1"/>
  <c r="H30" i="53" s="1"/>
  <c r="N30" i="18" s="1"/>
  <c r="D30" i="19"/>
  <c r="J13" i="20"/>
  <c r="L13" i="20" s="1"/>
  <c r="T9" i="53"/>
  <c r="D9" i="19"/>
  <c r="T21" i="53"/>
  <c r="D21" i="19"/>
  <c r="T22" i="53"/>
  <c r="E22" i="53"/>
  <c r="F22" i="53" s="1"/>
  <c r="D22" i="19"/>
  <c r="D34" i="19"/>
  <c r="E34" i="53"/>
  <c r="T34" i="53"/>
  <c r="T37" i="53"/>
  <c r="E37" i="53"/>
  <c r="J27" i="20"/>
  <c r="L27" i="20" s="1"/>
  <c r="J34" i="20"/>
  <c r="L34" i="20" s="1"/>
  <c r="J31" i="20"/>
  <c r="L31" i="20" s="1"/>
  <c r="J28" i="20"/>
  <c r="L28" i="20" s="1"/>
  <c r="E29" i="18" s="1"/>
  <c r="J17" i="20"/>
  <c r="L17" i="20" s="1"/>
  <c r="J8" i="20"/>
  <c r="L8" i="20" s="1"/>
  <c r="E9" i="18" s="1"/>
  <c r="H12" i="53"/>
  <c r="G12" i="53"/>
  <c r="E34" i="18"/>
  <c r="H16" i="53"/>
  <c r="L6" i="20"/>
  <c r="E36" i="18"/>
  <c r="D35" i="19"/>
  <c r="T35" i="53"/>
  <c r="E25" i="18"/>
  <c r="T11" i="53"/>
  <c r="D11" i="19"/>
  <c r="E11" i="53"/>
  <c r="T15" i="53"/>
  <c r="D15" i="19"/>
  <c r="E15" i="53"/>
  <c r="F15" i="53" s="1"/>
  <c r="T19" i="53"/>
  <c r="D19" i="19"/>
  <c r="E19" i="53"/>
  <c r="D25" i="19"/>
  <c r="T25" i="53"/>
  <c r="E25" i="53"/>
  <c r="D29" i="19"/>
  <c r="T29" i="53"/>
  <c r="E33" i="53"/>
  <c r="T33" i="53"/>
  <c r="D33" i="19"/>
  <c r="E14" i="53"/>
  <c r="D14" i="19"/>
  <c r="T14" i="53"/>
  <c r="D20" i="19"/>
  <c r="T20" i="53"/>
  <c r="D26" i="19"/>
  <c r="E26" i="53"/>
  <c r="E32" i="53"/>
  <c r="D32" i="19"/>
  <c r="T32" i="53"/>
  <c r="D38" i="19"/>
  <c r="T38" i="53"/>
  <c r="E38" i="53"/>
  <c r="E39" i="53"/>
  <c r="T39" i="53"/>
  <c r="D41" i="19"/>
  <c r="E41" i="53"/>
  <c r="E26" i="18"/>
  <c r="D26" i="53"/>
  <c r="D29" i="53"/>
  <c r="F29" i="53" s="1"/>
  <c r="J12" i="20"/>
  <c r="L12" i="20" s="1"/>
  <c r="J10" i="20"/>
  <c r="L10" i="20" s="1"/>
  <c r="J7" i="20"/>
  <c r="L7" i="20" s="1"/>
  <c r="H41" i="20"/>
  <c r="J30" i="20" s="1"/>
  <c r="L30" i="20" s="1"/>
  <c r="D41" i="53"/>
  <c r="E41" i="18"/>
  <c r="J37" i="20"/>
  <c r="L37" i="20" s="1"/>
  <c r="D10" i="19"/>
  <c r="E10" i="53"/>
  <c r="E42" i="53"/>
  <c r="F42" i="53" s="1"/>
  <c r="T42" i="53"/>
  <c r="J19" i="20"/>
  <c r="L19" i="20" s="1"/>
  <c r="D13" i="19"/>
  <c r="E13" i="53"/>
  <c r="D17" i="19"/>
  <c r="E17" i="53"/>
  <c r="F17" i="53" s="1"/>
  <c r="F10" i="53" l="1"/>
  <c r="G30" i="53"/>
  <c r="F40" i="18"/>
  <c r="E10" i="18"/>
  <c r="G24" i="53"/>
  <c r="F24" i="18"/>
  <c r="H24" i="53"/>
  <c r="F16" i="18"/>
  <c r="F41" i="53"/>
  <c r="F26" i="53"/>
  <c r="F26" i="18" s="1"/>
  <c r="F33" i="53"/>
  <c r="F34" i="53"/>
  <c r="F34" i="18" s="1"/>
  <c r="F30" i="18"/>
  <c r="G40" i="53"/>
  <c r="J40" i="18" s="1"/>
  <c r="E39" i="18"/>
  <c r="D39" i="53"/>
  <c r="F39" i="53" s="1"/>
  <c r="D9" i="53"/>
  <c r="F9" i="53" s="1"/>
  <c r="E19" i="18"/>
  <c r="D19" i="53"/>
  <c r="F19" i="53" s="1"/>
  <c r="E21" i="18"/>
  <c r="D21" i="53"/>
  <c r="F21" i="53" s="1"/>
  <c r="E33" i="18"/>
  <c r="F37" i="53"/>
  <c r="G37" i="53" s="1"/>
  <c r="J37" i="18" s="1"/>
  <c r="H22" i="53"/>
  <c r="N22" i="18" s="1"/>
  <c r="G22" i="53"/>
  <c r="F22" i="18"/>
  <c r="E35" i="18"/>
  <c r="D35" i="53"/>
  <c r="F35" i="53" s="1"/>
  <c r="D14" i="53"/>
  <c r="E14" i="18"/>
  <c r="D23" i="53"/>
  <c r="F23" i="53" s="1"/>
  <c r="E23" i="18"/>
  <c r="E27" i="18"/>
  <c r="D27" i="53"/>
  <c r="F27" i="53" s="1"/>
  <c r="F27" i="18" s="1"/>
  <c r="F14" i="53"/>
  <c r="G14" i="53" s="1"/>
  <c r="J14" i="18" s="1"/>
  <c r="D18" i="53"/>
  <c r="F18" i="53" s="1"/>
  <c r="E18" i="18"/>
  <c r="E32" i="18"/>
  <c r="D32" i="53"/>
  <c r="F32" i="53" s="1"/>
  <c r="D28" i="53"/>
  <c r="F28" i="53" s="1"/>
  <c r="E28" i="18"/>
  <c r="G10" i="53"/>
  <c r="J10" i="18" s="1"/>
  <c r="F10" i="18"/>
  <c r="H10" i="53"/>
  <c r="G17" i="53"/>
  <c r="J17" i="18" s="1"/>
  <c r="H17" i="53"/>
  <c r="F17" i="18"/>
  <c r="E20" i="18"/>
  <c r="D20" i="53"/>
  <c r="F20" i="53" s="1"/>
  <c r="D31" i="53"/>
  <c r="F31" i="53" s="1"/>
  <c r="E31" i="18"/>
  <c r="D38" i="53"/>
  <c r="F38" i="53" s="1"/>
  <c r="E38" i="18"/>
  <c r="F41" i="18"/>
  <c r="G41" i="53"/>
  <c r="J41" i="18" s="1"/>
  <c r="H41" i="53"/>
  <c r="E8" i="18"/>
  <c r="D8" i="53"/>
  <c r="F8" i="53" s="1"/>
  <c r="D13" i="53"/>
  <c r="F13" i="53" s="1"/>
  <c r="E13" i="18"/>
  <c r="G29" i="53"/>
  <c r="J29" i="18" s="1"/>
  <c r="H29" i="53"/>
  <c r="F29" i="18"/>
  <c r="H33" i="53"/>
  <c r="G33" i="53"/>
  <c r="J33" i="18" s="1"/>
  <c r="F33" i="18"/>
  <c r="J22" i="18"/>
  <c r="J30" i="18"/>
  <c r="H14" i="53"/>
  <c r="F14" i="18"/>
  <c r="G9" i="53"/>
  <c r="J9" i="18" s="1"/>
  <c r="F9" i="18"/>
  <c r="H9" i="53"/>
  <c r="G15" i="53"/>
  <c r="J15" i="18" s="1"/>
  <c r="F15" i="18"/>
  <c r="H15" i="53"/>
  <c r="E7" i="18"/>
  <c r="L41" i="20"/>
  <c r="D6" i="64" s="1"/>
  <c r="D7" i="53"/>
  <c r="J16" i="18"/>
  <c r="J24" i="18"/>
  <c r="N12" i="18"/>
  <c r="G42" i="53"/>
  <c r="J42" i="18" s="1"/>
  <c r="H42" i="53"/>
  <c r="D11" i="53"/>
  <c r="F11" i="53" s="1"/>
  <c r="E11" i="18"/>
  <c r="G26" i="53"/>
  <c r="J26" i="18" s="1"/>
  <c r="F19" i="18"/>
  <c r="H19" i="53"/>
  <c r="G19" i="53"/>
  <c r="J19" i="18" s="1"/>
  <c r="F25" i="53"/>
  <c r="H36" i="53"/>
  <c r="G36" i="53"/>
  <c r="J36" i="18" s="1"/>
  <c r="F36" i="18"/>
  <c r="J41" i="20"/>
  <c r="N16" i="18"/>
  <c r="H34" i="53"/>
  <c r="N24" i="18"/>
  <c r="J12" i="18"/>
  <c r="H26" i="53" l="1"/>
  <c r="N26" i="18" s="1"/>
  <c r="G34" i="53"/>
  <c r="J34" i="18" s="1"/>
  <c r="H27" i="53"/>
  <c r="N27" i="18" s="1"/>
  <c r="G27" i="53"/>
  <c r="J27" i="18" s="1"/>
  <c r="H39" i="53"/>
  <c r="N39" i="18" s="1"/>
  <c r="G39" i="53"/>
  <c r="J39" i="18" s="1"/>
  <c r="F39" i="18"/>
  <c r="G21" i="53"/>
  <c r="J21" i="18" s="1"/>
  <c r="H21" i="53"/>
  <c r="N21" i="18" s="1"/>
  <c r="F21" i="18"/>
  <c r="H37" i="53"/>
  <c r="N37" i="18" s="1"/>
  <c r="F37" i="18"/>
  <c r="F32" i="18"/>
  <c r="G32" i="53"/>
  <c r="J32" i="18" s="1"/>
  <c r="H32" i="53"/>
  <c r="N32" i="18" s="1"/>
  <c r="H23" i="53"/>
  <c r="N23" i="18" s="1"/>
  <c r="G23" i="53"/>
  <c r="J23" i="18" s="1"/>
  <c r="F23" i="18"/>
  <c r="F28" i="18"/>
  <c r="G28" i="53"/>
  <c r="J28" i="18" s="1"/>
  <c r="H28" i="53"/>
  <c r="N28" i="18" s="1"/>
  <c r="F18" i="18"/>
  <c r="G18" i="53"/>
  <c r="J18" i="18" s="1"/>
  <c r="H18" i="53"/>
  <c r="N18" i="18" s="1"/>
  <c r="G35" i="53"/>
  <c r="J35" i="18" s="1"/>
  <c r="H35" i="53"/>
  <c r="N35" i="18" s="1"/>
  <c r="F35" i="18"/>
  <c r="N34" i="18"/>
  <c r="N36" i="18"/>
  <c r="H11" i="53"/>
  <c r="G11" i="53"/>
  <c r="J11" i="18" s="1"/>
  <c r="F11" i="18"/>
  <c r="N14" i="18"/>
  <c r="N29" i="18"/>
  <c r="F8" i="18"/>
  <c r="G8" i="53"/>
  <c r="J8" i="18" s="1"/>
  <c r="H8" i="53"/>
  <c r="N41" i="18"/>
  <c r="G20" i="53"/>
  <c r="J20" i="18" s="1"/>
  <c r="H20" i="53"/>
  <c r="F20" i="18"/>
  <c r="N17" i="18"/>
  <c r="H25" i="53"/>
  <c r="G25" i="53"/>
  <c r="J25" i="18" s="1"/>
  <c r="F25" i="18"/>
  <c r="N19" i="18"/>
  <c r="N42" i="18"/>
  <c r="F7" i="53"/>
  <c r="D44" i="53"/>
  <c r="E44" i="18"/>
  <c r="R4" i="64" s="1"/>
  <c r="N15" i="18"/>
  <c r="N9" i="18"/>
  <c r="N33" i="18"/>
  <c r="H13" i="53"/>
  <c r="G13" i="53"/>
  <c r="J13" i="18" s="1"/>
  <c r="F13" i="18"/>
  <c r="F38" i="18"/>
  <c r="H38" i="53"/>
  <c r="G38" i="53"/>
  <c r="J38" i="18" s="1"/>
  <c r="G31" i="53"/>
  <c r="J31" i="18" s="1"/>
  <c r="H31" i="53"/>
  <c r="F31" i="18"/>
  <c r="N10" i="18"/>
  <c r="N31" i="18" l="1"/>
  <c r="N38" i="18"/>
  <c r="N25" i="18"/>
  <c r="N11" i="18"/>
  <c r="N13" i="18"/>
  <c r="H7" i="53"/>
  <c r="F44" i="53"/>
  <c r="F7" i="18"/>
  <c r="K7" i="53" a="1"/>
  <c r="G7" i="53"/>
  <c r="N20" i="18"/>
  <c r="N8" i="18"/>
  <c r="K9" i="53" l="1"/>
  <c r="L9" i="53" s="1"/>
  <c r="K34" i="53"/>
  <c r="L34" i="53" s="1"/>
  <c r="K14" i="53"/>
  <c r="L14" i="53" s="1"/>
  <c r="K10" i="53"/>
  <c r="L10" i="53" s="1"/>
  <c r="K39" i="53"/>
  <c r="L39" i="53" s="1"/>
  <c r="K30" i="53"/>
  <c r="L30" i="53" s="1"/>
  <c r="K42" i="53"/>
  <c r="L42" i="53" s="1"/>
  <c r="K26" i="53"/>
  <c r="L26" i="53" s="1"/>
  <c r="K15" i="53"/>
  <c r="L15" i="53" s="1"/>
  <c r="K33" i="53"/>
  <c r="L33" i="53" s="1"/>
  <c r="K23" i="53"/>
  <c r="L23" i="53" s="1"/>
  <c r="K32" i="53"/>
  <c r="L32" i="53" s="1"/>
  <c r="K8" i="53"/>
  <c r="L8" i="53" s="1"/>
  <c r="K12" i="53"/>
  <c r="L12" i="53" s="1"/>
  <c r="K41" i="53"/>
  <c r="L41" i="53" s="1"/>
  <c r="K35" i="53"/>
  <c r="L35" i="53" s="1"/>
  <c r="K21" i="53"/>
  <c r="L21" i="53" s="1"/>
  <c r="K11" i="53"/>
  <c r="L11" i="53" s="1"/>
  <c r="K16" i="53"/>
  <c r="L16" i="53" s="1"/>
  <c r="K7" i="53"/>
  <c r="K22" i="53"/>
  <c r="L22" i="53" s="1"/>
  <c r="K36" i="53"/>
  <c r="L36" i="53" s="1"/>
  <c r="K43" i="53"/>
  <c r="L43" i="53" s="1"/>
  <c r="K17" i="53"/>
  <c r="L17" i="53" s="1"/>
  <c r="K28" i="53"/>
  <c r="L28" i="53" s="1"/>
  <c r="K25" i="53"/>
  <c r="L25" i="53" s="1"/>
  <c r="K38" i="53"/>
  <c r="L38" i="53" s="1"/>
  <c r="K37" i="53"/>
  <c r="L37" i="53" s="1"/>
  <c r="K40" i="53"/>
  <c r="L40" i="53" s="1"/>
  <c r="K13" i="53"/>
  <c r="L13" i="53" s="1"/>
  <c r="K27" i="53"/>
  <c r="L27" i="53" s="1"/>
  <c r="K20" i="53"/>
  <c r="L20" i="53" s="1"/>
  <c r="K18" i="53"/>
  <c r="L18" i="53" s="1"/>
  <c r="K24" i="53"/>
  <c r="L24" i="53" s="1"/>
  <c r="K19" i="53"/>
  <c r="L19" i="53" s="1"/>
  <c r="K31" i="53"/>
  <c r="L31" i="53" s="1"/>
  <c r="K29" i="53"/>
  <c r="L29" i="53" s="1"/>
  <c r="G44" i="53"/>
  <c r="J7" i="18"/>
  <c r="F44" i="18"/>
  <c r="H44" i="53"/>
  <c r="N7" i="18"/>
  <c r="D13" i="64" l="1"/>
  <c r="R8" i="64"/>
  <c r="N44" i="18"/>
  <c r="J44" i="18"/>
  <c r="G31" i="18"/>
  <c r="M31" i="53"/>
  <c r="N31" i="53"/>
  <c r="M24" i="53"/>
  <c r="G24" i="18"/>
  <c r="N24" i="53"/>
  <c r="G20" i="18"/>
  <c r="N20" i="53"/>
  <c r="M20" i="53"/>
  <c r="M13" i="53"/>
  <c r="G13" i="18"/>
  <c r="N13" i="53"/>
  <c r="M37" i="53"/>
  <c r="G37" i="18"/>
  <c r="N37" i="53"/>
  <c r="G25" i="18"/>
  <c r="N25" i="53"/>
  <c r="M25" i="53"/>
  <c r="M17" i="53"/>
  <c r="N17" i="53"/>
  <c r="G17" i="18"/>
  <c r="N36" i="53"/>
  <c r="G36" i="18"/>
  <c r="M36" i="53"/>
  <c r="L7" i="53"/>
  <c r="K44" i="53"/>
  <c r="M11" i="53"/>
  <c r="G11" i="18"/>
  <c r="N11" i="53"/>
  <c r="M35" i="53"/>
  <c r="N35" i="53"/>
  <c r="G35" i="18"/>
  <c r="N12" i="53"/>
  <c r="M12" i="53"/>
  <c r="G12" i="18"/>
  <c r="N32" i="53"/>
  <c r="M32" i="53"/>
  <c r="G32" i="18"/>
  <c r="M33" i="53"/>
  <c r="N33" i="53"/>
  <c r="G33" i="18"/>
  <c r="M26" i="53"/>
  <c r="N26" i="53"/>
  <c r="G26" i="18"/>
  <c r="N30" i="53"/>
  <c r="G30" i="18"/>
  <c r="M30" i="53"/>
  <c r="N10" i="53"/>
  <c r="G10" i="18"/>
  <c r="M10" i="53"/>
  <c r="G34" i="18"/>
  <c r="N34" i="53"/>
  <c r="M34" i="53"/>
  <c r="M29" i="53"/>
  <c r="G29" i="18"/>
  <c r="N29" i="53"/>
  <c r="G19" i="18"/>
  <c r="N19" i="53"/>
  <c r="M19" i="53"/>
  <c r="G18" i="18"/>
  <c r="M18" i="53"/>
  <c r="N18" i="53"/>
  <c r="M27" i="53"/>
  <c r="G27" i="18"/>
  <c r="N27" i="53"/>
  <c r="G40" i="18"/>
  <c r="N40" i="53"/>
  <c r="M40" i="53"/>
  <c r="N38" i="53"/>
  <c r="G38" i="18"/>
  <c r="M38" i="53"/>
  <c r="G28" i="18"/>
  <c r="M28" i="53"/>
  <c r="N28" i="53"/>
  <c r="M43" i="53"/>
  <c r="N43" i="53"/>
  <c r="G43" i="18"/>
  <c r="M22" i="53"/>
  <c r="G22" i="18"/>
  <c r="N22" i="53"/>
  <c r="G16" i="18"/>
  <c r="N16" i="53"/>
  <c r="M16" i="53"/>
  <c r="M21" i="53"/>
  <c r="G21" i="18"/>
  <c r="N21" i="53"/>
  <c r="G41" i="18"/>
  <c r="N41" i="53"/>
  <c r="M41" i="53"/>
  <c r="N8" i="53"/>
  <c r="M8" i="53"/>
  <c r="G8" i="18"/>
  <c r="G23" i="18"/>
  <c r="N23" i="53"/>
  <c r="M23" i="53"/>
  <c r="N15" i="53"/>
  <c r="M15" i="53"/>
  <c r="G15" i="18"/>
  <c r="M42" i="53"/>
  <c r="G42" i="18"/>
  <c r="N42" i="53"/>
  <c r="N39" i="53"/>
  <c r="G39" i="18"/>
  <c r="M39" i="53"/>
  <c r="M14" i="53"/>
  <c r="G14" i="18"/>
  <c r="N14" i="53"/>
  <c r="N9" i="53"/>
  <c r="G9" i="18"/>
  <c r="M9" i="53"/>
  <c r="O9" i="18" l="1"/>
  <c r="O9" i="53"/>
  <c r="O14" i="18"/>
  <c r="O14" i="53"/>
  <c r="K39" i="18"/>
  <c r="O42" i="18"/>
  <c r="O42" i="53"/>
  <c r="K23" i="18"/>
  <c r="O8" i="18"/>
  <c r="O8" i="53"/>
  <c r="K15" i="18"/>
  <c r="O23" i="18"/>
  <c r="O23" i="53"/>
  <c r="K8" i="18"/>
  <c r="O41" i="18"/>
  <c r="O41" i="53"/>
  <c r="O16" i="18"/>
  <c r="O16" i="53"/>
  <c r="K28" i="18"/>
  <c r="K40" i="18"/>
  <c r="O40" i="18"/>
  <c r="O40" i="53"/>
  <c r="K18" i="18"/>
  <c r="O19" i="18"/>
  <c r="O19" i="53"/>
  <c r="O34" i="18"/>
  <c r="O34" i="53"/>
  <c r="K30" i="18"/>
  <c r="O26" i="18"/>
  <c r="O26" i="53"/>
  <c r="O33" i="18"/>
  <c r="O33" i="53"/>
  <c r="K32" i="18"/>
  <c r="K12" i="18"/>
  <c r="O35" i="18"/>
  <c r="O35" i="53"/>
  <c r="O17" i="18"/>
  <c r="O17" i="53"/>
  <c r="O25" i="18"/>
  <c r="O25" i="53"/>
  <c r="O20" i="18"/>
  <c r="O20" i="53"/>
  <c r="K31" i="18"/>
  <c r="X7" i="64"/>
  <c r="K9" i="18"/>
  <c r="K14" i="18"/>
  <c r="O39" i="18"/>
  <c r="O39" i="53"/>
  <c r="K42" i="18"/>
  <c r="O15" i="18"/>
  <c r="O15" i="53"/>
  <c r="K41" i="18"/>
  <c r="O21" i="18"/>
  <c r="O21" i="53"/>
  <c r="K21" i="18"/>
  <c r="K16" i="18"/>
  <c r="O22" i="18"/>
  <c r="O22" i="53"/>
  <c r="K22" i="18"/>
  <c r="O43" i="53"/>
  <c r="O43" i="18"/>
  <c r="K43" i="18"/>
  <c r="O28" i="18"/>
  <c r="O28" i="53"/>
  <c r="K38" i="18"/>
  <c r="O38" i="18"/>
  <c r="O38" i="53"/>
  <c r="O27" i="18"/>
  <c r="O27" i="53"/>
  <c r="K27" i="18"/>
  <c r="O18" i="18"/>
  <c r="O18" i="53"/>
  <c r="K19" i="18"/>
  <c r="O29" i="18"/>
  <c r="O29" i="53"/>
  <c r="K29" i="18"/>
  <c r="K34" i="18"/>
  <c r="K10" i="18"/>
  <c r="O10" i="18"/>
  <c r="O10" i="53"/>
  <c r="O30" i="53"/>
  <c r="O30" i="18"/>
  <c r="K26" i="18"/>
  <c r="K33" i="18"/>
  <c r="O32" i="18"/>
  <c r="O32" i="53"/>
  <c r="O12" i="18"/>
  <c r="O12" i="53"/>
  <c r="K35" i="18"/>
  <c r="O11" i="18"/>
  <c r="O11" i="53"/>
  <c r="K11" i="18"/>
  <c r="L44" i="53"/>
  <c r="G7" i="18"/>
  <c r="M7" i="53"/>
  <c r="N7" i="53"/>
  <c r="K36" i="18"/>
  <c r="O36" i="18"/>
  <c r="O36" i="53"/>
  <c r="K17" i="18"/>
  <c r="K25" i="18"/>
  <c r="O37" i="53"/>
  <c r="O37" i="18"/>
  <c r="K37" i="18"/>
  <c r="O13" i="18"/>
  <c r="O13" i="53"/>
  <c r="K13" i="18"/>
  <c r="K20" i="18"/>
  <c r="O24" i="18"/>
  <c r="O24" i="53"/>
  <c r="K24" i="18"/>
  <c r="O31" i="18"/>
  <c r="O31" i="53"/>
  <c r="T13" i="64"/>
  <c r="N14" i="64" s="1"/>
  <c r="D15" i="64"/>
  <c r="T14" i="64"/>
  <c r="D17" i="64"/>
  <c r="M44" i="53" l="1"/>
  <c r="K7" i="18"/>
  <c r="N44" i="53"/>
  <c r="O7" i="18"/>
  <c r="O7" i="53"/>
  <c r="O44" i="53" s="1"/>
  <c r="Q44" i="53" s="1"/>
  <c r="G44" i="18"/>
  <c r="S39" i="53" l="1"/>
  <c r="U39" i="53" s="1"/>
  <c r="S27" i="53"/>
  <c r="U27" i="53" s="1"/>
  <c r="S29" i="53"/>
  <c r="U29" i="53" s="1"/>
  <c r="S17" i="53"/>
  <c r="U17" i="53" s="1"/>
  <c r="S18" i="53"/>
  <c r="U18" i="53" s="1"/>
  <c r="S22" i="53"/>
  <c r="U22" i="53" s="1"/>
  <c r="S30" i="53"/>
  <c r="U30" i="53" s="1"/>
  <c r="S40" i="53"/>
  <c r="U40" i="53" s="1"/>
  <c r="S26" i="53"/>
  <c r="U26" i="53" s="1"/>
  <c r="S24" i="53"/>
  <c r="U24" i="53" s="1"/>
  <c r="S19" i="53"/>
  <c r="U19" i="53" s="1"/>
  <c r="S38" i="53"/>
  <c r="U38" i="53" s="1"/>
  <c r="S13" i="53"/>
  <c r="U13" i="53" s="1"/>
  <c r="S42" i="53"/>
  <c r="U42" i="53" s="1"/>
  <c r="S9" i="53"/>
  <c r="U9" i="53" s="1"/>
  <c r="S12" i="53"/>
  <c r="U12" i="53" s="1"/>
  <c r="S28" i="53"/>
  <c r="U28" i="53" s="1"/>
  <c r="S15" i="53"/>
  <c r="U15" i="53" s="1"/>
  <c r="S33" i="53"/>
  <c r="U33" i="53" s="1"/>
  <c r="S36" i="53"/>
  <c r="U36" i="53" s="1"/>
  <c r="S21" i="53"/>
  <c r="U21" i="53" s="1"/>
  <c r="S32" i="53"/>
  <c r="U32" i="53" s="1"/>
  <c r="S34" i="53"/>
  <c r="U34" i="53" s="1"/>
  <c r="S41" i="53"/>
  <c r="U41" i="53" s="1"/>
  <c r="S14" i="53"/>
  <c r="U14" i="53" s="1"/>
  <c r="S25" i="53"/>
  <c r="U25" i="53" s="1"/>
  <c r="S10" i="53"/>
  <c r="U10" i="53" s="1"/>
  <c r="S43" i="53"/>
  <c r="U43" i="53" s="1"/>
  <c r="S11" i="53"/>
  <c r="U11" i="53" s="1"/>
  <c r="S8" i="53"/>
  <c r="U8" i="53" s="1"/>
  <c r="S35" i="53"/>
  <c r="U35" i="53" s="1"/>
  <c r="S20" i="53"/>
  <c r="U20" i="53" s="1"/>
  <c r="S37" i="53"/>
  <c r="U37" i="53" s="1"/>
  <c r="S31" i="53"/>
  <c r="U31" i="53" s="1"/>
  <c r="S23" i="53"/>
  <c r="U23" i="53" s="1"/>
  <c r="S16" i="53"/>
  <c r="U16" i="53" s="1"/>
  <c r="S7" i="53"/>
  <c r="O44" i="18"/>
  <c r="K44" i="18"/>
  <c r="F13" i="64"/>
  <c r="R18" i="64"/>
  <c r="U7" i="53" l="1"/>
  <c r="S44" i="53"/>
  <c r="T23" i="64"/>
  <c r="R27" i="64" s="1"/>
  <c r="F17" i="64"/>
  <c r="T22" i="64"/>
  <c r="F15" i="64"/>
  <c r="V7" i="53" l="1" a="1"/>
  <c r="U44" i="53"/>
  <c r="V35" i="53" l="1"/>
  <c r="V30" i="53"/>
  <c r="V37" i="53"/>
  <c r="V39" i="53"/>
  <c r="V14" i="53"/>
  <c r="V21" i="53"/>
  <c r="V26" i="53"/>
  <c r="V40" i="53"/>
  <c r="V28" i="53"/>
  <c r="V36" i="53"/>
  <c r="V18" i="53"/>
  <c r="V17" i="53"/>
  <c r="V23" i="53"/>
  <c r="V34" i="53"/>
  <c r="V29" i="53"/>
  <c r="V32" i="53"/>
  <c r="V15" i="53"/>
  <c r="V13" i="53"/>
  <c r="V38" i="53"/>
  <c r="V19" i="53"/>
  <c r="V31" i="53"/>
  <c r="V43" i="53"/>
  <c r="V8" i="53"/>
  <c r="V10" i="53"/>
  <c r="V33" i="53"/>
  <c r="V41" i="53"/>
  <c r="V9" i="53"/>
  <c r="V42" i="53"/>
  <c r="V7" i="53"/>
  <c r="V12" i="53"/>
  <c r="V22" i="53"/>
  <c r="V27" i="53"/>
  <c r="V16" i="53"/>
  <c r="V11" i="53"/>
  <c r="V24" i="53"/>
  <c r="V25" i="53"/>
  <c r="V20" i="53"/>
  <c r="H25" i="18" l="1"/>
  <c r="I25" i="18" s="1"/>
  <c r="X25" i="53"/>
  <c r="W25" i="53"/>
  <c r="Y25" i="53"/>
  <c r="X13" i="53"/>
  <c r="W13" i="53"/>
  <c r="H13" i="18"/>
  <c r="I13" i="18" s="1"/>
  <c r="Y13" i="53"/>
  <c r="X39" i="53"/>
  <c r="H39" i="18"/>
  <c r="I39" i="18" s="1"/>
  <c r="W39" i="53"/>
  <c r="Y39" i="53"/>
  <c r="H11" i="18"/>
  <c r="I11" i="18" s="1"/>
  <c r="W11" i="53"/>
  <c r="X11" i="53"/>
  <c r="Y11" i="53"/>
  <c r="H27" i="18"/>
  <c r="I27" i="18" s="1"/>
  <c r="W27" i="53"/>
  <c r="X27" i="53"/>
  <c r="Y27" i="53"/>
  <c r="X12" i="53"/>
  <c r="H12" i="18"/>
  <c r="I12" i="18" s="1"/>
  <c r="W12" i="53"/>
  <c r="Y12" i="53"/>
  <c r="X42" i="53"/>
  <c r="H42" i="18"/>
  <c r="I42" i="18" s="1"/>
  <c r="W42" i="53"/>
  <c r="Y42" i="53"/>
  <c r="W41" i="53"/>
  <c r="H41" i="18"/>
  <c r="I41" i="18" s="1"/>
  <c r="X41" i="53"/>
  <c r="Y41" i="53"/>
  <c r="X10" i="53"/>
  <c r="H10" i="18"/>
  <c r="I10" i="18" s="1"/>
  <c r="W10" i="53"/>
  <c r="Y10" i="53"/>
  <c r="H43" i="18"/>
  <c r="I43" i="18" s="1"/>
  <c r="X43" i="53"/>
  <c r="W43" i="53"/>
  <c r="Y43" i="53"/>
  <c r="W19" i="53"/>
  <c r="H19" i="18"/>
  <c r="I19" i="18" s="1"/>
  <c r="X19" i="53"/>
  <c r="Y19" i="53"/>
  <c r="W32" i="53"/>
  <c r="H32" i="18"/>
  <c r="I32" i="18" s="1"/>
  <c r="X32" i="53"/>
  <c r="Y32" i="53"/>
  <c r="W34" i="53"/>
  <c r="H34" i="18"/>
  <c r="I34" i="18" s="1"/>
  <c r="X34" i="53"/>
  <c r="Y34" i="53"/>
  <c r="W17" i="53"/>
  <c r="H17" i="18"/>
  <c r="I17" i="18" s="1"/>
  <c r="X17" i="53"/>
  <c r="Y17" i="53"/>
  <c r="X36" i="53"/>
  <c r="H36" i="18"/>
  <c r="I36" i="18" s="1"/>
  <c r="W36" i="53"/>
  <c r="Y36" i="53"/>
  <c r="W40" i="53"/>
  <c r="H40" i="18"/>
  <c r="I40" i="18" s="1"/>
  <c r="X40" i="53"/>
  <c r="Y40" i="53"/>
  <c r="X21" i="53"/>
  <c r="W21" i="53"/>
  <c r="H21" i="18"/>
  <c r="I21" i="18" s="1"/>
  <c r="Y21" i="53"/>
  <c r="H30" i="18"/>
  <c r="I30" i="18" s="1"/>
  <c r="W30" i="53"/>
  <c r="X30" i="53"/>
  <c r="Y30" i="53"/>
  <c r="X20" i="53"/>
  <c r="H20" i="18"/>
  <c r="I20" i="18" s="1"/>
  <c r="W20" i="53"/>
  <c r="Y20" i="53"/>
  <c r="W24" i="53"/>
  <c r="X24" i="53"/>
  <c r="H24" i="18"/>
  <c r="I24" i="18" s="1"/>
  <c r="Y24" i="53"/>
  <c r="H16" i="18"/>
  <c r="I16" i="18" s="1"/>
  <c r="X16" i="53"/>
  <c r="W16" i="53"/>
  <c r="Y16" i="53"/>
  <c r="H22" i="18"/>
  <c r="I22" i="18" s="1"/>
  <c r="W22" i="53"/>
  <c r="X22" i="53"/>
  <c r="Y22" i="53"/>
  <c r="H7" i="18"/>
  <c r="V44" i="53"/>
  <c r="W7" i="53"/>
  <c r="X7" i="53"/>
  <c r="Y7" i="53"/>
  <c r="X9" i="53"/>
  <c r="W9" i="53"/>
  <c r="H9" i="18"/>
  <c r="I9" i="18" s="1"/>
  <c r="Y9" i="53"/>
  <c r="H33" i="18"/>
  <c r="I33" i="18" s="1"/>
  <c r="X33" i="53"/>
  <c r="W33" i="53"/>
  <c r="Y33" i="53"/>
  <c r="X8" i="53"/>
  <c r="H8" i="18"/>
  <c r="I8" i="18" s="1"/>
  <c r="W8" i="53"/>
  <c r="Y8" i="53"/>
  <c r="X31" i="53"/>
  <c r="W31" i="53"/>
  <c r="H31" i="18"/>
  <c r="I31" i="18" s="1"/>
  <c r="Y31" i="53"/>
  <c r="X38" i="53"/>
  <c r="H38" i="18"/>
  <c r="I38" i="18" s="1"/>
  <c r="W38" i="53"/>
  <c r="Y38" i="53"/>
  <c r="H15" i="18"/>
  <c r="I15" i="18" s="1"/>
  <c r="X15" i="53"/>
  <c r="W15" i="53"/>
  <c r="Y15" i="53"/>
  <c r="X29" i="53"/>
  <c r="H29" i="18"/>
  <c r="I29" i="18" s="1"/>
  <c r="W29" i="53"/>
  <c r="Y29" i="53"/>
  <c r="X23" i="53"/>
  <c r="H23" i="18"/>
  <c r="I23" i="18" s="1"/>
  <c r="W23" i="53"/>
  <c r="Y23" i="53"/>
  <c r="H18" i="18"/>
  <c r="I18" i="18" s="1"/>
  <c r="X18" i="53"/>
  <c r="W18" i="53"/>
  <c r="Y18" i="53"/>
  <c r="H28" i="18"/>
  <c r="I28" i="18" s="1"/>
  <c r="X28" i="53"/>
  <c r="W28" i="53"/>
  <c r="Y28" i="53"/>
  <c r="X26" i="53"/>
  <c r="W26" i="53"/>
  <c r="H26" i="18"/>
  <c r="I26" i="18" s="1"/>
  <c r="Y26" i="53"/>
  <c r="W14" i="53"/>
  <c r="X14" i="53"/>
  <c r="H14" i="18"/>
  <c r="I14" i="18" s="1"/>
  <c r="Y14" i="53"/>
  <c r="X37" i="53"/>
  <c r="H37" i="18"/>
  <c r="I37" i="18" s="1"/>
  <c r="W37" i="53"/>
  <c r="Y37" i="53"/>
  <c r="H35" i="18"/>
  <c r="I35" i="18" s="1"/>
  <c r="W35" i="53"/>
  <c r="X35" i="53"/>
  <c r="Y35" i="53"/>
  <c r="P35" i="18" l="1"/>
  <c r="X35" i="18" s="1"/>
  <c r="AA35" i="53"/>
  <c r="L37" i="18"/>
  <c r="W37" i="18" s="1"/>
  <c r="Z37" i="53"/>
  <c r="P37" i="18"/>
  <c r="X37" i="18" s="1"/>
  <c r="AA37" i="53"/>
  <c r="L14" i="18"/>
  <c r="W14" i="18" s="1"/>
  <c r="Z14" i="53"/>
  <c r="P26" i="18"/>
  <c r="X26" i="18" s="1"/>
  <c r="AA26" i="53"/>
  <c r="L28" i="18"/>
  <c r="W28" i="18" s="1"/>
  <c r="Z28" i="53"/>
  <c r="L18" i="18"/>
  <c r="W18" i="18" s="1"/>
  <c r="Z18" i="53"/>
  <c r="L23" i="18"/>
  <c r="W23" i="18" s="1"/>
  <c r="Z23" i="53"/>
  <c r="P23" i="18"/>
  <c r="X23" i="18" s="1"/>
  <c r="AA23" i="53"/>
  <c r="L29" i="18"/>
  <c r="W29" i="18" s="1"/>
  <c r="Z29" i="53"/>
  <c r="P29" i="18"/>
  <c r="X29" i="18" s="1"/>
  <c r="AA29" i="53"/>
  <c r="L15" i="18"/>
  <c r="W15" i="18" s="1"/>
  <c r="Z15" i="53"/>
  <c r="L38" i="18"/>
  <c r="W38" i="18" s="1"/>
  <c r="Z38" i="53"/>
  <c r="P38" i="18"/>
  <c r="X38" i="18" s="1"/>
  <c r="AA38" i="53"/>
  <c r="P31" i="18"/>
  <c r="X31" i="18" s="1"/>
  <c r="AA31" i="53"/>
  <c r="L8" i="18"/>
  <c r="W8" i="18" s="1"/>
  <c r="Z8" i="53"/>
  <c r="P8" i="18"/>
  <c r="X8" i="18" s="1"/>
  <c r="AA8" i="53"/>
  <c r="L33" i="18"/>
  <c r="W33" i="18" s="1"/>
  <c r="Z33" i="53"/>
  <c r="P9" i="18"/>
  <c r="X9" i="18" s="1"/>
  <c r="AA9" i="53"/>
  <c r="X44" i="53"/>
  <c r="P7" i="18"/>
  <c r="X7" i="18" s="1"/>
  <c r="AA7" i="53"/>
  <c r="M24" i="65"/>
  <c r="O24" i="65" s="1"/>
  <c r="U22" i="18" s="1"/>
  <c r="E24" i="65"/>
  <c r="G24" i="65" s="1"/>
  <c r="T22" i="18" s="1"/>
  <c r="L22" i="18"/>
  <c r="W22" i="18" s="1"/>
  <c r="Z22" i="53"/>
  <c r="M18" i="65"/>
  <c r="O18" i="65" s="1"/>
  <c r="U16" i="18" s="1"/>
  <c r="E18" i="65"/>
  <c r="G18" i="65" s="1"/>
  <c r="T16" i="18" s="1"/>
  <c r="P16" i="18"/>
  <c r="X16" i="18" s="1"/>
  <c r="AA16" i="53"/>
  <c r="E26" i="65"/>
  <c r="G26" i="65" s="1"/>
  <c r="T24" i="18" s="1"/>
  <c r="M26" i="65"/>
  <c r="O26" i="65" s="1"/>
  <c r="U24" i="18" s="1"/>
  <c r="P24" i="18"/>
  <c r="X24" i="18" s="1"/>
  <c r="AA24" i="53"/>
  <c r="E22" i="65"/>
  <c r="G22" i="65" s="1"/>
  <c r="T20" i="18" s="1"/>
  <c r="M22" i="65"/>
  <c r="O22" i="65" s="1"/>
  <c r="U20" i="18" s="1"/>
  <c r="M32" i="65"/>
  <c r="O32" i="65" s="1"/>
  <c r="U30" i="18" s="1"/>
  <c r="E32" i="65"/>
  <c r="G32" i="65" s="1"/>
  <c r="T30" i="18" s="1"/>
  <c r="L30" i="18"/>
  <c r="W30" i="18" s="1"/>
  <c r="Z30" i="53"/>
  <c r="E23" i="65"/>
  <c r="G23" i="65" s="1"/>
  <c r="T21" i="18" s="1"/>
  <c r="M23" i="65"/>
  <c r="O23" i="65" s="1"/>
  <c r="U21" i="18" s="1"/>
  <c r="L21" i="18"/>
  <c r="W21" i="18" s="1"/>
  <c r="Z21" i="53"/>
  <c r="M42" i="65"/>
  <c r="O42" i="65" s="1"/>
  <c r="U40" i="18" s="1"/>
  <c r="E42" i="65"/>
  <c r="G42" i="65" s="1"/>
  <c r="T40" i="18" s="1"/>
  <c r="E38" i="65"/>
  <c r="G38" i="65" s="1"/>
  <c r="T36" i="18" s="1"/>
  <c r="M38" i="65"/>
  <c r="O38" i="65" s="1"/>
  <c r="U36" i="18" s="1"/>
  <c r="E19" i="65"/>
  <c r="G19" i="65" s="1"/>
  <c r="T17" i="18" s="1"/>
  <c r="M19" i="65"/>
  <c r="O19" i="65" s="1"/>
  <c r="U17" i="18" s="1"/>
  <c r="E36" i="65"/>
  <c r="G36" i="65" s="1"/>
  <c r="T34" i="18" s="1"/>
  <c r="M36" i="65"/>
  <c r="O36" i="65" s="1"/>
  <c r="U34" i="18" s="1"/>
  <c r="E34" i="65"/>
  <c r="G34" i="65" s="1"/>
  <c r="T32" i="18" s="1"/>
  <c r="M34" i="65"/>
  <c r="O34" i="65" s="1"/>
  <c r="U32" i="18" s="1"/>
  <c r="E21" i="65"/>
  <c r="G21" i="65" s="1"/>
  <c r="T19" i="18" s="1"/>
  <c r="M21" i="65"/>
  <c r="O21" i="65" s="1"/>
  <c r="U19" i="18" s="1"/>
  <c r="M45" i="65"/>
  <c r="O45" i="65" s="1"/>
  <c r="U43" i="18" s="1"/>
  <c r="E45" i="65"/>
  <c r="G45" i="65" s="1"/>
  <c r="T43" i="18" s="1"/>
  <c r="P43" i="18"/>
  <c r="AA43" i="53"/>
  <c r="E12" i="65"/>
  <c r="G12" i="65" s="1"/>
  <c r="T10" i="18" s="1"/>
  <c r="M12" i="65"/>
  <c r="O12" i="65" s="1"/>
  <c r="U10" i="18" s="1"/>
  <c r="E43" i="65"/>
  <c r="G43" i="65" s="1"/>
  <c r="T41" i="18" s="1"/>
  <c r="M43" i="65"/>
  <c r="O43" i="65" s="1"/>
  <c r="U41" i="18" s="1"/>
  <c r="E44" i="65"/>
  <c r="G44" i="65" s="1"/>
  <c r="T42" i="18" s="1"/>
  <c r="M44" i="65"/>
  <c r="O44" i="65" s="1"/>
  <c r="U42" i="18" s="1"/>
  <c r="M14" i="65"/>
  <c r="O14" i="65" s="1"/>
  <c r="U12" i="18" s="1"/>
  <c r="E14" i="65"/>
  <c r="G14" i="65" s="1"/>
  <c r="T12" i="18" s="1"/>
  <c r="E29" i="65"/>
  <c r="G29" i="65" s="1"/>
  <c r="T27" i="18" s="1"/>
  <c r="M29" i="65"/>
  <c r="O29" i="65" s="1"/>
  <c r="U27" i="18" s="1"/>
  <c r="L27" i="18"/>
  <c r="W27" i="18" s="1"/>
  <c r="Z27" i="53"/>
  <c r="E13" i="65"/>
  <c r="G13" i="65" s="1"/>
  <c r="T11" i="18" s="1"/>
  <c r="M13" i="65"/>
  <c r="O13" i="65" s="1"/>
  <c r="U11" i="18" s="1"/>
  <c r="L11" i="18"/>
  <c r="W11" i="18" s="1"/>
  <c r="Z11" i="53"/>
  <c r="E41" i="65"/>
  <c r="G41" i="65" s="1"/>
  <c r="T39" i="18" s="1"/>
  <c r="M41" i="65"/>
  <c r="O41" i="65" s="1"/>
  <c r="U39" i="18" s="1"/>
  <c r="E15" i="65"/>
  <c r="G15" i="65" s="1"/>
  <c r="T13" i="18" s="1"/>
  <c r="M15" i="65"/>
  <c r="O15" i="65" s="1"/>
  <c r="U13" i="18" s="1"/>
  <c r="L13" i="18"/>
  <c r="W13" i="18" s="1"/>
  <c r="Z13" i="53"/>
  <c r="E27" i="65"/>
  <c r="G27" i="65" s="1"/>
  <c r="T25" i="18" s="1"/>
  <c r="M27" i="65"/>
  <c r="O27" i="65" s="1"/>
  <c r="U25" i="18" s="1"/>
  <c r="P25" i="18"/>
  <c r="X25" i="18" s="1"/>
  <c r="AA25" i="53"/>
  <c r="M37" i="65"/>
  <c r="O37" i="65" s="1"/>
  <c r="U35" i="18" s="1"/>
  <c r="E37" i="65"/>
  <c r="G37" i="65" s="1"/>
  <c r="T35" i="18" s="1"/>
  <c r="L35" i="18"/>
  <c r="W35" i="18" s="1"/>
  <c r="Z35" i="53"/>
  <c r="M39" i="65"/>
  <c r="O39" i="65" s="1"/>
  <c r="U37" i="18" s="1"/>
  <c r="E39" i="65"/>
  <c r="G39" i="65" s="1"/>
  <c r="T37" i="18" s="1"/>
  <c r="M16" i="65"/>
  <c r="O16" i="65" s="1"/>
  <c r="U14" i="18" s="1"/>
  <c r="E16" i="65"/>
  <c r="G16" i="65" s="1"/>
  <c r="T14" i="18" s="1"/>
  <c r="P14" i="18"/>
  <c r="X14" i="18" s="1"/>
  <c r="AA14" i="53"/>
  <c r="M28" i="65"/>
  <c r="O28" i="65" s="1"/>
  <c r="U26" i="18" s="1"/>
  <c r="E28" i="65"/>
  <c r="G28" i="65" s="1"/>
  <c r="T26" i="18" s="1"/>
  <c r="L26" i="18"/>
  <c r="W26" i="18" s="1"/>
  <c r="Z26" i="53"/>
  <c r="M30" i="65"/>
  <c r="O30" i="65" s="1"/>
  <c r="U28" i="18" s="1"/>
  <c r="E30" i="65"/>
  <c r="G30" i="65" s="1"/>
  <c r="T28" i="18" s="1"/>
  <c r="P28" i="18"/>
  <c r="X28" i="18" s="1"/>
  <c r="AA28" i="53"/>
  <c r="E20" i="65"/>
  <c r="G20" i="65" s="1"/>
  <c r="T18" i="18" s="1"/>
  <c r="M20" i="65"/>
  <c r="O20" i="65" s="1"/>
  <c r="U18" i="18" s="1"/>
  <c r="P18" i="18"/>
  <c r="X18" i="18" s="1"/>
  <c r="AA18" i="53"/>
  <c r="E25" i="65"/>
  <c r="G25" i="65" s="1"/>
  <c r="T23" i="18" s="1"/>
  <c r="M25" i="65"/>
  <c r="O25" i="65" s="1"/>
  <c r="U23" i="18" s="1"/>
  <c r="M31" i="65"/>
  <c r="O31" i="65" s="1"/>
  <c r="U29" i="18" s="1"/>
  <c r="E31" i="65"/>
  <c r="G31" i="65" s="1"/>
  <c r="T29" i="18" s="1"/>
  <c r="E17" i="65"/>
  <c r="G17" i="65" s="1"/>
  <c r="T15" i="18" s="1"/>
  <c r="M17" i="65"/>
  <c r="O17" i="65" s="1"/>
  <c r="U15" i="18" s="1"/>
  <c r="P15" i="18"/>
  <c r="X15" i="18" s="1"/>
  <c r="AA15" i="53"/>
  <c r="M40" i="65"/>
  <c r="O40" i="65" s="1"/>
  <c r="U38" i="18" s="1"/>
  <c r="E40" i="65"/>
  <c r="G40" i="65" s="1"/>
  <c r="T38" i="18" s="1"/>
  <c r="M33" i="65"/>
  <c r="O33" i="65" s="1"/>
  <c r="U31" i="18" s="1"/>
  <c r="E33" i="65"/>
  <c r="G33" i="65" s="1"/>
  <c r="T31" i="18" s="1"/>
  <c r="L31" i="18"/>
  <c r="W31" i="18" s="1"/>
  <c r="Z31" i="53"/>
  <c r="M10" i="65"/>
  <c r="O10" i="65" s="1"/>
  <c r="U8" i="18" s="1"/>
  <c r="E10" i="65"/>
  <c r="G10" i="65" s="1"/>
  <c r="T8" i="18" s="1"/>
  <c r="E35" i="65"/>
  <c r="G35" i="65" s="1"/>
  <c r="T33" i="18" s="1"/>
  <c r="M35" i="65"/>
  <c r="O35" i="65" s="1"/>
  <c r="U33" i="18" s="1"/>
  <c r="P33" i="18"/>
  <c r="X33" i="18" s="1"/>
  <c r="AA33" i="53"/>
  <c r="E11" i="65"/>
  <c r="G11" i="65" s="1"/>
  <c r="T9" i="18" s="1"/>
  <c r="M11" i="65"/>
  <c r="O11" i="65" s="1"/>
  <c r="U9" i="18" s="1"/>
  <c r="L9" i="18"/>
  <c r="W9" i="18" s="1"/>
  <c r="Z9" i="53"/>
  <c r="M9" i="65"/>
  <c r="Y44" i="53"/>
  <c r="E9" i="65"/>
  <c r="L7" i="18"/>
  <c r="W7" i="18" s="1"/>
  <c r="W44" i="53"/>
  <c r="Z7" i="53"/>
  <c r="H44" i="18"/>
  <c r="I7" i="18"/>
  <c r="I44" i="18" s="1"/>
  <c r="P22" i="18"/>
  <c r="X22" i="18" s="1"/>
  <c r="AA22" i="53"/>
  <c r="L16" i="18"/>
  <c r="W16" i="18" s="1"/>
  <c r="Z16" i="53"/>
  <c r="L24" i="18"/>
  <c r="W24" i="18" s="1"/>
  <c r="Z24" i="53"/>
  <c r="L20" i="18"/>
  <c r="W20" i="18" s="1"/>
  <c r="Z20" i="53"/>
  <c r="P20" i="18"/>
  <c r="X20" i="18" s="1"/>
  <c r="AA20" i="53"/>
  <c r="P30" i="18"/>
  <c r="X30" i="18" s="1"/>
  <c r="AA30" i="53"/>
  <c r="P21" i="18"/>
  <c r="X21" i="18" s="1"/>
  <c r="AA21" i="53"/>
  <c r="P40" i="18"/>
  <c r="X40" i="18" s="1"/>
  <c r="AA40" i="53"/>
  <c r="L40" i="18"/>
  <c r="W40" i="18" s="1"/>
  <c r="Z40" i="53"/>
  <c r="L36" i="18"/>
  <c r="W36" i="18" s="1"/>
  <c r="Z36" i="53"/>
  <c r="P36" i="18"/>
  <c r="X36" i="18" s="1"/>
  <c r="AA36" i="53"/>
  <c r="P17" i="18"/>
  <c r="X17" i="18" s="1"/>
  <c r="AA17" i="53"/>
  <c r="L17" i="18"/>
  <c r="W17" i="18" s="1"/>
  <c r="Z17" i="53"/>
  <c r="P34" i="18"/>
  <c r="X34" i="18" s="1"/>
  <c r="AA34" i="53"/>
  <c r="L34" i="18"/>
  <c r="W34" i="18" s="1"/>
  <c r="Z34" i="53"/>
  <c r="P32" i="18"/>
  <c r="X32" i="18" s="1"/>
  <c r="AA32" i="53"/>
  <c r="L32" i="18"/>
  <c r="W32" i="18" s="1"/>
  <c r="Z32" i="53"/>
  <c r="P19" i="18"/>
  <c r="X19" i="18" s="1"/>
  <c r="AA19" i="53"/>
  <c r="L19" i="18"/>
  <c r="W19" i="18" s="1"/>
  <c r="Z19" i="53"/>
  <c r="L43" i="18"/>
  <c r="Z43" i="53"/>
  <c r="L10" i="18"/>
  <c r="W10" i="18" s="1"/>
  <c r="Z10" i="53"/>
  <c r="P10" i="18"/>
  <c r="X10" i="18" s="1"/>
  <c r="AA10" i="53"/>
  <c r="P41" i="18"/>
  <c r="X41" i="18" s="1"/>
  <c r="AA41" i="53"/>
  <c r="L41" i="18"/>
  <c r="W41" i="18" s="1"/>
  <c r="Z41" i="53"/>
  <c r="L42" i="18"/>
  <c r="W42" i="18" s="1"/>
  <c r="Z42" i="53"/>
  <c r="P42" i="18"/>
  <c r="X42" i="18" s="1"/>
  <c r="AA42" i="53"/>
  <c r="L12" i="18"/>
  <c r="W12" i="18" s="1"/>
  <c r="Z12" i="53"/>
  <c r="P12" i="18"/>
  <c r="X12" i="18" s="1"/>
  <c r="AA12" i="53"/>
  <c r="P27" i="18"/>
  <c r="X27" i="18" s="1"/>
  <c r="AA27" i="53"/>
  <c r="P11" i="18"/>
  <c r="X11" i="18" s="1"/>
  <c r="AA11" i="53"/>
  <c r="L39" i="18"/>
  <c r="W39" i="18" s="1"/>
  <c r="Z39" i="53"/>
  <c r="P39" i="18"/>
  <c r="X39" i="18" s="1"/>
  <c r="AA39" i="53"/>
  <c r="P13" i="18"/>
  <c r="X13" i="18" s="1"/>
  <c r="AA13" i="53"/>
  <c r="L25" i="18"/>
  <c r="W25" i="18" s="1"/>
  <c r="Z25" i="53"/>
  <c r="M25" i="18" l="1"/>
  <c r="Q13" i="18"/>
  <c r="Q39" i="18"/>
  <c r="M39" i="18"/>
  <c r="Q11" i="18"/>
  <c r="Q27" i="18"/>
  <c r="Q12" i="18"/>
  <c r="M12" i="18"/>
  <c r="Q42" i="18"/>
  <c r="M42" i="18"/>
  <c r="M41" i="18"/>
  <c r="Q41" i="18"/>
  <c r="Q10" i="18"/>
  <c r="M10" i="18"/>
  <c r="M43" i="18"/>
  <c r="W43" i="18"/>
  <c r="M19" i="18"/>
  <c r="Q19" i="18"/>
  <c r="M32" i="18"/>
  <c r="Q32" i="18"/>
  <c r="M34" i="18"/>
  <c r="Q34" i="18"/>
  <c r="M17" i="18"/>
  <c r="Q17" i="18"/>
  <c r="Q36" i="18"/>
  <c r="M36" i="18"/>
  <c r="M40" i="18"/>
  <c r="Q40" i="18"/>
  <c r="Q21" i="18"/>
  <c r="Q30" i="18"/>
  <c r="Q20" i="18"/>
  <c r="M20" i="18"/>
  <c r="M24" i="18"/>
  <c r="M16" i="18"/>
  <c r="Q22" i="18"/>
  <c r="R36" i="64"/>
  <c r="H13" i="64"/>
  <c r="J13" i="64" s="1"/>
  <c r="G23" i="64" s="1"/>
  <c r="G9" i="65"/>
  <c r="E46" i="65"/>
  <c r="O9" i="65"/>
  <c r="O46" i="65" s="1"/>
  <c r="M46" i="65"/>
  <c r="M9" i="18"/>
  <c r="Q33" i="18"/>
  <c r="M31" i="18"/>
  <c r="Q15" i="18"/>
  <c r="Q18" i="18"/>
  <c r="Q28" i="18"/>
  <c r="M26" i="18"/>
  <c r="Q14" i="18"/>
  <c r="M35" i="18"/>
  <c r="Q25" i="18"/>
  <c r="M13" i="18"/>
  <c r="M11" i="18"/>
  <c r="M27" i="18"/>
  <c r="X43" i="18"/>
  <c r="Q43" i="18"/>
  <c r="M21" i="18"/>
  <c r="M30" i="18"/>
  <c r="Q24" i="18"/>
  <c r="Q16" i="18"/>
  <c r="M22" i="18"/>
  <c r="P44" i="18"/>
  <c r="Q7" i="18"/>
  <c r="R44" i="18"/>
  <c r="S44" i="18"/>
  <c r="R45" i="64"/>
  <c r="Z44" i="53"/>
  <c r="L44" i="18"/>
  <c r="M7" i="18"/>
  <c r="AA44" i="53"/>
  <c r="Q9" i="18"/>
  <c r="M33" i="18"/>
  <c r="Q8" i="18"/>
  <c r="M8" i="18"/>
  <c r="Q31" i="18"/>
  <c r="Q38" i="18"/>
  <c r="M38" i="18"/>
  <c r="M15" i="18"/>
  <c r="Q29" i="18"/>
  <c r="M29" i="18"/>
  <c r="Q23" i="18"/>
  <c r="M23" i="18"/>
  <c r="M18" i="18"/>
  <c r="M28" i="18"/>
  <c r="Q26" i="18"/>
  <c r="M14" i="18"/>
  <c r="Q37" i="18"/>
  <c r="M37" i="18"/>
  <c r="Q35" i="18"/>
  <c r="H15" i="64" l="1"/>
  <c r="J15" i="64" s="1"/>
  <c r="T41" i="64"/>
  <c r="Q44" i="18"/>
  <c r="M44" i="18"/>
  <c r="H17" i="64"/>
  <c r="J17" i="64" s="1"/>
  <c r="T42" i="64"/>
  <c r="U7" i="18"/>
  <c r="U44" i="18" s="1"/>
  <c r="S50" i="64" s="1"/>
  <c r="G46" i="65"/>
  <c r="T7" i="18"/>
  <c r="T44" i="18" s="1"/>
  <c r="S49" i="64" s="1"/>
  <c r="D28" i="64" l="1"/>
  <c r="R7" i="65"/>
  <c r="Q7" i="65"/>
  <c r="D27" i="64"/>
</calcChain>
</file>

<file path=xl/sharedStrings.xml><?xml version="1.0" encoding="utf-8"?>
<sst xmlns="http://schemas.openxmlformats.org/spreadsheetml/2006/main" count="1725" uniqueCount="395">
  <si>
    <t>35</t>
  </si>
  <si>
    <t>39</t>
  </si>
  <si>
    <t>55</t>
  </si>
  <si>
    <t>鉱業</t>
  </si>
  <si>
    <t>繊維製品</t>
  </si>
  <si>
    <t>パルプ・紙・木製品</t>
  </si>
  <si>
    <t>化学製品</t>
  </si>
  <si>
    <t>石油・石炭製品</t>
  </si>
  <si>
    <t>窯業・土石製品</t>
  </si>
  <si>
    <t>鉄鋼</t>
  </si>
  <si>
    <t>非鉄金属</t>
  </si>
  <si>
    <t>金属製品</t>
  </si>
  <si>
    <t>電気機械</t>
  </si>
  <si>
    <t>事務用品</t>
  </si>
  <si>
    <t>分類不明</t>
  </si>
  <si>
    <t>内生部門計</t>
  </si>
  <si>
    <t>民間消費支出</t>
  </si>
  <si>
    <t>一般政府消費支出</t>
  </si>
  <si>
    <t>在庫純増</t>
  </si>
  <si>
    <t>最終需要計</t>
  </si>
  <si>
    <t>需要合計</t>
  </si>
  <si>
    <t>01</t>
  </si>
  <si>
    <t>06</t>
  </si>
  <si>
    <t>雇用者所得</t>
  </si>
  <si>
    <t>営業余剰</t>
  </si>
  <si>
    <t>資本減耗引当</t>
  </si>
  <si>
    <t>（控除）経常補助金</t>
  </si>
  <si>
    <t>粗付加価値部門計</t>
  </si>
  <si>
    <t>取引基本表（生産者価格）</t>
    <rPh sb="0" eb="2">
      <t>トリヒキ</t>
    </rPh>
    <rPh sb="2" eb="4">
      <t>キホン</t>
    </rPh>
    <rPh sb="4" eb="5">
      <t>ヒョウ</t>
    </rPh>
    <rPh sb="6" eb="9">
      <t>セイサンシャ</t>
    </rPh>
    <rPh sb="9" eb="11">
      <t>カカク</t>
    </rPh>
    <phoneticPr fontId="3"/>
  </si>
  <si>
    <t>投入係数表</t>
    <phoneticPr fontId="3"/>
  </si>
  <si>
    <t>行　　和</t>
  </si>
  <si>
    <t>感応度係数</t>
    <rPh sb="0" eb="2">
      <t>カンノウ</t>
    </rPh>
    <rPh sb="2" eb="3">
      <t>ド</t>
    </rPh>
    <rPh sb="3" eb="5">
      <t>ケイスウ</t>
    </rPh>
    <phoneticPr fontId="3"/>
  </si>
  <si>
    <t>列和</t>
  </si>
  <si>
    <t>影響力係数</t>
  </si>
  <si>
    <t>移輸入率</t>
    <rPh sb="0" eb="1">
      <t>ウツリ</t>
    </rPh>
    <rPh sb="1" eb="3">
      <t>ユニュウ</t>
    </rPh>
    <rPh sb="3" eb="4">
      <t>リツ</t>
    </rPh>
    <phoneticPr fontId="2"/>
  </si>
  <si>
    <t>移輸入率・県内自給額（取引基本表より計算）</t>
    <rPh sb="0" eb="1">
      <t>ウツリ</t>
    </rPh>
    <rPh sb="1" eb="3">
      <t>ユニュウ</t>
    </rPh>
    <rPh sb="3" eb="4">
      <t>リツ</t>
    </rPh>
    <rPh sb="5" eb="7">
      <t>ケンナイ</t>
    </rPh>
    <rPh sb="7" eb="9">
      <t>ジキュウ</t>
    </rPh>
    <rPh sb="9" eb="10">
      <t>ガク</t>
    </rPh>
    <rPh sb="11" eb="13">
      <t>トリヒキ</t>
    </rPh>
    <rPh sb="13" eb="15">
      <t>キホン</t>
    </rPh>
    <rPh sb="15" eb="16">
      <t>ヒョウ</t>
    </rPh>
    <rPh sb="18" eb="20">
      <t>ケイサン</t>
    </rPh>
    <phoneticPr fontId="2"/>
  </si>
  <si>
    <t>※県内自給率＝１－移輸入率</t>
    <rPh sb="1" eb="3">
      <t>ケンナイ</t>
    </rPh>
    <rPh sb="3" eb="6">
      <t>ジキュウリツ</t>
    </rPh>
    <rPh sb="9" eb="10">
      <t>ウツリ</t>
    </rPh>
    <rPh sb="10" eb="12">
      <t>ユニュウ</t>
    </rPh>
    <rPh sb="12" eb="13">
      <t>リツ</t>
    </rPh>
    <phoneticPr fontId="2"/>
  </si>
  <si>
    <t>県内自給率</t>
    <rPh sb="0" eb="2">
      <t>ケンナイ</t>
    </rPh>
    <rPh sb="2" eb="4">
      <t>ジキュウ</t>
    </rPh>
    <rPh sb="4" eb="5">
      <t>リツ</t>
    </rPh>
    <phoneticPr fontId="2"/>
  </si>
  <si>
    <t>民間消費支出構成比</t>
    <rPh sb="0" eb="2">
      <t>ミンカン</t>
    </rPh>
    <rPh sb="2" eb="4">
      <t>ショウヒ</t>
    </rPh>
    <rPh sb="4" eb="6">
      <t>シシュツ</t>
    </rPh>
    <rPh sb="6" eb="9">
      <t>コウセイヒ</t>
    </rPh>
    <phoneticPr fontId="2"/>
  </si>
  <si>
    <t>計</t>
    <rPh sb="0" eb="1">
      <t>ケイ</t>
    </rPh>
    <phoneticPr fontId="2"/>
  </si>
  <si>
    <t>民間消費支出構成比（取引基本表より計算）</t>
    <rPh sb="0" eb="2">
      <t>ミンカン</t>
    </rPh>
    <rPh sb="2" eb="4">
      <t>ショウヒ</t>
    </rPh>
    <rPh sb="4" eb="6">
      <t>シシュツ</t>
    </rPh>
    <rPh sb="6" eb="8">
      <t>コウセイ</t>
    </rPh>
    <rPh sb="8" eb="9">
      <t>ヒ</t>
    </rPh>
    <rPh sb="10" eb="12">
      <t>トリヒキ</t>
    </rPh>
    <rPh sb="12" eb="14">
      <t>キホン</t>
    </rPh>
    <rPh sb="14" eb="15">
      <t>ヒョウ</t>
    </rPh>
    <rPh sb="17" eb="19">
      <t>ケイサン</t>
    </rPh>
    <phoneticPr fontId="2"/>
  </si>
  <si>
    <t>県外への波及</t>
    <rPh sb="0" eb="2">
      <t>ケンガイ</t>
    </rPh>
    <rPh sb="4" eb="6">
      <t>ハキュウ</t>
    </rPh>
    <phoneticPr fontId="2"/>
  </si>
  <si>
    <t>移輸入依存額</t>
    <rPh sb="0" eb="1">
      <t>イ</t>
    </rPh>
    <rPh sb="1" eb="3">
      <t>ユニュウ</t>
    </rPh>
    <rPh sb="3" eb="5">
      <t>イゾン</t>
    </rPh>
    <rPh sb="5" eb="6">
      <t>ガク</t>
    </rPh>
    <phoneticPr fontId="2"/>
  </si>
  <si>
    <t>部門別粗付加価値率（取引基本表より計算）</t>
    <rPh sb="0" eb="2">
      <t>ブモン</t>
    </rPh>
    <rPh sb="2" eb="3">
      <t>ベツ</t>
    </rPh>
    <rPh sb="3" eb="4">
      <t>アラ</t>
    </rPh>
    <rPh sb="4" eb="6">
      <t>フカ</t>
    </rPh>
    <rPh sb="6" eb="8">
      <t>カチ</t>
    </rPh>
    <rPh sb="8" eb="9">
      <t>リツ</t>
    </rPh>
    <rPh sb="10" eb="12">
      <t>トリヒキ</t>
    </rPh>
    <rPh sb="12" eb="14">
      <t>キホン</t>
    </rPh>
    <rPh sb="14" eb="15">
      <t>ヒョウ</t>
    </rPh>
    <rPh sb="17" eb="19">
      <t>ケイサン</t>
    </rPh>
    <phoneticPr fontId="2"/>
  </si>
  <si>
    <t>粗付加価値率</t>
    <rPh sb="0" eb="1">
      <t>アラ</t>
    </rPh>
    <rPh sb="1" eb="3">
      <t>フカ</t>
    </rPh>
    <rPh sb="3" eb="5">
      <t>カチ</t>
    </rPh>
    <rPh sb="5" eb="6">
      <t>リツ</t>
    </rPh>
    <phoneticPr fontId="2"/>
  </si>
  <si>
    <t>県内自給率</t>
    <rPh sb="0" eb="2">
      <t>ケンナイ</t>
    </rPh>
    <phoneticPr fontId="2"/>
  </si>
  <si>
    <t>民間消費による需要
増加額</t>
  </si>
  <si>
    <t>合　　　　　　　計</t>
    <rPh sb="0" eb="1">
      <t>ゴウ</t>
    </rPh>
    <rPh sb="8" eb="9">
      <t>ケイ</t>
    </rPh>
    <phoneticPr fontId="2"/>
  </si>
  <si>
    <t>部門別雇用者所得率（取引基本表より計算）</t>
    <rPh sb="0" eb="2">
      <t>ブモン</t>
    </rPh>
    <rPh sb="2" eb="3">
      <t>ベツ</t>
    </rPh>
    <rPh sb="3" eb="6">
      <t>コヨウシャ</t>
    </rPh>
    <rPh sb="6" eb="8">
      <t>ショトク</t>
    </rPh>
    <rPh sb="8" eb="9">
      <t>リツ</t>
    </rPh>
    <rPh sb="10" eb="12">
      <t>トリヒキ</t>
    </rPh>
    <rPh sb="12" eb="14">
      <t>キホン</t>
    </rPh>
    <rPh sb="14" eb="15">
      <t>ヒョウ</t>
    </rPh>
    <rPh sb="17" eb="19">
      <t>ケイサン</t>
    </rPh>
    <phoneticPr fontId="2"/>
  </si>
  <si>
    <t>雇用者所得率</t>
    <rPh sb="0" eb="3">
      <t>コヨウシャ</t>
    </rPh>
    <rPh sb="3" eb="5">
      <t>ショトク</t>
    </rPh>
    <rPh sb="5" eb="6">
      <t>リツ</t>
    </rPh>
    <phoneticPr fontId="2"/>
  </si>
  <si>
    <t>商業マージン率</t>
    <rPh sb="0" eb="2">
      <t>ショウギョウ</t>
    </rPh>
    <rPh sb="6" eb="7">
      <t>リツ</t>
    </rPh>
    <phoneticPr fontId="2"/>
  </si>
  <si>
    <t>運輸マージン率</t>
    <rPh sb="0" eb="2">
      <t>ウンユ</t>
    </rPh>
    <rPh sb="6" eb="7">
      <t>リツ</t>
    </rPh>
    <phoneticPr fontId="2"/>
  </si>
  <si>
    <t>商業マージン額</t>
    <rPh sb="0" eb="2">
      <t>ショウギョウ</t>
    </rPh>
    <rPh sb="6" eb="7">
      <t>ガク</t>
    </rPh>
    <phoneticPr fontId="2"/>
  </si>
  <si>
    <t>運輸マージン額</t>
    <rPh sb="0" eb="2">
      <t>ウンユ</t>
    </rPh>
    <rPh sb="6" eb="7">
      <t>ガク</t>
    </rPh>
    <phoneticPr fontId="2"/>
  </si>
  <si>
    <t>※　商業と運輸の生産者価格表示の最終需要額は、他部門からのマージン額が加算された金額となる。</t>
    <rPh sb="8" eb="11">
      <t>セイサンシャ</t>
    </rPh>
    <rPh sb="11" eb="13">
      <t>カカク</t>
    </rPh>
    <rPh sb="13" eb="15">
      <t>ヒョウジ</t>
    </rPh>
    <rPh sb="16" eb="18">
      <t>サイシュウ</t>
    </rPh>
    <rPh sb="18" eb="20">
      <t>ジュヨウ</t>
    </rPh>
    <rPh sb="20" eb="21">
      <t>ガク</t>
    </rPh>
    <phoneticPr fontId="2"/>
  </si>
  <si>
    <t>A</t>
    <phoneticPr fontId="2"/>
  </si>
  <si>
    <t>B</t>
    <phoneticPr fontId="2"/>
  </si>
  <si>
    <t>C</t>
    <phoneticPr fontId="2"/>
  </si>
  <si>
    <t>D=A×B</t>
    <phoneticPr fontId="2"/>
  </si>
  <si>
    <t>E=A×C</t>
    <phoneticPr fontId="2"/>
  </si>
  <si>
    <t>G</t>
    <phoneticPr fontId="2"/>
  </si>
  <si>
    <t>H=F+G</t>
    <phoneticPr fontId="2"/>
  </si>
  <si>
    <t>逆行列係数表（開放型）</t>
    <phoneticPr fontId="3"/>
  </si>
  <si>
    <t>操作の説明</t>
    <rPh sb="0" eb="2">
      <t>ソウサ</t>
    </rPh>
    <rPh sb="3" eb="5">
      <t>セツメイ</t>
    </rPh>
    <phoneticPr fontId="2"/>
  </si>
  <si>
    <t>A</t>
    <phoneticPr fontId="2"/>
  </si>
  <si>
    <t>B</t>
    <phoneticPr fontId="2"/>
  </si>
  <si>
    <t>C=A*B</t>
    <phoneticPr fontId="2"/>
  </si>
  <si>
    <t>％単位で入力</t>
    <rPh sb="1" eb="3">
      <t>タンイ</t>
    </rPh>
    <rPh sb="4" eb="6">
      <t>ニュウリョク</t>
    </rPh>
    <phoneticPr fontId="2"/>
  </si>
  <si>
    <t>↑</t>
    <phoneticPr fontId="2"/>
  </si>
  <si>
    <t>その他の設定入力シート</t>
    <rPh sb="2" eb="3">
      <t>タ</t>
    </rPh>
    <rPh sb="4" eb="6">
      <t>セッテイ</t>
    </rPh>
    <rPh sb="6" eb="8">
      <t>ニュウリョク</t>
    </rPh>
    <phoneticPr fontId="2"/>
  </si>
  <si>
    <t>　（富山市勤労者世帯の平均消費性向を利用）</t>
    <rPh sb="2" eb="5">
      <t>トヤマシ</t>
    </rPh>
    <rPh sb="5" eb="8">
      <t>キンロウシャ</t>
    </rPh>
    <rPh sb="8" eb="10">
      <t>セタイ</t>
    </rPh>
    <rPh sb="11" eb="13">
      <t>ヘイキン</t>
    </rPh>
    <rPh sb="13" eb="15">
      <t>ショウヒ</t>
    </rPh>
    <rPh sb="15" eb="17">
      <t>セイコウ</t>
    </rPh>
    <rPh sb="18" eb="20">
      <t>リヨウ</t>
    </rPh>
    <phoneticPr fontId="2"/>
  </si>
  <si>
    <t>部　　門　　名</t>
    <rPh sb="0" eb="1">
      <t>ブ</t>
    </rPh>
    <rPh sb="3" eb="4">
      <t>モン</t>
    </rPh>
    <rPh sb="6" eb="7">
      <t>メイ</t>
    </rPh>
    <phoneticPr fontId="2"/>
  </si>
  <si>
    <t>粗付加価値誘発額</t>
    <rPh sb="0" eb="1">
      <t>アラ</t>
    </rPh>
    <rPh sb="1" eb="3">
      <t>フカ</t>
    </rPh>
    <rPh sb="3" eb="5">
      <t>カチ</t>
    </rPh>
    <rPh sb="5" eb="7">
      <t>ユウハツ</t>
    </rPh>
    <rPh sb="7" eb="8">
      <t>ガク</t>
    </rPh>
    <phoneticPr fontId="2"/>
  </si>
  <si>
    <t>Q</t>
    <phoneticPr fontId="2"/>
  </si>
  <si>
    <t>R=P×Q</t>
    <phoneticPr fontId="2"/>
  </si>
  <si>
    <t>民間消費による需要
増加額</t>
    <phoneticPr fontId="2"/>
  </si>
  <si>
    <t>民間消費による需要増加額のうち県内からの供給分</t>
    <rPh sb="15" eb="17">
      <t>ケンナイ</t>
    </rPh>
    <rPh sb="20" eb="22">
      <t>キョウキュウ</t>
    </rPh>
    <rPh sb="22" eb="23">
      <t>ブン</t>
    </rPh>
    <phoneticPr fontId="2"/>
  </si>
  <si>
    <t>直接効果</t>
  </si>
  <si>
    <t>計</t>
  </si>
  <si>
    <t>直接効果</t>
    <phoneticPr fontId="2"/>
  </si>
  <si>
    <t>計</t>
    <phoneticPr fontId="2"/>
  </si>
  <si>
    <t>雇用者所得誘発額</t>
    <rPh sb="0" eb="3">
      <t>コヨウシャ</t>
    </rPh>
    <rPh sb="3" eb="5">
      <t>ショトク</t>
    </rPh>
    <rPh sb="5" eb="7">
      <t>ユウハツ</t>
    </rPh>
    <rPh sb="7" eb="8">
      <t>ガク</t>
    </rPh>
    <phoneticPr fontId="2"/>
  </si>
  <si>
    <t>直接効果に対する経済波及効果の倍率(C/B)</t>
    <rPh sb="0" eb="2">
      <t>チョクセツ</t>
    </rPh>
    <rPh sb="2" eb="4">
      <t>コウカ</t>
    </rPh>
    <rPh sb="5" eb="6">
      <t>タイ</t>
    </rPh>
    <rPh sb="8" eb="10">
      <t>ケイザイ</t>
    </rPh>
    <rPh sb="10" eb="12">
      <t>ハキュウ</t>
    </rPh>
    <rPh sb="12" eb="14">
      <t>コウカ</t>
    </rPh>
    <rPh sb="15" eb="17">
      <t>バイリツ</t>
    </rPh>
    <phoneticPr fontId="2"/>
  </si>
  <si>
    <t>工場</t>
    <rPh sb="0" eb="2">
      <t>コウジョウ</t>
    </rPh>
    <phoneticPr fontId="2"/>
  </si>
  <si>
    <t>消費者</t>
    <rPh sb="0" eb="3">
      <t>ショウヒシャ</t>
    </rPh>
    <phoneticPr fontId="2"/>
  </si>
  <si>
    <t>直接効果（Ｂ）</t>
    <rPh sb="0" eb="2">
      <t>チョクセツ</t>
    </rPh>
    <rPh sb="2" eb="4">
      <t>コウカ</t>
    </rPh>
    <phoneticPr fontId="2"/>
  </si>
  <si>
    <t>計（C）</t>
    <rPh sb="0" eb="1">
      <t>ケイ</t>
    </rPh>
    <phoneticPr fontId="2"/>
  </si>
  <si>
    <t>出荷額</t>
    <rPh sb="0" eb="2">
      <t>シュッカ</t>
    </rPh>
    <rPh sb="2" eb="3">
      <t>ガク</t>
    </rPh>
    <phoneticPr fontId="2"/>
  </si>
  <si>
    <t>・消費者・観光客へのアンケートにより把握した商品の購入金額</t>
    <rPh sb="1" eb="4">
      <t>ショウヒシャ</t>
    </rPh>
    <rPh sb="5" eb="8">
      <t>カンコウキャク</t>
    </rPh>
    <rPh sb="18" eb="20">
      <t>ハアク</t>
    </rPh>
    <rPh sb="22" eb="24">
      <t>ショウヒン</t>
    </rPh>
    <rPh sb="25" eb="27">
      <t>コウニュウ</t>
    </rPh>
    <rPh sb="27" eb="29">
      <t>キンガク</t>
    </rPh>
    <phoneticPr fontId="2"/>
  </si>
  <si>
    <t>１　産業・業種別生産波及効果</t>
    <rPh sb="2" eb="4">
      <t>サンギョウ</t>
    </rPh>
    <rPh sb="5" eb="7">
      <t>ギョウシュ</t>
    </rPh>
    <rPh sb="7" eb="8">
      <t>ベツ</t>
    </rPh>
    <rPh sb="8" eb="10">
      <t>セイサン</t>
    </rPh>
    <rPh sb="10" eb="12">
      <t>ハキュウ</t>
    </rPh>
    <rPh sb="12" eb="14">
      <t>コウカ</t>
    </rPh>
    <phoneticPr fontId="2"/>
  </si>
  <si>
    <t>連関表の自給率</t>
    <rPh sb="0" eb="2">
      <t>レンカン</t>
    </rPh>
    <rPh sb="2" eb="3">
      <t>ヒョウ</t>
    </rPh>
    <rPh sb="4" eb="7">
      <t>ジキュウリツ</t>
    </rPh>
    <phoneticPr fontId="2"/>
  </si>
  <si>
    <t>任意設定欄</t>
    <rPh sb="0" eb="2">
      <t>ニンイ</t>
    </rPh>
    <rPh sb="2" eb="4">
      <t>セッテイ</t>
    </rPh>
    <rPh sb="4" eb="5">
      <t>ラン</t>
    </rPh>
    <phoneticPr fontId="2"/>
  </si>
  <si>
    <t>・県の予算書　など</t>
    <rPh sb="1" eb="2">
      <t>ケン</t>
    </rPh>
    <rPh sb="3" eb="6">
      <t>ヨサンショ</t>
    </rPh>
    <phoneticPr fontId="2"/>
  </si>
  <si>
    <t>・新規進出した工場の生産計画　など</t>
    <rPh sb="1" eb="3">
      <t>シンキ</t>
    </rPh>
    <rPh sb="3" eb="5">
      <t>シンシュツ</t>
    </rPh>
    <rPh sb="7" eb="9">
      <t>コウジョウ</t>
    </rPh>
    <rPh sb="10" eb="12">
      <t>セイサン</t>
    </rPh>
    <rPh sb="12" eb="14">
      <t>ケイカク</t>
    </rPh>
    <phoneticPr fontId="2"/>
  </si>
  <si>
    <t>運送業者</t>
    <rPh sb="0" eb="2">
      <t>ウンソウ</t>
    </rPh>
    <rPh sb="2" eb="4">
      <t>ギョウシャ</t>
    </rPh>
    <phoneticPr fontId="2"/>
  </si>
  <si>
    <t>運送費50</t>
    <rPh sb="0" eb="3">
      <t>ウンソウヒ</t>
    </rPh>
    <phoneticPr fontId="2"/>
  </si>
  <si>
    <t>販売マージン50</t>
    <rPh sb="0" eb="2">
      <t>ハンバイ</t>
    </rPh>
    <phoneticPr fontId="2"/>
  </si>
  <si>
    <t>商　　店</t>
    <rPh sb="0" eb="1">
      <t>ショウ</t>
    </rPh>
    <rPh sb="3" eb="4">
      <t>テン</t>
    </rPh>
    <phoneticPr fontId="2"/>
  </si>
  <si>
    <t>購入価格</t>
    <rPh sb="0" eb="2">
      <t>コウニュウ</t>
    </rPh>
    <rPh sb="2" eb="4">
      <t>カカク</t>
    </rPh>
    <phoneticPr fontId="2"/>
  </si>
  <si>
    <t>生産者価格</t>
    <rPh sb="0" eb="3">
      <t>セイサンシャ</t>
    </rPh>
    <rPh sb="3" eb="5">
      <t>カカク</t>
    </rPh>
    <phoneticPr fontId="2"/>
  </si>
  <si>
    <t>製造業</t>
    <rPh sb="0" eb="3">
      <t>セイゾウギョウ</t>
    </rPh>
    <phoneticPr fontId="2"/>
  </si>
  <si>
    <t>商業</t>
    <rPh sb="0" eb="2">
      <t>ショウギョウ</t>
    </rPh>
    <phoneticPr fontId="2"/>
  </si>
  <si>
    <t>運輸</t>
    <rPh sb="0" eb="2">
      <t>ウンユ</t>
    </rPh>
    <phoneticPr fontId="2"/>
  </si>
  <si>
    <t>購入者価格</t>
    <rPh sb="0" eb="2">
      <t>コウニュウ</t>
    </rPh>
    <rPh sb="2" eb="3">
      <t>シャ</t>
    </rPh>
    <rPh sb="3" eb="5">
      <t>カカク</t>
    </rPh>
    <phoneticPr fontId="2"/>
  </si>
  <si>
    <t>１　はじめに</t>
    <phoneticPr fontId="2"/>
  </si>
  <si>
    <t>F=A-(D＋E）</t>
    <phoneticPr fontId="2"/>
  </si>
  <si>
    <t>２　産業・業種別粗付加価値誘発額・雇用者所得誘発額（直接効果を含む）</t>
    <rPh sb="2" eb="4">
      <t>サンギョウ</t>
    </rPh>
    <rPh sb="5" eb="7">
      <t>ギョウシュ</t>
    </rPh>
    <rPh sb="7" eb="8">
      <t>ベツ</t>
    </rPh>
    <rPh sb="8" eb="9">
      <t>アラ</t>
    </rPh>
    <rPh sb="9" eb="11">
      <t>フカ</t>
    </rPh>
    <rPh sb="11" eb="13">
      <t>カチ</t>
    </rPh>
    <rPh sb="13" eb="15">
      <t>ユウハツ</t>
    </rPh>
    <rPh sb="15" eb="16">
      <t>ガク</t>
    </rPh>
    <rPh sb="17" eb="20">
      <t>コヨウシャ</t>
    </rPh>
    <rPh sb="20" eb="22">
      <t>ショトク</t>
    </rPh>
    <rPh sb="22" eb="24">
      <t>ユウハツ</t>
    </rPh>
    <rPh sb="24" eb="25">
      <t>ガク</t>
    </rPh>
    <rPh sb="26" eb="28">
      <t>チョクセツ</t>
    </rPh>
    <rPh sb="28" eb="30">
      <t>コウカ</t>
    </rPh>
    <rPh sb="31" eb="32">
      <t>フク</t>
    </rPh>
    <phoneticPr fontId="2"/>
  </si>
  <si>
    <t>３　産業・業種別粗付加価値誘発額・雇用者所得誘発額（直接効果を除く）</t>
    <rPh sb="2" eb="4">
      <t>サンギョウ</t>
    </rPh>
    <rPh sb="5" eb="7">
      <t>ギョウシュ</t>
    </rPh>
    <rPh sb="7" eb="8">
      <t>ベツ</t>
    </rPh>
    <rPh sb="8" eb="9">
      <t>アラ</t>
    </rPh>
    <rPh sb="9" eb="11">
      <t>フカ</t>
    </rPh>
    <rPh sb="11" eb="13">
      <t>カチ</t>
    </rPh>
    <rPh sb="13" eb="15">
      <t>ユウハツ</t>
    </rPh>
    <rPh sb="15" eb="16">
      <t>ガク</t>
    </rPh>
    <rPh sb="17" eb="20">
      <t>コヨウシャ</t>
    </rPh>
    <rPh sb="20" eb="22">
      <t>ショトク</t>
    </rPh>
    <rPh sb="22" eb="24">
      <t>ユウハツ</t>
    </rPh>
    <rPh sb="24" eb="25">
      <t>ガク</t>
    </rPh>
    <rPh sb="26" eb="28">
      <t>チョクセツ</t>
    </rPh>
    <rPh sb="28" eb="30">
      <t>コウカ</t>
    </rPh>
    <rPh sb="31" eb="32">
      <t>ノゾ</t>
    </rPh>
    <phoneticPr fontId="2"/>
  </si>
  <si>
    <t>その他の製造工業製品</t>
  </si>
  <si>
    <t>直接・1次
波及効果</t>
    <rPh sb="0" eb="2">
      <t>チョクセツ</t>
    </rPh>
    <phoneticPr fontId="2"/>
  </si>
  <si>
    <t>波及効果計算過程</t>
    <rPh sb="0" eb="2">
      <t>ハキュウ</t>
    </rPh>
    <rPh sb="2" eb="4">
      <t>コウカ</t>
    </rPh>
    <rPh sb="4" eb="6">
      <t>ケイサン</t>
    </rPh>
    <rPh sb="6" eb="8">
      <t>カテイ</t>
    </rPh>
    <phoneticPr fontId="2"/>
  </si>
  <si>
    <t>M</t>
    <phoneticPr fontId="2"/>
  </si>
  <si>
    <t>O</t>
    <phoneticPr fontId="2"/>
  </si>
  <si>
    <t>N=L×M</t>
    <phoneticPr fontId="2"/>
  </si>
  <si>
    <t>S=逆行列係数×R</t>
    <rPh sb="2" eb="5">
      <t>ギャクギョウレツ</t>
    </rPh>
    <rPh sb="5" eb="7">
      <t>ケイスウ</t>
    </rPh>
    <phoneticPr fontId="2"/>
  </si>
  <si>
    <t>県内調達率</t>
    <rPh sb="0" eb="2">
      <t>ケンナイ</t>
    </rPh>
    <rPh sb="2" eb="4">
      <t>チョウタツ</t>
    </rPh>
    <rPh sb="4" eb="5">
      <t>リツ</t>
    </rPh>
    <phoneticPr fontId="2"/>
  </si>
  <si>
    <t>（１）経済波及効果分析は、次のような仮定を前提条件としています。</t>
    <rPh sb="3" eb="5">
      <t>ケイザイ</t>
    </rPh>
    <rPh sb="5" eb="7">
      <t>ハキュウ</t>
    </rPh>
    <rPh sb="7" eb="9">
      <t>コウカ</t>
    </rPh>
    <rPh sb="9" eb="11">
      <t>ブンセキ</t>
    </rPh>
    <rPh sb="13" eb="14">
      <t>ツギ</t>
    </rPh>
    <rPh sb="18" eb="20">
      <t>カテイ</t>
    </rPh>
    <rPh sb="21" eb="23">
      <t>ゼンテイ</t>
    </rPh>
    <rPh sb="23" eb="25">
      <t>ジョウケン</t>
    </rPh>
    <phoneticPr fontId="2"/>
  </si>
  <si>
    <t>県内調達率の入力欄へ</t>
    <rPh sb="0" eb="2">
      <t>ケンナイ</t>
    </rPh>
    <rPh sb="2" eb="4">
      <t>チョウタツ</t>
    </rPh>
    <rPh sb="4" eb="5">
      <t>リツ</t>
    </rPh>
    <rPh sb="6" eb="8">
      <t>ニュウリョク</t>
    </rPh>
    <rPh sb="8" eb="9">
      <t>ラン</t>
    </rPh>
    <phoneticPr fontId="2"/>
  </si>
  <si>
    <t>消費性向の入力欄へ</t>
    <rPh sb="0" eb="2">
      <t>ショウヒ</t>
    </rPh>
    <rPh sb="2" eb="4">
      <t>セイコウ</t>
    </rPh>
    <rPh sb="5" eb="7">
      <t>ニュウリョク</t>
    </rPh>
    <rPh sb="7" eb="8">
      <t>ラン</t>
    </rPh>
    <phoneticPr fontId="2"/>
  </si>
  <si>
    <t>入力しない</t>
    <rPh sb="0" eb="2">
      <t>ニュウリョク</t>
    </rPh>
    <phoneticPr fontId="2"/>
  </si>
  <si>
    <t>波及効果の計算の入力例</t>
    <rPh sb="0" eb="2">
      <t>ハキュウ</t>
    </rPh>
    <rPh sb="2" eb="4">
      <t>コウカ</t>
    </rPh>
    <rPh sb="5" eb="7">
      <t>ケイサン</t>
    </rPh>
    <rPh sb="8" eb="10">
      <t>ニュウリョク</t>
    </rPh>
    <rPh sb="10" eb="11">
      <t>レイ</t>
    </rPh>
    <phoneticPr fontId="2"/>
  </si>
  <si>
    <t>（県内に宿泊した場合という設定なので）</t>
    <rPh sb="1" eb="3">
      <t>ケンナイ</t>
    </rPh>
    <rPh sb="4" eb="6">
      <t>シュクハク</t>
    </rPh>
    <rPh sb="8" eb="10">
      <t>バアイ</t>
    </rPh>
    <rPh sb="13" eb="15">
      <t>セッテイ</t>
    </rPh>
    <phoneticPr fontId="2"/>
  </si>
  <si>
    <t>１　次の項目の入力をします。</t>
    <rPh sb="2" eb="3">
      <t>ツギ</t>
    </rPh>
    <rPh sb="4" eb="6">
      <t>コウモク</t>
    </rPh>
    <rPh sb="7" eb="9">
      <t>ニュウリョク</t>
    </rPh>
    <phoneticPr fontId="2"/>
  </si>
  <si>
    <t>②　県内調達率の入力</t>
    <rPh sb="2" eb="4">
      <t>ケンナイ</t>
    </rPh>
    <rPh sb="4" eb="6">
      <t>チョウタツ</t>
    </rPh>
    <rPh sb="6" eb="7">
      <t>リツ</t>
    </rPh>
    <rPh sb="8" eb="10">
      <t>ニュウリョク</t>
    </rPh>
    <phoneticPr fontId="2"/>
  </si>
  <si>
    <t>（県内で生産した場合という設定なので）</t>
    <rPh sb="1" eb="3">
      <t>ケンナイ</t>
    </rPh>
    <rPh sb="4" eb="6">
      <t>セイサン</t>
    </rPh>
    <rPh sb="8" eb="10">
      <t>バアイ</t>
    </rPh>
    <rPh sb="13" eb="15">
      <t>セッテイ</t>
    </rPh>
    <phoneticPr fontId="2"/>
  </si>
  <si>
    <t>　　</t>
    <phoneticPr fontId="2"/>
  </si>
  <si>
    <t>最終需要額</t>
    <rPh sb="0" eb="2">
      <t>サイシュウ</t>
    </rPh>
    <rPh sb="2" eb="4">
      <t>ジュヨウ</t>
    </rPh>
    <rPh sb="4" eb="5">
      <t>ガク</t>
    </rPh>
    <phoneticPr fontId="2"/>
  </si>
  <si>
    <t>＝</t>
    <phoneticPr fontId="2"/>
  </si>
  <si>
    <t>①最終需要額の入力</t>
    <rPh sb="1" eb="3">
      <t>サイシュウ</t>
    </rPh>
    <rPh sb="3" eb="5">
      <t>ジュヨウ</t>
    </rPh>
    <rPh sb="5" eb="6">
      <t>ガク</t>
    </rPh>
    <rPh sb="7" eb="9">
      <t>ニュウリョク</t>
    </rPh>
    <phoneticPr fontId="2"/>
  </si>
  <si>
    <t>①　最終需要の入力</t>
    <rPh sb="2" eb="4">
      <t>サイシュウ</t>
    </rPh>
    <rPh sb="4" eb="6">
      <t>ジュヨウ</t>
    </rPh>
    <rPh sb="7" eb="9">
      <t>ニュウリョク</t>
    </rPh>
    <phoneticPr fontId="2"/>
  </si>
  <si>
    <t>　①で入力した最終需要のうち県内生産で調達される率を入力します。</t>
    <rPh sb="3" eb="5">
      <t>ニュウリョク</t>
    </rPh>
    <rPh sb="19" eb="21">
      <t>チョウタツ</t>
    </rPh>
    <rPh sb="24" eb="25">
      <t>リツ</t>
    </rPh>
    <phoneticPr fontId="2"/>
  </si>
  <si>
    <t>生産者価格に転換した最終需要額</t>
    <rPh sb="0" eb="3">
      <t>セイサンシャ</t>
    </rPh>
    <rPh sb="3" eb="5">
      <t>カカク</t>
    </rPh>
    <rPh sb="6" eb="8">
      <t>テンカン</t>
    </rPh>
    <rPh sb="10" eb="12">
      <t>サイシュウ</t>
    </rPh>
    <rPh sb="12" eb="14">
      <t>ジュヨウ</t>
    </rPh>
    <rPh sb="14" eb="15">
      <t>ガク</t>
    </rPh>
    <phoneticPr fontId="2"/>
  </si>
  <si>
    <t>最終需要計</t>
    <rPh sb="0" eb="2">
      <t>サイシュウ</t>
    </rPh>
    <rPh sb="2" eb="4">
      <t>ジュヨウ</t>
    </rPh>
    <rPh sb="4" eb="5">
      <t>ケイ</t>
    </rPh>
    <phoneticPr fontId="2"/>
  </si>
  <si>
    <t>②最終需要の県内調達率の入力（部門毎）</t>
    <rPh sb="1" eb="3">
      <t>サイシュウ</t>
    </rPh>
    <rPh sb="3" eb="5">
      <t>ジュヨウ</t>
    </rPh>
    <rPh sb="6" eb="8">
      <t>ケンナイ</t>
    </rPh>
    <rPh sb="8" eb="10">
      <t>チョウタツ</t>
    </rPh>
    <rPh sb="10" eb="11">
      <t>リツ</t>
    </rPh>
    <rPh sb="12" eb="14">
      <t>ニュウリョク</t>
    </rPh>
    <rPh sb="15" eb="17">
      <t>ブモン</t>
    </rPh>
    <rPh sb="17" eb="18">
      <t>ゴト</t>
    </rPh>
    <phoneticPr fontId="2"/>
  </si>
  <si>
    <t>最終需要に対する経済波及効果の倍率(C/A)</t>
    <rPh sb="0" eb="2">
      <t>サイシュウ</t>
    </rPh>
    <rPh sb="2" eb="4">
      <t>ジュヨウ</t>
    </rPh>
    <rPh sb="5" eb="6">
      <t>タイ</t>
    </rPh>
    <rPh sb="8" eb="10">
      <t>ケイザイ</t>
    </rPh>
    <rPh sb="10" eb="12">
      <t>ハキュウ</t>
    </rPh>
    <rPh sb="12" eb="14">
      <t>コウカ</t>
    </rPh>
    <rPh sb="15" eb="17">
      <t>バイリツ</t>
    </rPh>
    <phoneticPr fontId="2"/>
  </si>
  <si>
    <t>最終需要額</t>
    <phoneticPr fontId="2"/>
  </si>
  <si>
    <t>直接効果</t>
    <rPh sb="0" eb="2">
      <t>チョクセツ</t>
    </rPh>
    <rPh sb="2" eb="4">
      <t>コウカ</t>
    </rPh>
    <phoneticPr fontId="2"/>
  </si>
  <si>
    <t>県内で調達される需要増加額</t>
    <rPh sb="0" eb="2">
      <t>ケンナイ</t>
    </rPh>
    <rPh sb="3" eb="5">
      <t>チョウタツ</t>
    </rPh>
    <rPh sb="8" eb="10">
      <t>ジュヨウ</t>
    </rPh>
    <rPh sb="10" eb="12">
      <t>ゾウカ</t>
    </rPh>
    <rPh sb="12" eb="13">
      <t>ガク</t>
    </rPh>
    <phoneticPr fontId="2"/>
  </si>
  <si>
    <t>×県内調達率</t>
    <rPh sb="1" eb="3">
      <t>ケンナイ</t>
    </rPh>
    <rPh sb="3" eb="5">
      <t>チョウタツ</t>
    </rPh>
    <rPh sb="5" eb="6">
      <t>リツ</t>
    </rPh>
    <phoneticPr fontId="2"/>
  </si>
  <si>
    <t>×投入計数</t>
    <rPh sb="1" eb="3">
      <t>トウニュウ</t>
    </rPh>
    <rPh sb="3" eb="5">
      <t>ケイスウ</t>
    </rPh>
    <phoneticPr fontId="2"/>
  </si>
  <si>
    <t>原材料投入額</t>
    <rPh sb="0" eb="3">
      <t>ゲンザイリョウ</t>
    </rPh>
    <rPh sb="3" eb="5">
      <t>トウニュウ</t>
    </rPh>
    <rPh sb="5" eb="6">
      <t>ガク</t>
    </rPh>
    <phoneticPr fontId="2"/>
  </si>
  <si>
    <t>粗付加価値誘発額</t>
    <rPh sb="0" eb="1">
      <t>ソ</t>
    </rPh>
    <rPh sb="1" eb="3">
      <t>フカ</t>
    </rPh>
    <rPh sb="3" eb="5">
      <t>カチ</t>
    </rPh>
    <rPh sb="5" eb="7">
      <t>ユウハツ</t>
    </rPh>
    <rPh sb="7" eb="8">
      <t>ガク</t>
    </rPh>
    <phoneticPr fontId="2"/>
  </si>
  <si>
    <t>×粗付加価値率</t>
    <rPh sb="1" eb="2">
      <t>ソ</t>
    </rPh>
    <rPh sb="2" eb="4">
      <t>フカ</t>
    </rPh>
    <rPh sb="4" eb="6">
      <t>カチ</t>
    </rPh>
    <rPh sb="6" eb="7">
      <t>リツ</t>
    </rPh>
    <phoneticPr fontId="2"/>
  </si>
  <si>
    <t>×雇用者所得率</t>
    <rPh sb="1" eb="4">
      <t>コヨウシャ</t>
    </rPh>
    <rPh sb="4" eb="6">
      <t>ショトク</t>
    </rPh>
    <rPh sb="6" eb="7">
      <t>リツ</t>
    </rPh>
    <phoneticPr fontId="2"/>
  </si>
  <si>
    <t>生産誘発額</t>
    <rPh sb="0" eb="2">
      <t>セイサン</t>
    </rPh>
    <rPh sb="2" eb="4">
      <t>ユウハツ</t>
    </rPh>
    <rPh sb="4" eb="5">
      <t>ガク</t>
    </rPh>
    <phoneticPr fontId="2"/>
  </si>
  <si>
    <t>消費支出額</t>
    <rPh sb="0" eb="2">
      <t>ショウヒ</t>
    </rPh>
    <rPh sb="2" eb="4">
      <t>シシュツ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</si>
  <si>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</si>
  <si>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5">
      <t>ハキュウ</t>
    </rPh>
    <rPh sb="5" eb="7">
      <t>コウカ</t>
    </rPh>
    <phoneticPr fontId="2"/>
  </si>
  <si>
    <t>×県内自給率、逆行列係数</t>
    <rPh sb="1" eb="3">
      <t>ケンナイ</t>
    </rPh>
    <rPh sb="3" eb="5">
      <t>ジキュウ</t>
    </rPh>
    <rPh sb="5" eb="6">
      <t>リツ</t>
    </rPh>
    <rPh sb="7" eb="8">
      <t>ギャク</t>
    </rPh>
    <rPh sb="8" eb="10">
      <t>ギョウレツ</t>
    </rPh>
    <rPh sb="10" eb="12">
      <t>ケイスウ</t>
    </rPh>
    <phoneticPr fontId="2"/>
  </si>
  <si>
    <t>×県内自給率、逆行列係数（開放型）</t>
    <rPh sb="1" eb="3">
      <t>ケンナイ</t>
    </rPh>
    <rPh sb="3" eb="5">
      <t>ジキュウ</t>
    </rPh>
    <rPh sb="5" eb="6">
      <t>リツ</t>
    </rPh>
    <rPh sb="7" eb="8">
      <t>ギャク</t>
    </rPh>
    <rPh sb="8" eb="10">
      <t>ギョウレツ</t>
    </rPh>
    <rPh sb="10" eb="12">
      <t>ケイスウ</t>
    </rPh>
    <rPh sb="13" eb="16">
      <t>カイホウガタ</t>
    </rPh>
    <phoneticPr fontId="2"/>
  </si>
  <si>
    <t>　　②　商品生産の投入構造は不変である</t>
    <rPh sb="4" eb="6">
      <t>ショウヒン</t>
    </rPh>
    <rPh sb="6" eb="8">
      <t>セイサン</t>
    </rPh>
    <phoneticPr fontId="2"/>
  </si>
  <si>
    <t>　　①　生産能力の限界は考慮しない</t>
    <rPh sb="4" eb="6">
      <t>セイサン</t>
    </rPh>
    <rPh sb="6" eb="8">
      <t>ノウリョク</t>
    </rPh>
    <rPh sb="9" eb="11">
      <t>ゲンカイ</t>
    </rPh>
    <rPh sb="12" eb="14">
      <t>コウリョ</t>
    </rPh>
    <phoneticPr fontId="2"/>
  </si>
  <si>
    <t>需要の増加に対し、各産業が対応できない場合も想定されますが、各部門はあらゆる需要に応えられると仮定しています。</t>
    <rPh sb="0" eb="2">
      <t>ジュヨウ</t>
    </rPh>
    <rPh sb="3" eb="5">
      <t>ゾウカ</t>
    </rPh>
    <rPh sb="6" eb="7">
      <t>タイ</t>
    </rPh>
    <rPh sb="9" eb="12">
      <t>カクサンギョウ</t>
    </rPh>
    <rPh sb="13" eb="15">
      <t>タイオウ</t>
    </rPh>
    <rPh sb="19" eb="21">
      <t>バアイ</t>
    </rPh>
    <rPh sb="22" eb="24">
      <t>ソウテイ</t>
    </rPh>
    <rPh sb="30" eb="33">
      <t>カクブモン</t>
    </rPh>
    <rPh sb="38" eb="40">
      <t>ジュヨウ</t>
    </rPh>
    <rPh sb="41" eb="42">
      <t>コタ</t>
    </rPh>
    <rPh sb="47" eb="49">
      <t>カテイ</t>
    </rPh>
    <phoneticPr fontId="2"/>
  </si>
  <si>
    <t>１年以内に生じるとは限らず、実際にいつ頃及ぶかは不明です。</t>
    <rPh sb="14" eb="16">
      <t>ジッサイ</t>
    </rPh>
    <rPh sb="19" eb="20">
      <t>ゴロ</t>
    </rPh>
    <rPh sb="20" eb="21">
      <t>オヨ</t>
    </rPh>
    <rPh sb="24" eb="26">
      <t>フメイ</t>
    </rPh>
    <phoneticPr fontId="2"/>
  </si>
  <si>
    <t>　　⑤　在庫の取り崩し等の対応は考慮しない</t>
    <rPh sb="4" eb="6">
      <t>ザイコ</t>
    </rPh>
    <rPh sb="7" eb="8">
      <t>ト</t>
    </rPh>
    <rPh sb="9" eb="10">
      <t>クズ</t>
    </rPh>
    <rPh sb="11" eb="12">
      <t>トウ</t>
    </rPh>
    <rPh sb="13" eb="15">
      <t>タイオウ</t>
    </rPh>
    <rPh sb="16" eb="18">
      <t>コウリョ</t>
    </rPh>
    <phoneticPr fontId="2"/>
  </si>
  <si>
    <t>需要の増加にはまずは在庫の取り崩しが考えられますが、すべて生産の増加で対応すると仮定しています。</t>
    <rPh sb="0" eb="2">
      <t>ジュヨウ</t>
    </rPh>
    <rPh sb="3" eb="5">
      <t>ゾウカ</t>
    </rPh>
    <rPh sb="10" eb="12">
      <t>ザイコ</t>
    </rPh>
    <rPh sb="13" eb="14">
      <t>ト</t>
    </rPh>
    <rPh sb="15" eb="16">
      <t>クズ</t>
    </rPh>
    <rPh sb="18" eb="19">
      <t>カンガ</t>
    </rPh>
    <rPh sb="29" eb="31">
      <t>セイサン</t>
    </rPh>
    <rPh sb="32" eb="34">
      <t>ゾウカ</t>
    </rPh>
    <rPh sb="35" eb="37">
      <t>タイオウ</t>
    </rPh>
    <rPh sb="40" eb="42">
      <t>カテイ</t>
    </rPh>
    <phoneticPr fontId="2"/>
  </si>
  <si>
    <t>雇用者所得だけを対象としています。</t>
  </si>
  <si>
    <t>年</t>
    <rPh sb="0" eb="1">
      <t>ネン</t>
    </rPh>
    <phoneticPr fontId="2"/>
  </si>
  <si>
    <t>右から年を選んで入力</t>
    <rPh sb="0" eb="1">
      <t>ミギ</t>
    </rPh>
    <rPh sb="3" eb="4">
      <t>ネン</t>
    </rPh>
    <rPh sb="5" eb="6">
      <t>エラ</t>
    </rPh>
    <phoneticPr fontId="2"/>
  </si>
  <si>
    <t>　　⑥　第２次波及効果の対象は雇用者所得に限定している</t>
    <rPh sb="4" eb="5">
      <t>ダイ</t>
    </rPh>
    <rPh sb="6" eb="7">
      <t>ジ</t>
    </rPh>
    <rPh sb="7" eb="9">
      <t>ハキュウ</t>
    </rPh>
    <rPh sb="9" eb="11">
      <t>コウカ</t>
    </rPh>
    <rPh sb="12" eb="14">
      <t>タイショウ</t>
    </rPh>
    <rPh sb="15" eb="18">
      <t>コヨウシャ</t>
    </rPh>
    <rPh sb="18" eb="20">
      <t>ショトク</t>
    </rPh>
    <rPh sb="21" eb="23">
      <t>ゲンテイ</t>
    </rPh>
    <phoneticPr fontId="2"/>
  </si>
  <si>
    <t>　　④　経済波及効果の達成される時期は不明である</t>
    <rPh sb="4" eb="6">
      <t>ケイザイ</t>
    </rPh>
    <rPh sb="6" eb="8">
      <t>ハキュウ</t>
    </rPh>
    <rPh sb="8" eb="10">
      <t>コウカ</t>
    </rPh>
    <rPh sb="11" eb="13">
      <t>タッセイ</t>
    </rPh>
    <rPh sb="16" eb="18">
      <t>ジキ</t>
    </rPh>
    <rPh sb="19" eb="21">
      <t>フメイ</t>
    </rPh>
    <phoneticPr fontId="2"/>
  </si>
  <si>
    <t>購入者価格と生産者価格について</t>
    <rPh sb="0" eb="3">
      <t>コウニュウシャ</t>
    </rPh>
    <rPh sb="3" eb="5">
      <t>カカク</t>
    </rPh>
    <rPh sb="6" eb="9">
      <t>セイサンシャ</t>
    </rPh>
    <rPh sb="9" eb="11">
      <t>カカク</t>
    </rPh>
    <phoneticPr fontId="2"/>
  </si>
  <si>
    <t>２　結果が計算されます。</t>
    <rPh sb="2" eb="4">
      <t>ケッカ</t>
    </rPh>
    <rPh sb="5" eb="7">
      <t>ケイサン</t>
    </rPh>
    <phoneticPr fontId="2"/>
  </si>
  <si>
    <t>　</t>
    <phoneticPr fontId="2"/>
  </si>
  <si>
    <t>粗付加価値誘発額</t>
  </si>
  <si>
    <t>　　</t>
    <phoneticPr fontId="2"/>
  </si>
  <si>
    <t>雇用者所得誘発額</t>
  </si>
  <si>
    <t>最終需要増加額</t>
    <rPh sb="0" eb="2">
      <t>サイシュウ</t>
    </rPh>
    <rPh sb="2" eb="4">
      <t>ジュヨウ</t>
    </rPh>
    <rPh sb="4" eb="6">
      <t>ゾウカ</t>
    </rPh>
    <rPh sb="6" eb="7">
      <t>ガク</t>
    </rPh>
    <phoneticPr fontId="2"/>
  </si>
  <si>
    <t>１　前提条件</t>
    <rPh sb="2" eb="4">
      <t>ゼンテイ</t>
    </rPh>
    <rPh sb="4" eb="6">
      <t>ジョウケン</t>
    </rPh>
    <phoneticPr fontId="2"/>
  </si>
  <si>
    <t>２　分析結果</t>
    <rPh sb="2" eb="4">
      <t>ブンセキ</t>
    </rPh>
    <rPh sb="4" eb="6">
      <t>ケッカ</t>
    </rPh>
    <phoneticPr fontId="2"/>
  </si>
  <si>
    <t>３　波及効果倍率</t>
    <rPh sb="2" eb="4">
      <t>ハキュウ</t>
    </rPh>
    <rPh sb="4" eb="6">
      <t>コウカ</t>
    </rPh>
    <rPh sb="6" eb="8">
      <t>バイリツ</t>
    </rPh>
    <phoneticPr fontId="2"/>
  </si>
  <si>
    <t>①　生産能力の限界は考慮しない</t>
    <phoneticPr fontId="2"/>
  </si>
  <si>
    <t>②　商品生産の投入構造は不変である</t>
    <phoneticPr fontId="2"/>
  </si>
  <si>
    <t>④　経済波及効果の達成される時期は不明である</t>
    <phoneticPr fontId="2"/>
  </si>
  <si>
    <t>⑤　在庫の取り崩し等の対応は考慮しない</t>
    <phoneticPr fontId="2"/>
  </si>
  <si>
    <t>⑥　第２次波及効果の対象は雇用者所得に限定している</t>
    <phoneticPr fontId="2"/>
  </si>
  <si>
    <t>）</t>
    <phoneticPr fontId="2"/>
  </si>
  <si>
    <t>（２）この分析ワークシートの使用と分析結果については各利用者の責任においてご利用ください。</t>
    <phoneticPr fontId="2"/>
  </si>
  <si>
    <t>生産拡大による費用の減少はないと仮定しています。</t>
    <rPh sb="0" eb="2">
      <t>セイサン</t>
    </rPh>
    <rPh sb="2" eb="4">
      <t>カクダイ</t>
    </rPh>
    <rPh sb="7" eb="9">
      <t>ヒヨウ</t>
    </rPh>
    <rPh sb="10" eb="12">
      <t>ゲンショウ</t>
    </rPh>
    <rPh sb="16" eb="18">
      <t>カテイ</t>
    </rPh>
    <phoneticPr fontId="2"/>
  </si>
  <si>
    <t>建設投資額　
100億円</t>
    <rPh sb="0" eb="2">
      <t>ケンセツ</t>
    </rPh>
    <rPh sb="2" eb="4">
      <t>トウシ</t>
    </rPh>
    <rPh sb="4" eb="5">
      <t>ガク</t>
    </rPh>
    <rPh sb="10" eb="12">
      <t>オクエン</t>
    </rPh>
    <phoneticPr fontId="2"/>
  </si>
  <si>
    <t>電気製品の需要　
1,000万円</t>
    <rPh sb="0" eb="2">
      <t>デンキ</t>
    </rPh>
    <rPh sb="2" eb="4">
      <t>セイヒン</t>
    </rPh>
    <rPh sb="5" eb="7">
      <t>ジュヨウ</t>
    </rPh>
    <rPh sb="15" eb="16">
      <t>エン</t>
    </rPh>
    <phoneticPr fontId="2"/>
  </si>
  <si>
    <t>電気製品の生産　
１0億円</t>
    <rPh sb="0" eb="2">
      <t>デンキ</t>
    </rPh>
    <rPh sb="2" eb="4">
      <t>セイヒン</t>
    </rPh>
    <rPh sb="5" eb="7">
      <t>セイサン</t>
    </rPh>
    <rPh sb="11" eb="13">
      <t>オクエン</t>
    </rPh>
    <phoneticPr fontId="2"/>
  </si>
  <si>
    <t>波及効果分析結果部門別集計表</t>
    <rPh sb="0" eb="2">
      <t>ハキュウ</t>
    </rPh>
    <rPh sb="2" eb="4">
      <t>コウカ</t>
    </rPh>
    <rPh sb="4" eb="6">
      <t>ブンセキ</t>
    </rPh>
    <rPh sb="6" eb="8">
      <t>ケッカ</t>
    </rPh>
    <rPh sb="8" eb="10">
      <t>ブモン</t>
    </rPh>
    <rPh sb="10" eb="11">
      <t>ベツ</t>
    </rPh>
    <rPh sb="11" eb="13">
      <t>シュウケイ</t>
    </rPh>
    <rPh sb="13" eb="14">
      <t>ヒョウ</t>
    </rPh>
    <phoneticPr fontId="2"/>
  </si>
  <si>
    <t>経済波及効果フロー</t>
    <rPh sb="0" eb="2">
      <t>ケイザイ</t>
    </rPh>
    <rPh sb="2" eb="4">
      <t>ハキュウ</t>
    </rPh>
    <rPh sb="4" eb="6">
      <t>コウカ</t>
    </rPh>
    <phoneticPr fontId="2"/>
  </si>
  <si>
    <t>倍</t>
    <rPh sb="0" eb="1">
      <t>バイ</t>
    </rPh>
    <phoneticPr fontId="2"/>
  </si>
  <si>
    <t>×消費転換計数</t>
    <rPh sb="1" eb="3">
      <t>ショウヒ</t>
    </rPh>
    <rPh sb="3" eb="5">
      <t>テンカン</t>
    </rPh>
    <rPh sb="5" eb="7">
      <t>ケイスウ</t>
    </rPh>
    <phoneticPr fontId="2"/>
  </si>
  <si>
    <t>（直接効果＋第１次波及効果）</t>
    <rPh sb="1" eb="3">
      <t>チョクセツ</t>
    </rPh>
    <rPh sb="3" eb="5">
      <t>コウカ</t>
    </rPh>
    <rPh sb="6" eb="7">
      <t>ダイ</t>
    </rPh>
    <rPh sb="8" eb="9">
      <t>ジ</t>
    </rPh>
    <rPh sb="9" eb="11">
      <t>ハキュウ</t>
    </rPh>
    <rPh sb="11" eb="13">
      <t>コウカ</t>
    </rPh>
    <phoneticPr fontId="2"/>
  </si>
  <si>
    <t>×消費支出構成（民間消費支出構成比）</t>
    <rPh sb="1" eb="3">
      <t>ショウヒ</t>
    </rPh>
    <rPh sb="3" eb="5">
      <t>シシュツ</t>
    </rPh>
    <rPh sb="5" eb="7">
      <t>コウセイ</t>
    </rPh>
    <rPh sb="8" eb="10">
      <t>ミンカン</t>
    </rPh>
    <rPh sb="10" eb="12">
      <t>ショウヒ</t>
    </rPh>
    <rPh sb="12" eb="14">
      <t>シシュツ</t>
    </rPh>
    <rPh sb="14" eb="17">
      <t>コウセイヒ</t>
    </rPh>
    <phoneticPr fontId="2"/>
  </si>
  <si>
    <t>波及効果分析結果総括表</t>
    <rPh sb="0" eb="2">
      <t>ハキュウ</t>
    </rPh>
    <rPh sb="2" eb="4">
      <t>コウカ</t>
    </rPh>
    <rPh sb="4" eb="6">
      <t>ブンセキ</t>
    </rPh>
    <rPh sb="6" eb="8">
      <t>ケッカ</t>
    </rPh>
    <rPh sb="8" eb="10">
      <t>ソウカツ</t>
    </rPh>
    <rPh sb="10" eb="11">
      <t>ヒョウ</t>
    </rPh>
    <phoneticPr fontId="2"/>
  </si>
  <si>
    <t>入力の説明シートへ</t>
    <rPh sb="0" eb="2">
      <t>ニュウリョク</t>
    </rPh>
    <rPh sb="3" eb="5">
      <t>セツメイ</t>
    </rPh>
    <phoneticPr fontId="2"/>
  </si>
  <si>
    <t>最終需要額入力シートへ</t>
    <rPh sb="0" eb="2">
      <t>サイシュウ</t>
    </rPh>
    <rPh sb="2" eb="4">
      <t>ジュヨウ</t>
    </rPh>
    <rPh sb="4" eb="5">
      <t>ガク</t>
    </rPh>
    <rPh sb="5" eb="7">
      <t>ニュウリョク</t>
    </rPh>
    <phoneticPr fontId="2"/>
  </si>
  <si>
    <t>購入者価格による
最終需要額</t>
    <rPh sb="0" eb="3">
      <t>コウニュウシャ</t>
    </rPh>
    <rPh sb="3" eb="5">
      <t>カカク</t>
    </rPh>
    <rPh sb="9" eb="11">
      <t>サイシュウ</t>
    </rPh>
    <rPh sb="13" eb="14">
      <t>ガク</t>
    </rPh>
    <phoneticPr fontId="2"/>
  </si>
  <si>
    <t>生産者価格による
最終需要額</t>
    <rPh sb="0" eb="3">
      <t>セイサンシャ</t>
    </rPh>
    <rPh sb="3" eb="5">
      <t>カカク</t>
    </rPh>
    <rPh sb="9" eb="11">
      <t>サイシュウ</t>
    </rPh>
    <rPh sb="11" eb="13">
      <t>ジュヨウ</t>
    </rPh>
    <rPh sb="13" eb="14">
      <t>ガク</t>
    </rPh>
    <phoneticPr fontId="2"/>
  </si>
  <si>
    <t>生産者価格と購入者価格について</t>
    <rPh sb="0" eb="3">
      <t>セイサンシャ</t>
    </rPh>
    <rPh sb="3" eb="5">
      <t>カカク</t>
    </rPh>
    <rPh sb="6" eb="9">
      <t>コウニュウシャ</t>
    </rPh>
    <rPh sb="9" eb="11">
      <t>カカク</t>
    </rPh>
    <phoneticPr fontId="2"/>
  </si>
  <si>
    <t>つまり、購入者から見た金額を指しています。</t>
    <rPh sb="4" eb="7">
      <t>コウニュウシャ</t>
    </rPh>
    <rPh sb="9" eb="10">
      <t>ミ</t>
    </rPh>
    <rPh sb="11" eb="13">
      <t>キンガク</t>
    </rPh>
    <rPh sb="14" eb="15">
      <t>サ</t>
    </rPh>
    <phoneticPr fontId="2"/>
  </si>
  <si>
    <t>　購入者価格とは、個々の取引に流通経費（商業マージン＋国内貨物運賃）が含むものをいいます。</t>
    <rPh sb="1" eb="4">
      <t>コウニュウシャ</t>
    </rPh>
    <rPh sb="4" eb="6">
      <t>カカク</t>
    </rPh>
    <rPh sb="9" eb="11">
      <t>ココ</t>
    </rPh>
    <rPh sb="12" eb="14">
      <t>トリヒキ</t>
    </rPh>
    <rPh sb="15" eb="17">
      <t>リュウツウ</t>
    </rPh>
    <rPh sb="17" eb="19">
      <t>ケイヒ</t>
    </rPh>
    <rPh sb="20" eb="22">
      <t>ショウギョウ</t>
    </rPh>
    <rPh sb="27" eb="29">
      <t>コクナイ</t>
    </rPh>
    <rPh sb="29" eb="31">
      <t>カモツ</t>
    </rPh>
    <rPh sb="31" eb="33">
      <t>ウンチン</t>
    </rPh>
    <rPh sb="35" eb="36">
      <t>フク</t>
    </rPh>
    <phoneticPr fontId="2"/>
  </si>
  <si>
    <t>　一方、この計算ファイルは生産者価格表（個々の取引に流通経費を含まないもの）を使い生産波及効果を測定します。</t>
    <rPh sb="1" eb="3">
      <t>イッポウ</t>
    </rPh>
    <rPh sb="6" eb="8">
      <t>ケイサン</t>
    </rPh>
    <rPh sb="13" eb="16">
      <t>セイサンシャ</t>
    </rPh>
    <rPh sb="16" eb="18">
      <t>カカク</t>
    </rPh>
    <rPh sb="18" eb="19">
      <t>ヒョウ</t>
    </rPh>
    <rPh sb="20" eb="22">
      <t>ココ</t>
    </rPh>
    <rPh sb="23" eb="25">
      <t>トリヒキ</t>
    </rPh>
    <rPh sb="26" eb="28">
      <t>リュウツウ</t>
    </rPh>
    <rPh sb="28" eb="30">
      <t>ケイヒ</t>
    </rPh>
    <rPh sb="31" eb="32">
      <t>フク</t>
    </rPh>
    <rPh sb="39" eb="40">
      <t>ツカ</t>
    </rPh>
    <rPh sb="41" eb="43">
      <t>セイサン</t>
    </rPh>
    <rPh sb="43" eb="45">
      <t>ハキュウ</t>
    </rPh>
    <rPh sb="45" eb="47">
      <t>コウカ</t>
    </rPh>
    <rPh sb="48" eb="50">
      <t>ソクテイ</t>
    </rPh>
    <phoneticPr fontId="2"/>
  </si>
  <si>
    <t>　　　</t>
    <phoneticPr fontId="2"/>
  </si>
  <si>
    <t>分析結果部門別集計表シートへ</t>
    <rPh sb="0" eb="2">
      <t>ブンセキ</t>
    </rPh>
    <rPh sb="2" eb="4">
      <t>ケッカ</t>
    </rPh>
    <rPh sb="4" eb="6">
      <t>ブモン</t>
    </rPh>
    <rPh sb="6" eb="7">
      <t>ベツ</t>
    </rPh>
    <rPh sb="7" eb="9">
      <t>シュウケイ</t>
    </rPh>
    <rPh sb="9" eb="10">
      <t>ヒョウ</t>
    </rPh>
    <phoneticPr fontId="2"/>
  </si>
  <si>
    <t>分析結果総括シートへ</t>
    <rPh sb="0" eb="2">
      <t>ブンセキ</t>
    </rPh>
    <rPh sb="2" eb="4">
      <t>ケッカ</t>
    </rPh>
    <rPh sb="4" eb="6">
      <t>ソウカツ</t>
    </rPh>
    <phoneticPr fontId="2"/>
  </si>
  <si>
    <t>波及効果グラフシートへ</t>
    <rPh sb="0" eb="2">
      <t>ハキュウ</t>
    </rPh>
    <rPh sb="2" eb="4">
      <t>コウカ</t>
    </rPh>
    <phoneticPr fontId="2"/>
  </si>
  <si>
    <t>第2次
波及効果</t>
    <phoneticPr fontId="2"/>
  </si>
  <si>
    <t>第1次
波及効果</t>
    <phoneticPr fontId="2"/>
  </si>
  <si>
    <t>第1次
波及効果</t>
    <rPh sb="0" eb="1">
      <t>ダイ</t>
    </rPh>
    <rPh sb="2" eb="3">
      <t>ジ</t>
    </rPh>
    <rPh sb="4" eb="6">
      <t>ハキュウ</t>
    </rPh>
    <rPh sb="6" eb="8">
      <t>コウカ</t>
    </rPh>
    <phoneticPr fontId="2"/>
  </si>
  <si>
    <t>第2次
波及効果</t>
    <rPh sb="0" eb="1">
      <t>ダイ</t>
    </rPh>
    <rPh sb="2" eb="3">
      <t>ジ</t>
    </rPh>
    <rPh sb="4" eb="6">
      <t>ハキュウ</t>
    </rPh>
    <rPh sb="6" eb="8">
      <t>コウカ</t>
    </rPh>
    <phoneticPr fontId="2"/>
  </si>
  <si>
    <t>（グラフ作成用数値）</t>
    <rPh sb="4" eb="6">
      <t>サクセイ</t>
    </rPh>
    <rPh sb="6" eb="7">
      <t>ヨウ</t>
    </rPh>
    <rPh sb="7" eb="9">
      <t>スウチ</t>
    </rPh>
    <phoneticPr fontId="2"/>
  </si>
  <si>
    <t>年　消費性向</t>
    <rPh sb="0" eb="1">
      <t>ネン</t>
    </rPh>
    <rPh sb="2" eb="4">
      <t>ショウヒ</t>
    </rPh>
    <rPh sb="4" eb="6">
      <t>セイコウ</t>
    </rPh>
    <phoneticPr fontId="2"/>
  </si>
  <si>
    <t>②　第２次波及効果の測定に使用した消費転換係数は、総務省「家計調査報告」による</t>
    <rPh sb="2" eb="3">
      <t>ダイ</t>
    </rPh>
    <rPh sb="4" eb="5">
      <t>ジ</t>
    </rPh>
    <rPh sb="5" eb="7">
      <t>ハキュウ</t>
    </rPh>
    <rPh sb="7" eb="9">
      <t>コウカ</t>
    </rPh>
    <rPh sb="10" eb="12">
      <t>ソクテイ</t>
    </rPh>
    <rPh sb="13" eb="15">
      <t>シヨウ</t>
    </rPh>
    <rPh sb="17" eb="19">
      <t>ショウヒ</t>
    </rPh>
    <rPh sb="19" eb="21">
      <t>テンカン</t>
    </rPh>
    <rPh sb="21" eb="23">
      <t>ケイスウ</t>
    </rPh>
    <rPh sb="25" eb="28">
      <t>ソウムショウ</t>
    </rPh>
    <rPh sb="29" eb="31">
      <t>カケイ</t>
    </rPh>
    <rPh sb="31" eb="33">
      <t>チョウサ</t>
    </rPh>
    <rPh sb="33" eb="35">
      <t>ホウコク</t>
    </rPh>
    <phoneticPr fontId="2"/>
  </si>
  <si>
    <t>２　利用上の注意事項</t>
    <phoneticPr fontId="2"/>
  </si>
  <si>
    <t>　購入者価格による最終需要としては、次のものがあげられます。</t>
    <rPh sb="1" eb="4">
      <t>コウニュウシャ</t>
    </rPh>
    <rPh sb="4" eb="6">
      <t>カカク</t>
    </rPh>
    <rPh sb="9" eb="11">
      <t>サイシュウ</t>
    </rPh>
    <rPh sb="11" eb="13">
      <t>ジュヨウ</t>
    </rPh>
    <rPh sb="18" eb="19">
      <t>ツギ</t>
    </rPh>
    <phoneticPr fontId="2"/>
  </si>
  <si>
    <t>　生産者価格による最終需要としては、次のものがあげられます。</t>
    <rPh sb="1" eb="4">
      <t>セイサンシャ</t>
    </rPh>
    <rPh sb="4" eb="6">
      <t>カカク</t>
    </rPh>
    <rPh sb="9" eb="11">
      <t>サイシュウ</t>
    </rPh>
    <rPh sb="11" eb="13">
      <t>ジュヨウ</t>
    </rPh>
    <rPh sb="18" eb="19">
      <t>ツギ</t>
    </rPh>
    <phoneticPr fontId="2"/>
  </si>
  <si>
    <t>＜参考＞購入者価格と生産者価格のイメージ</t>
    <rPh sb="1" eb="3">
      <t>サンコウ</t>
    </rPh>
    <rPh sb="4" eb="7">
      <t>コウニュウシャ</t>
    </rPh>
    <rPh sb="7" eb="9">
      <t>カカク</t>
    </rPh>
    <rPh sb="10" eb="13">
      <t>セイサンシャ</t>
    </rPh>
    <rPh sb="13" eb="15">
      <t>カカク</t>
    </rPh>
    <phoneticPr fontId="2"/>
  </si>
  <si>
    <t>このため、購入者価格による最終需要額欄に入力した金額は、自動的に生産者価格に転換させています。</t>
    <rPh sb="5" eb="8">
      <t>コウニュウシャ</t>
    </rPh>
    <rPh sb="8" eb="10">
      <t>カカク</t>
    </rPh>
    <rPh sb="13" eb="14">
      <t>サイ</t>
    </rPh>
    <rPh sb="15" eb="16">
      <t>ジュ</t>
    </rPh>
    <rPh sb="17" eb="18">
      <t>ガク</t>
    </rPh>
    <rPh sb="18" eb="19">
      <t>ラン</t>
    </rPh>
    <rPh sb="20" eb="22">
      <t>ニュウリョク</t>
    </rPh>
    <rPh sb="24" eb="26">
      <t>キンガク</t>
    </rPh>
    <rPh sb="28" eb="31">
      <t>ジドウテキ</t>
    </rPh>
    <phoneticPr fontId="2"/>
  </si>
  <si>
    <t>　雇用者所得以外にも営業余剰の増加による総固定資本形成の増加が考えられますが、営業余剰についてはその転換比率がないため、</t>
    <phoneticPr fontId="2"/>
  </si>
  <si>
    <t>　　③　各部門が使用する原材料等投入量は、その部門の生産量に比例する</t>
    <rPh sb="4" eb="7">
      <t>カクブモン</t>
    </rPh>
    <rPh sb="8" eb="10">
      <t>シヨウ</t>
    </rPh>
    <rPh sb="12" eb="15">
      <t>ゲンザイリョウ</t>
    </rPh>
    <rPh sb="15" eb="16">
      <t>ナド</t>
    </rPh>
    <rPh sb="16" eb="18">
      <t>トウニュウ</t>
    </rPh>
    <rPh sb="18" eb="19">
      <t>リョウ</t>
    </rPh>
    <rPh sb="23" eb="25">
      <t>ブモン</t>
    </rPh>
    <rPh sb="26" eb="28">
      <t>セイサン</t>
    </rPh>
    <rPh sb="28" eb="29">
      <t>リョウ</t>
    </rPh>
    <rPh sb="30" eb="32">
      <t>ヒレイ</t>
    </rPh>
    <phoneticPr fontId="2"/>
  </si>
  <si>
    <t>③　各部門が使用する原材料等投入量は、その部門の生産量に比例する</t>
    <rPh sb="2" eb="5">
      <t>カクブモン</t>
    </rPh>
    <rPh sb="6" eb="8">
      <t>シヨウ</t>
    </rPh>
    <rPh sb="10" eb="13">
      <t>ゲンザイリョウ</t>
    </rPh>
    <rPh sb="13" eb="14">
      <t>ナド</t>
    </rPh>
    <rPh sb="14" eb="16">
      <t>トウニュウ</t>
    </rPh>
    <rPh sb="16" eb="17">
      <t>リョウ</t>
    </rPh>
    <rPh sb="21" eb="23">
      <t>ブモン</t>
    </rPh>
    <rPh sb="24" eb="26">
      <t>セイサン</t>
    </rPh>
    <rPh sb="26" eb="27">
      <t>リョウ</t>
    </rPh>
    <rPh sb="28" eb="30">
      <t>ヒレイ</t>
    </rPh>
    <phoneticPr fontId="2"/>
  </si>
  <si>
    <t xml:space="preserve">　生産波及効果を測定したい最終需要額を産業部門別に購入者価格又は生産者価格による最終需要額欄に入力します。
</t>
    <rPh sb="1" eb="3">
      <t>セイサン</t>
    </rPh>
    <rPh sb="3" eb="5">
      <t>ハキュウ</t>
    </rPh>
    <rPh sb="5" eb="7">
      <t>コウカ</t>
    </rPh>
    <rPh sb="8" eb="10">
      <t>ソクテイ</t>
    </rPh>
    <rPh sb="13" eb="15">
      <t>サイシュウ</t>
    </rPh>
    <rPh sb="15" eb="17">
      <t>ジュヨウ</t>
    </rPh>
    <rPh sb="17" eb="18">
      <t>ガク</t>
    </rPh>
    <rPh sb="19" eb="21">
      <t>サンギョウ</t>
    </rPh>
    <rPh sb="21" eb="23">
      <t>ブモン</t>
    </rPh>
    <rPh sb="23" eb="24">
      <t>ベツ</t>
    </rPh>
    <rPh sb="25" eb="28">
      <t>コウニュウシャ</t>
    </rPh>
    <rPh sb="28" eb="30">
      <t>カカク</t>
    </rPh>
    <rPh sb="30" eb="31">
      <t>マタ</t>
    </rPh>
    <rPh sb="32" eb="35">
      <t>セイサンシャ</t>
    </rPh>
    <rPh sb="35" eb="37">
      <t>カカク</t>
    </rPh>
    <rPh sb="40" eb="42">
      <t>サイシュウ</t>
    </rPh>
    <rPh sb="42" eb="44">
      <t>ジュヨウ</t>
    </rPh>
    <rPh sb="44" eb="45">
      <t>ガク</t>
    </rPh>
    <rPh sb="45" eb="46">
      <t>ラン</t>
    </rPh>
    <rPh sb="47" eb="49">
      <t>ニュウリョク</t>
    </rPh>
    <phoneticPr fontId="2"/>
  </si>
  <si>
    <t>何も入力しない場合、産業連関表（取引基本表）から求めた県内自給率を自動的に適用。</t>
    <phoneticPr fontId="2"/>
  </si>
  <si>
    <t>（何も入力しない場合、</t>
    <rPh sb="1" eb="2">
      <t>ナニ</t>
    </rPh>
    <rPh sb="3" eb="5">
      <t>ニュウリョク</t>
    </rPh>
    <rPh sb="8" eb="10">
      <t>バアイ</t>
    </rPh>
    <phoneticPr fontId="2"/>
  </si>
  <si>
    <t>11</t>
  </si>
  <si>
    <t>15</t>
  </si>
  <si>
    <t>16</t>
  </si>
  <si>
    <t>20</t>
  </si>
  <si>
    <t>21</t>
  </si>
  <si>
    <t>22</t>
  </si>
  <si>
    <t>25</t>
  </si>
  <si>
    <t>26</t>
  </si>
  <si>
    <t>27</t>
  </si>
  <si>
    <t>28</t>
  </si>
  <si>
    <t>29</t>
  </si>
  <si>
    <t>30</t>
  </si>
  <si>
    <t>31</t>
  </si>
  <si>
    <t>32</t>
  </si>
  <si>
    <t>33</t>
  </si>
  <si>
    <t>34</t>
  </si>
  <si>
    <t>41</t>
  </si>
  <si>
    <t>46</t>
  </si>
  <si>
    <t>47</t>
  </si>
  <si>
    <t>48</t>
  </si>
  <si>
    <t>51</t>
  </si>
  <si>
    <t>53</t>
  </si>
  <si>
    <t>57</t>
  </si>
  <si>
    <t>59</t>
  </si>
  <si>
    <t>61</t>
  </si>
  <si>
    <t>63</t>
  </si>
  <si>
    <t>64</t>
  </si>
  <si>
    <t>65</t>
  </si>
  <si>
    <t>66</t>
  </si>
  <si>
    <t>67</t>
  </si>
  <si>
    <t>68</t>
  </si>
  <si>
    <t>69</t>
  </si>
  <si>
    <t>70</t>
  </si>
  <si>
    <t>71</t>
  </si>
  <si>
    <t>72</t>
  </si>
  <si>
    <t>73</t>
  </si>
  <si>
    <t>74</t>
  </si>
  <si>
    <t>75</t>
  </si>
  <si>
    <t>76</t>
  </si>
  <si>
    <t>飲食料品</t>
  </si>
  <si>
    <t>はん用機械</t>
  </si>
  <si>
    <t>生産用機械</t>
  </si>
  <si>
    <t>業務用機械</t>
  </si>
  <si>
    <t>電子部品</t>
  </si>
  <si>
    <t>輸送機械</t>
  </si>
  <si>
    <t>建設</t>
  </si>
  <si>
    <t>電力・ガス・熱供給</t>
  </si>
  <si>
    <t>水道</t>
  </si>
  <si>
    <t>廃棄物処理</t>
  </si>
  <si>
    <t>商業</t>
  </si>
  <si>
    <t>金融・保険</t>
  </si>
  <si>
    <t>不動産</t>
  </si>
  <si>
    <t>運輸・郵便</t>
  </si>
  <si>
    <t>情報通信</t>
  </si>
  <si>
    <t>公務</t>
  </si>
  <si>
    <t>教育・研究</t>
  </si>
  <si>
    <t>医療・福祉</t>
  </si>
  <si>
    <t>対事業所サービス</t>
  </si>
  <si>
    <t>対個人サービス</t>
  </si>
  <si>
    <t>家計外消費支出（列）</t>
  </si>
  <si>
    <t>県内総固定資本形成（公的）</t>
    <rPh sb="0" eb="1">
      <t>ケン</t>
    </rPh>
    <phoneticPr fontId="1"/>
  </si>
  <si>
    <t>県内総固定資本形成（民間）</t>
    <rPh sb="0" eb="1">
      <t>ケン</t>
    </rPh>
    <phoneticPr fontId="1"/>
  </si>
  <si>
    <t>県内最終需要計</t>
    <rPh sb="0" eb="1">
      <t>ケン</t>
    </rPh>
    <rPh sb="1" eb="2">
      <t>ナイジュ</t>
    </rPh>
    <rPh sb="2" eb="4">
      <t>サイシュウ</t>
    </rPh>
    <rPh sb="4" eb="6">
      <t>ジュヨウ</t>
    </rPh>
    <rPh sb="6" eb="7">
      <t>ケイ</t>
    </rPh>
    <phoneticPr fontId="1"/>
  </si>
  <si>
    <t>県内需要合計</t>
    <rPh sb="0" eb="1">
      <t>ケン</t>
    </rPh>
    <rPh sb="1" eb="2">
      <t>ナイジュ</t>
    </rPh>
    <rPh sb="2" eb="4">
      <t>ジュヨウ</t>
    </rPh>
    <rPh sb="4" eb="6">
      <t>ゴウケイ</t>
    </rPh>
    <phoneticPr fontId="1"/>
  </si>
  <si>
    <t>移輸出</t>
    <rPh sb="0" eb="1">
      <t>イ</t>
    </rPh>
    <phoneticPr fontId="1"/>
  </si>
  <si>
    <t>（控除）移輸入</t>
    <rPh sb="4" eb="5">
      <t>イ</t>
    </rPh>
    <phoneticPr fontId="1"/>
  </si>
  <si>
    <t>最終需要部門計</t>
  </si>
  <si>
    <t>県内生産額</t>
    <rPh sb="0" eb="2">
      <t>ケンナイ</t>
    </rPh>
    <phoneticPr fontId="1"/>
  </si>
  <si>
    <t>（単位：100万円）</t>
    <rPh sb="1" eb="3">
      <t>タンイ</t>
    </rPh>
    <rPh sb="7" eb="8">
      <t>マン</t>
    </rPh>
    <rPh sb="8" eb="9">
      <t>エン</t>
    </rPh>
    <phoneticPr fontId="3"/>
  </si>
  <si>
    <t>家計外消費支出（行）</t>
  </si>
  <si>
    <t>91</t>
  </si>
  <si>
    <t>92</t>
  </si>
  <si>
    <t>93</t>
  </si>
  <si>
    <t>94</t>
  </si>
  <si>
    <t>間接税（関税・輸入品商品税を除く。）</t>
  </si>
  <si>
    <t>95</t>
  </si>
  <si>
    <t>67対個人サービス欄に「100」</t>
    <rPh sb="2" eb="3">
      <t>タイ</t>
    </rPh>
    <rPh sb="3" eb="5">
      <t>コジン</t>
    </rPh>
    <rPh sb="9" eb="10">
      <t>ラン</t>
    </rPh>
    <phoneticPr fontId="2"/>
  </si>
  <si>
    <t>県内で製造されたものと限定する場合は11飲食料品欄に「100」、限定しない場合は何も入力しない。</t>
    <rPh sb="0" eb="2">
      <t>ケンナイ</t>
    </rPh>
    <rPh sb="3" eb="5">
      <t>セイゾウ</t>
    </rPh>
    <rPh sb="11" eb="13">
      <t>ゲンテイ</t>
    </rPh>
    <rPh sb="15" eb="17">
      <t>バアイ</t>
    </rPh>
    <rPh sb="20" eb="22">
      <t>インショク</t>
    </rPh>
    <rPh sb="22" eb="23">
      <t>リョウ</t>
    </rPh>
    <rPh sb="23" eb="24">
      <t>ヒン</t>
    </rPh>
    <rPh sb="24" eb="25">
      <t>ラン</t>
    </rPh>
    <rPh sb="32" eb="34">
      <t>ゲンテイ</t>
    </rPh>
    <rPh sb="37" eb="39">
      <t>バアイ</t>
    </rPh>
    <rPh sb="40" eb="41">
      <t>ナニ</t>
    </rPh>
    <rPh sb="42" eb="44">
      <t>ニュウリョク</t>
    </rPh>
    <phoneticPr fontId="2"/>
  </si>
  <si>
    <t>県内で製造されたものと限定する場合は33電気機械欄に「100」、限定しない場合は何も入力しない。</t>
    <rPh sb="0" eb="2">
      <t>ケンナイ</t>
    </rPh>
    <rPh sb="3" eb="5">
      <t>セイゾウ</t>
    </rPh>
    <rPh sb="11" eb="13">
      <t>ゲンテイ</t>
    </rPh>
    <rPh sb="15" eb="17">
      <t>バアイ</t>
    </rPh>
    <rPh sb="20" eb="22">
      <t>デンキ</t>
    </rPh>
    <rPh sb="22" eb="24">
      <t>キカイ</t>
    </rPh>
    <rPh sb="24" eb="25">
      <t>ラン</t>
    </rPh>
    <rPh sb="32" eb="34">
      <t>ゲンテイ</t>
    </rPh>
    <rPh sb="37" eb="39">
      <t>バアイ</t>
    </rPh>
    <rPh sb="40" eb="41">
      <t>ナニ</t>
    </rPh>
    <rPh sb="42" eb="44">
      <t>ニュウリョク</t>
    </rPh>
    <phoneticPr fontId="2"/>
  </si>
  <si>
    <t>33電気機械欄に「100」</t>
    <rPh sb="2" eb="4">
      <t>デンキ</t>
    </rPh>
    <rPh sb="4" eb="6">
      <t>キカイ</t>
    </rPh>
    <rPh sb="6" eb="7">
      <t>ラン</t>
    </rPh>
    <phoneticPr fontId="2"/>
  </si>
  <si>
    <t>県内生産額</t>
    <rPh sb="0" eb="1">
      <t>ケン</t>
    </rPh>
    <phoneticPr fontId="2"/>
  </si>
  <si>
    <t>計算シート（就業誘発数、雇用誘発数）</t>
    <rPh sb="0" eb="2">
      <t>ケイサン</t>
    </rPh>
    <rPh sb="6" eb="8">
      <t>シュウギョウ</t>
    </rPh>
    <rPh sb="8" eb="10">
      <t>ユウハツ</t>
    </rPh>
    <rPh sb="10" eb="11">
      <t>スウ</t>
    </rPh>
    <rPh sb="12" eb="14">
      <t>コヨウ</t>
    </rPh>
    <rPh sb="14" eb="16">
      <t>ユウハツ</t>
    </rPh>
    <rPh sb="16" eb="17">
      <t>スウ</t>
    </rPh>
    <phoneticPr fontId="2"/>
  </si>
  <si>
    <t>×</t>
    <phoneticPr fontId="2"/>
  </si>
  <si>
    <t>×</t>
    <phoneticPr fontId="2"/>
  </si>
  <si>
    <t>雇用表より</t>
    <rPh sb="0" eb="2">
      <t>コヨウ</t>
    </rPh>
    <rPh sb="2" eb="3">
      <t>ヒョウ</t>
    </rPh>
    <phoneticPr fontId="2"/>
  </si>
  <si>
    <t>計算シートより
「総合効果値」</t>
    <rPh sb="0" eb="2">
      <t>ケイサン</t>
    </rPh>
    <rPh sb="9" eb="11">
      <t>ソウゴウ</t>
    </rPh>
    <rPh sb="11" eb="13">
      <t>コウカ</t>
    </rPh>
    <rPh sb="13" eb="14">
      <t>チ</t>
    </rPh>
    <phoneticPr fontId="2"/>
  </si>
  <si>
    <t>就業誘発数</t>
    <rPh sb="0" eb="2">
      <t>シュウギョウ</t>
    </rPh>
    <rPh sb="2" eb="4">
      <t>ユウハツ</t>
    </rPh>
    <rPh sb="4" eb="5">
      <t>スウ</t>
    </rPh>
    <phoneticPr fontId="2"/>
  </si>
  <si>
    <t>雇用誘発数</t>
    <rPh sb="0" eb="2">
      <t>コヨウ</t>
    </rPh>
    <rPh sb="2" eb="4">
      <t>ユウハツ</t>
    </rPh>
    <rPh sb="4" eb="5">
      <t>スウ</t>
    </rPh>
    <phoneticPr fontId="2"/>
  </si>
  <si>
    <t>全産業計</t>
    <rPh sb="0" eb="3">
      <t>ゼンサンギョウ</t>
    </rPh>
    <rPh sb="3" eb="4">
      <t>ケイ</t>
    </rPh>
    <phoneticPr fontId="2"/>
  </si>
  <si>
    <t>百万円</t>
    <rPh sb="0" eb="3">
      <t>ヒャクマンエン</t>
    </rPh>
    <phoneticPr fontId="2"/>
  </si>
  <si>
    <t>人</t>
    <rPh sb="0" eb="1">
      <t>ニン</t>
    </rPh>
    <phoneticPr fontId="2"/>
  </si>
  <si>
    <t>41建設の購入者価格による最終需要額（Ａ）欄に「10,000」を入力</t>
    <rPh sb="2" eb="4">
      <t>ケンセツ</t>
    </rPh>
    <rPh sb="5" eb="8">
      <t>コウニュウシャ</t>
    </rPh>
    <rPh sb="8" eb="10">
      <t>カカク</t>
    </rPh>
    <rPh sb="13" eb="15">
      <t>サイシュウ</t>
    </rPh>
    <rPh sb="15" eb="17">
      <t>ジュヨウ</t>
    </rPh>
    <rPh sb="17" eb="18">
      <t>ガク</t>
    </rPh>
    <rPh sb="21" eb="22">
      <t>ラン</t>
    </rPh>
    <rPh sb="32" eb="34">
      <t>ニュウリョク</t>
    </rPh>
    <phoneticPr fontId="2"/>
  </si>
  <si>
    <t>33電気機械の購入者価格による最終需要額（Ａ）欄に「10」を入力</t>
    <rPh sb="2" eb="4">
      <t>デンキ</t>
    </rPh>
    <rPh sb="4" eb="6">
      <t>キカイ</t>
    </rPh>
    <rPh sb="7" eb="10">
      <t>コウニュウシャ</t>
    </rPh>
    <rPh sb="10" eb="12">
      <t>カカク</t>
    </rPh>
    <rPh sb="30" eb="32">
      <t>ニュウリョク</t>
    </rPh>
    <phoneticPr fontId="2"/>
  </si>
  <si>
    <t>33電気機械の生産者価格による最終需要額（Ｇ）欄に「1,000」を入力</t>
    <rPh sb="2" eb="4">
      <t>デンキ</t>
    </rPh>
    <rPh sb="4" eb="6">
      <t>キカイ</t>
    </rPh>
    <rPh sb="7" eb="10">
      <t>セイサンシャ</t>
    </rPh>
    <rPh sb="10" eb="12">
      <t>カカク</t>
    </rPh>
    <rPh sb="33" eb="35">
      <t>ニュウリョク</t>
    </rPh>
    <phoneticPr fontId="2"/>
  </si>
  <si>
    <t>③　消費性向の入力</t>
    <phoneticPr fontId="2"/>
  </si>
  <si>
    <t>③　消費転換率の入力設定</t>
    <rPh sb="2" eb="4">
      <t>ショウヒ</t>
    </rPh>
    <rPh sb="4" eb="6">
      <t>テンカン</t>
    </rPh>
    <rPh sb="6" eb="7">
      <t>リツ</t>
    </rPh>
    <rPh sb="8" eb="10">
      <t>ニュウリョク</t>
    </rPh>
    <rPh sb="10" eb="12">
      <t>セッテイ</t>
    </rPh>
    <phoneticPr fontId="2"/>
  </si>
  <si>
    <t>４　就業誘発数・雇用誘発数（直接効果、第１次波及効果、第２次波及効果を含む）</t>
    <rPh sb="2" eb="4">
      <t>シュウギョウ</t>
    </rPh>
    <rPh sb="4" eb="6">
      <t>ユウハツ</t>
    </rPh>
    <rPh sb="6" eb="7">
      <t>スウ</t>
    </rPh>
    <rPh sb="8" eb="10">
      <t>コヨウ</t>
    </rPh>
    <rPh sb="10" eb="12">
      <t>ユウハツ</t>
    </rPh>
    <rPh sb="12" eb="13">
      <t>スウ</t>
    </rPh>
    <rPh sb="14" eb="16">
      <t>チョクセツ</t>
    </rPh>
    <rPh sb="16" eb="18">
      <t>コウカ</t>
    </rPh>
    <rPh sb="19" eb="20">
      <t>ダイ</t>
    </rPh>
    <rPh sb="21" eb="22">
      <t>ジ</t>
    </rPh>
    <rPh sb="22" eb="24">
      <t>ハキュウ</t>
    </rPh>
    <rPh sb="24" eb="26">
      <t>コウカ</t>
    </rPh>
    <rPh sb="27" eb="28">
      <t>ダイ</t>
    </rPh>
    <rPh sb="29" eb="30">
      <t>ジ</t>
    </rPh>
    <rPh sb="30" eb="32">
      <t>ハキュウ</t>
    </rPh>
    <rPh sb="32" eb="34">
      <t>コウカ</t>
    </rPh>
    <rPh sb="35" eb="36">
      <t>フク</t>
    </rPh>
    <phoneticPr fontId="2"/>
  </si>
  <si>
    <t>　第２次波及効果を測定する際、直接効果＋第１次波及効果により増加した雇用者所得のうち消費に回る率を入力します。</t>
    <phoneticPr fontId="2"/>
  </si>
  <si>
    <t>観光客による土産代
（お菓子）　8千円</t>
    <rPh sb="0" eb="2">
      <t>カンコウ</t>
    </rPh>
    <rPh sb="2" eb="3">
      <t>キャク</t>
    </rPh>
    <rPh sb="6" eb="8">
      <t>ミヤゲ</t>
    </rPh>
    <rPh sb="8" eb="9">
      <t>ダイ</t>
    </rPh>
    <rPh sb="17" eb="18">
      <t>セン</t>
    </rPh>
    <rPh sb="18" eb="19">
      <t>エン</t>
    </rPh>
    <phoneticPr fontId="2"/>
  </si>
  <si>
    <t>11飲食料品の購入者価格による最終需要額（Ａ）欄に「0.008」を入力</t>
    <rPh sb="2" eb="4">
      <t>インショク</t>
    </rPh>
    <rPh sb="4" eb="5">
      <t>リョウ</t>
    </rPh>
    <rPh sb="5" eb="6">
      <t>ヒン</t>
    </rPh>
    <rPh sb="7" eb="10">
      <t>コウニュウシャ</t>
    </rPh>
    <rPh sb="10" eb="12">
      <t>カカク</t>
    </rPh>
    <rPh sb="33" eb="35">
      <t>ニュウリョク</t>
    </rPh>
    <phoneticPr fontId="2"/>
  </si>
  <si>
    <t>観光客による宿泊料
10万円</t>
    <rPh sb="0" eb="2">
      <t>カンコウ</t>
    </rPh>
    <rPh sb="2" eb="3">
      <t>キャク</t>
    </rPh>
    <rPh sb="6" eb="8">
      <t>シュクハク</t>
    </rPh>
    <rPh sb="8" eb="9">
      <t>リョウ</t>
    </rPh>
    <rPh sb="12" eb="13">
      <t>マン</t>
    </rPh>
    <rPh sb="13" eb="14">
      <t>エン</t>
    </rPh>
    <phoneticPr fontId="2"/>
  </si>
  <si>
    <t>67対個人サービスの購入者価格による最終需要額（Ａ）欄に「0.1」を入力</t>
    <rPh sb="2" eb="3">
      <t>タイ</t>
    </rPh>
    <rPh sb="3" eb="5">
      <t>コジン</t>
    </rPh>
    <rPh sb="10" eb="13">
      <t>コウニュウシャ</t>
    </rPh>
    <rPh sb="13" eb="15">
      <t>カカク</t>
    </rPh>
    <rPh sb="26" eb="27">
      <t>ラン</t>
    </rPh>
    <rPh sb="34" eb="36">
      <t>ニュウリョク</t>
    </rPh>
    <phoneticPr fontId="2"/>
  </si>
  <si>
    <t>　富山県内の特定の産業、部門の消費額や投資額（＝最終需要額）を入力することにより、その第２次経済波及効果まで計算できます。</t>
    <rPh sb="1" eb="3">
      <t>トヤマ</t>
    </rPh>
    <rPh sb="3" eb="5">
      <t>ケンナイ</t>
    </rPh>
    <rPh sb="6" eb="8">
      <t>トクテイ</t>
    </rPh>
    <rPh sb="9" eb="11">
      <t>サンギョウ</t>
    </rPh>
    <rPh sb="12" eb="14">
      <t>ブモン</t>
    </rPh>
    <rPh sb="15" eb="18">
      <t>ショウヒガク</t>
    </rPh>
    <rPh sb="19" eb="21">
      <t>トウシ</t>
    </rPh>
    <rPh sb="21" eb="22">
      <t>ガク</t>
    </rPh>
    <rPh sb="24" eb="26">
      <t>サイシュウ</t>
    </rPh>
    <rPh sb="26" eb="28">
      <t>ジュヨウ</t>
    </rPh>
    <rPh sb="28" eb="29">
      <t>ガク</t>
    </rPh>
    <rPh sb="31" eb="33">
      <t>ニュウリョク</t>
    </rPh>
    <phoneticPr fontId="2"/>
  </si>
  <si>
    <r>
      <t>【</t>
    </r>
    <r>
      <rPr>
        <b/>
        <sz val="11"/>
        <rFont val="ＭＳ ゴシック"/>
        <family val="3"/>
        <charset val="128"/>
      </rPr>
      <t>雇用誘発数</t>
    </r>
    <r>
      <rPr>
        <sz val="11"/>
        <rFont val="ＭＳ ゴシック"/>
        <family val="3"/>
        <charset val="128"/>
      </rPr>
      <t>】</t>
    </r>
    <phoneticPr fontId="2"/>
  </si>
  <si>
    <r>
      <t>【</t>
    </r>
    <r>
      <rPr>
        <b/>
        <sz val="11"/>
        <rFont val="ＭＳ ゴシック"/>
        <family val="3"/>
        <charset val="128"/>
      </rPr>
      <t>就業誘発数</t>
    </r>
    <r>
      <rPr>
        <sz val="11"/>
        <rFont val="ＭＳ ゴシック"/>
        <family val="3"/>
        <charset val="128"/>
      </rPr>
      <t>】</t>
    </r>
    <phoneticPr fontId="2"/>
  </si>
  <si>
    <t>生産波及効果</t>
    <phoneticPr fontId="2"/>
  </si>
  <si>
    <t>（単位：人）</t>
    <rPh sb="1" eb="3">
      <t>タンイ</t>
    </rPh>
    <rPh sb="4" eb="5">
      <t>ニン</t>
    </rPh>
    <phoneticPr fontId="2"/>
  </si>
  <si>
    <t>最終需要額　　（Ａ）
　　　　</t>
    <rPh sb="0" eb="2">
      <t>サイシュウ</t>
    </rPh>
    <rPh sb="4" eb="5">
      <t>ガク</t>
    </rPh>
    <phoneticPr fontId="2"/>
  </si>
  <si>
    <t>合計（総合効果）</t>
    <rPh sb="0" eb="2">
      <t>ゴウケイ</t>
    </rPh>
    <rPh sb="3" eb="5">
      <t>ソウゴウ</t>
    </rPh>
    <rPh sb="5" eb="7">
      <t>コウカ</t>
    </rPh>
    <phoneticPr fontId="2"/>
  </si>
  <si>
    <t>富山市の勤労者世帯（総世帯）の平均消費性向である</t>
    <phoneticPr fontId="2"/>
  </si>
  <si>
    <t>（就業者）…個人業主、家族従業者、有給役員、雇用者（常用雇用者、臨時・日雇）</t>
    <rPh sb="1" eb="3">
      <t>シュウギョウ</t>
    </rPh>
    <rPh sb="3" eb="4">
      <t>シャ</t>
    </rPh>
    <rPh sb="6" eb="8">
      <t>コジン</t>
    </rPh>
    <rPh sb="8" eb="10">
      <t>ギョウシュ</t>
    </rPh>
    <rPh sb="11" eb="13">
      <t>カゾク</t>
    </rPh>
    <rPh sb="13" eb="16">
      <t>ジュウギョウシャ</t>
    </rPh>
    <rPh sb="17" eb="19">
      <t>ユウキュウ</t>
    </rPh>
    <rPh sb="19" eb="21">
      <t>ヤクイン</t>
    </rPh>
    <rPh sb="22" eb="25">
      <t>コヨウシャ</t>
    </rPh>
    <rPh sb="26" eb="28">
      <t>ジョウヨウ</t>
    </rPh>
    <rPh sb="28" eb="31">
      <t>コヨウシャ</t>
    </rPh>
    <rPh sb="32" eb="34">
      <t>リンジ</t>
    </rPh>
    <rPh sb="35" eb="37">
      <t>ヒヤト</t>
    </rPh>
    <phoneticPr fontId="2"/>
  </si>
  <si>
    <t>（雇用者）…有給役員、雇用者（常用雇用者、臨時・日雇）</t>
    <rPh sb="1" eb="4">
      <t>コヨウシャ</t>
    </rPh>
    <rPh sb="6" eb="8">
      <t>ユウキュウ</t>
    </rPh>
    <rPh sb="8" eb="10">
      <t>ヤクイン</t>
    </rPh>
    <rPh sb="11" eb="14">
      <t>コヨウシャ</t>
    </rPh>
    <rPh sb="15" eb="17">
      <t>ジョウヨウ</t>
    </rPh>
    <rPh sb="17" eb="20">
      <t>コヨウシャ</t>
    </rPh>
    <rPh sb="21" eb="23">
      <t>リンジ</t>
    </rPh>
    <rPh sb="24" eb="26">
      <t>ヒヤト</t>
    </rPh>
    <phoneticPr fontId="2"/>
  </si>
  <si>
    <t>　総合効果（直接効果＋第１次波及効果＋第２次波及効果）から誘発される就業者数、雇用者数</t>
    <phoneticPr fontId="2"/>
  </si>
  <si>
    <t>４　就業誘発数・雇用誘発数</t>
    <rPh sb="2" eb="4">
      <t>シュウギョウ</t>
    </rPh>
    <rPh sb="4" eb="6">
      <t>ユウハツ</t>
    </rPh>
    <rPh sb="6" eb="7">
      <t>スウ</t>
    </rPh>
    <rPh sb="8" eb="10">
      <t>コヨウ</t>
    </rPh>
    <rPh sb="10" eb="12">
      <t>ユウハツ</t>
    </rPh>
    <rPh sb="12" eb="13">
      <t>スウ</t>
    </rPh>
    <phoneticPr fontId="2"/>
  </si>
  <si>
    <t>５　産業連関分析の留意点</t>
    <rPh sb="2" eb="4">
      <t>サンギョウ</t>
    </rPh>
    <rPh sb="4" eb="6">
      <t>レンカン</t>
    </rPh>
    <rPh sb="6" eb="8">
      <t>ブンセキ</t>
    </rPh>
    <rPh sb="9" eb="11">
      <t>リュウイ</t>
    </rPh>
    <rPh sb="11" eb="12">
      <t>テン</t>
    </rPh>
    <phoneticPr fontId="2"/>
  </si>
  <si>
    <t>６　その他留意事項</t>
    <rPh sb="4" eb="5">
      <t>タ</t>
    </rPh>
    <rPh sb="5" eb="7">
      <t>リュウイ</t>
    </rPh>
    <rPh sb="7" eb="9">
      <t>ジコウ</t>
    </rPh>
    <phoneticPr fontId="2"/>
  </si>
  <si>
    <t>〔直接効果〕</t>
    <rPh sb="1" eb="3">
      <t>チョクセツ</t>
    </rPh>
    <rPh sb="3" eb="5">
      <t>コウカ</t>
    </rPh>
    <phoneticPr fontId="2"/>
  </si>
  <si>
    <t>〔第１次波及効果〕</t>
    <rPh sb="1" eb="2">
      <t>ダイ</t>
    </rPh>
    <rPh sb="3" eb="4">
      <t>ジ</t>
    </rPh>
    <rPh sb="4" eb="6">
      <t>ハキュウ</t>
    </rPh>
    <rPh sb="6" eb="8">
      <t>コウカ</t>
    </rPh>
    <phoneticPr fontId="2"/>
  </si>
  <si>
    <t>〔第２次波及効果〕</t>
    <rPh sb="1" eb="2">
      <t>ダイ</t>
    </rPh>
    <rPh sb="3" eb="4">
      <t>ジ</t>
    </rPh>
    <rPh sb="4" eb="6">
      <t>ハキュウ</t>
    </rPh>
    <rPh sb="6" eb="8">
      <t>コウカ</t>
    </rPh>
    <phoneticPr fontId="2"/>
  </si>
  <si>
    <t>〔総合効果〕</t>
    <rPh sb="1" eb="3">
      <t>ソウゴウ</t>
    </rPh>
    <rPh sb="3" eb="5">
      <t>コウカ</t>
    </rPh>
    <phoneticPr fontId="2"/>
  </si>
  <si>
    <t>×就業係数</t>
    <rPh sb="1" eb="3">
      <t>シュウギョウ</t>
    </rPh>
    <rPh sb="3" eb="5">
      <t>ケイスウ</t>
    </rPh>
    <phoneticPr fontId="2"/>
  </si>
  <si>
    <t>×雇用係数</t>
    <rPh sb="1" eb="3">
      <t>コヨウ</t>
    </rPh>
    <rPh sb="3" eb="5">
      <t>ケイスウ</t>
    </rPh>
    <phoneticPr fontId="2"/>
  </si>
  <si>
    <t>雇用者所得誘発額
（直接+1次波及効果）</t>
    <phoneticPr fontId="2"/>
  </si>
  <si>
    <t>民間消費支出構成比</t>
    <phoneticPr fontId="2"/>
  </si>
  <si>
    <t>P=N×O</t>
    <phoneticPr fontId="2"/>
  </si>
  <si>
    <t>F</t>
    <phoneticPr fontId="2"/>
  </si>
  <si>
    <t>G</t>
    <phoneticPr fontId="2"/>
  </si>
  <si>
    <t>D＝C×F</t>
    <phoneticPr fontId="2"/>
  </si>
  <si>
    <t>E=C×G</t>
    <phoneticPr fontId="2"/>
  </si>
  <si>
    <t>H=逆行列係数×C</t>
    <rPh sb="2" eb="5">
      <t>ギャクギョウレツ</t>
    </rPh>
    <rPh sb="5" eb="7">
      <t>ケイスウ</t>
    </rPh>
    <phoneticPr fontId="2"/>
  </si>
  <si>
    <t>I=H-C</t>
    <phoneticPr fontId="2"/>
  </si>
  <si>
    <t>J=I×F</t>
    <phoneticPr fontId="2"/>
  </si>
  <si>
    <t>K＝I×G</t>
    <phoneticPr fontId="2"/>
  </si>
  <si>
    <t>L=E+K</t>
    <phoneticPr fontId="2"/>
  </si>
  <si>
    <t>T＝S×F</t>
    <phoneticPr fontId="2"/>
  </si>
  <si>
    <t>U=S×G</t>
    <phoneticPr fontId="2"/>
  </si>
  <si>
    <t>C+I+S</t>
    <phoneticPr fontId="2"/>
  </si>
  <si>
    <t>D+J+T</t>
    <phoneticPr fontId="2"/>
  </si>
  <si>
    <t>E+K+U</t>
    <phoneticPr fontId="2"/>
  </si>
  <si>
    <t>1次波及効果</t>
    <phoneticPr fontId="2"/>
  </si>
  <si>
    <t>2次波及効果</t>
    <phoneticPr fontId="2"/>
  </si>
  <si>
    <t>総合効果（直接＋1次＋2次）</t>
    <rPh sb="5" eb="7">
      <t>チョクセツ</t>
    </rPh>
    <rPh sb="9" eb="10">
      <t>ジ</t>
    </rPh>
    <rPh sb="12" eb="13">
      <t>ジ</t>
    </rPh>
    <phoneticPr fontId="2"/>
  </si>
  <si>
    <t>雇用者所得誘発額</t>
    <rPh sb="0" eb="3">
      <t>コヨウシャ</t>
    </rPh>
    <rPh sb="3" eb="5">
      <t>ショトク</t>
    </rPh>
    <rPh sb="5" eb="8">
      <t>ユウハツガク</t>
    </rPh>
    <phoneticPr fontId="2"/>
  </si>
  <si>
    <t>入力部分</t>
    <rPh sb="0" eb="2">
      <t>ニュウリョク</t>
    </rPh>
    <rPh sb="2" eb="4">
      <t>ブブン</t>
    </rPh>
    <phoneticPr fontId="2"/>
  </si>
  <si>
    <t>直接効果、第1次波及効果、第2次波及効果を含む</t>
    <rPh sb="0" eb="2">
      <t>チョクセツ</t>
    </rPh>
    <rPh sb="2" eb="4">
      <t>コウカ</t>
    </rPh>
    <rPh sb="5" eb="6">
      <t>ダイ</t>
    </rPh>
    <rPh sb="7" eb="8">
      <t>ジ</t>
    </rPh>
    <rPh sb="8" eb="10">
      <t>ハキュウ</t>
    </rPh>
    <rPh sb="10" eb="12">
      <t>コウカ</t>
    </rPh>
    <rPh sb="13" eb="14">
      <t>ダイ</t>
    </rPh>
    <rPh sb="15" eb="16">
      <t>ジ</t>
    </rPh>
    <rPh sb="16" eb="18">
      <t>ハキュウ</t>
    </rPh>
    <rPh sb="18" eb="20">
      <t>コウカ</t>
    </rPh>
    <rPh sb="21" eb="22">
      <t>フク</t>
    </rPh>
    <phoneticPr fontId="2"/>
  </si>
  <si>
    <r>
      <t xml:space="preserve">生産誘発額
</t>
    </r>
    <r>
      <rPr>
        <sz val="8"/>
        <rFont val="ＭＳ ゴシック"/>
        <family val="3"/>
        <charset val="128"/>
      </rPr>
      <t>（最終需要のうち県内生産でまかなわれる額）</t>
    </r>
    <rPh sb="0" eb="2">
      <t>セイサン</t>
    </rPh>
    <rPh sb="2" eb="4">
      <t>ユウハツ</t>
    </rPh>
    <rPh sb="4" eb="5">
      <t>ガク</t>
    </rPh>
    <rPh sb="8" eb="10">
      <t>サイシュウ</t>
    </rPh>
    <rPh sb="10" eb="12">
      <t>ジュヨウ</t>
    </rPh>
    <rPh sb="15" eb="17">
      <t>ケンナイ</t>
    </rPh>
    <rPh sb="17" eb="19">
      <t>セイサン</t>
    </rPh>
    <rPh sb="26" eb="27">
      <t>ガク</t>
    </rPh>
    <phoneticPr fontId="2"/>
  </si>
  <si>
    <t>消費への
転換比率
（平均消費性向を利用）</t>
    <rPh sb="0" eb="2">
      <t>ショウヒ</t>
    </rPh>
    <rPh sb="5" eb="7">
      <t>テンカン</t>
    </rPh>
    <rPh sb="7" eb="9">
      <t>ヒリツ</t>
    </rPh>
    <rPh sb="18" eb="20">
      <t>リヨウ</t>
    </rPh>
    <phoneticPr fontId="2"/>
  </si>
  <si>
    <t>総合効果／最終需要増加額</t>
    <rPh sb="0" eb="2">
      <t>ソウゴウ</t>
    </rPh>
    <rPh sb="2" eb="4">
      <t>コウカ</t>
    </rPh>
    <rPh sb="5" eb="7">
      <t>サイシュウ</t>
    </rPh>
    <rPh sb="7" eb="9">
      <t>ジュヨウ</t>
    </rPh>
    <rPh sb="9" eb="11">
      <t>ゾウカ</t>
    </rPh>
    <rPh sb="11" eb="12">
      <t>ガク</t>
    </rPh>
    <phoneticPr fontId="2"/>
  </si>
  <si>
    <r>
      <t xml:space="preserve"> 最終需要額を入力する際、</t>
    </r>
    <r>
      <rPr>
        <b/>
        <u/>
        <sz val="12"/>
        <rFont val="ＭＳ ゴシック"/>
        <family val="3"/>
        <charset val="128"/>
      </rPr>
      <t>必ず100万円単位</t>
    </r>
    <r>
      <rPr>
        <sz val="12"/>
        <rFont val="ＭＳ ゴシック"/>
        <family val="3"/>
        <charset val="128"/>
      </rPr>
      <t>で入力してください。</t>
    </r>
    <phoneticPr fontId="2"/>
  </si>
  <si>
    <t>（単位：100万円）</t>
    <rPh sb="1" eb="3">
      <t>タンイ</t>
    </rPh>
    <rPh sb="7" eb="8">
      <t>マン</t>
    </rPh>
    <rPh sb="8" eb="9">
      <t>エン</t>
    </rPh>
    <phoneticPr fontId="2"/>
  </si>
  <si>
    <r>
      <t xml:space="preserve"> 最終需要額を入力する際、必ず</t>
    </r>
    <r>
      <rPr>
        <b/>
        <sz val="12"/>
        <rFont val="ＭＳ ゴシック"/>
        <family val="3"/>
        <charset val="128"/>
      </rPr>
      <t>100万円単位</t>
    </r>
    <r>
      <rPr>
        <sz val="12"/>
        <rFont val="ＭＳ ゴシック"/>
        <family val="3"/>
        <charset val="128"/>
      </rPr>
      <t>で入力してください</t>
    </r>
    <rPh sb="13" eb="14">
      <t>カナラ</t>
    </rPh>
    <rPh sb="18" eb="20">
      <t>マンエン</t>
    </rPh>
    <rPh sb="20" eb="22">
      <t>タンイ</t>
    </rPh>
    <rPh sb="23" eb="25">
      <t>ニュウリョク</t>
    </rPh>
    <phoneticPr fontId="2"/>
  </si>
  <si>
    <t>（単位：100万円）</t>
    <rPh sb="1" eb="3">
      <t>タンイ</t>
    </rPh>
    <rPh sb="7" eb="9">
      <t>マンエン</t>
    </rPh>
    <phoneticPr fontId="2"/>
  </si>
  <si>
    <r>
      <t>「最終需要額入力シート」で最終需要額を入力する際、必ず</t>
    </r>
    <r>
      <rPr>
        <b/>
        <u/>
        <sz val="9"/>
        <rFont val="ＭＳ ゴシック"/>
        <family val="3"/>
        <charset val="128"/>
      </rPr>
      <t>100万円単位で入力</t>
    </r>
    <r>
      <rPr>
        <sz val="9"/>
        <rFont val="ＭＳ ゴシック"/>
        <family val="3"/>
        <charset val="128"/>
      </rPr>
      <t>してください。</t>
    </r>
    <rPh sb="1" eb="3">
      <t>サイシュウ</t>
    </rPh>
    <rPh sb="3" eb="5">
      <t>ジュヨウ</t>
    </rPh>
    <rPh sb="5" eb="6">
      <t>ガク</t>
    </rPh>
    <rPh sb="6" eb="8">
      <t>ニュウリョク</t>
    </rPh>
    <rPh sb="13" eb="15">
      <t>サイシュウ</t>
    </rPh>
    <rPh sb="15" eb="17">
      <t>ジュヨウ</t>
    </rPh>
    <rPh sb="17" eb="18">
      <t>ガク</t>
    </rPh>
    <rPh sb="19" eb="21">
      <t>ニュウリョク</t>
    </rPh>
    <rPh sb="23" eb="24">
      <t>サイ</t>
    </rPh>
    <rPh sb="25" eb="26">
      <t>カナラ</t>
    </rPh>
    <rPh sb="30" eb="31">
      <t>マン</t>
    </rPh>
    <rPh sb="31" eb="32">
      <t>エン</t>
    </rPh>
    <rPh sb="32" eb="34">
      <t>タンイ</t>
    </rPh>
    <rPh sb="35" eb="37">
      <t>ニュウリョク</t>
    </rPh>
    <phoneticPr fontId="2"/>
  </si>
  <si>
    <t>（単位：人/100万円）</t>
    <phoneticPr fontId="2"/>
  </si>
  <si>
    <t>就業係数</t>
    <rPh sb="0" eb="2">
      <t>シュウギョウ</t>
    </rPh>
    <rPh sb="2" eb="4">
      <t>ケイスウ</t>
    </rPh>
    <phoneticPr fontId="2"/>
  </si>
  <si>
    <t>（人）</t>
    <phoneticPr fontId="2"/>
  </si>
  <si>
    <t>生産誘発額
合計</t>
    <rPh sb="0" eb="2">
      <t>セイサン</t>
    </rPh>
    <rPh sb="2" eb="4">
      <t>ユウハツ</t>
    </rPh>
    <rPh sb="4" eb="5">
      <t>ガク</t>
    </rPh>
    <rPh sb="6" eb="8">
      <t>ゴウケイ</t>
    </rPh>
    <phoneticPr fontId="2"/>
  </si>
  <si>
    <t>雇用係数</t>
    <rPh sb="0" eb="2">
      <t>コヨウ</t>
    </rPh>
    <rPh sb="2" eb="4">
      <t>ケイスウ</t>
    </rPh>
    <phoneticPr fontId="2"/>
  </si>
  <si>
    <t>（建設現場そのものを事業所としてとらえるため、移出や移入は存在しないものと扱われ、自給率は入力しなくても100％となっている。）</t>
    <rPh sb="1" eb="3">
      <t>ケンセツ</t>
    </rPh>
    <rPh sb="3" eb="5">
      <t>ゲンバ</t>
    </rPh>
    <rPh sb="10" eb="13">
      <t>ジギョウショ</t>
    </rPh>
    <rPh sb="23" eb="25">
      <t>イシュツ</t>
    </rPh>
    <rPh sb="26" eb="28">
      <t>イニュウ</t>
    </rPh>
    <rPh sb="29" eb="31">
      <t>ソンザイ</t>
    </rPh>
    <rPh sb="37" eb="38">
      <t>アツカ</t>
    </rPh>
    <phoneticPr fontId="2"/>
  </si>
  <si>
    <t>令和</t>
    <rPh sb="0" eb="2">
      <t>レイワ</t>
    </rPh>
    <phoneticPr fontId="2"/>
  </si>
  <si>
    <t>※移輸入率＝（移輸入額×(-１)）÷（県内需要計）</t>
    <rPh sb="1" eb="2">
      <t>ウツリ</t>
    </rPh>
    <rPh sb="2" eb="4">
      <t>ユニュウ</t>
    </rPh>
    <rPh sb="4" eb="5">
      <t>リツ</t>
    </rPh>
    <rPh sb="7" eb="8">
      <t>ウツリ</t>
    </rPh>
    <rPh sb="8" eb="11">
      <t>ユニュウガク</t>
    </rPh>
    <rPh sb="19" eb="21">
      <t>ケンナイ</t>
    </rPh>
    <rPh sb="21" eb="23">
      <t>ジュヨウ</t>
    </rPh>
    <rPh sb="23" eb="24">
      <t>ケイ</t>
    </rPh>
    <phoneticPr fontId="2"/>
  </si>
  <si>
    <t>農林漁業</t>
  </si>
  <si>
    <t>プラスチック・ゴム製品</t>
  </si>
  <si>
    <t>情報通信機器</t>
  </si>
  <si>
    <t>他に分類されない会員制団体</t>
  </si>
  <si>
    <t>事務用品</t>
    <rPh sb="0" eb="2">
      <t>ジム</t>
    </rPh>
    <rPh sb="2" eb="4">
      <t>ヨウヒン</t>
    </rPh>
    <phoneticPr fontId="4"/>
  </si>
  <si>
    <t>分類不明</t>
    <rPh sb="0" eb="2">
      <t>ブンルイ</t>
    </rPh>
    <rPh sb="2" eb="4">
      <t>フメイ</t>
    </rPh>
    <phoneticPr fontId="4"/>
  </si>
  <si>
    <t>　このワークシートは、「令和２年富山県産業連関表37部門表」を使って、経済波及効果を測定するために作成したものです。</t>
    <rPh sb="12" eb="14">
      <t>レイワ</t>
    </rPh>
    <rPh sb="15" eb="16">
      <t>ネン</t>
    </rPh>
    <rPh sb="16" eb="19">
      <t>トヤマケン</t>
    </rPh>
    <rPh sb="19" eb="21">
      <t>サンギョウ</t>
    </rPh>
    <rPh sb="21" eb="23">
      <t>レンカン</t>
    </rPh>
    <rPh sb="23" eb="24">
      <t>ヒョウ</t>
    </rPh>
    <rPh sb="26" eb="28">
      <t>ブモン</t>
    </rPh>
    <rPh sb="28" eb="29">
      <t>ヒョウ</t>
    </rPh>
    <rPh sb="31" eb="32">
      <t>ツカ</t>
    </rPh>
    <rPh sb="35" eb="37">
      <t>ケイザイ</t>
    </rPh>
    <rPh sb="37" eb="39">
      <t>ハキュウ</t>
    </rPh>
    <rPh sb="39" eb="41">
      <t>コウカ</t>
    </rPh>
    <rPh sb="42" eb="44">
      <t>ソクテイ</t>
    </rPh>
    <phoneticPr fontId="2"/>
  </si>
  <si>
    <t>分析に使用する産業連関表は令和２年時点のものですが、分析対象年と短期的には大幅に変化しないと仮定しています。</t>
    <rPh sb="0" eb="2">
      <t>ブンセキ</t>
    </rPh>
    <rPh sb="3" eb="5">
      <t>シヨウ</t>
    </rPh>
    <rPh sb="7" eb="9">
      <t>サンギョウ</t>
    </rPh>
    <rPh sb="9" eb="11">
      <t>レンカン</t>
    </rPh>
    <rPh sb="11" eb="12">
      <t>ヒョウ</t>
    </rPh>
    <rPh sb="13" eb="15">
      <t>レイワ</t>
    </rPh>
    <rPh sb="16" eb="17">
      <t>ネン</t>
    </rPh>
    <rPh sb="17" eb="19">
      <t>ジテン</t>
    </rPh>
    <rPh sb="26" eb="28">
      <t>ブンセキ</t>
    </rPh>
    <rPh sb="28" eb="30">
      <t>タイショウ</t>
    </rPh>
    <rPh sb="30" eb="31">
      <t>ネン</t>
    </rPh>
    <rPh sb="32" eb="35">
      <t>タンキテキ</t>
    </rPh>
    <rPh sb="37" eb="39">
      <t>オオハバ</t>
    </rPh>
    <rPh sb="40" eb="42">
      <t>ヘンカ</t>
    </rPh>
    <rPh sb="46" eb="48">
      <t>カテイ</t>
    </rPh>
    <phoneticPr fontId="2"/>
  </si>
  <si>
    <t>　どのような費用がどの部門に該当するか不明の場合、「令和２年富山県産業連関表部門分類表」を参考にしてください。</t>
  </si>
  <si>
    <t>　時期がいつか特定できる場合はその年の消費性向を入力。
　何も入力しなければ令和２年の消費性向で計算することになる。</t>
    <rPh sb="1" eb="3">
      <t>ジキ</t>
    </rPh>
    <rPh sb="7" eb="9">
      <t>トクテイ</t>
    </rPh>
    <rPh sb="12" eb="14">
      <t>バアイ</t>
    </rPh>
    <rPh sb="17" eb="18">
      <t>トシ</t>
    </rPh>
    <rPh sb="19" eb="21">
      <t>ショウヒ</t>
    </rPh>
    <rPh sb="21" eb="23">
      <t>セイコウ</t>
    </rPh>
    <rPh sb="24" eb="26">
      <t>ニュウリョク</t>
    </rPh>
    <rPh sb="29" eb="30">
      <t>ナニ</t>
    </rPh>
    <rPh sb="31" eb="33">
      <t>ニュウリョク</t>
    </rPh>
    <rPh sb="43" eb="45">
      <t>ショウヒ</t>
    </rPh>
    <rPh sb="45" eb="47">
      <t>セイコウ</t>
    </rPh>
    <rPh sb="48" eb="50">
      <t>ケイサン</t>
    </rPh>
    <phoneticPr fontId="2"/>
  </si>
  <si>
    <t>令和２年を自動的に適用）</t>
    <rPh sb="7" eb="8">
      <t>テキ</t>
    </rPh>
    <phoneticPr fontId="2"/>
  </si>
  <si>
    <t>①　「令和２年富山県産業連関表（３７部門表）」を使い計算</t>
    <rPh sb="7" eb="10">
      <t>トヤマケン</t>
    </rPh>
    <rPh sb="10" eb="12">
      <t>サンギョウ</t>
    </rPh>
    <rPh sb="12" eb="14">
      <t>レンカン</t>
    </rPh>
    <rPh sb="14" eb="15">
      <t>ヒョウ</t>
    </rPh>
    <rPh sb="18" eb="20">
      <t>ブモン</t>
    </rPh>
    <rPh sb="20" eb="21">
      <t>ヒョウ</t>
    </rPh>
    <rPh sb="24" eb="25">
      <t>ツカ</t>
    </rPh>
    <rPh sb="26" eb="28">
      <t>ケイサン</t>
    </rPh>
    <phoneticPr fontId="2"/>
  </si>
  <si>
    <t>※　商業マージン率・運輸マージン率は、総務省「令和２年産業連関表」の「需要合計」により計算。</t>
    <rPh sb="2" eb="4">
      <t>ショウギョウ</t>
    </rPh>
    <rPh sb="8" eb="9">
      <t>リツ</t>
    </rPh>
    <rPh sb="10" eb="12">
      <t>ウンユ</t>
    </rPh>
    <rPh sb="16" eb="17">
      <t>リツ</t>
    </rPh>
    <rPh sb="35" eb="37">
      <t>ジュヨウ</t>
    </rPh>
    <rPh sb="43" eb="45">
      <t>ケイサン</t>
    </rPh>
    <phoneticPr fontId="2"/>
  </si>
  <si>
    <t>電気・ガス・熱供給</t>
  </si>
  <si>
    <t>（令和</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</si>
</sst>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0000"/>
    <numFmt numFmtId="177" formatCode="#,##0.000000"/>
    <numFmt numFmtId="178" formatCode="#,##0.0"/>
    <numFmt numFmtId="179" formatCode="#,##0.0_ "/>
    <numFmt numFmtId="180" formatCode="#,##0.0000"/>
    <numFmt numFmtId="181" formatCode="#,##0.000"/>
    <numFmt numFmtId="182" formatCode="0.0%"/>
    <numFmt numFmtId="183" formatCode="#,##0_ "/>
    <numFmt numFmtId="184" formatCode="0.000000_ "/>
    <numFmt numFmtId="185" formatCode="0.0000"/>
    <numFmt numFmtId="186" formatCode="#,##0_ ;[Red]\-#,##0\ "/>
    <numFmt numFmtId="187" formatCode="#,##0.00_);[Red]\(#,##0.00\)"/>
    <numFmt numFmtId="188" formatCode="#,##0.0_ ;[Red]\-#,##0.0\ "/>
    <numFmt numFmtId="189" formatCode="#,##0.0;[Red]\-#,##0.0"/>
    <numFmt numFmtId="190" formatCode="#,##0.000_);[Red]\(#,##0.000\)"/>
    <numFmt numFmtId="191" formatCode="#,##0.0_);[Red]\(#,##0.0\)"/>
  </numFmts>
  <fonts count="19" x14ac:knownFonts="1">
    <font>
      <sz val="11"/>
      <name val="ＭＳ Ｐゴシック"/>
      <family val="3"/>
      <charset val="128"/>
    </font>
    <font>
      <sz val="11"/>
      <name val="ＭＳ Ｐゴシック"/>
      <family val="3"/>
      <charset val="128"/>
    </font>
    <font>
      <sz val="6"/>
      <name val="ＭＳ Ｐゴシック"/>
      <family val="3"/>
      <charset val="128"/>
    </font>
    <font>
      <sz val="7"/>
      <name val="ＭＳ Ｐ明朝"/>
      <family val="1"/>
      <charset val="128"/>
    </font>
    <font>
      <sz val="10"/>
      <name val="ＭＳ ゴシック"/>
      <family val="3"/>
      <charset val="128"/>
    </font>
    <font>
      <sz val="12"/>
      <name val="ＭＳ ゴシック"/>
      <family val="3"/>
      <charset val="128"/>
    </font>
    <font>
      <sz val="11"/>
      <name val="ＭＳ ゴシック"/>
      <family val="3"/>
      <charset val="128"/>
    </font>
    <font>
      <sz val="11"/>
      <color indexed="52"/>
      <name val="ＭＳ Ｐゴシック"/>
      <family val="3"/>
      <charset val="128"/>
    </font>
    <font>
      <sz val="9"/>
      <name val="ＭＳ Ｐ明朝"/>
      <family val="1"/>
      <charset val="128"/>
    </font>
    <font>
      <sz val="10"/>
      <name val="ＭＳ Ｐゴシック"/>
      <family val="3"/>
      <charset val="128"/>
    </font>
    <font>
      <u/>
      <sz val="11"/>
      <color indexed="12"/>
      <name val="ＭＳ Ｐゴシック"/>
      <family val="3"/>
      <charset val="128"/>
    </font>
    <font>
      <sz val="9"/>
      <name val="ＭＳ 明朝"/>
      <family val="1"/>
      <charset val="128"/>
    </font>
    <font>
      <sz val="8"/>
      <name val="ＭＳ ゴシック"/>
      <family val="3"/>
      <charset val="128"/>
    </font>
    <font>
      <sz val="9"/>
      <name val="ＭＳ ゴシック"/>
      <family val="3"/>
      <charset val="128"/>
    </font>
    <font>
      <sz val="11"/>
      <name val="ＭＳ Ｐ明朝"/>
      <family val="1"/>
      <charset val="128"/>
    </font>
    <font>
      <b/>
      <u/>
      <sz val="9"/>
      <name val="ＭＳ ゴシック"/>
      <family val="3"/>
      <charset val="128"/>
    </font>
    <font>
      <b/>
      <sz val="11"/>
      <name val="ＭＳ ゴシック"/>
      <family val="3"/>
      <charset val="128"/>
    </font>
    <font>
      <b/>
      <u/>
      <sz val="12"/>
      <name val="ＭＳ ゴシック"/>
      <family val="3"/>
      <charset val="128"/>
    </font>
    <font>
      <b/>
      <sz val="12"/>
      <name val="ＭＳ ゴシック"/>
      <family val="3"/>
      <charset val="128"/>
    </font>
  </fonts>
  <fills count="32">
    <fill>
      <patternFill patternType="none"/>
    </fill>
    <fill>
      <patternFill patternType="gray125"/>
    </fill>
    <fill>
      <patternFill patternType="solid">
        <fgColor indexed="9"/>
        <bgColor indexed="64"/>
      </patternFill>
    </fill>
    <fill>
      <patternFill patternType="solid">
        <fgColor indexed="45"/>
        <bgColor indexed="64"/>
      </patternFill>
    </fill>
    <fill>
      <patternFill patternType="solid">
        <fgColor indexed="41"/>
        <bgColor indexed="64"/>
      </patternFill>
    </fill>
    <fill>
      <patternFill patternType="solid">
        <fgColor indexed="42"/>
        <bgColor indexed="64"/>
      </patternFill>
    </fill>
    <fill>
      <patternFill patternType="solid">
        <fgColor indexed="15"/>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26"/>
        <bgColor indexed="64"/>
      </patternFill>
    </fill>
    <fill>
      <patternFill patternType="solid">
        <fgColor indexed="27"/>
        <bgColor indexed="64"/>
      </patternFill>
    </fill>
    <fill>
      <patternFill patternType="solid">
        <fgColor rgb="FFFFC00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rgb="FF66FF33"/>
        <bgColor indexed="64"/>
      </patternFill>
    </fill>
    <fill>
      <patternFill patternType="solid">
        <fgColor rgb="FF99FF66"/>
        <bgColor indexed="64"/>
      </patternFill>
    </fill>
    <fill>
      <patternFill patternType="solid">
        <fgColor rgb="FFFF99CC"/>
        <bgColor indexed="64"/>
      </patternFill>
    </fill>
    <fill>
      <patternFill patternType="solid">
        <fgColor rgb="FFFFFF99"/>
        <bgColor indexed="64"/>
      </patternFill>
    </fill>
    <fill>
      <patternFill patternType="solid">
        <fgColor rgb="FFFF99FF"/>
        <bgColor indexed="64"/>
      </patternFill>
    </fill>
    <fill>
      <patternFill patternType="solid">
        <fgColor rgb="FFFFFF00"/>
        <bgColor indexed="64"/>
      </patternFill>
    </fill>
    <fill>
      <patternFill patternType="solid">
        <fgColor rgb="FFCCFFCC"/>
        <bgColor indexed="64"/>
      </patternFill>
    </fill>
    <fill>
      <patternFill patternType="solid">
        <fgColor rgb="FF92D050"/>
        <bgColor indexed="64"/>
      </patternFill>
    </fill>
    <fill>
      <patternFill patternType="solid">
        <fgColor theme="9" tint="0.39997558519241921"/>
        <bgColor indexed="64"/>
      </patternFill>
    </fill>
    <fill>
      <patternFill patternType="solid">
        <fgColor rgb="FF99FF33"/>
        <bgColor indexed="64"/>
      </patternFill>
    </fill>
    <fill>
      <patternFill patternType="solid">
        <fgColor theme="0" tint="-4.9989318521683403E-2"/>
        <bgColor indexed="64"/>
      </patternFill>
    </fill>
    <fill>
      <patternFill patternType="solid">
        <fgColor rgb="FFCCCCFF"/>
        <bgColor indexed="64"/>
      </patternFill>
    </fill>
    <fill>
      <patternFill patternType="solid">
        <fgColor rgb="FF99FFCC"/>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s>
  <borders count="248">
    <border>
      <left/>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top style="hair">
        <color indexed="64"/>
      </top>
      <bottom/>
      <diagonal/>
    </border>
    <border>
      <left/>
      <right/>
      <top style="hair">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top/>
      <bottom style="dashed">
        <color indexed="64"/>
      </bottom>
      <diagonal/>
    </border>
    <border>
      <left/>
      <right/>
      <top style="thin">
        <color indexed="64"/>
      </top>
      <bottom style="dashed">
        <color indexed="64"/>
      </bottom>
      <diagonal/>
    </border>
    <border>
      <left/>
      <right style="thin">
        <color indexed="64"/>
      </right>
      <top style="hair">
        <color indexed="64"/>
      </top>
      <bottom/>
      <diagonal/>
    </border>
    <border>
      <left style="double">
        <color indexed="64"/>
      </left>
      <right style="double">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style="double">
        <color indexed="64"/>
      </left>
      <right style="double">
        <color indexed="64"/>
      </right>
      <top style="medium">
        <color indexed="64"/>
      </top>
      <bottom style="thin">
        <color indexed="64"/>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double">
        <color indexed="64"/>
      </left>
      <right style="double">
        <color indexed="64"/>
      </right>
      <top style="thin">
        <color indexed="64"/>
      </top>
      <bottom/>
      <diagonal/>
    </border>
    <border>
      <left style="double">
        <color indexed="64"/>
      </left>
      <right style="double">
        <color indexed="64"/>
      </right>
      <top/>
      <bottom/>
      <diagonal/>
    </border>
    <border>
      <left style="double">
        <color indexed="64"/>
      </left>
      <right style="double">
        <color indexed="64"/>
      </right>
      <top style="hair">
        <color indexed="64"/>
      </top>
      <bottom/>
      <diagonal/>
    </border>
    <border>
      <left style="double">
        <color indexed="64"/>
      </left>
      <right style="double">
        <color indexed="64"/>
      </right>
      <top/>
      <bottom style="hair">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double">
        <color indexed="64"/>
      </left>
      <right/>
      <top/>
      <bottom/>
      <diagonal/>
    </border>
    <border>
      <left/>
      <right style="hair">
        <color indexed="64"/>
      </right>
      <top/>
      <bottom style="hair">
        <color indexed="64"/>
      </bottom>
      <diagonal/>
    </border>
    <border>
      <left style="dotted">
        <color indexed="64"/>
      </left>
      <right style="dotted">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dotted">
        <color indexed="64"/>
      </left>
      <right style="double">
        <color indexed="64"/>
      </right>
      <top style="medium">
        <color indexed="64"/>
      </top>
      <bottom style="thin">
        <color indexed="64"/>
      </bottom>
      <diagonal/>
    </border>
    <border>
      <left style="dotted">
        <color indexed="64"/>
      </left>
      <right style="double">
        <color indexed="64"/>
      </right>
      <top/>
      <bottom style="thin">
        <color indexed="64"/>
      </bottom>
      <diagonal/>
    </border>
    <border>
      <left style="dotted">
        <color indexed="64"/>
      </left>
      <right style="double">
        <color indexed="64"/>
      </right>
      <top/>
      <bottom/>
      <diagonal/>
    </border>
    <border>
      <left style="dotted">
        <color indexed="64"/>
      </left>
      <right style="double">
        <color indexed="64"/>
      </right>
      <top style="hair">
        <color indexed="64"/>
      </top>
      <bottom/>
      <diagonal/>
    </border>
    <border>
      <left style="dotted">
        <color indexed="64"/>
      </left>
      <right style="double">
        <color indexed="64"/>
      </right>
      <top/>
      <bottom style="hair">
        <color indexed="64"/>
      </bottom>
      <diagonal/>
    </border>
    <border>
      <left style="dotted">
        <color indexed="64"/>
      </left>
      <right style="double">
        <color indexed="64"/>
      </right>
      <top style="thin">
        <color indexed="64"/>
      </top>
      <bottom style="medium">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bottom/>
      <diagonal/>
    </border>
    <border>
      <left style="double">
        <color indexed="64"/>
      </left>
      <right style="medium">
        <color indexed="64"/>
      </right>
      <top style="hair">
        <color indexed="64"/>
      </top>
      <bottom/>
      <diagonal/>
    </border>
    <border>
      <left style="double">
        <color indexed="64"/>
      </left>
      <right style="medium">
        <color indexed="64"/>
      </right>
      <top/>
      <bottom style="hair">
        <color indexed="64"/>
      </bottom>
      <diagonal/>
    </border>
    <border>
      <left style="double">
        <color indexed="64"/>
      </left>
      <right style="medium">
        <color indexed="64"/>
      </right>
      <top style="thin">
        <color indexed="64"/>
      </top>
      <bottom style="medium">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right style="dotted">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style="hair">
        <color indexed="64"/>
      </top>
      <bottom/>
      <diagonal/>
    </border>
    <border>
      <left style="dotted">
        <color indexed="64"/>
      </left>
      <right style="dotted">
        <color indexed="64"/>
      </right>
      <top/>
      <bottom style="hair">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medium">
        <color indexed="64"/>
      </top>
      <bottom/>
      <diagonal/>
    </border>
    <border>
      <left/>
      <right style="double">
        <color indexed="64"/>
      </right>
      <top/>
      <bottom style="thin">
        <color indexed="64"/>
      </bottom>
      <diagonal/>
    </border>
    <border>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style="thin">
        <color indexed="64"/>
      </top>
      <bottom style="medium">
        <color indexed="64"/>
      </bottom>
      <diagonal/>
    </border>
    <border>
      <left/>
      <right style="dotted">
        <color indexed="64"/>
      </right>
      <top style="medium">
        <color indexed="64"/>
      </top>
      <bottom/>
      <diagonal/>
    </border>
    <border>
      <left/>
      <right style="dotted">
        <color indexed="64"/>
      </right>
      <top style="hair">
        <color indexed="64"/>
      </top>
      <bottom/>
      <diagonal/>
    </border>
    <border>
      <left style="dotted">
        <color indexed="64"/>
      </left>
      <right/>
      <top style="hair">
        <color indexed="64"/>
      </top>
      <bottom/>
      <diagonal/>
    </border>
    <border>
      <left/>
      <right style="dotted">
        <color indexed="64"/>
      </right>
      <top/>
      <bottom style="hair">
        <color indexed="64"/>
      </bottom>
      <diagonal/>
    </border>
    <border>
      <left style="dotted">
        <color indexed="64"/>
      </left>
      <right/>
      <top/>
      <bottom style="hair">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style="thin">
        <color indexed="64"/>
      </top>
      <bottom style="medium">
        <color indexed="64"/>
      </bottom>
      <diagonal/>
    </border>
    <border>
      <left style="double">
        <color indexed="64"/>
      </left>
      <right/>
      <top style="hair">
        <color indexed="64"/>
      </top>
      <bottom/>
      <diagonal/>
    </border>
    <border>
      <left style="double">
        <color indexed="64"/>
      </left>
      <right/>
      <top/>
      <bottom style="hair">
        <color indexed="64"/>
      </bottom>
      <diagonal/>
    </border>
    <border>
      <left style="medium">
        <color indexed="64"/>
      </left>
      <right style="double">
        <color indexed="64"/>
      </right>
      <top/>
      <bottom/>
      <diagonal/>
    </border>
    <border>
      <left style="medium">
        <color indexed="64"/>
      </left>
      <right style="double">
        <color indexed="64"/>
      </right>
      <top style="hair">
        <color indexed="64"/>
      </top>
      <bottom/>
      <diagonal/>
    </border>
    <border>
      <left style="medium">
        <color indexed="64"/>
      </left>
      <right style="double">
        <color indexed="64"/>
      </right>
      <top/>
      <bottom style="hair">
        <color indexed="64"/>
      </bottom>
      <diagonal/>
    </border>
    <border>
      <left style="double">
        <color indexed="64"/>
      </left>
      <right/>
      <top style="medium">
        <color indexed="64"/>
      </top>
      <bottom/>
      <diagonal/>
    </border>
    <border>
      <left/>
      <right style="medium">
        <color indexed="64"/>
      </right>
      <top style="double">
        <color indexed="64"/>
      </top>
      <bottom style="double">
        <color indexed="64"/>
      </bottom>
      <diagonal/>
    </border>
    <border>
      <left/>
      <right style="double">
        <color indexed="64"/>
      </right>
      <top/>
      <bottom style="double">
        <color indexed="64"/>
      </bottom>
      <diagonal/>
    </border>
    <border>
      <left/>
      <right style="medium">
        <color indexed="64"/>
      </right>
      <top/>
      <bottom style="double">
        <color indexed="64"/>
      </bottom>
      <diagonal/>
    </border>
    <border>
      <left/>
      <right style="dotted">
        <color indexed="64"/>
      </right>
      <top style="thin">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double">
        <color indexed="64"/>
      </left>
      <right style="double">
        <color indexed="64"/>
      </right>
      <top style="medium">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diagonal/>
    </border>
    <border>
      <left/>
      <right style="double">
        <color indexed="64"/>
      </right>
      <top style="medium">
        <color indexed="64"/>
      </top>
      <bottom/>
      <diagonal/>
    </border>
    <border>
      <left/>
      <right/>
      <top style="medium">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right style="medium">
        <color indexed="64"/>
      </right>
      <top/>
      <bottom style="dotted">
        <color indexed="64"/>
      </bottom>
      <diagonal/>
    </border>
    <border>
      <left/>
      <right style="medium">
        <color indexed="64"/>
      </right>
      <top style="dotted">
        <color indexed="64"/>
      </top>
      <bottom/>
      <diagonal/>
    </border>
    <border>
      <left/>
      <right style="medium">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style="dotted">
        <color indexed="64"/>
      </top>
      <bottom/>
      <diagonal/>
    </border>
    <border>
      <left style="dotted">
        <color indexed="64"/>
      </left>
      <right style="thin">
        <color indexed="64"/>
      </right>
      <top/>
      <bottom style="medium">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dotted">
        <color indexed="64"/>
      </left>
      <right style="double">
        <color indexed="64"/>
      </right>
      <top style="medium">
        <color indexed="64"/>
      </top>
      <bottom/>
      <diagonal/>
    </border>
    <border>
      <left style="double">
        <color indexed="64"/>
      </left>
      <right/>
      <top/>
      <bottom style="double">
        <color indexed="64"/>
      </bottom>
      <diagonal/>
    </border>
    <border>
      <left/>
      <right/>
      <top/>
      <bottom style="double">
        <color rgb="FFFF0000"/>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right style="double">
        <color rgb="FFFF0000"/>
      </right>
      <top/>
      <bottom style="medium">
        <color indexed="64"/>
      </bottom>
      <diagonal/>
    </border>
  </borders>
  <cellStyleXfs count="5">
    <xf numFmtId="0" fontId="0" fillId="0" borderId="0">
      <alignment vertical="center"/>
    </xf>
    <xf numFmtId="0" fontId="10"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1" fillId="0" borderId="0"/>
    <xf numFmtId="0" fontId="11" fillId="0" borderId="0"/>
  </cellStyleXfs>
  <cellXfs count="824">
    <xf numFmtId="0" fontId="0" fillId="0" borderId="0" xfId="0">
      <alignment vertical="center"/>
    </xf>
    <xf numFmtId="0" fontId="4" fillId="0" borderId="0" xfId="0" applyFont="1">
      <alignment vertical="center"/>
    </xf>
    <xf numFmtId="0" fontId="4" fillId="0" borderId="0" xfId="0" applyFont="1" applyBorder="1">
      <alignment vertical="center"/>
    </xf>
    <xf numFmtId="0" fontId="5" fillId="0" borderId="0" xfId="0" applyFont="1">
      <alignment vertical="center"/>
    </xf>
    <xf numFmtId="0" fontId="6" fillId="0" borderId="0" xfId="0" applyFont="1">
      <alignment vertical="center"/>
    </xf>
    <xf numFmtId="0" fontId="4" fillId="0" borderId="0" xfId="0" applyFont="1" applyFill="1" applyBorder="1">
      <alignment vertical="center"/>
    </xf>
    <xf numFmtId="0" fontId="4" fillId="0" borderId="1" xfId="0" applyFont="1" applyBorder="1">
      <alignment vertical="center"/>
    </xf>
    <xf numFmtId="0" fontId="4" fillId="0" borderId="2" xfId="0" applyFont="1" applyBorder="1">
      <alignment vertical="center"/>
    </xf>
    <xf numFmtId="0" fontId="4" fillId="0" borderId="3" xfId="0" applyFont="1" applyBorder="1">
      <alignment vertical="center"/>
    </xf>
    <xf numFmtId="49" fontId="4" fillId="2" borderId="4" xfId="0" applyNumberFormat="1" applyFont="1" applyFill="1" applyBorder="1" applyAlignment="1">
      <alignment horizontal="center" vertical="center"/>
    </xf>
    <xf numFmtId="49" fontId="4" fillId="2" borderId="5" xfId="0" applyNumberFormat="1" applyFont="1" applyFill="1" applyBorder="1" applyAlignment="1">
      <alignment horizontal="right" vertical="center"/>
    </xf>
    <xf numFmtId="0" fontId="4" fillId="2" borderId="2" xfId="0" applyFont="1" applyFill="1" applyBorder="1" applyAlignment="1">
      <alignment horizontal="distributed" vertical="center"/>
    </xf>
    <xf numFmtId="0" fontId="4" fillId="2" borderId="3" xfId="0" applyFont="1" applyFill="1" applyBorder="1" applyAlignment="1">
      <alignment horizontal="distributed" vertical="center"/>
    </xf>
    <xf numFmtId="49" fontId="4" fillId="2" borderId="6" xfId="0" applyNumberFormat="1" applyFont="1" applyFill="1" applyBorder="1" applyAlignment="1">
      <alignment horizontal="right" vertical="center"/>
    </xf>
    <xf numFmtId="0" fontId="4" fillId="2" borderId="0" xfId="0" applyFont="1" applyFill="1" applyBorder="1" applyAlignment="1">
      <alignment horizontal="distributed" vertical="center"/>
    </xf>
    <xf numFmtId="49" fontId="4" fillId="2" borderId="7" xfId="0" applyNumberFormat="1" applyFont="1" applyFill="1" applyBorder="1" applyAlignment="1">
      <alignment horizontal="right" vertical="center"/>
    </xf>
    <xf numFmtId="0" fontId="4" fillId="2" borderId="8" xfId="0" applyFont="1" applyFill="1" applyBorder="1" applyAlignment="1">
      <alignment horizontal="distributed" vertical="center"/>
    </xf>
    <xf numFmtId="49" fontId="4" fillId="2" borderId="9" xfId="0" applyNumberFormat="1" applyFont="1" applyFill="1" applyBorder="1" applyAlignment="1">
      <alignment horizontal="right" vertical="center"/>
    </xf>
    <xf numFmtId="0" fontId="4" fillId="2" borderId="10" xfId="0" applyFont="1" applyFill="1" applyBorder="1" applyAlignment="1">
      <alignment horizontal="distributed" vertical="center"/>
    </xf>
    <xf numFmtId="49" fontId="4" fillId="2" borderId="11" xfId="0" applyNumberFormat="1" applyFont="1" applyFill="1" applyBorder="1" applyAlignment="1">
      <alignment horizontal="right" vertical="center"/>
    </xf>
    <xf numFmtId="0" fontId="4" fillId="2" borderId="12" xfId="0" applyFont="1" applyFill="1" applyBorder="1" applyAlignment="1">
      <alignment horizontal="center" vertical="center"/>
    </xf>
    <xf numFmtId="0" fontId="6" fillId="2" borderId="0" xfId="0" applyFont="1" applyFill="1" applyBorder="1">
      <alignment vertical="center"/>
    </xf>
    <xf numFmtId="0" fontId="6" fillId="2" borderId="8" xfId="0" applyFont="1" applyFill="1" applyBorder="1">
      <alignment vertical="center"/>
    </xf>
    <xf numFmtId="0" fontId="6" fillId="2" borderId="10" xfId="0" applyFont="1" applyFill="1" applyBorder="1">
      <alignment vertical="center"/>
    </xf>
    <xf numFmtId="0" fontId="6" fillId="2" borderId="12" xfId="0" applyFont="1" applyFill="1" applyBorder="1">
      <alignment vertical="center"/>
    </xf>
    <xf numFmtId="49" fontId="4" fillId="2" borderId="13" xfId="0" applyNumberFormat="1" applyFont="1" applyFill="1" applyBorder="1" applyAlignment="1">
      <alignment horizontal="center" vertical="center"/>
    </xf>
    <xf numFmtId="0" fontId="4" fillId="0" borderId="0" xfId="0" applyFont="1" applyBorder="1" applyAlignment="1">
      <alignment horizontal="center" vertical="center"/>
    </xf>
    <xf numFmtId="0" fontId="4" fillId="2" borderId="14" xfId="0" applyFont="1" applyFill="1" applyBorder="1">
      <alignment vertical="center"/>
    </xf>
    <xf numFmtId="0" fontId="4" fillId="2" borderId="15" xfId="0" applyFont="1" applyFill="1" applyBorder="1">
      <alignment vertical="center"/>
    </xf>
    <xf numFmtId="0" fontId="4" fillId="0" borderId="0" xfId="0" applyFont="1" applyAlignment="1">
      <alignment horizontal="right" vertical="center"/>
    </xf>
    <xf numFmtId="0" fontId="4" fillId="3" borderId="0" xfId="0" applyFont="1" applyFill="1">
      <alignment vertical="center"/>
    </xf>
    <xf numFmtId="0" fontId="4" fillId="3" borderId="0" xfId="0" applyFont="1" applyFill="1" applyAlignment="1">
      <alignment horizontal="center" vertical="center"/>
    </xf>
    <xf numFmtId="0" fontId="4" fillId="4" borderId="16" xfId="0" applyFont="1" applyFill="1" applyBorder="1" applyAlignment="1">
      <alignment horizontal="center" vertical="center"/>
    </xf>
    <xf numFmtId="0" fontId="4" fillId="4" borderId="17" xfId="0" applyFont="1" applyFill="1" applyBorder="1">
      <alignment vertical="center"/>
    </xf>
    <xf numFmtId="178" fontId="4" fillId="0" borderId="0" xfId="0" applyNumberFormat="1" applyFont="1" applyFill="1" applyBorder="1">
      <alignment vertical="center"/>
    </xf>
    <xf numFmtId="0" fontId="4" fillId="5" borderId="18"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178" fontId="4" fillId="3" borderId="21" xfId="0" applyNumberFormat="1" applyFont="1" applyFill="1" applyBorder="1">
      <alignment vertical="center"/>
    </xf>
    <xf numFmtId="0" fontId="4" fillId="4" borderId="0" xfId="0" applyFont="1" applyFill="1" applyBorder="1">
      <alignment vertical="center"/>
    </xf>
    <xf numFmtId="0" fontId="4" fillId="4" borderId="22" xfId="0" applyFont="1" applyFill="1" applyBorder="1" applyAlignment="1">
      <alignment horizontal="center" vertical="center"/>
    </xf>
    <xf numFmtId="0" fontId="4" fillId="4" borderId="2" xfId="0" applyFont="1" applyFill="1" applyBorder="1">
      <alignment vertical="center"/>
    </xf>
    <xf numFmtId="182" fontId="4" fillId="4" borderId="16" xfId="0" applyNumberFormat="1" applyFont="1" applyFill="1" applyBorder="1">
      <alignment vertical="center"/>
    </xf>
    <xf numFmtId="0" fontId="4" fillId="6" borderId="23" xfId="0" applyFont="1" applyFill="1" applyBorder="1">
      <alignment vertical="center"/>
    </xf>
    <xf numFmtId="0" fontId="4" fillId="6" borderId="24" xfId="0" applyFont="1" applyFill="1" applyBorder="1">
      <alignment vertical="center"/>
    </xf>
    <xf numFmtId="0" fontId="4" fillId="7" borderId="25" xfId="0" applyFont="1" applyFill="1" applyBorder="1" applyAlignment="1">
      <alignment horizontal="center" vertical="center"/>
    </xf>
    <xf numFmtId="0" fontId="4" fillId="7" borderId="26" xfId="0" applyFont="1" applyFill="1" applyBorder="1">
      <alignment vertical="center"/>
    </xf>
    <xf numFmtId="0" fontId="4" fillId="8" borderId="25" xfId="0" applyFont="1" applyFill="1" applyBorder="1" applyAlignment="1">
      <alignment horizontal="center" vertical="center"/>
    </xf>
    <xf numFmtId="0" fontId="4" fillId="6" borderId="26" xfId="0" applyFont="1" applyFill="1" applyBorder="1">
      <alignment vertical="center"/>
    </xf>
    <xf numFmtId="0" fontId="4" fillId="8" borderId="26" xfId="0" applyFont="1" applyFill="1" applyBorder="1">
      <alignment vertical="center"/>
    </xf>
    <xf numFmtId="0" fontId="4" fillId="0" borderId="27" xfId="0" applyFont="1" applyBorder="1">
      <alignment vertical="center"/>
    </xf>
    <xf numFmtId="0" fontId="4" fillId="4" borderId="28" xfId="0" applyFont="1" applyFill="1" applyBorder="1">
      <alignment vertical="center"/>
    </xf>
    <xf numFmtId="0" fontId="4" fillId="4" borderId="29" xfId="0" applyFont="1" applyFill="1" applyBorder="1" applyAlignment="1">
      <alignment horizontal="center" vertical="center"/>
    </xf>
    <xf numFmtId="0" fontId="4" fillId="4" borderId="30" xfId="0" applyFont="1" applyFill="1" applyBorder="1">
      <alignment vertical="center"/>
    </xf>
    <xf numFmtId="0" fontId="4" fillId="4" borderId="31" xfId="0" applyFont="1" applyFill="1" applyBorder="1">
      <alignment vertical="center"/>
    </xf>
    <xf numFmtId="0" fontId="4" fillId="4" borderId="32" xfId="0" applyFont="1" applyFill="1" applyBorder="1">
      <alignment vertical="center"/>
    </xf>
    <xf numFmtId="0" fontId="4" fillId="4" borderId="33" xfId="0" applyFont="1" applyFill="1" applyBorder="1">
      <alignment vertical="center"/>
    </xf>
    <xf numFmtId="0" fontId="4" fillId="4" borderId="34" xfId="0" applyFont="1" applyFill="1" applyBorder="1">
      <alignment vertical="center"/>
    </xf>
    <xf numFmtId="0" fontId="4" fillId="4" borderId="35" xfId="0" applyFont="1" applyFill="1" applyBorder="1">
      <alignment vertical="center"/>
    </xf>
    <xf numFmtId="0" fontId="4" fillId="9" borderId="16" xfId="0" applyFont="1" applyFill="1" applyBorder="1">
      <alignment vertical="center"/>
    </xf>
    <xf numFmtId="0" fontId="4" fillId="9" borderId="17" xfId="0" applyFont="1" applyFill="1" applyBorder="1">
      <alignment vertical="center"/>
    </xf>
    <xf numFmtId="0" fontId="4" fillId="9" borderId="36" xfId="0" applyFont="1" applyFill="1" applyBorder="1">
      <alignment vertical="center"/>
    </xf>
    <xf numFmtId="0" fontId="4" fillId="9" borderId="37" xfId="0" applyFont="1" applyFill="1" applyBorder="1">
      <alignment vertical="center"/>
    </xf>
    <xf numFmtId="0" fontId="4" fillId="9" borderId="38" xfId="0" applyFont="1" applyFill="1" applyBorder="1">
      <alignment vertical="center"/>
    </xf>
    <xf numFmtId="0" fontId="4" fillId="9" borderId="1" xfId="0" applyFont="1" applyFill="1" applyBorder="1">
      <alignment vertical="center"/>
    </xf>
    <xf numFmtId="0" fontId="4" fillId="9" borderId="27" xfId="0" applyFont="1" applyFill="1" applyBorder="1">
      <alignment vertical="center"/>
    </xf>
    <xf numFmtId="0" fontId="4" fillId="9" borderId="0" xfId="0" applyFont="1" applyFill="1" applyBorder="1">
      <alignment vertical="center"/>
    </xf>
    <xf numFmtId="0" fontId="4" fillId="9" borderId="14" xfId="0" applyFont="1" applyFill="1" applyBorder="1">
      <alignment vertical="center"/>
    </xf>
    <xf numFmtId="0" fontId="4" fillId="9" borderId="22" xfId="0" applyFont="1" applyFill="1" applyBorder="1">
      <alignment vertical="center"/>
    </xf>
    <xf numFmtId="0" fontId="4" fillId="9" borderId="2" xfId="0" applyFont="1" applyFill="1" applyBorder="1">
      <alignment vertical="center"/>
    </xf>
    <xf numFmtId="0" fontId="4" fillId="9" borderId="3" xfId="0" applyFont="1" applyFill="1" applyBorder="1">
      <alignment vertical="center"/>
    </xf>
    <xf numFmtId="0" fontId="4" fillId="4" borderId="39" xfId="0" applyFont="1" applyFill="1" applyBorder="1">
      <alignment vertical="center"/>
    </xf>
    <xf numFmtId="0" fontId="4" fillId="4" borderId="40" xfId="0" applyFont="1" applyFill="1" applyBorder="1" applyAlignment="1">
      <alignment horizontal="center" vertical="center"/>
    </xf>
    <xf numFmtId="0" fontId="4" fillId="4" borderId="41" xfId="0" applyFont="1" applyFill="1" applyBorder="1">
      <alignment vertical="center"/>
    </xf>
    <xf numFmtId="0" fontId="4" fillId="4" borderId="42" xfId="0" applyFont="1" applyFill="1" applyBorder="1">
      <alignment vertical="center"/>
    </xf>
    <xf numFmtId="0" fontId="4" fillId="4" borderId="43" xfId="0" applyFont="1" applyFill="1" applyBorder="1">
      <alignment vertical="center"/>
    </xf>
    <xf numFmtId="0" fontId="4" fillId="4" borderId="44" xfId="0" applyFont="1" applyFill="1" applyBorder="1">
      <alignment vertical="center"/>
    </xf>
    <xf numFmtId="0" fontId="4" fillId="4" borderId="45" xfId="0" applyFont="1" applyFill="1" applyBorder="1">
      <alignment vertical="center"/>
    </xf>
    <xf numFmtId="0" fontId="4" fillId="4" borderId="46" xfId="0" applyFont="1" applyFill="1" applyBorder="1">
      <alignment vertical="center"/>
    </xf>
    <xf numFmtId="0" fontId="4" fillId="4" borderId="47" xfId="0" applyFont="1" applyFill="1" applyBorder="1">
      <alignment vertical="center"/>
    </xf>
    <xf numFmtId="0" fontId="4" fillId="2" borderId="48" xfId="0" applyFont="1" applyFill="1" applyBorder="1">
      <alignment vertical="center"/>
    </xf>
    <xf numFmtId="187" fontId="4" fillId="10" borderId="49" xfId="0" applyNumberFormat="1" applyFont="1" applyFill="1" applyBorder="1">
      <alignment vertical="center"/>
    </xf>
    <xf numFmtId="0" fontId="4" fillId="0" borderId="0" xfId="0" applyFont="1" applyFill="1">
      <alignment vertical="center"/>
    </xf>
    <xf numFmtId="0" fontId="4" fillId="12" borderId="50" xfId="0" applyFont="1" applyFill="1" applyBorder="1" applyAlignment="1">
      <alignment horizontal="center" vertical="center"/>
    </xf>
    <xf numFmtId="178" fontId="4" fillId="12" borderId="51" xfId="0" applyNumberFormat="1" applyFont="1" applyFill="1" applyBorder="1" applyProtection="1">
      <alignment vertical="center"/>
      <protection locked="0"/>
    </xf>
    <xf numFmtId="0" fontId="4" fillId="12" borderId="52" xfId="0" applyFont="1" applyFill="1" applyBorder="1" applyAlignment="1">
      <alignment horizontal="center" vertical="center" wrapText="1"/>
    </xf>
    <xf numFmtId="0" fontId="4" fillId="0" borderId="14" xfId="0" applyFont="1" applyBorder="1">
      <alignment vertical="center"/>
    </xf>
    <xf numFmtId="0" fontId="4" fillId="13" borderId="0" xfId="0" applyFont="1" applyFill="1" applyBorder="1">
      <alignment vertical="center"/>
    </xf>
    <xf numFmtId="0" fontId="4" fillId="13" borderId="0" xfId="0" applyFont="1" applyFill="1" applyBorder="1" applyAlignment="1">
      <alignment vertical="distributed" wrapText="1"/>
    </xf>
    <xf numFmtId="0" fontId="4" fillId="0" borderId="14" xfId="0" applyFont="1" applyFill="1" applyBorder="1">
      <alignment vertical="center"/>
    </xf>
    <xf numFmtId="0" fontId="4" fillId="0" borderId="2" xfId="0" applyFont="1" applyFill="1" applyBorder="1">
      <alignment vertical="center"/>
    </xf>
    <xf numFmtId="178" fontId="4" fillId="0" borderId="0" xfId="0" applyNumberFormat="1" applyFont="1" applyFill="1">
      <alignment vertical="center"/>
    </xf>
    <xf numFmtId="0" fontId="4" fillId="14" borderId="53" xfId="0" applyFont="1" applyFill="1" applyBorder="1">
      <alignment vertical="center"/>
    </xf>
    <xf numFmtId="0" fontId="4" fillId="14" borderId="8" xfId="0" applyFont="1" applyFill="1" applyBorder="1">
      <alignment vertical="center"/>
    </xf>
    <xf numFmtId="0" fontId="4" fillId="14" borderId="54" xfId="0" applyFont="1" applyFill="1" applyBorder="1">
      <alignment vertical="center"/>
    </xf>
    <xf numFmtId="0" fontId="4" fillId="14" borderId="10" xfId="0" applyFont="1" applyFill="1" applyBorder="1">
      <alignment vertical="center"/>
    </xf>
    <xf numFmtId="0" fontId="4" fillId="14" borderId="55" xfId="0" applyFont="1" applyFill="1" applyBorder="1">
      <alignment vertical="center"/>
    </xf>
    <xf numFmtId="0" fontId="4" fillId="14" borderId="56" xfId="0" applyFont="1" applyFill="1" applyBorder="1">
      <alignment vertical="center"/>
    </xf>
    <xf numFmtId="0" fontId="4" fillId="14" borderId="57" xfId="0" applyFont="1" applyFill="1" applyBorder="1">
      <alignment vertical="center"/>
    </xf>
    <xf numFmtId="0" fontId="4" fillId="1" borderId="0" xfId="0" applyFont="1" applyFill="1" applyBorder="1">
      <alignment vertical="center"/>
    </xf>
    <xf numFmtId="0" fontId="4" fillId="13" borderId="0" xfId="0" applyFont="1" applyFill="1" applyBorder="1" applyAlignment="1">
      <alignment horizontal="left" vertical="distributed" wrapText="1"/>
    </xf>
    <xf numFmtId="181" fontId="4" fillId="0" borderId="51" xfId="0" applyNumberFormat="1" applyFont="1" applyFill="1" applyBorder="1" applyProtection="1">
      <alignment vertical="center"/>
      <protection locked="0"/>
    </xf>
    <xf numFmtId="3" fontId="4" fillId="12" borderId="51" xfId="0" applyNumberFormat="1" applyFont="1" applyFill="1" applyBorder="1" applyProtection="1">
      <alignment vertical="center"/>
      <protection locked="0"/>
    </xf>
    <xf numFmtId="0" fontId="4" fillId="4" borderId="17" xfId="0" applyFont="1" applyFill="1" applyBorder="1" applyAlignment="1">
      <alignment horizontal="center" vertical="center"/>
    </xf>
    <xf numFmtId="0" fontId="4" fillId="4" borderId="36" xfId="0" applyFont="1" applyFill="1" applyBorder="1" applyAlignment="1">
      <alignment horizontal="center" vertical="center"/>
    </xf>
    <xf numFmtId="0" fontId="4" fillId="0" borderId="37" xfId="0" applyFont="1" applyBorder="1">
      <alignment vertical="center"/>
    </xf>
    <xf numFmtId="0" fontId="4" fillId="0" borderId="38" xfId="0" applyFont="1" applyBorder="1">
      <alignment vertical="center"/>
    </xf>
    <xf numFmtId="0" fontId="4" fillId="0" borderId="22" xfId="0" applyFont="1" applyBorder="1">
      <alignment vertical="center"/>
    </xf>
    <xf numFmtId="0" fontId="4" fillId="0" borderId="58" xfId="0" applyFont="1" applyBorder="1">
      <alignment vertical="center"/>
    </xf>
    <xf numFmtId="0" fontId="4" fillId="0" borderId="4" xfId="0" applyFont="1" applyBorder="1">
      <alignment vertical="center"/>
    </xf>
    <xf numFmtId="0" fontId="4" fillId="0" borderId="59" xfId="0" applyFont="1" applyBorder="1">
      <alignment vertical="center"/>
    </xf>
    <xf numFmtId="0" fontId="4" fillId="0" borderId="60" xfId="0" applyFont="1" applyBorder="1">
      <alignment vertical="center"/>
    </xf>
    <xf numFmtId="178" fontId="4" fillId="0" borderId="0" xfId="0" applyNumberFormat="1" applyFont="1" applyBorder="1" applyAlignment="1">
      <alignment horizontal="right" vertical="center"/>
    </xf>
    <xf numFmtId="0" fontId="4" fillId="14" borderId="0" xfId="0" applyFont="1" applyFill="1" applyBorder="1">
      <alignment vertical="center"/>
    </xf>
    <xf numFmtId="0" fontId="5" fillId="12" borderId="61" xfId="0" applyFont="1" applyFill="1" applyBorder="1" applyAlignment="1">
      <alignment horizontal="center" vertical="center" wrapText="1"/>
    </xf>
    <xf numFmtId="0" fontId="6" fillId="0" borderId="0" xfId="0" applyFont="1" applyBorder="1">
      <alignment vertical="center"/>
    </xf>
    <xf numFmtId="0" fontId="4" fillId="2" borderId="62" xfId="0" applyFont="1" applyFill="1" applyBorder="1">
      <alignment vertical="center"/>
    </xf>
    <xf numFmtId="0" fontId="6" fillId="0" borderId="0" xfId="0" applyFont="1" applyFill="1">
      <alignment vertical="center"/>
    </xf>
    <xf numFmtId="49" fontId="4" fillId="15" borderId="27" xfId="0" applyNumberFormat="1" applyFont="1" applyFill="1" applyBorder="1" applyAlignment="1">
      <alignment horizontal="right" vertical="center"/>
    </xf>
    <xf numFmtId="0" fontId="4" fillId="15" borderId="0" xfId="0" applyFont="1" applyFill="1" applyBorder="1" applyAlignment="1">
      <alignment horizontal="distributed" vertical="center"/>
    </xf>
    <xf numFmtId="0" fontId="0" fillId="15" borderId="0" xfId="0" applyFill="1">
      <alignment vertical="center"/>
    </xf>
    <xf numFmtId="49" fontId="4" fillId="15" borderId="63" xfId="0" applyNumberFormat="1" applyFont="1" applyFill="1" applyBorder="1" applyAlignment="1">
      <alignment horizontal="right" vertical="center"/>
    </xf>
    <xf numFmtId="0" fontId="4" fillId="15" borderId="8" xfId="0" applyFont="1" applyFill="1" applyBorder="1" applyAlignment="1">
      <alignment horizontal="distributed" vertical="center"/>
    </xf>
    <xf numFmtId="49" fontId="4" fillId="15" borderId="64" xfId="0" applyNumberFormat="1" applyFont="1" applyFill="1" applyBorder="1" applyAlignment="1">
      <alignment horizontal="right" vertical="center"/>
    </xf>
    <xf numFmtId="0" fontId="4" fillId="15" borderId="10" xfId="0" applyFont="1" applyFill="1" applyBorder="1" applyAlignment="1">
      <alignment horizontal="distributed" vertical="center"/>
    </xf>
    <xf numFmtId="49" fontId="4" fillId="15" borderId="22" xfId="0" applyNumberFormat="1" applyFont="1" applyFill="1" applyBorder="1" applyAlignment="1">
      <alignment horizontal="right" vertical="center"/>
    </xf>
    <xf numFmtId="0" fontId="4" fillId="15" borderId="2" xfId="0" applyFont="1" applyFill="1" applyBorder="1" applyAlignment="1">
      <alignment horizontal="distributed" vertical="center"/>
    </xf>
    <xf numFmtId="49" fontId="4" fillId="15" borderId="16" xfId="0" applyNumberFormat="1" applyFont="1" applyFill="1" applyBorder="1" applyAlignment="1">
      <alignment horizontal="right" vertical="center"/>
    </xf>
    <xf numFmtId="0" fontId="4" fillId="15" borderId="17" xfId="0" applyFont="1" applyFill="1" applyBorder="1" applyAlignment="1">
      <alignment horizontal="center" vertical="center"/>
    </xf>
    <xf numFmtId="49" fontId="4" fillId="15" borderId="37" xfId="0" applyNumberFormat="1" applyFont="1" applyFill="1" applyBorder="1" applyAlignment="1">
      <alignment horizontal="right" vertical="center"/>
    </xf>
    <xf numFmtId="0" fontId="4" fillId="15" borderId="14" xfId="0" applyFont="1" applyFill="1" applyBorder="1" applyAlignment="1">
      <alignment horizontal="distributed" vertical="center"/>
    </xf>
    <xf numFmtId="0" fontId="4" fillId="15" borderId="48" xfId="0" applyFont="1" applyFill="1" applyBorder="1" applyAlignment="1">
      <alignment horizontal="distributed" vertical="center"/>
    </xf>
    <xf numFmtId="0" fontId="4" fillId="15" borderId="62" xfId="0" applyFont="1" applyFill="1" applyBorder="1" applyAlignment="1">
      <alignment horizontal="distributed" vertical="center"/>
    </xf>
    <xf numFmtId="0" fontId="4" fillId="15" borderId="3" xfId="0" applyFont="1" applyFill="1" applyBorder="1" applyAlignment="1">
      <alignment horizontal="distributed" vertical="center"/>
    </xf>
    <xf numFmtId="0" fontId="4" fillId="15" borderId="36" xfId="0" applyFont="1" applyFill="1" applyBorder="1" applyAlignment="1">
      <alignment horizontal="center" vertical="center"/>
    </xf>
    <xf numFmtId="0" fontId="9" fillId="15" borderId="0" xfId="0" applyFont="1" applyFill="1">
      <alignment vertical="center"/>
    </xf>
    <xf numFmtId="0" fontId="6" fillId="15" borderId="0" xfId="0" applyFont="1" applyFill="1">
      <alignment vertical="center"/>
    </xf>
    <xf numFmtId="0" fontId="4" fillId="15" borderId="0" xfId="0" applyFont="1" applyFill="1">
      <alignment vertical="center"/>
    </xf>
    <xf numFmtId="0" fontId="13" fillId="15" borderId="25" xfId="0" applyFont="1" applyFill="1" applyBorder="1" applyAlignment="1">
      <alignment horizontal="center" vertical="center"/>
    </xf>
    <xf numFmtId="0" fontId="4" fillId="15" borderId="27" xfId="0" applyFont="1" applyFill="1" applyBorder="1" applyAlignment="1">
      <alignment horizontal="center" vertical="center"/>
    </xf>
    <xf numFmtId="0" fontId="4" fillId="16" borderId="25" xfId="0" applyFont="1" applyFill="1" applyBorder="1" applyAlignment="1">
      <alignment horizontal="center" vertical="center"/>
    </xf>
    <xf numFmtId="0" fontId="4" fillId="12" borderId="25" xfId="0" applyFont="1" applyFill="1" applyBorder="1" applyAlignment="1">
      <alignment horizontal="center" vertical="center"/>
    </xf>
    <xf numFmtId="0" fontId="4" fillId="13" borderId="0" xfId="0" applyFont="1" applyFill="1" applyBorder="1" applyAlignment="1">
      <alignment horizontal="left" vertical="distributed" wrapText="1"/>
    </xf>
    <xf numFmtId="0" fontId="13" fillId="0" borderId="0" xfId="0" applyFont="1">
      <alignment vertical="center"/>
    </xf>
    <xf numFmtId="0" fontId="4" fillId="15" borderId="14" xfId="0" applyFont="1" applyFill="1" applyBorder="1" applyAlignment="1">
      <alignment vertical="center" shrinkToFit="1"/>
    </xf>
    <xf numFmtId="0" fontId="4" fillId="15" borderId="0" xfId="0" applyFont="1" applyFill="1" applyBorder="1" applyAlignment="1">
      <alignment vertical="center" shrinkToFit="1"/>
    </xf>
    <xf numFmtId="0" fontId="4" fillId="0" borderId="0" xfId="0" applyFont="1" applyAlignment="1">
      <alignment horizontal="left" vertical="center"/>
    </xf>
    <xf numFmtId="0" fontId="10" fillId="0" borderId="0" xfId="1" applyFill="1" applyBorder="1" applyAlignment="1" applyProtection="1">
      <alignment horizontal="center" vertical="center"/>
    </xf>
    <xf numFmtId="181" fontId="6" fillId="12" borderId="65" xfId="0" applyNumberFormat="1" applyFont="1" applyFill="1" applyBorder="1" applyProtection="1">
      <alignment vertical="center"/>
      <protection locked="0"/>
    </xf>
    <xf numFmtId="181" fontId="6" fillId="12" borderId="66" xfId="0" applyNumberFormat="1" applyFont="1" applyFill="1" applyBorder="1" applyProtection="1">
      <alignment vertical="center"/>
      <protection locked="0"/>
    </xf>
    <xf numFmtId="181" fontId="6" fillId="12" borderId="67" xfId="0" applyNumberFormat="1" applyFont="1" applyFill="1" applyBorder="1" applyProtection="1">
      <alignment vertical="center"/>
      <protection locked="0"/>
    </xf>
    <xf numFmtId="181" fontId="6" fillId="12" borderId="68" xfId="0" applyNumberFormat="1" applyFont="1" applyFill="1" applyBorder="1" applyProtection="1">
      <alignment vertical="center"/>
      <protection locked="0"/>
    </xf>
    <xf numFmtId="181" fontId="6" fillId="12" borderId="49" xfId="0" applyNumberFormat="1" applyFont="1" applyFill="1" applyBorder="1">
      <alignment vertical="center"/>
    </xf>
    <xf numFmtId="0" fontId="4" fillId="15" borderId="22" xfId="0" applyFont="1" applyFill="1" applyBorder="1" applyAlignment="1">
      <alignment horizontal="center" vertical="center" wrapText="1"/>
    </xf>
    <xf numFmtId="0" fontId="4" fillId="15" borderId="2" xfId="0" applyFont="1" applyFill="1" applyBorder="1" applyAlignment="1">
      <alignment horizontal="center" vertical="center" wrapText="1"/>
    </xf>
    <xf numFmtId="0" fontId="4" fillId="15" borderId="24" xfId="0" applyFont="1" applyFill="1" applyBorder="1" applyAlignment="1">
      <alignment horizontal="center" vertical="center" wrapText="1"/>
    </xf>
    <xf numFmtId="0" fontId="5" fillId="15" borderId="0" xfId="0" applyFont="1" applyFill="1" applyBorder="1">
      <alignment vertical="center"/>
    </xf>
    <xf numFmtId="0" fontId="4" fillId="15" borderId="0" xfId="0" applyFont="1" applyFill="1" applyBorder="1">
      <alignment vertical="center"/>
    </xf>
    <xf numFmtId="0" fontId="6" fillId="15" borderId="0" xfId="0" applyFont="1" applyFill="1" applyBorder="1">
      <alignment vertical="center"/>
    </xf>
    <xf numFmtId="0" fontId="6" fillId="15" borderId="0" xfId="0" applyFont="1" applyFill="1" applyBorder="1" applyAlignment="1">
      <alignment vertical="center" wrapText="1"/>
    </xf>
    <xf numFmtId="0" fontId="6" fillId="15" borderId="27" xfId="0" applyFont="1" applyFill="1" applyBorder="1" applyAlignment="1">
      <alignment vertical="center" wrapText="1"/>
    </xf>
    <xf numFmtId="0" fontId="6" fillId="15" borderId="27" xfId="0" applyFont="1" applyFill="1" applyBorder="1">
      <alignment vertical="center"/>
    </xf>
    <xf numFmtId="0" fontId="6" fillId="15" borderId="14" xfId="0" applyFont="1" applyFill="1" applyBorder="1">
      <alignment vertical="center"/>
    </xf>
    <xf numFmtId="0" fontId="4" fillId="15" borderId="27" xfId="0" applyFont="1" applyFill="1" applyBorder="1">
      <alignment vertical="center"/>
    </xf>
    <xf numFmtId="0" fontId="6" fillId="15" borderId="0" xfId="0" applyFont="1" applyFill="1" applyBorder="1" applyAlignment="1">
      <alignment horizontal="left" vertical="center" wrapText="1"/>
    </xf>
    <xf numFmtId="0" fontId="4" fillId="15" borderId="0" xfId="0" applyFont="1" applyFill="1" applyBorder="1" applyAlignment="1">
      <alignment vertical="center"/>
    </xf>
    <xf numFmtId="0" fontId="6" fillId="15" borderId="14" xfId="0" applyFont="1" applyFill="1" applyBorder="1" applyAlignment="1">
      <alignment vertical="center" wrapText="1"/>
    </xf>
    <xf numFmtId="0" fontId="5" fillId="15" borderId="0" xfId="0" applyFont="1" applyFill="1">
      <alignment vertical="center"/>
    </xf>
    <xf numFmtId="0" fontId="6" fillId="15" borderId="4" xfId="0" applyFont="1" applyFill="1" applyBorder="1">
      <alignment vertical="center"/>
    </xf>
    <xf numFmtId="0" fontId="6" fillId="15" borderId="69" xfId="0" applyFont="1" applyFill="1" applyBorder="1">
      <alignment vertical="center"/>
    </xf>
    <xf numFmtId="0" fontId="4" fillId="15" borderId="0" xfId="0" applyFont="1" applyFill="1" applyBorder="1" applyAlignment="1">
      <alignment horizontal="center" vertical="center"/>
    </xf>
    <xf numFmtId="0" fontId="4" fillId="15" borderId="0" xfId="0" applyFont="1" applyFill="1" applyAlignment="1">
      <alignment horizontal="center" vertical="center"/>
    </xf>
    <xf numFmtId="0" fontId="4" fillId="15" borderId="0" xfId="0" applyFont="1" applyFill="1" applyAlignment="1">
      <alignment horizontal="right" vertical="center"/>
    </xf>
    <xf numFmtId="185" fontId="8" fillId="15" borderId="0" xfId="3" applyNumberFormat="1" applyFont="1" applyFill="1" applyBorder="1" applyAlignment="1" applyProtection="1">
      <alignment horizontal="center"/>
      <protection locked="0"/>
    </xf>
    <xf numFmtId="3" fontId="4" fillId="15" borderId="0" xfId="0" applyNumberFormat="1" applyFont="1" applyFill="1" applyBorder="1">
      <alignment vertical="center"/>
    </xf>
    <xf numFmtId="0" fontId="13" fillId="15" borderId="0" xfId="0" applyFont="1" applyFill="1" applyAlignment="1">
      <alignment horizontal="left"/>
    </xf>
    <xf numFmtId="178" fontId="4" fillId="15" borderId="0" xfId="0" applyNumberFormat="1" applyFont="1" applyFill="1">
      <alignment vertical="center"/>
    </xf>
    <xf numFmtId="177" fontId="4" fillId="15" borderId="69" xfId="0" applyNumberFormat="1" applyFont="1" applyFill="1" applyBorder="1">
      <alignment vertical="center"/>
    </xf>
    <xf numFmtId="178" fontId="4" fillId="15" borderId="0" xfId="0" applyNumberFormat="1" applyFont="1" applyFill="1" applyBorder="1">
      <alignment vertical="center"/>
    </xf>
    <xf numFmtId="0" fontId="4" fillId="15" borderId="70" xfId="0" applyFont="1" applyFill="1" applyBorder="1">
      <alignment vertical="center"/>
    </xf>
    <xf numFmtId="49" fontId="4" fillId="15" borderId="58" xfId="0" applyNumberFormat="1" applyFont="1" applyFill="1" applyBorder="1" applyAlignment="1">
      <alignment horizontal="right" vertical="center"/>
    </xf>
    <xf numFmtId="49" fontId="4" fillId="15" borderId="4" xfId="0" applyNumberFormat="1" applyFont="1" applyFill="1" applyBorder="1" applyAlignment="1">
      <alignment horizontal="center" vertical="center"/>
    </xf>
    <xf numFmtId="0" fontId="4" fillId="15" borderId="71" xfId="0" applyFont="1" applyFill="1" applyBorder="1">
      <alignment vertical="center"/>
    </xf>
    <xf numFmtId="0" fontId="4" fillId="15" borderId="72" xfId="0" applyFont="1" applyFill="1" applyBorder="1">
      <alignment vertical="center"/>
    </xf>
    <xf numFmtId="49" fontId="4" fillId="15" borderId="5" xfId="0" applyNumberFormat="1" applyFont="1" applyFill="1" applyBorder="1" applyAlignment="1">
      <alignment horizontal="right" vertical="center"/>
    </xf>
    <xf numFmtId="0" fontId="4" fillId="15" borderId="24" xfId="0" applyFont="1" applyFill="1" applyBorder="1" applyAlignment="1">
      <alignment horizontal="center" vertical="center"/>
    </xf>
    <xf numFmtId="0" fontId="4" fillId="15" borderId="73" xfId="0" applyFont="1" applyFill="1" applyBorder="1" applyAlignment="1">
      <alignment horizontal="center" vertical="center"/>
    </xf>
    <xf numFmtId="49" fontId="4" fillId="15" borderId="74" xfId="0" applyNumberFormat="1" applyFont="1" applyFill="1" applyBorder="1" applyAlignment="1">
      <alignment horizontal="right" vertical="center"/>
    </xf>
    <xf numFmtId="0" fontId="4" fillId="15" borderId="38" xfId="0" applyFont="1" applyFill="1" applyBorder="1" applyAlignment="1">
      <alignment horizontal="distributed" vertical="center"/>
    </xf>
    <xf numFmtId="177" fontId="4" fillId="15" borderId="26" xfId="0" applyNumberFormat="1" applyFont="1" applyFill="1" applyBorder="1">
      <alignment vertical="center"/>
    </xf>
    <xf numFmtId="177" fontId="4" fillId="15" borderId="75" xfId="0" applyNumberFormat="1" applyFont="1" applyFill="1" applyBorder="1">
      <alignment vertical="center"/>
    </xf>
    <xf numFmtId="49" fontId="4" fillId="15" borderId="6" xfId="0" applyNumberFormat="1" applyFont="1" applyFill="1" applyBorder="1" applyAlignment="1">
      <alignment horizontal="right" vertical="center"/>
    </xf>
    <xf numFmtId="49" fontId="4" fillId="15" borderId="7" xfId="0" applyNumberFormat="1" applyFont="1" applyFill="1" applyBorder="1" applyAlignment="1">
      <alignment horizontal="right" vertical="center"/>
    </xf>
    <xf numFmtId="177" fontId="4" fillId="15" borderId="76" xfId="0" applyNumberFormat="1" applyFont="1" applyFill="1" applyBorder="1">
      <alignment vertical="center"/>
    </xf>
    <xf numFmtId="177" fontId="4" fillId="15" borderId="77" xfId="0" applyNumberFormat="1" applyFont="1" applyFill="1" applyBorder="1">
      <alignment vertical="center"/>
    </xf>
    <xf numFmtId="49" fontId="4" fillId="15" borderId="9" xfId="0" applyNumberFormat="1" applyFont="1" applyFill="1" applyBorder="1" applyAlignment="1">
      <alignment horizontal="right" vertical="center"/>
    </xf>
    <xf numFmtId="177" fontId="4" fillId="15" borderId="78" xfId="0" applyNumberFormat="1" applyFont="1" applyFill="1" applyBorder="1">
      <alignment vertical="center"/>
    </xf>
    <xf numFmtId="177" fontId="4" fillId="15" borderId="79" xfId="0" applyNumberFormat="1" applyFont="1" applyFill="1" applyBorder="1">
      <alignment vertical="center"/>
    </xf>
    <xf numFmtId="49" fontId="4" fillId="15" borderId="80" xfId="0" applyNumberFormat="1" applyFont="1" applyFill="1" applyBorder="1" applyAlignment="1">
      <alignment horizontal="right" vertical="center"/>
    </xf>
    <xf numFmtId="0" fontId="4" fillId="15" borderId="81" xfId="0" applyFont="1" applyFill="1" applyBorder="1" applyAlignment="1">
      <alignment horizontal="distributed" vertical="center"/>
    </xf>
    <xf numFmtId="177" fontId="4" fillId="15" borderId="82" xfId="0" applyNumberFormat="1" applyFont="1" applyFill="1" applyBorder="1">
      <alignment vertical="center"/>
    </xf>
    <xf numFmtId="177" fontId="4" fillId="15" borderId="83" xfId="0" applyNumberFormat="1" applyFont="1" applyFill="1" applyBorder="1">
      <alignment vertical="center"/>
    </xf>
    <xf numFmtId="0" fontId="4" fillId="15" borderId="73" xfId="0" applyFont="1" applyFill="1" applyBorder="1" applyAlignment="1">
      <alignment horizontal="center" vertical="center" wrapText="1"/>
    </xf>
    <xf numFmtId="49" fontId="4" fillId="15" borderId="0" xfId="0" applyNumberFormat="1" applyFont="1" applyFill="1" applyBorder="1" applyAlignment="1">
      <alignment horizontal="left" vertical="center"/>
    </xf>
    <xf numFmtId="49" fontId="4" fillId="15" borderId="84" xfId="0" applyNumberFormat="1" applyFont="1" applyFill="1" applyBorder="1" applyAlignment="1">
      <alignment horizontal="left" vertical="center"/>
    </xf>
    <xf numFmtId="0" fontId="4" fillId="15" borderId="85" xfId="0" applyFont="1" applyFill="1" applyBorder="1" applyAlignment="1">
      <alignment horizontal="center" vertical="center"/>
    </xf>
    <xf numFmtId="0" fontId="4" fillId="15" borderId="85" xfId="0" applyFont="1" applyFill="1" applyBorder="1">
      <alignment vertical="center"/>
    </xf>
    <xf numFmtId="177" fontId="4" fillId="15" borderId="86" xfId="0" applyNumberFormat="1" applyFont="1" applyFill="1" applyBorder="1">
      <alignment vertical="center"/>
    </xf>
    <xf numFmtId="49" fontId="5" fillId="15" borderId="0" xfId="0" applyNumberFormat="1" applyFont="1" applyFill="1" applyAlignment="1">
      <alignment vertical="center"/>
    </xf>
    <xf numFmtId="0" fontId="4" fillId="15" borderId="0" xfId="0" applyFont="1" applyFill="1" applyAlignment="1">
      <alignment horizontal="centerContinuous"/>
    </xf>
    <xf numFmtId="0" fontId="4" fillId="15" borderId="0" xfId="0" applyFont="1" applyFill="1" applyBorder="1" applyAlignment="1">
      <alignment horizontal="centerContinuous"/>
    </xf>
    <xf numFmtId="0" fontId="4" fillId="15" borderId="0" xfId="0" quotePrefix="1" applyFont="1" applyFill="1" applyAlignment="1">
      <alignment horizontal="right"/>
    </xf>
    <xf numFmtId="49" fontId="4" fillId="15" borderId="87" xfId="0" applyNumberFormat="1" applyFont="1" applyFill="1" applyBorder="1" applyAlignment="1">
      <alignment horizontal="center" vertical="center"/>
    </xf>
    <xf numFmtId="38" fontId="4" fillId="15" borderId="4" xfId="2" applyFont="1" applyFill="1" applyBorder="1" applyAlignment="1">
      <alignment horizontal="center" vertical="center"/>
    </xf>
    <xf numFmtId="49" fontId="4" fillId="15" borderId="88" xfId="0" applyNumberFormat="1" applyFont="1" applyFill="1" applyBorder="1" applyAlignment="1">
      <alignment horizontal="center" vertical="center"/>
    </xf>
    <xf numFmtId="49" fontId="4" fillId="15" borderId="89" xfId="0" applyNumberFormat="1" applyFont="1" applyFill="1" applyBorder="1" applyAlignment="1">
      <alignment horizontal="center" vertical="center"/>
    </xf>
    <xf numFmtId="49" fontId="4" fillId="15" borderId="90" xfId="0" applyNumberFormat="1" applyFont="1" applyFill="1" applyBorder="1" applyAlignment="1">
      <alignment horizontal="center" vertical="center"/>
    </xf>
    <xf numFmtId="49" fontId="4" fillId="15" borderId="71" xfId="0" applyNumberFormat="1" applyFont="1" applyFill="1" applyBorder="1" applyAlignment="1">
      <alignment horizontal="center" vertical="center"/>
    </xf>
    <xf numFmtId="49" fontId="4" fillId="15" borderId="91" xfId="0" applyNumberFormat="1" applyFont="1" applyFill="1" applyBorder="1" applyAlignment="1">
      <alignment horizontal="center" vertical="center"/>
    </xf>
    <xf numFmtId="49" fontId="4" fillId="15" borderId="0" xfId="0" applyNumberFormat="1" applyFont="1" applyFill="1" applyAlignment="1">
      <alignment horizontal="center" vertical="center"/>
    </xf>
    <xf numFmtId="0" fontId="4" fillId="15" borderId="2" xfId="0" applyFont="1" applyFill="1" applyBorder="1" applyAlignment="1">
      <alignment horizontal="distributed" vertical="center" wrapText="1" justifyLastLine="1"/>
    </xf>
    <xf numFmtId="0" fontId="4" fillId="15" borderId="92" xfId="0" applyFont="1" applyFill="1" applyBorder="1" applyAlignment="1">
      <alignment horizontal="distributed" vertical="center"/>
    </xf>
    <xf numFmtId="0" fontId="4" fillId="15" borderId="93" xfId="0" applyFont="1" applyFill="1" applyBorder="1" applyAlignment="1">
      <alignment horizontal="center" vertical="center" wrapText="1"/>
    </xf>
    <xf numFmtId="0" fontId="4" fillId="15" borderId="94" xfId="0" quotePrefix="1" applyFont="1" applyFill="1" applyBorder="1" applyAlignment="1">
      <alignment horizontal="center" vertical="center" wrapText="1"/>
    </xf>
    <xf numFmtId="0" fontId="4" fillId="15" borderId="92" xfId="0" applyFont="1" applyFill="1" applyBorder="1" applyAlignment="1">
      <alignment horizontal="center" vertical="center" wrapText="1"/>
    </xf>
    <xf numFmtId="0" fontId="4" fillId="15" borderId="95" xfId="0" applyFont="1" applyFill="1" applyBorder="1" applyAlignment="1">
      <alignment horizontal="center" vertical="center"/>
    </xf>
    <xf numFmtId="0" fontId="4" fillId="15" borderId="0" xfId="0" applyFont="1" applyFill="1" applyAlignment="1">
      <alignment horizontal="distributed" vertical="center"/>
    </xf>
    <xf numFmtId="49" fontId="4" fillId="15" borderId="96" xfId="0" applyNumberFormat="1" applyFont="1" applyFill="1" applyBorder="1" applyAlignment="1">
      <alignment horizontal="center" vertical="center"/>
    </xf>
    <xf numFmtId="49" fontId="4" fillId="15" borderId="97" xfId="0" applyNumberFormat="1" applyFont="1" applyFill="1" applyBorder="1" applyAlignment="1">
      <alignment horizontal="center" vertical="center"/>
    </xf>
    <xf numFmtId="49" fontId="4" fillId="15" borderId="98" xfId="0" applyNumberFormat="1" applyFont="1" applyFill="1" applyBorder="1" applyAlignment="1">
      <alignment horizontal="center" vertical="center"/>
    </xf>
    <xf numFmtId="49" fontId="4" fillId="15" borderId="99" xfId="0" applyNumberFormat="1" applyFont="1" applyFill="1" applyBorder="1" applyAlignment="1">
      <alignment horizontal="center" vertical="center"/>
    </xf>
    <xf numFmtId="49" fontId="4" fillId="15" borderId="100" xfId="0" applyNumberFormat="1" applyFont="1" applyFill="1" applyBorder="1" applyAlignment="1">
      <alignment horizontal="center" vertical="center"/>
    </xf>
    <xf numFmtId="1" fontId="4" fillId="15" borderId="0" xfId="2" applyNumberFormat="1" applyFont="1" applyFill="1" applyAlignment="1">
      <alignment vertical="center"/>
    </xf>
    <xf numFmtId="49" fontId="4" fillId="15" borderId="0" xfId="0" applyNumberFormat="1" applyFont="1" applyFill="1" applyBorder="1" applyAlignment="1">
      <alignment horizontal="center" vertical="center"/>
    </xf>
    <xf numFmtId="0" fontId="4" fillId="15" borderId="0" xfId="0" applyFont="1" applyFill="1" applyBorder="1" applyAlignment="1">
      <alignment horizontal="centerContinuous" vertical="center" shrinkToFit="1"/>
    </xf>
    <xf numFmtId="49" fontId="4" fillId="15" borderId="101" xfId="0" applyNumberFormat="1" applyFont="1" applyFill="1" applyBorder="1" applyAlignment="1">
      <alignment horizontal="right" vertical="center"/>
    </xf>
    <xf numFmtId="0" fontId="4" fillId="15" borderId="102" xfId="0" applyFont="1" applyFill="1" applyBorder="1" applyAlignment="1">
      <alignment horizontal="distributed" vertical="center"/>
    </xf>
    <xf numFmtId="49" fontId="4" fillId="15" borderId="11" xfId="0" applyNumberFormat="1" applyFont="1" applyFill="1" applyBorder="1" applyAlignment="1">
      <alignment horizontal="right" vertical="center"/>
    </xf>
    <xf numFmtId="0" fontId="4" fillId="15" borderId="12" xfId="0" applyFont="1" applyFill="1" applyBorder="1" applyAlignment="1">
      <alignment horizontal="distributed" vertical="center"/>
    </xf>
    <xf numFmtId="49" fontId="4" fillId="15" borderId="0" xfId="0" applyNumberFormat="1" applyFont="1" applyFill="1" applyAlignment="1">
      <alignment horizontal="right" vertical="center"/>
    </xf>
    <xf numFmtId="0" fontId="4" fillId="15" borderId="0" xfId="0" applyFont="1" applyFill="1" applyAlignment="1">
      <alignment horizontal="distributed"/>
    </xf>
    <xf numFmtId="0" fontId="4" fillId="15" borderId="0" xfId="0" applyFont="1" applyFill="1" applyBorder="1" applyAlignment="1">
      <alignment horizontal="distributed"/>
    </xf>
    <xf numFmtId="0" fontId="4" fillId="15" borderId="0" xfId="0" applyFont="1" applyFill="1" applyAlignment="1">
      <alignment horizontal="center"/>
    </xf>
    <xf numFmtId="0" fontId="4" fillId="15" borderId="0" xfId="0" applyFont="1" applyFill="1" applyAlignment="1">
      <alignment vertical="center"/>
    </xf>
    <xf numFmtId="38" fontId="4" fillId="15" borderId="58" xfId="2" applyFont="1" applyFill="1" applyBorder="1" applyAlignment="1">
      <alignment horizontal="right" vertical="center"/>
    </xf>
    <xf numFmtId="38" fontId="4" fillId="15" borderId="13" xfId="2" applyFont="1" applyFill="1" applyBorder="1" applyAlignment="1">
      <alignment horizontal="center" vertical="center"/>
    </xf>
    <xf numFmtId="38" fontId="4" fillId="15" borderId="4" xfId="2" applyFont="1" applyFill="1" applyBorder="1" applyAlignment="1">
      <alignment horizontal="center" vertical="center" wrapText="1"/>
    </xf>
    <xf numFmtId="38" fontId="4" fillId="15" borderId="71" xfId="2" applyFont="1" applyFill="1" applyBorder="1" applyAlignment="1">
      <alignment horizontal="center" vertical="center" wrapText="1"/>
    </xf>
    <xf numFmtId="38" fontId="4" fillId="15" borderId="72" xfId="2" applyFont="1" applyFill="1" applyBorder="1" applyAlignment="1">
      <alignment horizontal="center" vertical="center"/>
    </xf>
    <xf numFmtId="38" fontId="4" fillId="15" borderId="0" xfId="2" applyFont="1" applyFill="1" applyBorder="1" applyAlignment="1">
      <alignment horizontal="center" vertical="center"/>
    </xf>
    <xf numFmtId="38" fontId="4" fillId="15" borderId="0" xfId="2" applyFont="1" applyFill="1" applyAlignment="1">
      <alignment horizontal="center" vertical="center"/>
    </xf>
    <xf numFmtId="49" fontId="4" fillId="15" borderId="5" xfId="0" applyNumberFormat="1" applyFont="1" applyFill="1" applyBorder="1" applyAlignment="1">
      <alignment horizontal="distributed" vertical="center" wrapText="1" justifyLastLine="1"/>
    </xf>
    <xf numFmtId="0" fontId="4" fillId="15" borderId="3" xfId="0" applyFont="1" applyFill="1" applyBorder="1" applyAlignment="1">
      <alignment horizontal="distributed" vertical="center" wrapText="1" justifyLastLine="1"/>
    </xf>
    <xf numFmtId="0" fontId="4" fillId="15" borderId="24" xfId="0" quotePrefix="1" applyFont="1" applyFill="1" applyBorder="1" applyAlignment="1">
      <alignment horizontal="distributed" vertical="center" wrapText="1" justifyLastLine="1"/>
    </xf>
    <xf numFmtId="0" fontId="4" fillId="15" borderId="73" xfId="0" applyFont="1" applyFill="1" applyBorder="1" applyAlignment="1">
      <alignment horizontal="distributed" vertical="center" wrapText="1" justifyLastLine="1"/>
    </xf>
    <xf numFmtId="0" fontId="4" fillId="15" borderId="0" xfId="0" applyFont="1" applyFill="1" applyBorder="1" applyAlignment="1">
      <alignment horizontal="distributed" vertical="center" wrapText="1" justifyLastLine="1"/>
    </xf>
    <xf numFmtId="0" fontId="4" fillId="15" borderId="0" xfId="0" applyFont="1" applyFill="1" applyAlignment="1">
      <alignment horizontal="distributed" vertical="center" wrapText="1" justifyLastLine="1"/>
    </xf>
    <xf numFmtId="49" fontId="4" fillId="15" borderId="74" xfId="0" applyNumberFormat="1" applyFont="1" applyFill="1" applyBorder="1" applyAlignment="1">
      <alignment horizontal="center" vertical="center"/>
    </xf>
    <xf numFmtId="0" fontId="4" fillId="15" borderId="103" xfId="0" applyFont="1" applyFill="1" applyBorder="1" applyAlignment="1">
      <alignment horizontal="center" vertical="center"/>
    </xf>
    <xf numFmtId="49" fontId="4" fillId="15" borderId="6" xfId="0" applyNumberFormat="1" applyFont="1" applyFill="1" applyBorder="1" applyAlignment="1">
      <alignment horizontal="center" vertical="center"/>
    </xf>
    <xf numFmtId="0" fontId="4" fillId="15" borderId="75" xfId="0" applyFont="1" applyFill="1" applyBorder="1" applyAlignment="1">
      <alignment horizontal="center" vertical="center"/>
    </xf>
    <xf numFmtId="49" fontId="4" fillId="15" borderId="7" xfId="0" applyNumberFormat="1" applyFont="1" applyFill="1" applyBorder="1" applyAlignment="1">
      <alignment horizontal="center" vertical="center"/>
    </xf>
    <xf numFmtId="0" fontId="4" fillId="15" borderId="77" xfId="0" applyFont="1" applyFill="1" applyBorder="1" applyAlignment="1">
      <alignment horizontal="center" vertical="center"/>
    </xf>
    <xf numFmtId="49" fontId="4" fillId="15" borderId="9" xfId="0" applyNumberFormat="1" applyFont="1" applyFill="1" applyBorder="1" applyAlignment="1">
      <alignment horizontal="center" vertical="center"/>
    </xf>
    <xf numFmtId="0" fontId="4" fillId="15" borderId="79" xfId="0" applyFont="1" applyFill="1" applyBorder="1" applyAlignment="1">
      <alignment horizontal="center" vertical="center"/>
    </xf>
    <xf numFmtId="49" fontId="4" fillId="15" borderId="104" xfId="0" applyNumberFormat="1" applyFont="1" applyFill="1" applyBorder="1" applyAlignment="1">
      <alignment horizontal="center" vertical="center"/>
    </xf>
    <xf numFmtId="0" fontId="4" fillId="15" borderId="105" xfId="0" applyFont="1" applyFill="1" applyBorder="1" applyAlignment="1">
      <alignment horizontal="distributed" vertical="center"/>
    </xf>
    <xf numFmtId="0" fontId="4" fillId="15" borderId="106" xfId="0" applyFont="1" applyFill="1" applyBorder="1" applyAlignment="1">
      <alignment horizontal="center" vertical="center"/>
    </xf>
    <xf numFmtId="49" fontId="4" fillId="15" borderId="101" xfId="0" applyNumberFormat="1" applyFont="1" applyFill="1" applyBorder="1" applyAlignment="1">
      <alignment horizontal="center" vertical="center"/>
    </xf>
    <xf numFmtId="0" fontId="4" fillId="15" borderId="107" xfId="0" applyFont="1" applyFill="1" applyBorder="1" applyAlignment="1">
      <alignment horizontal="distributed" vertical="center"/>
    </xf>
    <xf numFmtId="0" fontId="4" fillId="15" borderId="108" xfId="0" applyFont="1" applyFill="1" applyBorder="1" applyAlignment="1">
      <alignment horizontal="center" vertical="center"/>
    </xf>
    <xf numFmtId="49" fontId="4" fillId="15" borderId="11" xfId="0" applyNumberFormat="1" applyFont="1" applyFill="1" applyBorder="1" applyAlignment="1">
      <alignment horizontal="center" vertical="center"/>
    </xf>
    <xf numFmtId="0" fontId="4" fillId="15" borderId="15" xfId="0" applyFont="1" applyFill="1" applyBorder="1" applyAlignment="1">
      <alignment horizontal="distributed" vertical="center"/>
    </xf>
    <xf numFmtId="0" fontId="4" fillId="15" borderId="109" xfId="0" applyFont="1" applyFill="1" applyBorder="1" applyAlignment="1">
      <alignment horizontal="center" vertical="center"/>
    </xf>
    <xf numFmtId="49" fontId="4" fillId="15" borderId="0" xfId="0" applyNumberFormat="1" applyFont="1" applyFill="1" applyAlignment="1">
      <alignment horizontal="right"/>
    </xf>
    <xf numFmtId="49" fontId="5" fillId="15" borderId="0" xfId="0" applyNumberFormat="1" applyFont="1" applyFill="1" applyAlignment="1">
      <alignment horizontal="left" vertical="center"/>
    </xf>
    <xf numFmtId="0" fontId="4" fillId="15" borderId="0" xfId="0" applyFont="1" applyFill="1" applyAlignment="1">
      <alignment horizontal="right"/>
    </xf>
    <xf numFmtId="49" fontId="4" fillId="15" borderId="0" xfId="2" applyNumberFormat="1" applyFont="1" applyFill="1" applyBorder="1" applyAlignment="1">
      <alignment horizontal="center"/>
    </xf>
    <xf numFmtId="49" fontId="4" fillId="15" borderId="13" xfId="0" applyNumberFormat="1" applyFont="1" applyFill="1" applyBorder="1" applyAlignment="1">
      <alignment horizontal="center" vertical="center"/>
    </xf>
    <xf numFmtId="49" fontId="4" fillId="15" borderId="72" xfId="2" applyNumberFormat="1" applyFont="1" applyFill="1" applyBorder="1" applyAlignment="1">
      <alignment horizontal="center" vertical="center"/>
    </xf>
    <xf numFmtId="0" fontId="4" fillId="15" borderId="93" xfId="0" applyFont="1" applyFill="1" applyBorder="1" applyAlignment="1">
      <alignment horizontal="distributed" vertical="center" wrapText="1" justifyLastLine="1"/>
    </xf>
    <xf numFmtId="0" fontId="4" fillId="15" borderId="92" xfId="0" applyFont="1" applyFill="1" applyBorder="1" applyAlignment="1">
      <alignment horizontal="distributed" vertical="center" wrapText="1" justifyLastLine="1"/>
    </xf>
    <xf numFmtId="49" fontId="4" fillId="15" borderId="73" xfId="2" applyNumberFormat="1" applyFont="1" applyFill="1" applyBorder="1" applyAlignment="1">
      <alignment horizontal="distributed" vertical="center" wrapText="1" justifyLastLine="1"/>
    </xf>
    <xf numFmtId="49" fontId="4" fillId="15" borderId="75" xfId="2" applyNumberFormat="1" applyFont="1" applyFill="1" applyBorder="1" applyAlignment="1">
      <alignment horizontal="center" vertical="center"/>
    </xf>
    <xf numFmtId="49" fontId="4" fillId="15" borderId="77" xfId="2" applyNumberFormat="1" applyFont="1" applyFill="1" applyBorder="1" applyAlignment="1">
      <alignment horizontal="center" vertical="center"/>
    </xf>
    <xf numFmtId="49" fontId="4" fillId="15" borderId="79" xfId="2" applyNumberFormat="1" applyFont="1" applyFill="1" applyBorder="1" applyAlignment="1">
      <alignment horizontal="center" vertical="center"/>
    </xf>
    <xf numFmtId="49" fontId="4" fillId="15" borderId="104" xfId="0" applyNumberFormat="1" applyFont="1" applyFill="1" applyBorder="1" applyAlignment="1">
      <alignment horizontal="right"/>
    </xf>
    <xf numFmtId="0" fontId="4" fillId="15" borderId="56" xfId="0" applyFont="1" applyFill="1" applyBorder="1" applyAlignment="1">
      <alignment horizontal="distributed" vertical="center"/>
    </xf>
    <xf numFmtId="49" fontId="4" fillId="15" borderId="4" xfId="2" applyNumberFormat="1" applyFont="1" applyFill="1" applyBorder="1" applyAlignment="1">
      <alignment horizontal="center" vertical="center"/>
    </xf>
    <xf numFmtId="49" fontId="4" fillId="15" borderId="110" xfId="0" applyNumberFormat="1" applyFont="1" applyFill="1" applyBorder="1" applyAlignment="1">
      <alignment horizontal="right"/>
    </xf>
    <xf numFmtId="0" fontId="4" fillId="15" borderId="111" xfId="0" applyFont="1" applyFill="1" applyBorder="1" applyAlignment="1">
      <alignment horizontal="distributed" vertical="center"/>
    </xf>
    <xf numFmtId="0" fontId="4" fillId="15" borderId="112" xfId="0" applyFont="1" applyFill="1" applyBorder="1" applyAlignment="1">
      <alignment horizontal="distributed" vertical="center"/>
    </xf>
    <xf numFmtId="49" fontId="4" fillId="15" borderId="0" xfId="2" applyNumberFormat="1" applyFont="1" applyFill="1" applyBorder="1" applyAlignment="1">
      <alignment horizontal="center" vertical="center"/>
    </xf>
    <xf numFmtId="0" fontId="13" fillId="15" borderId="113" xfId="0" applyFont="1" applyFill="1" applyBorder="1" applyAlignment="1">
      <alignment vertical="center"/>
    </xf>
    <xf numFmtId="0" fontId="13" fillId="15" borderId="0" xfId="0" applyFont="1" applyFill="1" applyBorder="1" applyAlignment="1">
      <alignment vertical="center"/>
    </xf>
    <xf numFmtId="179" fontId="4" fillId="14" borderId="8" xfId="0" applyNumberFormat="1" applyFont="1" applyFill="1" applyBorder="1" applyAlignment="1">
      <alignment vertical="center" shrinkToFit="1"/>
    </xf>
    <xf numFmtId="179" fontId="4" fillId="14" borderId="56" xfId="0" applyNumberFormat="1" applyFont="1" applyFill="1" applyBorder="1" applyAlignment="1">
      <alignment vertical="center" shrinkToFit="1"/>
    </xf>
    <xf numFmtId="0" fontId="4" fillId="0" borderId="27" xfId="0" applyFont="1" applyBorder="1" applyAlignment="1">
      <alignment horizontal="left" vertical="center"/>
    </xf>
    <xf numFmtId="0" fontId="4" fillId="17" borderId="0" xfId="0" applyFont="1" applyFill="1">
      <alignment vertical="center"/>
    </xf>
    <xf numFmtId="0" fontId="4" fillId="17" borderId="0" xfId="0" applyFont="1" applyFill="1" applyBorder="1">
      <alignment vertical="center"/>
    </xf>
    <xf numFmtId="0" fontId="4" fillId="17" borderId="55" xfId="0" applyFont="1" applyFill="1" applyBorder="1">
      <alignment vertical="center"/>
    </xf>
    <xf numFmtId="0" fontId="4" fillId="17" borderId="57" xfId="0" applyFont="1" applyFill="1" applyBorder="1">
      <alignment vertical="center"/>
    </xf>
    <xf numFmtId="0" fontId="4" fillId="17" borderId="114" xfId="0" applyFont="1" applyFill="1" applyBorder="1">
      <alignment vertical="center"/>
    </xf>
    <xf numFmtId="0" fontId="4" fillId="17" borderId="56" xfId="0" applyFont="1" applyFill="1" applyBorder="1">
      <alignment vertical="center"/>
    </xf>
    <xf numFmtId="0" fontId="4" fillId="17" borderId="10" xfId="0" applyFont="1" applyFill="1" applyBorder="1">
      <alignment vertical="center"/>
    </xf>
    <xf numFmtId="179" fontId="4" fillId="18" borderId="24" xfId="0" applyNumberFormat="1" applyFont="1" applyFill="1" applyBorder="1" applyAlignment="1">
      <alignment vertical="center" shrinkToFit="1"/>
    </xf>
    <xf numFmtId="179" fontId="4" fillId="18" borderId="26" xfId="0" applyNumberFormat="1" applyFont="1" applyFill="1" applyBorder="1" applyAlignment="1">
      <alignment vertical="center" shrinkToFit="1"/>
    </xf>
    <xf numFmtId="179" fontId="4" fillId="18" borderId="76" xfId="0" applyNumberFormat="1" applyFont="1" applyFill="1" applyBorder="1" applyAlignment="1">
      <alignment vertical="center" shrinkToFit="1"/>
    </xf>
    <xf numFmtId="179" fontId="4" fillId="18" borderId="78" xfId="0" applyNumberFormat="1" applyFont="1" applyFill="1" applyBorder="1" applyAlignment="1">
      <alignment vertical="center" shrinkToFit="1"/>
    </xf>
    <xf numFmtId="179" fontId="4" fillId="18" borderId="23" xfId="0" applyNumberFormat="1" applyFont="1" applyFill="1" applyBorder="1" applyAlignment="1">
      <alignment vertical="center" shrinkToFit="1"/>
    </xf>
    <xf numFmtId="186" fontId="4" fillId="19" borderId="23" xfId="2" applyNumberFormat="1" applyFont="1" applyFill="1" applyBorder="1" applyAlignment="1">
      <alignment vertical="center" shrinkToFit="1"/>
    </xf>
    <xf numFmtId="186" fontId="4" fillId="19" borderId="26" xfId="2" applyNumberFormat="1" applyFont="1" applyFill="1" applyBorder="1" applyAlignment="1">
      <alignment vertical="center" shrinkToFit="1"/>
    </xf>
    <xf numFmtId="186" fontId="4" fillId="19" borderId="76" xfId="2" applyNumberFormat="1" applyFont="1" applyFill="1" applyBorder="1" applyAlignment="1">
      <alignment vertical="center" shrinkToFit="1"/>
    </xf>
    <xf numFmtId="186" fontId="4" fillId="19" borderId="78" xfId="2" applyNumberFormat="1" applyFont="1" applyFill="1" applyBorder="1" applyAlignment="1">
      <alignment vertical="center" shrinkToFit="1"/>
    </xf>
    <xf numFmtId="186" fontId="4" fillId="12" borderId="25" xfId="2" applyNumberFormat="1" applyFont="1" applyFill="1" applyBorder="1" applyAlignment="1">
      <alignment vertical="center" shrinkToFit="1"/>
    </xf>
    <xf numFmtId="186" fontId="4" fillId="19" borderId="24" xfId="2" applyNumberFormat="1" applyFont="1" applyFill="1" applyBorder="1" applyAlignment="1">
      <alignment vertical="center" shrinkToFit="1"/>
    </xf>
    <xf numFmtId="186" fontId="4" fillId="16" borderId="24" xfId="2" applyNumberFormat="1" applyFont="1" applyFill="1" applyBorder="1" applyAlignment="1">
      <alignment vertical="center" shrinkToFit="1"/>
    </xf>
    <xf numFmtId="0" fontId="6" fillId="14" borderId="0" xfId="0" applyFont="1" applyFill="1" applyBorder="1" applyAlignment="1">
      <alignment horizontal="left" vertical="top" wrapText="1"/>
    </xf>
    <xf numFmtId="0" fontId="5" fillId="19" borderId="37" xfId="0" applyFont="1" applyFill="1" applyBorder="1">
      <alignment vertical="center"/>
    </xf>
    <xf numFmtId="0" fontId="4" fillId="19" borderId="38" xfId="0" applyFont="1" applyFill="1" applyBorder="1">
      <alignment vertical="center"/>
    </xf>
    <xf numFmtId="0" fontId="6" fillId="19" borderId="38" xfId="0" applyFont="1" applyFill="1" applyBorder="1">
      <alignment vertical="center"/>
    </xf>
    <xf numFmtId="0" fontId="6" fillId="19" borderId="1" xfId="0" applyFont="1" applyFill="1" applyBorder="1">
      <alignment vertical="center"/>
    </xf>
    <xf numFmtId="0" fontId="6" fillId="19" borderId="27" xfId="0" applyFont="1" applyFill="1" applyBorder="1">
      <alignment vertical="center"/>
    </xf>
    <xf numFmtId="0" fontId="14" fillId="19" borderId="0" xfId="0" applyFont="1" applyFill="1" applyBorder="1">
      <alignment vertical="center"/>
    </xf>
    <xf numFmtId="0" fontId="6" fillId="19" borderId="0" xfId="0" applyFont="1" applyFill="1" applyBorder="1">
      <alignment vertical="center"/>
    </xf>
    <xf numFmtId="0" fontId="6" fillId="19" borderId="14" xfId="0" applyFont="1" applyFill="1" applyBorder="1">
      <alignment vertical="center"/>
    </xf>
    <xf numFmtId="0" fontId="5" fillId="19" borderId="27" xfId="0" applyFont="1" applyFill="1" applyBorder="1">
      <alignment vertical="center"/>
    </xf>
    <xf numFmtId="0" fontId="4" fillId="19" borderId="0" xfId="0" applyFont="1" applyFill="1" applyBorder="1">
      <alignment vertical="center"/>
    </xf>
    <xf numFmtId="0" fontId="0" fillId="19" borderId="0" xfId="0" applyFont="1" applyFill="1" applyBorder="1">
      <alignment vertical="center"/>
    </xf>
    <xf numFmtId="0" fontId="0" fillId="19" borderId="0" xfId="0" applyFill="1" applyBorder="1">
      <alignment vertical="center"/>
    </xf>
    <xf numFmtId="0" fontId="4" fillId="19" borderId="27" xfId="0" applyFont="1" applyFill="1" applyBorder="1">
      <alignment vertical="center"/>
    </xf>
    <xf numFmtId="0" fontId="4" fillId="19" borderId="22" xfId="0" applyFont="1" applyFill="1" applyBorder="1">
      <alignment vertical="center"/>
    </xf>
    <xf numFmtId="0" fontId="4" fillId="19" borderId="2" xfId="0" applyFont="1" applyFill="1" applyBorder="1">
      <alignment vertical="center"/>
    </xf>
    <xf numFmtId="0" fontId="6" fillId="19" borderId="2" xfId="0" applyFont="1" applyFill="1" applyBorder="1">
      <alignment vertical="center"/>
    </xf>
    <xf numFmtId="0" fontId="6" fillId="19" borderId="3" xfId="0" applyFont="1" applyFill="1" applyBorder="1">
      <alignment vertical="center"/>
    </xf>
    <xf numFmtId="0" fontId="4" fillId="19" borderId="115" xfId="0" applyFont="1" applyFill="1" applyBorder="1" applyAlignment="1">
      <alignment horizontal="center" vertical="center" wrapText="1"/>
    </xf>
    <xf numFmtId="0" fontId="6" fillId="20" borderId="0" xfId="0" applyFont="1" applyFill="1" applyBorder="1">
      <alignment vertical="center"/>
    </xf>
    <xf numFmtId="0" fontId="4" fillId="21" borderId="0" xfId="0" applyFont="1" applyFill="1" applyBorder="1">
      <alignment vertical="center"/>
    </xf>
    <xf numFmtId="179" fontId="4" fillId="21" borderId="0" xfId="0" applyNumberFormat="1" applyFont="1" applyFill="1" applyBorder="1" applyAlignment="1">
      <alignment vertical="center" shrinkToFit="1"/>
    </xf>
    <xf numFmtId="189" fontId="4" fillId="19" borderId="116" xfId="2" applyNumberFormat="1" applyFont="1" applyFill="1" applyBorder="1" applyAlignment="1">
      <alignment vertical="center" shrinkToFit="1"/>
    </xf>
    <xf numFmtId="0" fontId="4" fillId="19" borderId="117" xfId="0" applyFont="1" applyFill="1" applyBorder="1">
      <alignment vertical="center"/>
    </xf>
    <xf numFmtId="0" fontId="4" fillId="19" borderId="116" xfId="0" applyFont="1" applyFill="1" applyBorder="1">
      <alignment vertical="center"/>
    </xf>
    <xf numFmtId="4" fontId="4" fillId="19" borderId="116" xfId="0" applyNumberFormat="1" applyFont="1" applyFill="1" applyBorder="1" applyAlignment="1">
      <alignment vertical="center" shrinkToFit="1"/>
    </xf>
    <xf numFmtId="0" fontId="4" fillId="19" borderId="118" xfId="0" applyFont="1" applyFill="1" applyBorder="1" applyAlignment="1">
      <alignment vertical="center"/>
    </xf>
    <xf numFmtId="0" fontId="4" fillId="19" borderId="119" xfId="0" applyFont="1" applyFill="1" applyBorder="1">
      <alignment vertical="center"/>
    </xf>
    <xf numFmtId="0" fontId="4" fillId="19" borderId="0" xfId="0" applyFont="1" applyFill="1">
      <alignment vertical="center"/>
    </xf>
    <xf numFmtId="3" fontId="4" fillId="19" borderId="0" xfId="0" applyNumberFormat="1" applyFont="1" applyFill="1">
      <alignment vertical="center"/>
    </xf>
    <xf numFmtId="179" fontId="4" fillId="19" borderId="0" xfId="0" applyNumberFormat="1" applyFont="1" applyFill="1" applyBorder="1" applyAlignment="1">
      <alignment vertical="center" shrinkToFit="1"/>
    </xf>
    <xf numFmtId="0" fontId="6" fillId="19" borderId="37" xfId="0" applyFont="1" applyFill="1" applyBorder="1" applyAlignment="1">
      <alignment vertical="center" wrapText="1"/>
    </xf>
    <xf numFmtId="0" fontId="6" fillId="19" borderId="27" xfId="0" applyFont="1" applyFill="1" applyBorder="1" applyAlignment="1">
      <alignment vertical="center" wrapText="1"/>
    </xf>
    <xf numFmtId="0" fontId="12" fillId="19" borderId="0" xfId="0" applyFont="1" applyFill="1" applyBorder="1" applyAlignment="1">
      <alignment horizontal="left" vertical="center" wrapText="1"/>
    </xf>
    <xf numFmtId="0" fontId="6" fillId="19" borderId="1" xfId="0" applyFont="1" applyFill="1" applyBorder="1" applyAlignment="1">
      <alignment vertical="center" wrapText="1"/>
    </xf>
    <xf numFmtId="0" fontId="6" fillId="19" borderId="38" xfId="0" applyFont="1" applyFill="1" applyBorder="1" applyAlignment="1">
      <alignment vertical="center" wrapText="1"/>
    </xf>
    <xf numFmtId="0" fontId="6" fillId="19" borderId="14" xfId="0" applyFont="1" applyFill="1" applyBorder="1" applyAlignment="1">
      <alignment vertical="center" wrapText="1"/>
    </xf>
    <xf numFmtId="0" fontId="6" fillId="19" borderId="0" xfId="0" applyFont="1" applyFill="1" applyBorder="1" applyAlignment="1">
      <alignment vertical="center" wrapText="1"/>
    </xf>
    <xf numFmtId="0" fontId="4" fillId="19" borderId="14" xfId="0" applyFont="1" applyFill="1" applyBorder="1">
      <alignment vertical="center"/>
    </xf>
    <xf numFmtId="0" fontId="4" fillId="19" borderId="14" xfId="0" applyFont="1" applyFill="1" applyBorder="1" applyAlignment="1">
      <alignment horizontal="left" vertical="top" wrapText="1"/>
    </xf>
    <xf numFmtId="0" fontId="4" fillId="19" borderId="3" xfId="0" applyFont="1" applyFill="1" applyBorder="1">
      <alignment vertical="center"/>
    </xf>
    <xf numFmtId="0" fontId="6" fillId="19" borderId="0" xfId="0" applyFont="1" applyFill="1" applyBorder="1" applyAlignment="1">
      <alignment horizontal="left" vertical="center" wrapText="1"/>
    </xf>
    <xf numFmtId="0" fontId="6" fillId="19" borderId="0" xfId="0" applyFont="1" applyFill="1" applyBorder="1" applyAlignment="1">
      <alignment horizontal="center" vertical="center" wrapText="1"/>
    </xf>
    <xf numFmtId="0" fontId="4" fillId="19" borderId="0" xfId="0" applyFont="1" applyFill="1" applyBorder="1" applyAlignment="1">
      <alignment vertical="center" wrapText="1"/>
    </xf>
    <xf numFmtId="0" fontId="12" fillId="19" borderId="243" xfId="0" applyFont="1" applyFill="1" applyBorder="1" applyAlignment="1">
      <alignment vertical="center" wrapText="1"/>
    </xf>
    <xf numFmtId="0" fontId="4" fillId="19" borderId="37" xfId="0" applyFont="1" applyFill="1" applyBorder="1">
      <alignment vertical="center"/>
    </xf>
    <xf numFmtId="0" fontId="4" fillId="19" borderId="0" xfId="0" applyFont="1" applyFill="1" applyBorder="1" applyAlignment="1">
      <alignment horizontal="left" vertical="top" wrapText="1"/>
    </xf>
    <xf numFmtId="0" fontId="6" fillId="19" borderId="0" xfId="0" applyFont="1" applyFill="1" applyBorder="1" applyAlignment="1">
      <alignment horizontal="left" vertical="top" wrapText="1"/>
    </xf>
    <xf numFmtId="0" fontId="4" fillId="19" borderId="1" xfId="0" applyFont="1" applyFill="1" applyBorder="1">
      <alignment vertical="center"/>
    </xf>
    <xf numFmtId="0" fontId="4" fillId="20" borderId="16" xfId="0" applyFont="1" applyFill="1" applyBorder="1">
      <alignment vertical="center"/>
    </xf>
    <xf numFmtId="0" fontId="4" fillId="20" borderId="17" xfId="0" applyFont="1" applyFill="1" applyBorder="1">
      <alignment vertical="center"/>
    </xf>
    <xf numFmtId="0" fontId="4" fillId="20" borderId="36" xfId="0" applyFont="1" applyFill="1" applyBorder="1">
      <alignment vertical="center"/>
    </xf>
    <xf numFmtId="0" fontId="4" fillId="20" borderId="23" xfId="0" applyFont="1" applyFill="1" applyBorder="1" applyAlignment="1">
      <alignment horizontal="center" vertical="center"/>
    </xf>
    <xf numFmtId="0" fontId="4" fillId="20" borderId="24" xfId="0" applyFont="1" applyFill="1" applyBorder="1" applyAlignment="1">
      <alignment horizontal="center" vertical="center"/>
    </xf>
    <xf numFmtId="0" fontId="4" fillId="19" borderId="120" xfId="0" applyFont="1" applyFill="1" applyBorder="1" applyAlignment="1">
      <alignment horizontal="center" vertical="center" wrapText="1"/>
    </xf>
    <xf numFmtId="0" fontId="4" fillId="19" borderId="121" xfId="0" applyFont="1" applyFill="1" applyBorder="1" applyAlignment="1">
      <alignment horizontal="center" vertical="center" wrapText="1"/>
    </xf>
    <xf numFmtId="181" fontId="6" fillId="19" borderId="122" xfId="0" applyNumberFormat="1" applyFont="1" applyFill="1" applyBorder="1">
      <alignment vertical="center"/>
    </xf>
    <xf numFmtId="181" fontId="6" fillId="19" borderId="123" xfId="0" applyNumberFormat="1" applyFont="1" applyFill="1" applyBorder="1">
      <alignment vertical="center"/>
    </xf>
    <xf numFmtId="181" fontId="6" fillId="19" borderId="124" xfId="0" applyNumberFormat="1" applyFont="1" applyFill="1" applyBorder="1">
      <alignment vertical="center"/>
    </xf>
    <xf numFmtId="181" fontId="6" fillId="19" borderId="125" xfId="0" applyNumberFormat="1" applyFont="1" applyFill="1" applyBorder="1">
      <alignment vertical="center"/>
    </xf>
    <xf numFmtId="0" fontId="4" fillId="19" borderId="126" xfId="0" applyFont="1" applyFill="1" applyBorder="1" applyAlignment="1">
      <alignment horizontal="center" vertical="center" wrapText="1"/>
    </xf>
    <xf numFmtId="0" fontId="4" fillId="19" borderId="127" xfId="0" applyFont="1" applyFill="1" applyBorder="1" applyAlignment="1">
      <alignment horizontal="center" vertical="center" wrapText="1"/>
    </xf>
    <xf numFmtId="181" fontId="6" fillId="19" borderId="128" xfId="0" applyNumberFormat="1" applyFont="1" applyFill="1" applyBorder="1">
      <alignment vertical="center"/>
    </xf>
    <xf numFmtId="181" fontId="6" fillId="19" borderId="129" xfId="0" applyNumberFormat="1" applyFont="1" applyFill="1" applyBorder="1">
      <alignment vertical="center"/>
    </xf>
    <xf numFmtId="181" fontId="6" fillId="19" borderId="130" xfId="0" applyNumberFormat="1" applyFont="1" applyFill="1" applyBorder="1">
      <alignment vertical="center"/>
    </xf>
    <xf numFmtId="181" fontId="6" fillId="19" borderId="131" xfId="0" applyNumberFormat="1" applyFont="1" applyFill="1" applyBorder="1">
      <alignment vertical="center"/>
    </xf>
    <xf numFmtId="178" fontId="4" fillId="19" borderId="66" xfId="0" applyNumberFormat="1" applyFont="1" applyFill="1" applyBorder="1">
      <alignment vertical="center"/>
    </xf>
    <xf numFmtId="178" fontId="4" fillId="19" borderId="52" xfId="0" applyNumberFormat="1" applyFont="1" applyFill="1" applyBorder="1">
      <alignment vertical="center"/>
    </xf>
    <xf numFmtId="0" fontId="4" fillId="22" borderId="132" xfId="0" applyFont="1" applyFill="1" applyBorder="1" applyAlignment="1">
      <alignment horizontal="center" vertical="center" wrapText="1"/>
    </xf>
    <xf numFmtId="0" fontId="4" fillId="22" borderId="133" xfId="0" applyFont="1" applyFill="1" applyBorder="1" applyAlignment="1">
      <alignment horizontal="center" vertical="center" wrapText="1"/>
    </xf>
    <xf numFmtId="0" fontId="4" fillId="22" borderId="134" xfId="0" applyFont="1" applyFill="1" applyBorder="1" applyAlignment="1">
      <alignment horizontal="center" vertical="center" wrapText="1"/>
    </xf>
    <xf numFmtId="0" fontId="4" fillId="22" borderId="115" xfId="0" applyFont="1" applyFill="1" applyBorder="1" applyAlignment="1">
      <alignment horizontal="center" vertical="center" wrapText="1"/>
    </xf>
    <xf numFmtId="181" fontId="6" fillId="22" borderId="135" xfId="0" applyNumberFormat="1" applyFont="1" applyFill="1" applyBorder="1">
      <alignment vertical="center"/>
    </xf>
    <xf numFmtId="181" fontId="6" fillId="22" borderId="136" xfId="0" applyNumberFormat="1" applyFont="1" applyFill="1" applyBorder="1">
      <alignment vertical="center"/>
    </xf>
    <xf numFmtId="181" fontId="6" fillId="22" borderId="137" xfId="0" applyNumberFormat="1" applyFont="1" applyFill="1" applyBorder="1">
      <alignment vertical="center"/>
    </xf>
    <xf numFmtId="0" fontId="4" fillId="23" borderId="24" xfId="0" applyFont="1" applyFill="1" applyBorder="1" applyAlignment="1">
      <alignment horizontal="center" vertical="center" wrapText="1"/>
    </xf>
    <xf numFmtId="0" fontId="4" fillId="20" borderId="138" xfId="0" applyFont="1" applyFill="1" applyBorder="1" applyAlignment="1">
      <alignment horizontal="center" vertical="center" wrapText="1"/>
    </xf>
    <xf numFmtId="178" fontId="4" fillId="19" borderId="139" xfId="0" applyNumberFormat="1" applyFont="1" applyFill="1" applyBorder="1">
      <alignment vertical="center"/>
    </xf>
    <xf numFmtId="178" fontId="4" fillId="19" borderId="26" xfId="0" applyNumberFormat="1" applyFont="1" applyFill="1" applyBorder="1">
      <alignment vertical="center"/>
    </xf>
    <xf numFmtId="178" fontId="4" fillId="19" borderId="140" xfId="0" applyNumberFormat="1" applyFont="1" applyFill="1" applyBorder="1">
      <alignment vertical="center"/>
    </xf>
    <xf numFmtId="178" fontId="4" fillId="19" borderId="141" xfId="0" applyNumberFormat="1" applyFont="1" applyFill="1" applyBorder="1">
      <alignment vertical="center"/>
    </xf>
    <xf numFmtId="178" fontId="4" fillId="19" borderId="76" xfId="0" applyNumberFormat="1" applyFont="1" applyFill="1" applyBorder="1">
      <alignment vertical="center"/>
    </xf>
    <xf numFmtId="178" fontId="4" fillId="19" borderId="142" xfId="0" applyNumberFormat="1" applyFont="1" applyFill="1" applyBorder="1">
      <alignment vertical="center"/>
    </xf>
    <xf numFmtId="178" fontId="4" fillId="19" borderId="143" xfId="0" applyNumberFormat="1" applyFont="1" applyFill="1" applyBorder="1">
      <alignment vertical="center"/>
    </xf>
    <xf numFmtId="178" fontId="4" fillId="19" borderId="78" xfId="0" applyNumberFormat="1" applyFont="1" applyFill="1" applyBorder="1">
      <alignment vertical="center"/>
    </xf>
    <xf numFmtId="178" fontId="4" fillId="19" borderId="144" xfId="0" applyNumberFormat="1" applyFont="1" applyFill="1" applyBorder="1">
      <alignment vertical="center"/>
    </xf>
    <xf numFmtId="183" fontId="4" fillId="19" borderId="145" xfId="0" applyNumberFormat="1" applyFont="1" applyFill="1" applyBorder="1">
      <alignment vertical="center"/>
    </xf>
    <xf numFmtId="183" fontId="4" fillId="19" borderId="103" xfId="0" applyNumberFormat="1" applyFont="1" applyFill="1" applyBorder="1">
      <alignment vertical="center"/>
    </xf>
    <xf numFmtId="183" fontId="4" fillId="19" borderId="139" xfId="0" applyNumberFormat="1" applyFont="1" applyFill="1" applyBorder="1">
      <alignment vertical="center"/>
    </xf>
    <xf numFmtId="183" fontId="4" fillId="19" borderId="75" xfId="0" applyNumberFormat="1" applyFont="1" applyFill="1" applyBorder="1">
      <alignment vertical="center"/>
    </xf>
    <xf numFmtId="183" fontId="4" fillId="19" borderId="141" xfId="0" applyNumberFormat="1" applyFont="1" applyFill="1" applyBorder="1">
      <alignment vertical="center"/>
    </xf>
    <xf numFmtId="183" fontId="4" fillId="19" borderId="77" xfId="0" applyNumberFormat="1" applyFont="1" applyFill="1" applyBorder="1">
      <alignment vertical="center"/>
    </xf>
    <xf numFmtId="183" fontId="4" fillId="19" borderId="143" xfId="0" applyNumberFormat="1" applyFont="1" applyFill="1" applyBorder="1">
      <alignment vertical="center"/>
    </xf>
    <xf numFmtId="183" fontId="4" fillId="19" borderId="79" xfId="0" applyNumberFormat="1" applyFont="1" applyFill="1" applyBorder="1">
      <alignment vertical="center"/>
    </xf>
    <xf numFmtId="183" fontId="4" fillId="19" borderId="146" xfId="0" applyNumberFormat="1" applyFont="1" applyFill="1" applyBorder="1">
      <alignment vertical="center"/>
    </xf>
    <xf numFmtId="183" fontId="4" fillId="19" borderId="73" xfId="0" applyNumberFormat="1" applyFont="1" applyFill="1" applyBorder="1">
      <alignment vertical="center"/>
    </xf>
    <xf numFmtId="190" fontId="4" fillId="21" borderId="49" xfId="0" applyNumberFormat="1" applyFont="1" applyFill="1" applyBorder="1">
      <alignment vertical="center"/>
    </xf>
    <xf numFmtId="187" fontId="4" fillId="21" borderId="49" xfId="0" applyNumberFormat="1" applyFont="1" applyFill="1" applyBorder="1">
      <alignment vertical="center"/>
    </xf>
    <xf numFmtId="0" fontId="4" fillId="24" borderId="0" xfId="0" applyFont="1" applyFill="1" applyBorder="1">
      <alignment vertical="center"/>
    </xf>
    <xf numFmtId="0" fontId="4" fillId="24" borderId="53" xfId="0" applyFont="1" applyFill="1" applyBorder="1">
      <alignment vertical="center"/>
    </xf>
    <xf numFmtId="0" fontId="4" fillId="24" borderId="8" xfId="0" applyFont="1" applyFill="1" applyBorder="1">
      <alignment vertical="center"/>
    </xf>
    <xf numFmtId="188" fontId="4" fillId="24" borderId="8" xfId="2" applyNumberFormat="1" applyFont="1" applyFill="1" applyBorder="1" applyAlignment="1">
      <alignment vertical="center" shrinkToFit="1"/>
    </xf>
    <xf numFmtId="0" fontId="4" fillId="24" borderId="57" xfId="0" applyFont="1" applyFill="1" applyBorder="1">
      <alignment vertical="center"/>
    </xf>
    <xf numFmtId="0" fontId="4" fillId="24" borderId="54" xfId="0" applyFont="1" applyFill="1" applyBorder="1">
      <alignment vertical="center"/>
    </xf>
    <xf numFmtId="0" fontId="4" fillId="24" borderId="55" xfId="0" applyFont="1" applyFill="1" applyBorder="1">
      <alignment vertical="center"/>
    </xf>
    <xf numFmtId="0" fontId="4" fillId="24" borderId="56" xfId="0" applyFont="1" applyFill="1" applyBorder="1">
      <alignment vertical="center"/>
    </xf>
    <xf numFmtId="179" fontId="4" fillId="24" borderId="56" xfId="0" applyNumberFormat="1" applyFont="1" applyFill="1" applyBorder="1" applyAlignment="1">
      <alignment vertical="center" shrinkToFit="1"/>
    </xf>
    <xf numFmtId="0" fontId="4" fillId="12" borderId="147" xfId="0" applyFont="1" applyFill="1" applyBorder="1" applyAlignment="1">
      <alignment horizontal="center" vertical="center" wrapText="1"/>
    </xf>
    <xf numFmtId="191" fontId="4" fillId="12" borderId="148" xfId="0" applyNumberFormat="1" applyFont="1" applyFill="1" applyBorder="1">
      <alignment vertical="center"/>
    </xf>
    <xf numFmtId="191" fontId="4" fillId="12" borderId="149" xfId="0" applyNumberFormat="1" applyFont="1" applyFill="1" applyBorder="1">
      <alignment vertical="center"/>
    </xf>
    <xf numFmtId="191" fontId="4" fillId="12" borderId="150" xfId="0" applyNumberFormat="1" applyFont="1" applyFill="1" applyBorder="1">
      <alignment vertical="center"/>
    </xf>
    <xf numFmtId="191" fontId="4" fillId="23" borderId="148" xfId="0" applyNumberFormat="1" applyFont="1" applyFill="1" applyBorder="1">
      <alignment vertical="center"/>
    </xf>
    <xf numFmtId="191" fontId="4" fillId="23" borderId="149" xfId="0" applyNumberFormat="1" applyFont="1" applyFill="1" applyBorder="1">
      <alignment vertical="center"/>
    </xf>
    <xf numFmtId="191" fontId="4" fillId="23" borderId="150" xfId="0" applyNumberFormat="1" applyFont="1" applyFill="1" applyBorder="1">
      <alignment vertical="center"/>
    </xf>
    <xf numFmtId="0" fontId="4" fillId="15" borderId="8" xfId="0" applyFont="1" applyFill="1" applyBorder="1">
      <alignment vertical="center"/>
    </xf>
    <xf numFmtId="0" fontId="4" fillId="15" borderId="10" xfId="0" applyFont="1" applyFill="1" applyBorder="1">
      <alignment vertical="center"/>
    </xf>
    <xf numFmtId="0" fontId="4" fillId="15" borderId="12" xfId="0" applyFont="1" applyFill="1" applyBorder="1" applyAlignment="1">
      <alignment horizontal="center" vertical="center"/>
    </xf>
    <xf numFmtId="0" fontId="4" fillId="15" borderId="12" xfId="0" applyFont="1" applyFill="1" applyBorder="1">
      <alignment vertical="center"/>
    </xf>
    <xf numFmtId="0" fontId="4" fillId="25" borderId="151" xfId="0" applyFont="1" applyFill="1" applyBorder="1" applyAlignment="1">
      <alignment horizontal="center" vertical="center"/>
    </xf>
    <xf numFmtId="0" fontId="4" fillId="25" borderId="152" xfId="0" applyFont="1" applyFill="1" applyBorder="1" applyAlignment="1">
      <alignment horizontal="center" vertical="center"/>
    </xf>
    <xf numFmtId="0" fontId="4" fillId="25" borderId="153" xfId="0" applyFont="1" applyFill="1" applyBorder="1" applyAlignment="1">
      <alignment horizontal="center" wrapText="1"/>
    </xf>
    <xf numFmtId="0" fontId="4" fillId="25" borderId="72" xfId="0" applyFont="1" applyFill="1" applyBorder="1" applyAlignment="1">
      <alignment horizontal="center" wrapText="1"/>
    </xf>
    <xf numFmtId="0" fontId="4" fillId="25" borderId="139" xfId="0" applyFont="1" applyFill="1" applyBorder="1" applyAlignment="1">
      <alignment horizontal="center" wrapText="1"/>
    </xf>
    <xf numFmtId="0" fontId="4" fillId="25" borderId="75" xfId="0" applyFont="1" applyFill="1" applyBorder="1" applyAlignment="1">
      <alignment horizontal="center" wrapText="1"/>
    </xf>
    <xf numFmtId="0" fontId="4" fillId="25" borderId="146" xfId="0" applyFont="1" applyFill="1" applyBorder="1" applyAlignment="1">
      <alignment horizontal="center" vertical="center" wrapText="1"/>
    </xf>
    <xf numFmtId="0" fontId="4" fillId="25" borderId="73" xfId="0" applyFont="1" applyFill="1" applyBorder="1" applyAlignment="1">
      <alignment horizontal="center" vertical="center"/>
    </xf>
    <xf numFmtId="0" fontId="4" fillId="21" borderId="87" xfId="0" applyFont="1" applyFill="1" applyBorder="1" applyAlignment="1">
      <alignment horizontal="center" vertical="center" wrapText="1"/>
    </xf>
    <xf numFmtId="0" fontId="4" fillId="21" borderId="22" xfId="0" applyFont="1" applyFill="1" applyBorder="1" applyAlignment="1">
      <alignment horizontal="center" vertical="center" wrapText="1"/>
    </xf>
    <xf numFmtId="178" fontId="4" fillId="21" borderId="109" xfId="0" applyNumberFormat="1" applyFont="1" applyFill="1" applyBorder="1">
      <alignment vertical="center"/>
    </xf>
    <xf numFmtId="178" fontId="4" fillId="21" borderId="37" xfId="0" applyNumberFormat="1" applyFont="1" applyFill="1" applyBorder="1">
      <alignment vertical="center"/>
    </xf>
    <xf numFmtId="178" fontId="4" fillId="21" borderId="27" xfId="0" applyNumberFormat="1" applyFont="1" applyFill="1" applyBorder="1">
      <alignment vertical="center"/>
    </xf>
    <xf numFmtId="178" fontId="4" fillId="21" borderId="63" xfId="0" applyNumberFormat="1" applyFont="1" applyFill="1" applyBorder="1">
      <alignment vertical="center"/>
    </xf>
    <xf numFmtId="178" fontId="4" fillId="21" borderId="64" xfId="0" applyNumberFormat="1" applyFont="1" applyFill="1" applyBorder="1">
      <alignment vertical="center"/>
    </xf>
    <xf numFmtId="181" fontId="4" fillId="21" borderId="65" xfId="0" applyNumberFormat="1" applyFont="1" applyFill="1" applyBorder="1">
      <alignment vertical="center"/>
    </xf>
    <xf numFmtId="181" fontId="4" fillId="21" borderId="66" xfId="0" applyNumberFormat="1" applyFont="1" applyFill="1" applyBorder="1">
      <alignment vertical="center"/>
    </xf>
    <xf numFmtId="181" fontId="4" fillId="21" borderId="67" xfId="0" applyNumberFormat="1" applyFont="1" applyFill="1" applyBorder="1">
      <alignment vertical="center"/>
    </xf>
    <xf numFmtId="181" fontId="4" fillId="21" borderId="68" xfId="0" applyNumberFormat="1" applyFont="1" applyFill="1" applyBorder="1">
      <alignment vertical="center"/>
    </xf>
    <xf numFmtId="178" fontId="4" fillId="21" borderId="66" xfId="0" applyNumberFormat="1" applyFont="1" applyFill="1" applyBorder="1">
      <alignment vertical="center"/>
    </xf>
    <xf numFmtId="178" fontId="4" fillId="21" borderId="52" xfId="0" applyNumberFormat="1" applyFont="1" applyFill="1" applyBorder="1">
      <alignment vertical="center"/>
    </xf>
    <xf numFmtId="0" fontId="4" fillId="20" borderId="6" xfId="0" applyFont="1" applyFill="1" applyBorder="1">
      <alignment vertical="center"/>
    </xf>
    <xf numFmtId="0" fontId="4" fillId="20" borderId="80" xfId="0" applyFont="1" applyFill="1" applyBorder="1">
      <alignment vertical="center"/>
    </xf>
    <xf numFmtId="0" fontId="4" fillId="20" borderId="147" xfId="0" applyFont="1" applyFill="1" applyBorder="1" applyAlignment="1">
      <alignment horizontal="center" vertical="center" wrapText="1"/>
    </xf>
    <xf numFmtId="0" fontId="4" fillId="20" borderId="2" xfId="0" applyFont="1" applyFill="1" applyBorder="1" applyAlignment="1">
      <alignment horizontal="center" vertical="center" wrapText="1"/>
    </xf>
    <xf numFmtId="0" fontId="4" fillId="20" borderId="154" xfId="0" applyFont="1" applyFill="1" applyBorder="1" applyAlignment="1">
      <alignment horizontal="center" vertical="center" wrapText="1"/>
    </xf>
    <xf numFmtId="0" fontId="4" fillId="20" borderId="146" xfId="0" applyFont="1" applyFill="1" applyBorder="1" applyAlignment="1">
      <alignment horizontal="center" vertical="center" wrapText="1"/>
    </xf>
    <xf numFmtId="0" fontId="4" fillId="20" borderId="24" xfId="0" applyFont="1" applyFill="1" applyBorder="1" applyAlignment="1">
      <alignment horizontal="center" vertical="center" wrapText="1"/>
    </xf>
    <xf numFmtId="0" fontId="4" fillId="23" borderId="146" xfId="0" applyFont="1" applyFill="1" applyBorder="1" applyAlignment="1">
      <alignment horizontal="center" vertical="center" wrapText="1"/>
    </xf>
    <xf numFmtId="0" fontId="4" fillId="23" borderId="138" xfId="0" applyFont="1" applyFill="1" applyBorder="1" applyAlignment="1">
      <alignment horizontal="center" vertical="center" wrapText="1"/>
    </xf>
    <xf numFmtId="0" fontId="4" fillId="23" borderId="155" xfId="0" applyFont="1" applyFill="1" applyBorder="1" applyAlignment="1">
      <alignment horizontal="center" vertical="center" wrapText="1"/>
    </xf>
    <xf numFmtId="0" fontId="4" fillId="12" borderId="156" xfId="0" applyFont="1" applyFill="1" applyBorder="1" applyAlignment="1">
      <alignment horizontal="center" vertical="center" wrapText="1"/>
    </xf>
    <xf numFmtId="0" fontId="4" fillId="12" borderId="25" xfId="0" applyFont="1" applyFill="1" applyBorder="1" applyAlignment="1">
      <alignment horizontal="center" vertical="center" wrapText="1"/>
    </xf>
    <xf numFmtId="0" fontId="4" fillId="12" borderId="157" xfId="0" applyFont="1" applyFill="1" applyBorder="1" applyAlignment="1">
      <alignment horizontal="center" vertical="center" wrapText="1"/>
    </xf>
    <xf numFmtId="0" fontId="4" fillId="20" borderId="52" xfId="0" applyFont="1" applyFill="1" applyBorder="1" applyAlignment="1">
      <alignment horizontal="center" vertical="center" wrapText="1"/>
    </xf>
    <xf numFmtId="178" fontId="4" fillId="20" borderId="158" xfId="0" applyNumberFormat="1" applyFont="1" applyFill="1" applyBorder="1">
      <alignment vertical="center"/>
    </xf>
    <xf numFmtId="178" fontId="4" fillId="20" borderId="49" xfId="0" applyNumberFormat="1" applyFont="1" applyFill="1" applyBorder="1">
      <alignment vertical="center"/>
    </xf>
    <xf numFmtId="0" fontId="4" fillId="23" borderId="52" xfId="0" applyFont="1" applyFill="1" applyBorder="1" applyAlignment="1">
      <alignment horizontal="center" vertical="center" wrapText="1"/>
    </xf>
    <xf numFmtId="178" fontId="4" fillId="23" borderId="21" xfId="0" applyNumberFormat="1" applyFont="1" applyFill="1" applyBorder="1">
      <alignment vertical="center"/>
    </xf>
    <xf numFmtId="178" fontId="4" fillId="23" borderId="159" xfId="0" applyNumberFormat="1" applyFont="1" applyFill="1" applyBorder="1">
      <alignment vertical="center"/>
    </xf>
    <xf numFmtId="178" fontId="4" fillId="23" borderId="49" xfId="0" applyNumberFormat="1" applyFont="1" applyFill="1" applyBorder="1">
      <alignment vertical="center"/>
    </xf>
    <xf numFmtId="178" fontId="4" fillId="12" borderId="131" xfId="0" applyNumberFormat="1" applyFont="1" applyFill="1" applyBorder="1">
      <alignment vertical="center"/>
    </xf>
    <xf numFmtId="178" fontId="4" fillId="12" borderId="159" xfId="0" applyNumberFormat="1" applyFont="1" applyFill="1" applyBorder="1">
      <alignment vertical="center"/>
    </xf>
    <xf numFmtId="0" fontId="4" fillId="12" borderId="127" xfId="0" applyFont="1" applyFill="1" applyBorder="1" applyAlignment="1">
      <alignment horizontal="center" vertical="center" wrapText="1"/>
    </xf>
    <xf numFmtId="0" fontId="4" fillId="22" borderId="160" xfId="0" applyFont="1" applyFill="1" applyBorder="1" applyAlignment="1">
      <alignment horizontal="center" vertical="center" wrapText="1"/>
    </xf>
    <xf numFmtId="0" fontId="4" fillId="22" borderId="18" xfId="0" applyFont="1" applyFill="1" applyBorder="1" applyAlignment="1">
      <alignment horizontal="center" vertical="center" wrapText="1"/>
    </xf>
    <xf numFmtId="0" fontId="4" fillId="22" borderId="19" xfId="0" applyFont="1" applyFill="1" applyBorder="1" applyAlignment="1">
      <alignment horizontal="center" vertical="center" wrapText="1"/>
    </xf>
    <xf numFmtId="177" fontId="4" fillId="22" borderId="32" xfId="0" applyNumberFormat="1" applyFont="1" applyFill="1" applyBorder="1">
      <alignment vertical="center"/>
    </xf>
    <xf numFmtId="177" fontId="4" fillId="22" borderId="31" xfId="0" applyNumberFormat="1" applyFont="1" applyFill="1" applyBorder="1">
      <alignment vertical="center"/>
    </xf>
    <xf numFmtId="177" fontId="4" fillId="22" borderId="161" xfId="0" applyNumberFormat="1" applyFont="1" applyFill="1" applyBorder="1">
      <alignment vertical="center"/>
    </xf>
    <xf numFmtId="177" fontId="4" fillId="22" borderId="162" xfId="0" applyNumberFormat="1" applyFont="1" applyFill="1" applyBorder="1">
      <alignment vertical="center"/>
    </xf>
    <xf numFmtId="177" fontId="4" fillId="22" borderId="163" xfId="0" applyNumberFormat="1" applyFont="1" applyFill="1" applyBorder="1">
      <alignment vertical="center"/>
    </xf>
    <xf numFmtId="177" fontId="4" fillId="22" borderId="164" xfId="0" applyNumberFormat="1" applyFont="1" applyFill="1" applyBorder="1">
      <alignment vertical="center"/>
    </xf>
    <xf numFmtId="177" fontId="4" fillId="22" borderId="165" xfId="0" applyNumberFormat="1" applyFont="1" applyFill="1" applyBorder="1">
      <alignment vertical="center"/>
    </xf>
    <xf numFmtId="177" fontId="4" fillId="22" borderId="166" xfId="0" applyNumberFormat="1" applyFont="1" applyFill="1" applyBorder="1">
      <alignment vertical="center"/>
    </xf>
    <xf numFmtId="0" fontId="4" fillId="19" borderId="52" xfId="0" applyFont="1" applyFill="1" applyBorder="1" applyAlignment="1">
      <alignment horizontal="center" vertical="center" wrapText="1"/>
    </xf>
    <xf numFmtId="178" fontId="4" fillId="19" borderId="67" xfId="0" applyNumberFormat="1" applyFont="1" applyFill="1" applyBorder="1">
      <alignment vertical="center"/>
    </xf>
    <xf numFmtId="178" fontId="4" fillId="19" borderId="68" xfId="0" applyNumberFormat="1" applyFont="1" applyFill="1" applyBorder="1">
      <alignment vertical="center"/>
    </xf>
    <xf numFmtId="178" fontId="4" fillId="19" borderId="49" xfId="0" applyNumberFormat="1" applyFont="1" applyFill="1" applyBorder="1">
      <alignment vertical="center"/>
    </xf>
    <xf numFmtId="0" fontId="4" fillId="19" borderId="4" xfId="0" applyFont="1" applyFill="1" applyBorder="1" applyAlignment="1">
      <alignment horizontal="center" vertical="center" wrapText="1"/>
    </xf>
    <xf numFmtId="0" fontId="4" fillId="19" borderId="2" xfId="0" applyFont="1" applyFill="1" applyBorder="1" applyAlignment="1">
      <alignment horizontal="center" vertical="center" wrapText="1"/>
    </xf>
    <xf numFmtId="178" fontId="4" fillId="19" borderId="14" xfId="0" applyNumberFormat="1" applyFont="1" applyFill="1" applyBorder="1">
      <alignment vertical="center"/>
    </xf>
    <xf numFmtId="178" fontId="4" fillId="19" borderId="48" xfId="0" applyNumberFormat="1" applyFont="1" applyFill="1" applyBorder="1">
      <alignment vertical="center"/>
    </xf>
    <xf numFmtId="178" fontId="4" fillId="19" borderId="62" xfId="0" applyNumberFormat="1" applyFont="1" applyFill="1" applyBorder="1">
      <alignment vertical="center"/>
    </xf>
    <xf numFmtId="178" fontId="4" fillId="19" borderId="11" xfId="0" applyNumberFormat="1" applyFont="1" applyFill="1" applyBorder="1">
      <alignment vertical="center"/>
    </xf>
    <xf numFmtId="0" fontId="4" fillId="19" borderId="167" xfId="0" applyFont="1" applyFill="1" applyBorder="1" applyAlignment="1">
      <alignment horizontal="center" vertical="center" wrapText="1"/>
    </xf>
    <xf numFmtId="178" fontId="4" fillId="19" borderId="168" xfId="0" applyNumberFormat="1" applyFont="1" applyFill="1" applyBorder="1">
      <alignment vertical="center"/>
    </xf>
    <xf numFmtId="181" fontId="4" fillId="19" borderId="168" xfId="0" applyNumberFormat="1" applyFont="1" applyFill="1" applyBorder="1">
      <alignment vertical="center"/>
    </xf>
    <xf numFmtId="0" fontId="4" fillId="22" borderId="4" xfId="0" applyFont="1" applyFill="1" applyBorder="1" applyAlignment="1">
      <alignment horizontal="center" vertical="center" wrapText="1"/>
    </xf>
    <xf numFmtId="0" fontId="4" fillId="22" borderId="2" xfId="0" applyFont="1" applyFill="1" applyBorder="1" applyAlignment="1">
      <alignment horizontal="center" vertical="center" wrapText="1"/>
    </xf>
    <xf numFmtId="177" fontId="4" fillId="22" borderId="0" xfId="0" applyNumberFormat="1" applyFont="1" applyFill="1" applyBorder="1">
      <alignment vertical="center"/>
    </xf>
    <xf numFmtId="177" fontId="4" fillId="22" borderId="8" xfId="0" applyNumberFormat="1" applyFont="1" applyFill="1" applyBorder="1">
      <alignment vertical="center"/>
    </xf>
    <xf numFmtId="177" fontId="4" fillId="22" borderId="10" xfId="0" applyNumberFormat="1" applyFont="1" applyFill="1" applyBorder="1">
      <alignment vertical="center"/>
    </xf>
    <xf numFmtId="177" fontId="4" fillId="22" borderId="63" xfId="0" applyNumberFormat="1" applyFont="1" applyFill="1" applyBorder="1">
      <alignment vertical="center"/>
    </xf>
    <xf numFmtId="177" fontId="4" fillId="22" borderId="27" xfId="0" applyNumberFormat="1" applyFont="1" applyFill="1" applyBorder="1">
      <alignment vertical="center"/>
    </xf>
    <xf numFmtId="177" fontId="4" fillId="22" borderId="168" xfId="0" applyNumberFormat="1" applyFont="1" applyFill="1" applyBorder="1">
      <alignment vertical="center"/>
    </xf>
    <xf numFmtId="0" fontId="4" fillId="22" borderId="167" xfId="0" applyFont="1" applyFill="1" applyBorder="1" applyAlignment="1">
      <alignment horizontal="center" vertical="center" wrapText="1"/>
    </xf>
    <xf numFmtId="177" fontId="4" fillId="22" borderId="135" xfId="0" applyNumberFormat="1" applyFont="1" applyFill="1" applyBorder="1">
      <alignment vertical="center"/>
    </xf>
    <xf numFmtId="177" fontId="4" fillId="22" borderId="136" xfId="0" applyNumberFormat="1" applyFont="1" applyFill="1" applyBorder="1">
      <alignment vertical="center"/>
    </xf>
    <xf numFmtId="177" fontId="4" fillId="22" borderId="137" xfId="0" applyNumberFormat="1" applyFont="1" applyFill="1" applyBorder="1">
      <alignment vertical="center"/>
    </xf>
    <xf numFmtId="178" fontId="4" fillId="19" borderId="135" xfId="0" applyNumberFormat="1" applyFont="1" applyFill="1" applyBorder="1">
      <alignment vertical="center"/>
    </xf>
    <xf numFmtId="178" fontId="4" fillId="19" borderId="136" xfId="0" applyNumberFormat="1" applyFont="1" applyFill="1" applyBorder="1">
      <alignment vertical="center"/>
    </xf>
    <xf numFmtId="178" fontId="4" fillId="19" borderId="137" xfId="0" applyNumberFormat="1" applyFont="1" applyFill="1" applyBorder="1">
      <alignment vertical="center"/>
    </xf>
    <xf numFmtId="178" fontId="4" fillId="19" borderId="12" xfId="0" applyNumberFormat="1" applyFont="1" applyFill="1" applyBorder="1">
      <alignment vertical="center"/>
    </xf>
    <xf numFmtId="178" fontId="4" fillId="19" borderId="0" xfId="0" applyNumberFormat="1" applyFont="1" applyFill="1" applyBorder="1">
      <alignment vertical="center"/>
    </xf>
    <xf numFmtId="178" fontId="4" fillId="19" borderId="8" xfId="0" applyNumberFormat="1" applyFont="1" applyFill="1" applyBorder="1">
      <alignment vertical="center"/>
    </xf>
    <xf numFmtId="178" fontId="4" fillId="19" borderId="10" xfId="0" applyNumberFormat="1" applyFont="1" applyFill="1" applyBorder="1">
      <alignment vertical="center"/>
    </xf>
    <xf numFmtId="178" fontId="4" fillId="19" borderId="113" xfId="0" applyNumberFormat="1" applyFont="1" applyFill="1" applyBorder="1">
      <alignment vertical="center"/>
    </xf>
    <xf numFmtId="178" fontId="4" fillId="19" borderId="169" xfId="0" applyNumberFormat="1" applyFont="1" applyFill="1" applyBorder="1">
      <alignment vertical="center"/>
    </xf>
    <xf numFmtId="178" fontId="4" fillId="19" borderId="170" xfId="0" applyNumberFormat="1" applyFont="1" applyFill="1" applyBorder="1">
      <alignment vertical="center"/>
    </xf>
    <xf numFmtId="178" fontId="4" fillId="19" borderId="171" xfId="0" applyNumberFormat="1" applyFont="1" applyFill="1" applyBorder="1">
      <alignment vertical="center"/>
    </xf>
    <xf numFmtId="178" fontId="4" fillId="19" borderId="128" xfId="0" applyNumberFormat="1" applyFont="1" applyFill="1" applyBorder="1">
      <alignment vertical="center"/>
    </xf>
    <xf numFmtId="178" fontId="4" fillId="19" borderId="172" xfId="0" applyNumberFormat="1" applyFont="1" applyFill="1" applyBorder="1">
      <alignment vertical="center"/>
    </xf>
    <xf numFmtId="178" fontId="4" fillId="19" borderId="129" xfId="0" applyNumberFormat="1" applyFont="1" applyFill="1" applyBorder="1">
      <alignment vertical="center"/>
    </xf>
    <xf numFmtId="178" fontId="4" fillId="19" borderId="173" xfId="0" applyNumberFormat="1" applyFont="1" applyFill="1" applyBorder="1">
      <alignment vertical="center"/>
    </xf>
    <xf numFmtId="178" fontId="4" fillId="19" borderId="130" xfId="0" applyNumberFormat="1" applyFont="1" applyFill="1" applyBorder="1">
      <alignment vertical="center"/>
    </xf>
    <xf numFmtId="49" fontId="4" fillId="2" borderId="14" xfId="0" applyNumberFormat="1" applyFont="1" applyFill="1" applyBorder="1" applyAlignment="1">
      <alignment horizontal="center" vertical="center"/>
    </xf>
    <xf numFmtId="0" fontId="4" fillId="21" borderId="27" xfId="0" applyFont="1" applyFill="1" applyBorder="1" applyAlignment="1">
      <alignment horizontal="center" vertical="center" wrapText="1"/>
    </xf>
    <xf numFmtId="0" fontId="4" fillId="5" borderId="31" xfId="0" applyFont="1" applyFill="1" applyBorder="1" applyAlignment="1">
      <alignment horizontal="center" vertical="center" wrapText="1"/>
    </xf>
    <xf numFmtId="0" fontId="4" fillId="12" borderId="66" xfId="0" applyFont="1" applyFill="1" applyBorder="1" applyAlignment="1">
      <alignment horizontal="center" vertical="center" wrapText="1"/>
    </xf>
    <xf numFmtId="0" fontId="4" fillId="22" borderId="32" xfId="0" applyFont="1" applyFill="1" applyBorder="1" applyAlignment="1">
      <alignment horizontal="center" vertical="center" wrapText="1"/>
    </xf>
    <xf numFmtId="0" fontId="4" fillId="22" borderId="31" xfId="0" applyFont="1" applyFill="1" applyBorder="1" applyAlignment="1">
      <alignment horizontal="center" vertical="center" wrapText="1"/>
    </xf>
    <xf numFmtId="0" fontId="4" fillId="19" borderId="66" xfId="0" applyFont="1" applyFill="1" applyBorder="1" applyAlignment="1">
      <alignment horizontal="center" vertical="center" wrapText="1"/>
    </xf>
    <xf numFmtId="0" fontId="4" fillId="19" borderId="0" xfId="0" applyFont="1" applyFill="1" applyBorder="1" applyAlignment="1">
      <alignment horizontal="center" vertical="center" wrapText="1"/>
    </xf>
    <xf numFmtId="0" fontId="4" fillId="19" borderId="135" xfId="0" applyFont="1" applyFill="1" applyBorder="1" applyAlignment="1">
      <alignment horizontal="center" vertical="center" wrapText="1"/>
    </xf>
    <xf numFmtId="0" fontId="4" fillId="22" borderId="0" xfId="0" applyFont="1" applyFill="1" applyBorder="1" applyAlignment="1">
      <alignment horizontal="center" vertical="center" wrapText="1"/>
    </xf>
    <xf numFmtId="0" fontId="4" fillId="22" borderId="135" xfId="0" applyFont="1" applyFill="1" applyBorder="1" applyAlignment="1">
      <alignment horizontal="center" vertical="center" wrapText="1"/>
    </xf>
    <xf numFmtId="0" fontId="4" fillId="12" borderId="113" xfId="0" applyFont="1" applyFill="1" applyBorder="1" applyAlignment="1">
      <alignment horizontal="center" vertical="center" wrapText="1"/>
    </xf>
    <xf numFmtId="0" fontId="4" fillId="12" borderId="128" xfId="0" applyFont="1" applyFill="1" applyBorder="1" applyAlignment="1">
      <alignment horizontal="center" vertical="center" wrapText="1"/>
    </xf>
    <xf numFmtId="0" fontId="4" fillId="19" borderId="174" xfId="0" applyFont="1" applyFill="1" applyBorder="1" applyAlignment="1">
      <alignment horizontal="center" vertical="center" wrapText="1"/>
    </xf>
    <xf numFmtId="0" fontId="4" fillId="23" borderId="175" xfId="0" applyFont="1" applyFill="1" applyBorder="1" applyAlignment="1">
      <alignment horizontal="center" vertical="center" wrapText="1"/>
    </xf>
    <xf numFmtId="0" fontId="4" fillId="20" borderId="60" xfId="0" applyFont="1" applyFill="1" applyBorder="1" applyAlignment="1">
      <alignment horizontal="center" vertical="center" wrapText="1"/>
    </xf>
    <xf numFmtId="0" fontId="4" fillId="20" borderId="176" xfId="0" applyFont="1" applyFill="1" applyBorder="1" applyAlignment="1">
      <alignment horizontal="center" vertical="center" wrapText="1"/>
    </xf>
    <xf numFmtId="0" fontId="4" fillId="20" borderId="177" xfId="0" applyFont="1" applyFill="1" applyBorder="1" applyAlignment="1">
      <alignment horizontal="center" vertical="center" wrapText="1"/>
    </xf>
    <xf numFmtId="0" fontId="4" fillId="12" borderId="51" xfId="0" applyFont="1" applyFill="1" applyBorder="1" applyAlignment="1">
      <alignment horizontal="center" vertical="center"/>
    </xf>
    <xf numFmtId="0" fontId="4" fillId="0" borderId="27" xfId="0" applyFont="1" applyBorder="1" applyAlignment="1">
      <alignment horizontal="left" vertical="center" shrinkToFit="1"/>
    </xf>
    <xf numFmtId="181" fontId="6" fillId="22" borderId="178" xfId="0" applyNumberFormat="1" applyFont="1" applyFill="1" applyBorder="1">
      <alignment vertical="center"/>
    </xf>
    <xf numFmtId="181" fontId="6" fillId="22" borderId="168" xfId="0" applyNumberFormat="1" applyFont="1" applyFill="1" applyBorder="1">
      <alignment vertical="center"/>
    </xf>
    <xf numFmtId="183" fontId="4" fillId="25" borderId="179" xfId="0" applyNumberFormat="1" applyFont="1" applyFill="1" applyBorder="1">
      <alignment vertical="center"/>
    </xf>
    <xf numFmtId="183" fontId="4" fillId="25" borderId="83" xfId="0" applyNumberFormat="1" applyFont="1" applyFill="1" applyBorder="1">
      <alignment vertical="center"/>
    </xf>
    <xf numFmtId="0" fontId="4" fillId="21" borderId="180" xfId="0" applyFont="1" applyFill="1" applyBorder="1">
      <alignment vertical="center"/>
    </xf>
    <xf numFmtId="191" fontId="4" fillId="20" borderId="148" xfId="0" applyNumberFormat="1" applyFont="1" applyFill="1" applyBorder="1">
      <alignment vertical="center"/>
    </xf>
    <xf numFmtId="191" fontId="4" fillId="20" borderId="149" xfId="0" applyNumberFormat="1" applyFont="1" applyFill="1" applyBorder="1">
      <alignment vertical="center"/>
    </xf>
    <xf numFmtId="191" fontId="4" fillId="20" borderId="150" xfId="0" applyNumberFormat="1" applyFont="1" applyFill="1" applyBorder="1">
      <alignment vertical="center"/>
    </xf>
    <xf numFmtId="0" fontId="4" fillId="11" borderId="25" xfId="0" applyFont="1" applyFill="1" applyBorder="1" applyAlignment="1">
      <alignment horizontal="center" vertical="center" shrinkToFit="1"/>
    </xf>
    <xf numFmtId="0" fontId="4" fillId="22" borderId="32" xfId="0" applyFont="1" applyFill="1" applyBorder="1" applyAlignment="1">
      <alignment horizontal="center" vertical="center" shrinkToFit="1"/>
    </xf>
    <xf numFmtId="0" fontId="4" fillId="22" borderId="31" xfId="0" applyFont="1" applyFill="1" applyBorder="1" applyAlignment="1">
      <alignment horizontal="center" vertical="center" shrinkToFit="1"/>
    </xf>
    <xf numFmtId="0" fontId="4" fillId="21" borderId="27" xfId="0" applyFont="1" applyFill="1" applyBorder="1" applyAlignment="1">
      <alignment horizontal="center" vertical="center" shrinkToFit="1"/>
    </xf>
    <xf numFmtId="0" fontId="4" fillId="20" borderId="181" xfId="0" applyFont="1" applyFill="1" applyBorder="1">
      <alignment vertical="center"/>
    </xf>
    <xf numFmtId="0" fontId="4" fillId="20" borderId="182" xfId="0" applyFont="1" applyFill="1" applyBorder="1">
      <alignment vertical="center"/>
    </xf>
    <xf numFmtId="179" fontId="4" fillId="20" borderId="182" xfId="0" applyNumberFormat="1" applyFont="1" applyFill="1" applyBorder="1" applyAlignment="1">
      <alignment vertical="center" shrinkToFit="1"/>
    </xf>
    <xf numFmtId="0" fontId="4" fillId="20" borderId="155" xfId="0" applyFont="1" applyFill="1" applyBorder="1">
      <alignment vertical="center"/>
    </xf>
    <xf numFmtId="178" fontId="4" fillId="26" borderId="65" xfId="0" applyNumberFormat="1" applyFont="1" applyFill="1" applyBorder="1">
      <alignment vertical="center"/>
    </xf>
    <xf numFmtId="178" fontId="4" fillId="26" borderId="66" xfId="0" applyNumberFormat="1" applyFont="1" applyFill="1" applyBorder="1">
      <alignment vertical="center"/>
    </xf>
    <xf numFmtId="178" fontId="4" fillId="26" borderId="52" xfId="0" applyNumberFormat="1" applyFont="1" applyFill="1" applyBorder="1">
      <alignment vertical="center"/>
    </xf>
    <xf numFmtId="0" fontId="4" fillId="26" borderId="37" xfId="0" applyFont="1" applyFill="1" applyBorder="1">
      <alignment vertical="center"/>
    </xf>
    <xf numFmtId="0" fontId="4" fillId="26" borderId="1" xfId="0" applyFont="1" applyFill="1" applyBorder="1">
      <alignment vertical="center"/>
    </xf>
    <xf numFmtId="0" fontId="4" fillId="26" borderId="27" xfId="0" applyFont="1" applyFill="1" applyBorder="1">
      <alignment vertical="center"/>
    </xf>
    <xf numFmtId="0" fontId="4" fillId="26" borderId="14" xfId="0" applyFont="1" applyFill="1" applyBorder="1">
      <alignment vertical="center"/>
    </xf>
    <xf numFmtId="0" fontId="4" fillId="26" borderId="64" xfId="0" applyFont="1" applyFill="1" applyBorder="1">
      <alignment vertical="center"/>
    </xf>
    <xf numFmtId="0" fontId="4" fillId="26" borderId="62" xfId="0" applyFont="1" applyFill="1" applyBorder="1">
      <alignment vertical="center"/>
    </xf>
    <xf numFmtId="0" fontId="4" fillId="26" borderId="22" xfId="0" applyFont="1" applyFill="1" applyBorder="1">
      <alignment vertical="center"/>
    </xf>
    <xf numFmtId="0" fontId="4" fillId="26" borderId="3" xfId="0" applyFont="1" applyFill="1" applyBorder="1">
      <alignment vertical="center"/>
    </xf>
    <xf numFmtId="0" fontId="4" fillId="27" borderId="0" xfId="0" applyFont="1" applyFill="1" applyBorder="1">
      <alignment vertical="center"/>
    </xf>
    <xf numFmtId="0" fontId="4" fillId="27" borderId="53" xfId="0" applyFont="1" applyFill="1" applyBorder="1">
      <alignment vertical="center"/>
    </xf>
    <xf numFmtId="0" fontId="4" fillId="27" borderId="8" xfId="0" applyFont="1" applyFill="1" applyBorder="1">
      <alignment vertical="center"/>
    </xf>
    <xf numFmtId="179" fontId="4" fillId="27" borderId="8" xfId="0" applyNumberFormat="1" applyFont="1" applyFill="1" applyBorder="1" applyAlignment="1">
      <alignment vertical="center" shrinkToFit="1"/>
    </xf>
    <xf numFmtId="0" fontId="4" fillId="27" borderId="57" xfId="0" applyFont="1" applyFill="1" applyBorder="1">
      <alignment vertical="center"/>
    </xf>
    <xf numFmtId="0" fontId="4" fillId="27" borderId="54" xfId="0" applyFont="1" applyFill="1" applyBorder="1">
      <alignment vertical="center"/>
    </xf>
    <xf numFmtId="0" fontId="4" fillId="27" borderId="55" xfId="0" applyFont="1" applyFill="1" applyBorder="1">
      <alignment vertical="center"/>
    </xf>
    <xf numFmtId="0" fontId="4" fillId="27" borderId="56" xfId="0" applyFont="1" applyFill="1" applyBorder="1">
      <alignment vertical="center"/>
    </xf>
    <xf numFmtId="179" fontId="4" fillId="27" borderId="56" xfId="0" applyNumberFormat="1" applyFont="1" applyFill="1" applyBorder="1" applyAlignment="1">
      <alignment vertical="center" shrinkToFit="1"/>
    </xf>
    <xf numFmtId="0" fontId="4" fillId="12" borderId="24" xfId="0" applyFont="1" applyFill="1" applyBorder="1" applyAlignment="1">
      <alignment horizontal="center" vertical="center"/>
    </xf>
    <xf numFmtId="0" fontId="4" fillId="16" borderId="24" xfId="0" applyFont="1" applyFill="1" applyBorder="1" applyAlignment="1">
      <alignment horizontal="center" vertical="center"/>
    </xf>
    <xf numFmtId="0" fontId="4" fillId="28" borderId="24" xfId="0" applyFont="1" applyFill="1" applyBorder="1" applyAlignment="1">
      <alignment horizontal="center" vertical="center" shrinkToFit="1"/>
    </xf>
    <xf numFmtId="0" fontId="4" fillId="18" borderId="24" xfId="0" applyFont="1" applyFill="1" applyBorder="1" applyAlignment="1">
      <alignment vertical="center" shrinkToFit="1"/>
    </xf>
    <xf numFmtId="0" fontId="4" fillId="28" borderId="23" xfId="0" applyFont="1" applyFill="1" applyBorder="1" applyAlignment="1">
      <alignment horizontal="center" wrapText="1"/>
    </xf>
    <xf numFmtId="0" fontId="4" fillId="18" borderId="23" xfId="0" applyFont="1" applyFill="1" applyBorder="1" applyAlignment="1">
      <alignment horizontal="center" wrapText="1"/>
    </xf>
    <xf numFmtId="0" fontId="4" fillId="12" borderId="23" xfId="0" applyFont="1" applyFill="1" applyBorder="1" applyAlignment="1">
      <alignment horizontal="center" shrinkToFit="1"/>
    </xf>
    <xf numFmtId="0" fontId="4" fillId="16" borderId="23" xfId="0" applyFont="1" applyFill="1" applyBorder="1" applyAlignment="1">
      <alignment horizontal="center" shrinkToFit="1"/>
    </xf>
    <xf numFmtId="0" fontId="13" fillId="15" borderId="0" xfId="0" applyFont="1" applyFill="1">
      <alignment vertical="center"/>
    </xf>
    <xf numFmtId="1" fontId="4" fillId="15" borderId="27" xfId="2" applyNumberFormat="1" applyFont="1" applyFill="1" applyBorder="1" applyAlignment="1">
      <alignment vertical="center"/>
    </xf>
    <xf numFmtId="1" fontId="4" fillId="15" borderId="0" xfId="2" applyNumberFormat="1" applyFont="1" applyFill="1" applyBorder="1" applyAlignment="1">
      <alignment vertical="center"/>
    </xf>
    <xf numFmtId="1" fontId="4" fillId="15" borderId="183" xfId="2" applyNumberFormat="1" applyFont="1" applyFill="1" applyBorder="1" applyAlignment="1">
      <alignment vertical="center"/>
    </xf>
    <xf numFmtId="1" fontId="4" fillId="15" borderId="63" xfId="2" applyNumberFormat="1" applyFont="1" applyFill="1" applyBorder="1" applyAlignment="1">
      <alignment vertical="center"/>
    </xf>
    <xf numFmtId="1" fontId="4" fillId="15" borderId="8" xfId="2" applyNumberFormat="1" applyFont="1" applyFill="1" applyBorder="1" applyAlignment="1">
      <alignment vertical="center"/>
    </xf>
    <xf numFmtId="1" fontId="4" fillId="15" borderId="184" xfId="2" applyNumberFormat="1" applyFont="1" applyFill="1" applyBorder="1" applyAlignment="1">
      <alignment vertical="center"/>
    </xf>
    <xf numFmtId="1" fontId="4" fillId="15" borderId="64" xfId="2" applyNumberFormat="1" applyFont="1" applyFill="1" applyBorder="1" applyAlignment="1">
      <alignment vertical="center"/>
    </xf>
    <xf numFmtId="1" fontId="4" fillId="15" borderId="10" xfId="2" applyNumberFormat="1" applyFont="1" applyFill="1" applyBorder="1" applyAlignment="1">
      <alignment vertical="center"/>
    </xf>
    <xf numFmtId="1" fontId="4" fillId="15" borderId="185" xfId="2" applyNumberFormat="1" applyFont="1" applyFill="1" applyBorder="1" applyAlignment="1">
      <alignment vertical="center"/>
    </xf>
    <xf numFmtId="1" fontId="4" fillId="15" borderId="37" xfId="2" applyNumberFormat="1" applyFont="1" applyFill="1" applyBorder="1" applyAlignment="1">
      <alignment vertical="center"/>
    </xf>
    <xf numFmtId="1" fontId="4" fillId="15" borderId="38" xfId="2" applyNumberFormat="1" applyFont="1" applyFill="1" applyBorder="1" applyAlignment="1">
      <alignment vertical="center"/>
    </xf>
    <xf numFmtId="1" fontId="4" fillId="15" borderId="96" xfId="2" applyNumberFormat="1" applyFont="1" applyFill="1" applyBorder="1" applyAlignment="1">
      <alignment vertical="center"/>
    </xf>
    <xf numFmtId="1" fontId="4" fillId="15" borderId="97" xfId="2" applyNumberFormat="1" applyFont="1" applyFill="1" applyBorder="1" applyAlignment="1">
      <alignment vertical="center"/>
    </xf>
    <xf numFmtId="1" fontId="4" fillId="15" borderId="186" xfId="2" applyNumberFormat="1" applyFont="1" applyFill="1" applyBorder="1" applyAlignment="1">
      <alignment vertical="center"/>
    </xf>
    <xf numFmtId="1" fontId="4" fillId="15" borderId="102" xfId="2" applyNumberFormat="1" applyFont="1" applyFill="1" applyBorder="1" applyAlignment="1">
      <alignment vertical="center"/>
    </xf>
    <xf numFmtId="1" fontId="4" fillId="15" borderId="187" xfId="2" applyNumberFormat="1" applyFont="1" applyFill="1" applyBorder="1" applyAlignment="1">
      <alignment vertical="center"/>
    </xf>
    <xf numFmtId="1" fontId="4" fillId="15" borderId="188" xfId="2" applyNumberFormat="1" applyFont="1" applyFill="1" applyBorder="1" applyAlignment="1">
      <alignment vertical="center"/>
    </xf>
    <xf numFmtId="1" fontId="4" fillId="15" borderId="12" xfId="2" applyNumberFormat="1" applyFont="1" applyFill="1" applyBorder="1" applyAlignment="1">
      <alignment vertical="center"/>
    </xf>
    <xf numFmtId="1" fontId="4" fillId="15" borderId="189" xfId="2" applyNumberFormat="1" applyFont="1" applyFill="1" applyBorder="1" applyAlignment="1">
      <alignment vertical="center"/>
    </xf>
    <xf numFmtId="1" fontId="4" fillId="15" borderId="190" xfId="2" applyNumberFormat="1" applyFont="1" applyFill="1" applyBorder="1" applyAlignment="1">
      <alignment vertical="center"/>
    </xf>
    <xf numFmtId="1" fontId="4" fillId="15" borderId="191" xfId="2" applyNumberFormat="1" applyFont="1" applyFill="1" applyBorder="1" applyAlignment="1">
      <alignment vertical="center"/>
    </xf>
    <xf numFmtId="1" fontId="4" fillId="15" borderId="26" xfId="2" applyNumberFormat="1" applyFont="1" applyFill="1" applyBorder="1" applyAlignment="1">
      <alignment vertical="center"/>
    </xf>
    <xf numFmtId="1" fontId="4" fillId="15" borderId="192" xfId="2" applyNumberFormat="1" applyFont="1" applyFill="1" applyBorder="1" applyAlignment="1">
      <alignment vertical="center"/>
    </xf>
    <xf numFmtId="1" fontId="4" fillId="15" borderId="53" xfId="2" applyNumberFormat="1" applyFont="1" applyFill="1" applyBorder="1" applyAlignment="1">
      <alignment vertical="center"/>
    </xf>
    <xf numFmtId="1" fontId="4" fillId="15" borderId="76" xfId="2" applyNumberFormat="1" applyFont="1" applyFill="1" applyBorder="1" applyAlignment="1">
      <alignment vertical="center"/>
    </xf>
    <xf numFmtId="1" fontId="4" fillId="15" borderId="193" xfId="2" applyNumberFormat="1" applyFont="1" applyFill="1" applyBorder="1" applyAlignment="1">
      <alignment vertical="center"/>
    </xf>
    <xf numFmtId="1" fontId="4" fillId="15" borderId="54" xfId="2" applyNumberFormat="1" applyFont="1" applyFill="1" applyBorder="1" applyAlignment="1">
      <alignment vertical="center"/>
    </xf>
    <xf numFmtId="1" fontId="4" fillId="15" borderId="78" xfId="2" applyNumberFormat="1" applyFont="1" applyFill="1" applyBorder="1" applyAlignment="1">
      <alignment vertical="center"/>
    </xf>
    <xf numFmtId="1" fontId="4" fillId="15" borderId="111" xfId="2" applyNumberFormat="1" applyFont="1" applyFill="1" applyBorder="1" applyAlignment="1">
      <alignment vertical="center"/>
    </xf>
    <xf numFmtId="1" fontId="4" fillId="15" borderId="194" xfId="2" applyNumberFormat="1" applyFont="1" applyFill="1" applyBorder="1" applyAlignment="1">
      <alignment vertical="center"/>
    </xf>
    <xf numFmtId="1" fontId="4" fillId="15" borderId="195" xfId="2" applyNumberFormat="1" applyFont="1" applyFill="1" applyBorder="1" applyAlignment="1">
      <alignment vertical="center"/>
    </xf>
    <xf numFmtId="1" fontId="4" fillId="15" borderId="196" xfId="2" applyNumberFormat="1" applyFont="1" applyFill="1" applyBorder="1" applyAlignment="1">
      <alignment vertical="center"/>
    </xf>
    <xf numFmtId="1" fontId="4" fillId="15" borderId="197" xfId="2" applyNumberFormat="1" applyFont="1" applyFill="1" applyBorder="1" applyAlignment="1">
      <alignment vertical="center"/>
    </xf>
    <xf numFmtId="176" fontId="4" fillId="15" borderId="0" xfId="2" applyNumberFormat="1" applyFont="1" applyFill="1" applyBorder="1" applyAlignment="1">
      <alignment vertical="center"/>
    </xf>
    <xf numFmtId="176" fontId="4" fillId="15" borderId="26" xfId="2" applyNumberFormat="1" applyFont="1" applyFill="1" applyBorder="1" applyAlignment="1">
      <alignment vertical="center"/>
    </xf>
    <xf numFmtId="176" fontId="4" fillId="15" borderId="8" xfId="2" applyNumberFormat="1" applyFont="1" applyFill="1" applyBorder="1" applyAlignment="1">
      <alignment vertical="center"/>
    </xf>
    <xf numFmtId="176" fontId="4" fillId="15" borderId="76" xfId="2" applyNumberFormat="1" applyFont="1" applyFill="1" applyBorder="1" applyAlignment="1">
      <alignment vertical="center"/>
    </xf>
    <xf numFmtId="176" fontId="4" fillId="15" borderId="10" xfId="2" applyNumberFormat="1" applyFont="1" applyFill="1" applyBorder="1" applyAlignment="1">
      <alignment vertical="center"/>
    </xf>
    <xf numFmtId="176" fontId="4" fillId="15" borderId="78" xfId="2" applyNumberFormat="1" applyFont="1" applyFill="1" applyBorder="1" applyAlignment="1">
      <alignment vertical="center"/>
    </xf>
    <xf numFmtId="176" fontId="4" fillId="15" borderId="56" xfId="2" applyNumberFormat="1" applyFont="1" applyFill="1" applyBorder="1" applyAlignment="1">
      <alignment vertical="center"/>
    </xf>
    <xf numFmtId="176" fontId="4" fillId="15" borderId="198" xfId="2" applyNumberFormat="1" applyFont="1" applyFill="1" applyBorder="1" applyAlignment="1">
      <alignment vertical="center"/>
    </xf>
    <xf numFmtId="176" fontId="4" fillId="15" borderId="102" xfId="2" applyNumberFormat="1" applyFont="1" applyFill="1" applyBorder="1" applyAlignment="1">
      <alignment vertical="center"/>
    </xf>
    <xf numFmtId="176" fontId="4" fillId="15" borderId="12" xfId="2" applyNumberFormat="1" applyFont="1" applyFill="1" applyBorder="1" applyAlignment="1">
      <alignment vertical="center"/>
    </xf>
    <xf numFmtId="176" fontId="4" fillId="15" borderId="149" xfId="2" applyNumberFormat="1" applyFont="1" applyFill="1" applyBorder="1" applyAlignment="1">
      <alignment vertical="center"/>
    </xf>
    <xf numFmtId="176" fontId="4" fillId="15" borderId="0" xfId="2" applyNumberFormat="1" applyFont="1" applyFill="1" applyAlignment="1">
      <alignment vertical="center"/>
    </xf>
    <xf numFmtId="176" fontId="4" fillId="15" borderId="38" xfId="2" applyNumberFormat="1" applyFont="1" applyFill="1" applyBorder="1" applyAlignment="1">
      <alignment vertical="center"/>
    </xf>
    <xf numFmtId="176" fontId="4" fillId="15" borderId="190" xfId="2" applyNumberFormat="1" applyFont="1" applyFill="1" applyBorder="1" applyAlignment="1">
      <alignment vertical="center"/>
    </xf>
    <xf numFmtId="176" fontId="4" fillId="15" borderId="183" xfId="2" applyNumberFormat="1" applyFont="1" applyFill="1" applyBorder="1" applyAlignment="1">
      <alignment vertical="center"/>
    </xf>
    <xf numFmtId="176" fontId="4" fillId="15" borderId="192" xfId="2" applyNumberFormat="1" applyFont="1" applyFill="1" applyBorder="1" applyAlignment="1">
      <alignment vertical="center"/>
    </xf>
    <xf numFmtId="176" fontId="4" fillId="15" borderId="184" xfId="2" applyNumberFormat="1" applyFont="1" applyFill="1" applyBorder="1" applyAlignment="1">
      <alignment vertical="center"/>
    </xf>
    <xf numFmtId="176" fontId="4" fillId="15" borderId="193" xfId="2" applyNumberFormat="1" applyFont="1" applyFill="1" applyBorder="1" applyAlignment="1">
      <alignment vertical="center"/>
    </xf>
    <xf numFmtId="176" fontId="4" fillId="15" borderId="185" xfId="2" applyNumberFormat="1" applyFont="1" applyFill="1" applyBorder="1" applyAlignment="1">
      <alignment vertical="center"/>
    </xf>
    <xf numFmtId="176" fontId="4" fillId="15" borderId="58" xfId="2" applyNumberFormat="1" applyFont="1" applyFill="1" applyBorder="1" applyAlignment="1">
      <alignment vertical="center"/>
    </xf>
    <xf numFmtId="176" fontId="4" fillId="15" borderId="4" xfId="2" applyNumberFormat="1" applyFont="1" applyFill="1" applyBorder="1" applyAlignment="1">
      <alignment vertical="center"/>
    </xf>
    <xf numFmtId="176" fontId="4" fillId="15" borderId="111" xfId="2" applyNumberFormat="1" applyFont="1" applyFill="1" applyBorder="1" applyAlignment="1">
      <alignment vertical="center"/>
    </xf>
    <xf numFmtId="176" fontId="4" fillId="15" borderId="6" xfId="2" applyNumberFormat="1" applyFont="1" applyFill="1" applyBorder="1" applyAlignment="1">
      <alignment vertical="center"/>
    </xf>
    <xf numFmtId="184" fontId="4" fillId="28" borderId="26" xfId="0" applyNumberFormat="1" applyFont="1" applyFill="1" applyBorder="1">
      <alignment vertical="center"/>
    </xf>
    <xf numFmtId="184" fontId="4" fillId="28" borderId="76" xfId="0" applyNumberFormat="1" applyFont="1" applyFill="1" applyBorder="1">
      <alignment vertical="center"/>
    </xf>
    <xf numFmtId="184" fontId="4" fillId="28" borderId="78" xfId="0" applyNumberFormat="1" applyFont="1" applyFill="1" applyBorder="1">
      <alignment vertical="center"/>
    </xf>
    <xf numFmtId="184" fontId="4" fillId="28" borderId="24" xfId="0" applyNumberFormat="1" applyFont="1" applyFill="1" applyBorder="1">
      <alignment vertical="center"/>
    </xf>
    <xf numFmtId="180" fontId="6" fillId="22" borderId="32" xfId="0" applyNumberFormat="1" applyFont="1" applyFill="1" applyBorder="1">
      <alignment vertical="center"/>
    </xf>
    <xf numFmtId="180" fontId="6" fillId="22" borderId="135" xfId="0" applyNumberFormat="1" applyFont="1" applyFill="1" applyBorder="1">
      <alignment vertical="center"/>
    </xf>
    <xf numFmtId="180" fontId="6" fillId="22" borderId="161" xfId="0" applyNumberFormat="1" applyFont="1" applyFill="1" applyBorder="1">
      <alignment vertical="center"/>
    </xf>
    <xf numFmtId="180" fontId="6" fillId="22" borderId="136" xfId="0" applyNumberFormat="1" applyFont="1" applyFill="1" applyBorder="1">
      <alignment vertical="center"/>
    </xf>
    <xf numFmtId="180" fontId="6" fillId="22" borderId="163" xfId="0" applyNumberFormat="1" applyFont="1" applyFill="1" applyBorder="1">
      <alignment vertical="center"/>
    </xf>
    <xf numFmtId="180" fontId="6" fillId="22" borderId="137" xfId="0" applyNumberFormat="1" applyFont="1" applyFill="1" applyBorder="1">
      <alignment vertical="center"/>
    </xf>
    <xf numFmtId="181" fontId="4" fillId="0" borderId="25" xfId="0" applyNumberFormat="1" applyFont="1" applyFill="1" applyBorder="1">
      <alignment vertical="center"/>
    </xf>
    <xf numFmtId="0" fontId="13" fillId="15" borderId="2" xfId="0" applyFont="1" applyFill="1" applyBorder="1" applyAlignment="1">
      <alignment horizontal="distributed" vertical="center" wrapText="1" justifyLastLine="1"/>
    </xf>
    <xf numFmtId="0" fontId="10" fillId="29" borderId="244" xfId="1" applyFill="1" applyBorder="1" applyAlignment="1" applyProtection="1">
      <alignment horizontal="center" vertical="center"/>
    </xf>
    <xf numFmtId="0" fontId="10" fillId="29" borderId="245" xfId="1" applyFill="1" applyBorder="1" applyAlignment="1" applyProtection="1">
      <alignment horizontal="center" vertical="center"/>
    </xf>
    <xf numFmtId="0" fontId="10" fillId="29" borderId="246" xfId="1" applyFill="1" applyBorder="1" applyAlignment="1" applyProtection="1">
      <alignment horizontal="center" vertical="center"/>
    </xf>
    <xf numFmtId="0" fontId="6" fillId="19" borderId="0" xfId="0" applyFont="1" applyFill="1" applyBorder="1" applyAlignment="1">
      <alignment horizontal="left" vertical="center" wrapText="1"/>
    </xf>
    <xf numFmtId="0" fontId="5" fillId="21" borderId="199" xfId="0" applyFont="1" applyFill="1" applyBorder="1" applyAlignment="1">
      <alignment horizontal="left" vertical="center" wrapText="1"/>
    </xf>
    <xf numFmtId="0" fontId="5" fillId="21" borderId="200" xfId="0" applyFont="1" applyFill="1" applyBorder="1" applyAlignment="1">
      <alignment horizontal="left" vertical="center" wrapText="1"/>
    </xf>
    <xf numFmtId="0" fontId="5" fillId="21" borderId="201" xfId="0" applyFont="1" applyFill="1" applyBorder="1" applyAlignment="1">
      <alignment horizontal="left" vertical="center" wrapText="1"/>
    </xf>
    <xf numFmtId="0" fontId="5" fillId="21" borderId="202" xfId="0" applyFont="1" applyFill="1" applyBorder="1" applyAlignment="1">
      <alignment horizontal="left" vertical="center" wrapText="1"/>
    </xf>
    <xf numFmtId="0" fontId="5" fillId="21" borderId="0" xfId="0" applyFont="1" applyFill="1" applyBorder="1" applyAlignment="1">
      <alignment horizontal="left" vertical="center" wrapText="1"/>
    </xf>
    <xf numFmtId="0" fontId="5" fillId="21" borderId="203" xfId="0" applyFont="1" applyFill="1" applyBorder="1" applyAlignment="1">
      <alignment horizontal="left" vertical="center" wrapText="1"/>
    </xf>
    <xf numFmtId="0" fontId="5" fillId="21" borderId="204" xfId="0" applyFont="1" applyFill="1" applyBorder="1" applyAlignment="1">
      <alignment horizontal="left" vertical="center" wrapText="1"/>
    </xf>
    <xf numFmtId="0" fontId="5" fillId="21" borderId="205" xfId="0" applyFont="1" applyFill="1" applyBorder="1" applyAlignment="1">
      <alignment horizontal="left" vertical="center" wrapText="1"/>
    </xf>
    <xf numFmtId="0" fontId="5" fillId="21" borderId="206" xfId="0" applyFont="1" applyFill="1" applyBorder="1" applyAlignment="1">
      <alignment horizontal="left" vertical="center" wrapText="1"/>
    </xf>
    <xf numFmtId="0" fontId="10" fillId="19" borderId="0" xfId="1" applyFill="1" applyBorder="1" applyAlignment="1" applyProtection="1">
      <alignment horizontal="center" vertical="center" wrapText="1"/>
    </xf>
    <xf numFmtId="0" fontId="13" fillId="13" borderId="0" xfId="0" applyFont="1" applyFill="1" applyBorder="1" applyAlignment="1">
      <alignment horizontal="left" vertical="center"/>
    </xf>
    <xf numFmtId="0" fontId="6" fillId="20" borderId="38" xfId="0" applyFont="1" applyFill="1" applyBorder="1" applyAlignment="1">
      <alignment horizontal="left" vertical="center"/>
    </xf>
    <xf numFmtId="0" fontId="4" fillId="20" borderId="38" xfId="0" applyFont="1" applyFill="1" applyBorder="1" applyAlignment="1">
      <alignment horizontal="left" vertical="center"/>
    </xf>
    <xf numFmtId="0" fontId="12" fillId="13" borderId="0" xfId="0" applyFont="1" applyFill="1" applyBorder="1" applyAlignment="1">
      <alignment horizontal="left" vertical="center" wrapText="1"/>
    </xf>
    <xf numFmtId="0" fontId="13" fillId="13" borderId="0" xfId="0" applyFont="1" applyFill="1" applyBorder="1" applyAlignment="1">
      <alignment horizontal="left" vertical="center" wrapText="1"/>
    </xf>
    <xf numFmtId="0" fontId="4" fillId="13" borderId="0" xfId="0" applyFont="1" applyFill="1" applyBorder="1" applyAlignment="1">
      <alignment horizontal="left" vertical="top" wrapText="1"/>
    </xf>
    <xf numFmtId="0" fontId="12" fillId="19" borderId="0" xfId="0" applyFont="1" applyFill="1" applyBorder="1" applyAlignment="1">
      <alignment horizontal="left" vertical="center" wrapText="1"/>
    </xf>
    <xf numFmtId="0" fontId="4" fillId="13" borderId="0" xfId="0" applyFont="1" applyFill="1" applyBorder="1" applyAlignment="1">
      <alignment horizontal="left" vertical="distributed" wrapText="1"/>
    </xf>
    <xf numFmtId="0" fontId="6" fillId="14" borderId="0" xfId="0" applyFont="1" applyFill="1" applyBorder="1" applyAlignment="1">
      <alignment horizontal="center" vertical="top" wrapText="1"/>
    </xf>
    <xf numFmtId="0" fontId="4" fillId="13" borderId="0" xfId="0" applyFont="1" applyFill="1" applyBorder="1" applyAlignment="1">
      <alignment horizontal="left" vertical="top"/>
    </xf>
    <xf numFmtId="0" fontId="6" fillId="14" borderId="0" xfId="0" applyFont="1" applyFill="1" applyBorder="1" applyAlignment="1">
      <alignment horizontal="left" vertical="top" wrapText="1"/>
    </xf>
    <xf numFmtId="49" fontId="4" fillId="2" borderId="58"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wrapText="1"/>
    </xf>
    <xf numFmtId="0" fontId="6" fillId="15" borderId="81" xfId="0" applyFont="1" applyFill="1" applyBorder="1" applyAlignment="1">
      <alignment horizontal="right" vertical="center"/>
    </xf>
    <xf numFmtId="0" fontId="6" fillId="15" borderId="247" xfId="0" applyFont="1" applyFill="1" applyBorder="1" applyAlignment="1">
      <alignment horizontal="right" vertical="center"/>
    </xf>
    <xf numFmtId="0" fontId="5" fillId="21" borderId="181" xfId="0" applyFont="1" applyFill="1" applyBorder="1" applyAlignment="1">
      <alignment horizontal="center" vertical="center" wrapText="1"/>
    </xf>
    <xf numFmtId="0" fontId="5" fillId="21" borderId="182" xfId="0" applyFont="1" applyFill="1" applyBorder="1" applyAlignment="1">
      <alignment horizontal="center" vertical="center" wrapText="1"/>
    </xf>
    <xf numFmtId="0" fontId="5" fillId="21" borderId="155" xfId="0" applyFont="1" applyFill="1" applyBorder="1" applyAlignment="1">
      <alignment horizontal="center" vertical="center" wrapText="1"/>
    </xf>
    <xf numFmtId="0" fontId="4" fillId="11" borderId="16" xfId="0" applyFont="1" applyFill="1" applyBorder="1" applyAlignment="1">
      <alignment horizontal="center" vertical="center"/>
    </xf>
    <xf numFmtId="0" fontId="0" fillId="0" borderId="36" xfId="0" applyBorder="1" applyAlignment="1">
      <alignment horizontal="center" vertical="center"/>
    </xf>
    <xf numFmtId="0" fontId="4" fillId="3" borderId="2" xfId="0" applyFont="1" applyFill="1" applyBorder="1" applyAlignment="1">
      <alignment horizontal="left" vertical="center" wrapText="1"/>
    </xf>
    <xf numFmtId="0" fontId="4" fillId="30" borderId="207" xfId="0" applyFont="1" applyFill="1" applyBorder="1" applyAlignment="1">
      <alignment horizontal="center" vertical="center" wrapText="1"/>
    </xf>
    <xf numFmtId="0" fontId="4" fillId="30" borderId="66" xfId="0" applyFont="1" applyFill="1" applyBorder="1" applyAlignment="1">
      <alignment horizontal="center" vertical="center" wrapText="1"/>
    </xf>
    <xf numFmtId="0" fontId="0" fillId="30" borderId="52" xfId="0" applyFill="1" applyBorder="1" applyAlignment="1">
      <alignment horizontal="center" vertical="center" wrapText="1"/>
    </xf>
    <xf numFmtId="0" fontId="4" fillId="20" borderId="4" xfId="0" applyFont="1" applyFill="1" applyBorder="1" applyAlignment="1">
      <alignment horizontal="center" vertical="center" wrapText="1"/>
    </xf>
    <xf numFmtId="0" fontId="0" fillId="20" borderId="4" xfId="0" applyFill="1" applyBorder="1" applyAlignment="1">
      <alignment horizontal="center" vertical="center" wrapText="1"/>
    </xf>
    <xf numFmtId="0" fontId="0" fillId="20" borderId="214" xfId="0" applyFill="1" applyBorder="1" applyAlignment="1">
      <alignment horizontal="center" vertical="center" wrapText="1"/>
    </xf>
    <xf numFmtId="49" fontId="4" fillId="15" borderId="58" xfId="0" applyNumberFormat="1" applyFont="1" applyFill="1" applyBorder="1" applyAlignment="1">
      <alignment horizontal="center" vertical="center" wrapText="1"/>
    </xf>
    <xf numFmtId="0" fontId="4" fillId="15" borderId="4" xfId="0" applyFont="1" applyFill="1" applyBorder="1" applyAlignment="1">
      <alignment horizontal="center" vertical="center" wrapText="1"/>
    </xf>
    <xf numFmtId="49" fontId="4" fillId="15" borderId="6" xfId="0" applyNumberFormat="1" applyFont="1" applyFill="1" applyBorder="1" applyAlignment="1">
      <alignment horizontal="center" vertical="center" wrapText="1"/>
    </xf>
    <xf numFmtId="0" fontId="4" fillId="15" borderId="0" xfId="0" applyFont="1" applyFill="1" applyBorder="1" applyAlignment="1">
      <alignment horizontal="center" vertical="center" wrapText="1"/>
    </xf>
    <xf numFmtId="0" fontId="4" fillId="15" borderId="5" xfId="0" applyFont="1" applyFill="1" applyBorder="1" applyAlignment="1">
      <alignment horizontal="center" vertical="center" wrapText="1"/>
    </xf>
    <xf numFmtId="0" fontId="4" fillId="15" borderId="2" xfId="0" applyFont="1" applyFill="1" applyBorder="1" applyAlignment="1">
      <alignment horizontal="center" vertical="center" wrapText="1"/>
    </xf>
    <xf numFmtId="0" fontId="4" fillId="20" borderId="174" xfId="0" applyFont="1" applyFill="1" applyBorder="1" applyAlignment="1">
      <alignment horizontal="center" vertical="center" wrapText="1"/>
    </xf>
    <xf numFmtId="0" fontId="4" fillId="20" borderId="13" xfId="0" applyFont="1" applyFill="1" applyBorder="1" applyAlignment="1">
      <alignment horizontal="center" vertical="center" wrapText="1"/>
    </xf>
    <xf numFmtId="0" fontId="4" fillId="20" borderId="71" xfId="0" applyFont="1" applyFill="1" applyBorder="1" applyAlignment="1">
      <alignment horizontal="center" vertical="center" wrapText="1"/>
    </xf>
    <xf numFmtId="0" fontId="4" fillId="20" borderId="87" xfId="0" applyFont="1" applyFill="1" applyBorder="1" applyAlignment="1">
      <alignment horizontal="center" vertical="center" wrapText="1"/>
    </xf>
    <xf numFmtId="0" fontId="4" fillId="21" borderId="207" xfId="0" applyFont="1" applyFill="1" applyBorder="1" applyAlignment="1">
      <alignment horizontal="center" vertical="center" wrapText="1"/>
    </xf>
    <xf numFmtId="0" fontId="4" fillId="21" borderId="66" xfId="0" applyFont="1" applyFill="1" applyBorder="1" applyAlignment="1">
      <alignment horizontal="center" vertical="center" wrapText="1"/>
    </xf>
    <xf numFmtId="0" fontId="4" fillId="21" borderId="52" xfId="0" applyFont="1" applyFill="1" applyBorder="1" applyAlignment="1">
      <alignment horizontal="center" vertical="center" wrapText="1"/>
    </xf>
    <xf numFmtId="0" fontId="4" fillId="23" borderId="208" xfId="0" applyFont="1" applyFill="1" applyBorder="1" applyAlignment="1">
      <alignment horizontal="center" wrapText="1"/>
    </xf>
    <xf numFmtId="0" fontId="4" fillId="23" borderId="209" xfId="0" applyFont="1" applyFill="1" applyBorder="1" applyAlignment="1">
      <alignment horizontal="center" wrapText="1"/>
    </xf>
    <xf numFmtId="0" fontId="4" fillId="12" borderId="210" xfId="0" applyFont="1" applyFill="1" applyBorder="1" applyAlignment="1">
      <alignment horizontal="center" vertical="center" wrapText="1"/>
    </xf>
    <xf numFmtId="0" fontId="0" fillId="12" borderId="211" xfId="0" applyFill="1" applyBorder="1" applyAlignment="1">
      <alignment horizontal="center" vertical="center" wrapText="1"/>
    </xf>
    <xf numFmtId="0" fontId="0" fillId="12" borderId="212" xfId="0" applyFill="1" applyBorder="1" applyAlignment="1">
      <alignment horizontal="center" vertical="center" wrapText="1"/>
    </xf>
    <xf numFmtId="0" fontId="4" fillId="23" borderId="182" xfId="0" applyFont="1" applyFill="1" applyBorder="1" applyAlignment="1">
      <alignment horizontal="center" vertical="center" wrapText="1"/>
    </xf>
    <xf numFmtId="0" fontId="4" fillId="23" borderId="155" xfId="0" applyFont="1" applyFill="1" applyBorder="1" applyAlignment="1">
      <alignment horizontal="center" vertical="center" wrapText="1"/>
    </xf>
    <xf numFmtId="0" fontId="4" fillId="20" borderId="113" xfId="0" applyFont="1" applyFill="1" applyBorder="1" applyAlignment="1">
      <alignment horizontal="center"/>
    </xf>
    <xf numFmtId="0" fontId="4" fillId="20" borderId="0" xfId="0" applyFont="1" applyFill="1" applyBorder="1" applyAlignment="1">
      <alignment horizontal="center"/>
    </xf>
    <xf numFmtId="0" fontId="4" fillId="20" borderId="213" xfId="0" applyFont="1" applyFill="1" applyBorder="1" applyAlignment="1">
      <alignment horizontal="center"/>
    </xf>
    <xf numFmtId="0" fontId="4" fillId="23" borderId="147" xfId="0" applyFont="1" applyFill="1" applyBorder="1" applyAlignment="1">
      <alignment horizontal="center" vertical="center" wrapText="1"/>
    </xf>
    <xf numFmtId="0" fontId="4" fillId="23" borderId="2" xfId="0" applyFont="1" applyFill="1" applyBorder="1" applyAlignment="1">
      <alignment horizontal="center" vertical="center" wrapText="1"/>
    </xf>
    <xf numFmtId="0" fontId="4" fillId="23" borderId="154" xfId="0" applyFont="1" applyFill="1" applyBorder="1" applyAlignment="1">
      <alignment horizontal="center" vertical="center" wrapText="1"/>
    </xf>
    <xf numFmtId="0" fontId="4" fillId="15" borderId="81" xfId="0" applyFont="1" applyFill="1" applyBorder="1" applyAlignment="1">
      <alignment horizontal="right" vertical="center"/>
    </xf>
    <xf numFmtId="0" fontId="4" fillId="15" borderId="247" xfId="0" applyFont="1" applyFill="1" applyBorder="1" applyAlignment="1">
      <alignment horizontal="right" vertical="center"/>
    </xf>
    <xf numFmtId="0" fontId="10" fillId="30" borderId="244" xfId="1" applyFill="1" applyBorder="1" applyAlignment="1" applyProtection="1">
      <alignment horizontal="center" vertical="center"/>
    </xf>
    <xf numFmtId="0" fontId="10" fillId="30" borderId="246" xfId="1" applyFill="1" applyBorder="1" applyAlignment="1" applyProtection="1">
      <alignment horizontal="center" vertical="center"/>
    </xf>
    <xf numFmtId="179" fontId="4" fillId="1" borderId="0" xfId="0" applyNumberFormat="1" applyFont="1" applyFill="1" applyBorder="1" applyAlignment="1">
      <alignment horizontal="right" vertical="center" shrinkToFit="1"/>
    </xf>
    <xf numFmtId="183" fontId="4" fillId="17" borderId="56" xfId="0" applyNumberFormat="1" applyFont="1" applyFill="1" applyBorder="1" applyAlignment="1">
      <alignment horizontal="right" vertical="center" shrinkToFit="1"/>
    </xf>
    <xf numFmtId="0" fontId="4" fillId="23" borderId="135" xfId="0" applyFont="1" applyFill="1" applyBorder="1" applyAlignment="1">
      <alignment horizontal="center" vertical="center"/>
    </xf>
    <xf numFmtId="0" fontId="4" fillId="23" borderId="232" xfId="0" applyFont="1" applyFill="1" applyBorder="1" applyAlignment="1">
      <alignment horizontal="center" vertical="center"/>
    </xf>
    <xf numFmtId="0" fontId="4" fillId="23" borderId="28" xfId="0" applyFont="1" applyFill="1" applyBorder="1" applyAlignment="1">
      <alignment horizontal="left" vertical="center"/>
    </xf>
    <xf numFmtId="0" fontId="4" fillId="23" borderId="219" xfId="0" applyFont="1" applyFill="1" applyBorder="1" applyAlignment="1">
      <alignment horizontal="left" vertical="center"/>
    </xf>
    <xf numFmtId="0" fontId="4" fillId="23" borderId="31" xfId="0" applyFont="1" applyFill="1" applyBorder="1" applyAlignment="1">
      <alignment horizontal="left" vertical="center"/>
    </xf>
    <xf numFmtId="0" fontId="4" fillId="23" borderId="221" xfId="0" applyFont="1" applyFill="1" applyBorder="1" applyAlignment="1">
      <alignment horizontal="left" vertical="center"/>
    </xf>
    <xf numFmtId="0" fontId="4" fillId="12" borderId="233" xfId="0" applyFont="1" applyFill="1" applyBorder="1" applyAlignment="1">
      <alignment horizontal="left" vertical="center"/>
    </xf>
    <xf numFmtId="0" fontId="4" fillId="12" borderId="234" xfId="0" applyFont="1" applyFill="1" applyBorder="1" applyAlignment="1">
      <alignment horizontal="left" vertical="center"/>
    </xf>
    <xf numFmtId="0" fontId="4" fillId="20" borderId="235" xfId="0" applyFont="1" applyFill="1" applyBorder="1" applyAlignment="1">
      <alignment horizontal="left" vertical="center"/>
    </xf>
    <xf numFmtId="0" fontId="4" fillId="20" borderId="209" xfId="0" applyFont="1" applyFill="1" applyBorder="1" applyAlignment="1">
      <alignment horizontal="left" vertical="center"/>
    </xf>
    <xf numFmtId="0" fontId="4" fillId="20" borderId="227" xfId="0" applyFont="1" applyFill="1" applyBorder="1" applyAlignment="1">
      <alignment horizontal="left" vertical="center"/>
    </xf>
    <xf numFmtId="0" fontId="4" fillId="20" borderId="6" xfId="0" applyFont="1" applyFill="1" applyBorder="1" applyAlignment="1">
      <alignment horizontal="left" vertical="center"/>
    </xf>
    <xf numFmtId="0" fontId="4" fillId="20" borderId="0" xfId="0" applyFont="1" applyFill="1" applyBorder="1" applyAlignment="1">
      <alignment horizontal="left" vertical="center"/>
    </xf>
    <xf numFmtId="0" fontId="4" fillId="20" borderId="14" xfId="0" applyFont="1" applyFill="1" applyBorder="1" applyAlignment="1">
      <alignment horizontal="left" vertical="center"/>
    </xf>
    <xf numFmtId="178" fontId="4" fillId="20" borderId="226" xfId="0" applyNumberFormat="1" applyFont="1" applyFill="1" applyBorder="1" applyAlignment="1">
      <alignment horizontal="right" vertical="center" shrinkToFit="1"/>
    </xf>
    <xf numFmtId="178" fontId="4" fillId="20" borderId="227" xfId="0" applyNumberFormat="1" applyFont="1" applyFill="1" applyBorder="1" applyAlignment="1">
      <alignment horizontal="right" vertical="center" shrinkToFit="1"/>
    </xf>
    <xf numFmtId="178" fontId="4" fillId="20" borderId="220" xfId="0" applyNumberFormat="1" applyFont="1" applyFill="1" applyBorder="1" applyAlignment="1">
      <alignment horizontal="right" vertical="center" shrinkToFit="1"/>
    </xf>
    <xf numFmtId="178" fontId="4" fillId="20" borderId="221" xfId="0" applyNumberFormat="1" applyFont="1" applyFill="1" applyBorder="1" applyAlignment="1">
      <alignment horizontal="right" vertical="center" shrinkToFit="1"/>
    </xf>
    <xf numFmtId="178" fontId="4" fillId="23" borderId="218" xfId="0" applyNumberFormat="1" applyFont="1" applyFill="1" applyBorder="1" applyAlignment="1">
      <alignment horizontal="right" vertical="center" shrinkToFit="1"/>
    </xf>
    <xf numFmtId="178" fontId="4" fillId="23" borderId="219" xfId="0" applyNumberFormat="1" applyFont="1" applyFill="1" applyBorder="1" applyAlignment="1">
      <alignment horizontal="right" vertical="center" shrinkToFit="1"/>
    </xf>
    <xf numFmtId="178" fontId="4" fillId="23" borderId="220" xfId="0" applyNumberFormat="1" applyFont="1" applyFill="1" applyBorder="1" applyAlignment="1">
      <alignment horizontal="right" vertical="center" shrinkToFit="1"/>
    </xf>
    <xf numFmtId="178" fontId="4" fillId="23" borderId="221" xfId="0" applyNumberFormat="1" applyFont="1" applyFill="1" applyBorder="1" applyAlignment="1">
      <alignment horizontal="right" vertical="center" shrinkToFit="1"/>
    </xf>
    <xf numFmtId="178" fontId="4" fillId="12" borderId="218" xfId="0" applyNumberFormat="1" applyFont="1" applyFill="1" applyBorder="1" applyAlignment="1">
      <alignment horizontal="right" vertical="center" shrinkToFit="1"/>
    </xf>
    <xf numFmtId="178" fontId="4" fillId="12" borderId="219" xfId="0" applyNumberFormat="1" applyFont="1" applyFill="1" applyBorder="1" applyAlignment="1">
      <alignment horizontal="right" vertical="center" shrinkToFit="1"/>
    </xf>
    <xf numFmtId="178" fontId="4" fillId="12" borderId="224" xfId="0" applyNumberFormat="1" applyFont="1" applyFill="1" applyBorder="1" applyAlignment="1">
      <alignment horizontal="right" vertical="center" shrinkToFit="1"/>
    </xf>
    <xf numFmtId="178" fontId="4" fillId="12" borderId="225" xfId="0" applyNumberFormat="1" applyFont="1" applyFill="1" applyBorder="1" applyAlignment="1">
      <alignment horizontal="right" vertical="center" shrinkToFit="1"/>
    </xf>
    <xf numFmtId="183" fontId="4" fillId="19" borderId="215" xfId="0" applyNumberFormat="1" applyFont="1" applyFill="1" applyBorder="1" applyAlignment="1">
      <alignment horizontal="right" vertical="center"/>
    </xf>
    <xf numFmtId="183" fontId="4" fillId="19" borderId="12" xfId="0" applyNumberFormat="1" applyFont="1" applyFill="1" applyBorder="1" applyAlignment="1">
      <alignment horizontal="right" vertical="center"/>
    </xf>
    <xf numFmtId="0" fontId="4" fillId="31" borderId="87" xfId="0" applyFont="1" applyFill="1" applyBorder="1" applyAlignment="1">
      <alignment horizontal="center" vertical="center"/>
    </xf>
    <xf numFmtId="0" fontId="4" fillId="31" borderId="13" xfId="0" applyFont="1" applyFill="1" applyBorder="1" applyAlignment="1">
      <alignment horizontal="center" vertical="center"/>
    </xf>
    <xf numFmtId="0" fontId="4" fillId="31" borderId="216" xfId="0" applyFont="1" applyFill="1" applyBorder="1" applyAlignment="1">
      <alignment horizontal="center" vertical="center"/>
    </xf>
    <xf numFmtId="0" fontId="4" fillId="31" borderId="217" xfId="0" applyFont="1" applyFill="1" applyBorder="1" applyAlignment="1">
      <alignment horizontal="center" vertical="center"/>
    </xf>
    <xf numFmtId="0" fontId="4" fillId="21" borderId="222" xfId="0" applyFont="1" applyFill="1" applyBorder="1" applyAlignment="1">
      <alignment horizontal="center" vertical="center"/>
    </xf>
    <xf numFmtId="0" fontId="4" fillId="21" borderId="223" xfId="0" applyFont="1" applyFill="1" applyBorder="1" applyAlignment="1">
      <alignment horizontal="center" vertical="center"/>
    </xf>
    <xf numFmtId="178" fontId="4" fillId="20" borderId="228" xfId="0" applyNumberFormat="1" applyFont="1" applyFill="1" applyBorder="1" applyAlignment="1">
      <alignment horizontal="right" vertical="center" shrinkToFit="1"/>
    </xf>
    <xf numFmtId="178" fontId="4" fillId="20" borderId="229" xfId="0" applyNumberFormat="1" applyFont="1" applyFill="1" applyBorder="1" applyAlignment="1">
      <alignment horizontal="right" vertical="center" shrinkToFit="1"/>
    </xf>
    <xf numFmtId="178" fontId="4" fillId="23" borderId="230" xfId="0" applyNumberFormat="1" applyFont="1" applyFill="1" applyBorder="1" applyAlignment="1">
      <alignment horizontal="right" vertical="center" shrinkToFit="1"/>
    </xf>
    <xf numFmtId="178" fontId="4" fillId="23" borderId="229" xfId="0" applyNumberFormat="1" applyFont="1" applyFill="1" applyBorder="1" applyAlignment="1">
      <alignment horizontal="right" vertical="center" shrinkToFit="1"/>
    </xf>
    <xf numFmtId="178" fontId="4" fillId="12" borderId="230" xfId="0" applyNumberFormat="1" applyFont="1" applyFill="1" applyBorder="1" applyAlignment="1">
      <alignment horizontal="right" vertical="center" shrinkToFit="1"/>
    </xf>
    <xf numFmtId="178" fontId="4" fillId="12" borderId="231" xfId="0" applyNumberFormat="1" applyFont="1" applyFill="1" applyBorder="1" applyAlignment="1">
      <alignment horizontal="right" vertical="center" shrinkToFit="1"/>
    </xf>
    <xf numFmtId="0" fontId="4" fillId="20" borderId="181" xfId="0" applyFont="1" applyFill="1" applyBorder="1" applyAlignment="1">
      <alignment horizontal="left" vertical="center"/>
    </xf>
    <xf numFmtId="0" fontId="4" fillId="20" borderId="182" xfId="0" applyFont="1" applyFill="1" applyBorder="1" applyAlignment="1">
      <alignment horizontal="left" vertical="center"/>
    </xf>
    <xf numFmtId="179" fontId="4" fillId="14" borderId="54" xfId="0" applyNumberFormat="1" applyFont="1" applyFill="1" applyBorder="1" applyAlignment="1">
      <alignment horizontal="right" vertical="center" shrinkToFit="1"/>
    </xf>
    <xf numFmtId="179" fontId="4" fillId="14" borderId="10" xfId="0" applyNumberFormat="1" applyFont="1" applyFill="1" applyBorder="1" applyAlignment="1">
      <alignment horizontal="right" vertical="center" shrinkToFit="1"/>
    </xf>
    <xf numFmtId="0" fontId="4" fillId="31" borderId="87" xfId="0" applyFont="1" applyFill="1" applyBorder="1" applyAlignment="1">
      <alignment horizontal="center" vertical="center" shrinkToFit="1"/>
    </xf>
    <xf numFmtId="0" fontId="4" fillId="31" borderId="69" xfId="0" applyFont="1" applyFill="1" applyBorder="1" applyAlignment="1">
      <alignment horizontal="center" vertical="center" shrinkToFit="1"/>
    </xf>
    <xf numFmtId="0" fontId="4" fillId="31" borderId="216" xfId="0" applyFont="1" applyFill="1" applyBorder="1" applyAlignment="1">
      <alignment horizontal="center" vertical="center" shrinkToFit="1"/>
    </xf>
    <xf numFmtId="0" fontId="4" fillId="31" borderId="177" xfId="0" applyFont="1" applyFill="1" applyBorder="1" applyAlignment="1">
      <alignment horizontal="center" vertical="center" shrinkToFit="1"/>
    </xf>
    <xf numFmtId="0" fontId="4" fillId="20" borderId="113" xfId="0" applyFont="1" applyFill="1" applyBorder="1" applyAlignment="1">
      <alignment horizontal="center" vertical="center" wrapText="1"/>
    </xf>
    <xf numFmtId="0" fontId="4" fillId="20" borderId="66" xfId="0" applyFont="1" applyFill="1" applyBorder="1" applyAlignment="1">
      <alignment horizontal="center" vertical="center" wrapText="1"/>
    </xf>
    <xf numFmtId="0" fontId="4" fillId="23" borderId="113" xfId="0" applyFont="1" applyFill="1" applyBorder="1" applyAlignment="1">
      <alignment horizontal="center" vertical="center" wrapText="1"/>
    </xf>
    <xf numFmtId="0" fontId="4" fillId="23" borderId="6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71" xfId="0" applyFont="1" applyFill="1" applyBorder="1" applyAlignment="1">
      <alignment horizontal="center" vertical="center" wrapText="1"/>
    </xf>
    <xf numFmtId="0" fontId="4" fillId="15" borderId="236" xfId="0" applyFont="1" applyFill="1" applyBorder="1" applyAlignment="1">
      <alignment horizontal="center" vertical="center" wrapText="1"/>
    </xf>
    <xf numFmtId="0" fontId="4" fillId="15" borderId="237" xfId="0" applyFont="1" applyFill="1" applyBorder="1" applyAlignment="1">
      <alignment horizontal="center" vertical="center" wrapText="1"/>
    </xf>
    <xf numFmtId="0" fontId="4" fillId="15" borderId="238" xfId="0" applyFont="1" applyFill="1" applyBorder="1" applyAlignment="1">
      <alignment horizontal="center" vertical="center" wrapText="1"/>
    </xf>
    <xf numFmtId="0" fontId="4" fillId="20" borderId="60" xfId="0" applyFont="1" applyFill="1" applyBorder="1" applyAlignment="1">
      <alignment horizontal="center" vertical="center" wrapText="1"/>
    </xf>
    <xf numFmtId="0" fontId="4" fillId="20" borderId="176" xfId="0" applyFont="1" applyFill="1" applyBorder="1" applyAlignment="1">
      <alignment horizontal="center" vertical="center" wrapText="1"/>
    </xf>
    <xf numFmtId="0" fontId="4" fillId="15" borderId="239" xfId="0" applyFont="1" applyFill="1" applyBorder="1" applyAlignment="1">
      <alignment horizontal="center" vertical="center" wrapText="1"/>
    </xf>
    <xf numFmtId="0" fontId="4" fillId="15" borderId="240" xfId="0" applyFont="1" applyFill="1" applyBorder="1" applyAlignment="1">
      <alignment horizontal="center" vertical="center" wrapText="1"/>
    </xf>
    <xf numFmtId="0" fontId="4" fillId="19" borderId="241" xfId="0" applyFont="1" applyFill="1" applyBorder="1" applyAlignment="1">
      <alignment horizontal="center" vertical="center" wrapText="1"/>
    </xf>
    <xf numFmtId="0" fontId="4" fillId="19" borderId="122" xfId="0"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0"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0" fontId="4" fillId="20" borderId="113" xfId="0" applyFont="1" applyFill="1" applyBorder="1" applyAlignment="1">
      <alignment horizontal="center" vertical="center" shrinkToFit="1"/>
    </xf>
    <xf numFmtId="0" fontId="4" fillId="20" borderId="66" xfId="0" applyFont="1" applyFill="1" applyBorder="1" applyAlignment="1">
      <alignment horizontal="center" vertical="center" shrinkToFit="1"/>
    </xf>
    <xf numFmtId="186" fontId="4" fillId="19" borderId="25" xfId="2" applyNumberFormat="1" applyFont="1" applyFill="1" applyBorder="1" applyAlignment="1">
      <alignment horizontal="right" vertical="center" shrinkToFit="1"/>
    </xf>
    <xf numFmtId="49" fontId="4" fillId="15" borderId="37" xfId="0" applyNumberFormat="1" applyFont="1" applyFill="1" applyBorder="1" applyAlignment="1">
      <alignment horizontal="center" vertical="center" wrapText="1"/>
    </xf>
    <xf numFmtId="0" fontId="4" fillId="15" borderId="38" xfId="0" applyFont="1" applyFill="1" applyBorder="1" applyAlignment="1">
      <alignment horizontal="center" vertical="center" wrapText="1"/>
    </xf>
    <xf numFmtId="0" fontId="4" fillId="15" borderId="22" xfId="0" applyFont="1" applyFill="1" applyBorder="1" applyAlignment="1">
      <alignment horizontal="center" vertical="center" wrapText="1"/>
    </xf>
    <xf numFmtId="49" fontId="4" fillId="15" borderId="23" xfId="0" applyNumberFormat="1" applyFont="1" applyFill="1" applyBorder="1" applyAlignment="1">
      <alignment horizontal="center" vertical="center" wrapText="1"/>
    </xf>
    <xf numFmtId="0" fontId="4" fillId="15" borderId="23" xfId="0" applyFont="1" applyFill="1" applyBorder="1" applyAlignment="1">
      <alignment horizontal="center" vertical="center" wrapText="1"/>
    </xf>
    <xf numFmtId="0" fontId="4" fillId="15" borderId="24" xfId="0" applyFont="1" applyFill="1" applyBorder="1" applyAlignment="1">
      <alignment horizontal="center" vertical="center" wrapText="1"/>
    </xf>
    <xf numFmtId="0" fontId="13" fillId="21" borderId="208" xfId="0" applyFont="1" applyFill="1" applyBorder="1" applyAlignment="1">
      <alignment horizontal="left" vertical="center"/>
    </xf>
    <xf numFmtId="0" fontId="13" fillId="21" borderId="209" xfId="0" applyFont="1" applyFill="1" applyBorder="1" applyAlignment="1">
      <alignment horizontal="left" vertical="center"/>
    </xf>
    <xf numFmtId="0" fontId="13" fillId="21" borderId="242" xfId="0" applyFont="1" applyFill="1" applyBorder="1" applyAlignment="1">
      <alignment horizontal="left" vertical="center"/>
    </xf>
    <xf numFmtId="0" fontId="13" fillId="21" borderId="60" xfId="0" applyFont="1" applyFill="1" applyBorder="1" applyAlignment="1">
      <alignment horizontal="left" vertical="center"/>
    </xf>
    <xf numFmtId="0" fontId="13" fillId="15" borderId="16" xfId="0" applyFont="1" applyFill="1" applyBorder="1" applyAlignment="1">
      <alignment horizontal="center" vertical="center" wrapText="1"/>
    </xf>
    <xf numFmtId="0" fontId="13" fillId="15" borderId="36" xfId="0" applyFont="1" applyFill="1" applyBorder="1" applyAlignment="1">
      <alignment horizontal="center" vertical="center" wrapText="1"/>
    </xf>
    <xf numFmtId="0" fontId="4" fillId="15" borderId="14" xfId="0" applyFont="1" applyFill="1" applyBorder="1" applyAlignment="1">
      <alignment horizontal="center" vertical="center"/>
    </xf>
    <xf numFmtId="0" fontId="4" fillId="15" borderId="26" xfId="0" applyFont="1" applyFill="1" applyBorder="1" applyAlignment="1">
      <alignment horizontal="center" vertical="center"/>
    </xf>
    <xf numFmtId="49" fontId="4" fillId="15" borderId="4" xfId="0" applyNumberFormat="1" applyFont="1" applyFill="1" applyBorder="1" applyAlignment="1">
      <alignment horizontal="left" vertical="center"/>
    </xf>
  </cellXfs>
  <cellStyles count="5">
    <cellStyle name="ハイパーリンク" xfId="1" builtinId="8"/>
    <cellStyle name="桁区切り" xfId="2" builtinId="6"/>
    <cellStyle name="標準" xfId="0" builtinId="0"/>
    <cellStyle name="標準 17" xfId="3" xr:uid="{00000000-0005-0000-0000-000003000000}"/>
    <cellStyle name="標準 18"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52967157062257E-2"/>
          <c:y val="4.6992524333775418E-2"/>
          <c:w val="0.91803335215444226"/>
          <c:h val="0.52443657156493362"/>
        </c:manualLayout>
      </c:layout>
      <c:barChart>
        <c:barDir val="col"/>
        <c:grouping val="stacked"/>
        <c:varyColors val="0"/>
        <c:ser>
          <c:idx val="3"/>
          <c:order val="0"/>
          <c:tx>
            <c:v>第1次波及効果</c:v>
          </c:tx>
          <c:spPr>
            <a:solidFill>
              <a:srgbClr val="CCFFFF"/>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分析結果部門別集計表!$G$7:$G$43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4C30-4F13-B9B0-415BC0C54173}"/>
            </c:ext>
          </c:extLst>
        </c:ser>
        <c:ser>
          <c:idx val="4"/>
          <c:order val="1"/>
          <c:tx>
            <c:v>第２次波及効果</c:v>
          </c:tx>
          <c:spPr>
            <a:solidFill>
              <a:srgbClr val="660066"/>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分析結果部門別集計表!$H$7:$H$43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4C30-4F13-B9B0-415BC0C54173}"/>
            </c:ext>
          </c:extLst>
        </c:ser>
        <c:dLbls>
          <c:showLegendKey val="0"/>
          <c:showVal val="0"/>
          <c:showCatName val="0"/>
          <c:showSerName val="0"/>
          <c:showPercent val="0"/>
          <c:showBubbleSize val="0"/>
        </c:dLbls>
        <c:gapWidth val="150"/>
        <c:overlap val="100"/>
        <c:axId val="226552080"/>
        <c:axId val="226548944"/>
      </c:barChart>
      <c:catAx>
        <c:axId val="226552080"/>
        <c:scaling>
          <c:orientation val="minMax"/>
        </c:scaling>
        <c:delete val="0"/>
        <c:axPos val="b"/>
        <c:numFmt formatCode="@" sourceLinked="0"/>
        <c:majorTickMark val="in"/>
        <c:minorTickMark val="none"/>
        <c:tickLblPos val="nextTo"/>
        <c:spPr>
          <a:ln w="3175">
            <a:solidFill>
              <a:srgbClr val="000000"/>
            </a:solidFill>
            <a:prstDash val="solid"/>
          </a:ln>
        </c:spPr>
        <c:txPr>
          <a:bodyPr rot="0" vert="wordArtVertRtl"/>
          <a:lstStyle/>
          <a:p>
            <a:pPr rtl="1">
              <a:defRPr sz="1000" b="0" i="0" u="none" strike="noStrike" baseline="0">
                <a:solidFill>
                  <a:srgbClr val="000000"/>
                </a:solidFill>
                <a:latin typeface="ＭＳ ゴシック"/>
                <a:ea typeface="ＭＳ ゴシック"/>
                <a:cs typeface="ＭＳ ゴシック"/>
              </a:defRPr>
            </a:pPr>
            <a:endParaRPr lang="ja-JP"/>
          </a:p>
        </c:txPr>
        <c:crossAx val="226548944"/>
        <c:crosses val="autoZero"/>
        <c:auto val="1"/>
        <c:lblAlgn val="ctr"/>
        <c:lblOffset val="100"/>
        <c:tickLblSkip val="1"/>
        <c:tickMarkSkip val="1"/>
        <c:noMultiLvlLbl val="0"/>
      </c:catAx>
      <c:valAx>
        <c:axId val="226548944"/>
        <c:scaling>
          <c:orientation val="minMax"/>
        </c:scaling>
        <c:delete val="0"/>
        <c:axPos val="l"/>
        <c:majorGridlines>
          <c:spPr>
            <a:ln w="3175">
              <a:solidFill>
                <a:srgbClr val="000000"/>
              </a:solidFill>
              <a:prstDash val="lgDash"/>
            </a:ln>
          </c:spPr>
        </c:majorGridlines>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226552080"/>
        <c:crosses val="autoZero"/>
        <c:crossBetween val="between"/>
      </c:valAx>
      <c:spPr>
        <a:solidFill>
          <a:srgbClr val="FFFFFF"/>
        </a:solidFill>
        <a:ln w="3175">
          <a:solidFill>
            <a:srgbClr val="000000"/>
          </a:solidFill>
          <a:prstDash val="solid"/>
        </a:ln>
      </c:spPr>
    </c:plotArea>
    <c:legend>
      <c:legendPos val="r"/>
      <c:layout>
        <c:manualLayout>
          <c:xMode val="edge"/>
          <c:yMode val="edge"/>
          <c:x val="9.4577553593947039E-2"/>
          <c:y val="6.9548872180451124E-2"/>
          <c:w val="0.14880215004650268"/>
          <c:h val="8.4586466165413529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1"/>
    <c:dispBlanksAs val="gap"/>
    <c:showDLblsOverMax val="0"/>
  </c:chart>
  <c:spPr>
    <a:solidFill>
      <a:srgbClr val="FFFF99"/>
    </a:solidFill>
    <a:ln w="3175">
      <a:solidFill>
        <a:srgbClr val="000000"/>
      </a:solidFill>
      <a:prstDash val="solid"/>
    </a:ln>
  </c:spPr>
  <c:txPr>
    <a:bodyPr/>
    <a:lstStyle/>
    <a:p>
      <a:pPr>
        <a:defRPr sz="1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453400503778336E-2"/>
          <c:y val="4.7801191855498491E-2"/>
          <c:w val="0.92695214105793455"/>
          <c:h val="0.65108524914309218"/>
        </c:manualLayout>
      </c:layout>
      <c:barChart>
        <c:barDir val="col"/>
        <c:grouping val="clustered"/>
        <c:varyColors val="0"/>
        <c:ser>
          <c:idx val="0"/>
          <c:order val="0"/>
          <c:tx>
            <c:v>粗付加価値誘発額</c:v>
          </c:tx>
          <c:spPr>
            <a:solidFill>
              <a:srgbClr val="9999FF"/>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分析結果部門別集計表!$M$7:$M$43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F50C-4DF1-8D2D-5DF496DC320E}"/>
            </c:ext>
          </c:extLst>
        </c:ser>
        <c:ser>
          <c:idx val="4"/>
          <c:order val="1"/>
          <c:tx>
            <c:v>雇用者所得誘発額</c:v>
          </c:tx>
          <c:spPr>
            <a:solidFill>
              <a:srgbClr val="660066"/>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分析結果部門別集計表!$Q$7:$Q$43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F50C-4DF1-8D2D-5DF496DC320E}"/>
            </c:ext>
          </c:extLst>
        </c:ser>
        <c:dLbls>
          <c:showLegendKey val="0"/>
          <c:showVal val="0"/>
          <c:showCatName val="0"/>
          <c:showSerName val="0"/>
          <c:showPercent val="0"/>
          <c:showBubbleSize val="0"/>
        </c:dLbls>
        <c:gapWidth val="150"/>
        <c:axId val="226553648"/>
        <c:axId val="226552864"/>
      </c:barChart>
      <c:catAx>
        <c:axId val="226553648"/>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226552864"/>
        <c:crosses val="autoZero"/>
        <c:auto val="1"/>
        <c:lblAlgn val="ctr"/>
        <c:lblOffset val="100"/>
        <c:tickLblSkip val="1"/>
        <c:tickMarkSkip val="1"/>
        <c:noMultiLvlLbl val="0"/>
      </c:catAx>
      <c:valAx>
        <c:axId val="226552864"/>
        <c:scaling>
          <c:orientation val="minMax"/>
        </c:scaling>
        <c:delete val="0"/>
        <c:axPos val="l"/>
        <c:majorGridlines>
          <c:spPr>
            <a:ln w="3175">
              <a:solidFill>
                <a:srgbClr val="000000"/>
              </a:solidFill>
              <a:prstDash val="lgDash"/>
            </a:ln>
          </c:spPr>
        </c:majorGridlines>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226553648"/>
        <c:crosses val="autoZero"/>
        <c:crossBetween val="between"/>
      </c:valAx>
      <c:spPr>
        <a:solidFill>
          <a:srgbClr val="FFFFFF"/>
        </a:solidFill>
        <a:ln w="3175">
          <a:solidFill>
            <a:srgbClr val="000000"/>
          </a:solidFill>
          <a:prstDash val="solid"/>
        </a:ln>
      </c:spPr>
    </c:plotArea>
    <c:legend>
      <c:legendPos val="r"/>
      <c:layout>
        <c:manualLayout>
          <c:xMode val="edge"/>
          <c:yMode val="edge"/>
          <c:x val="8.5642317380352648E-2"/>
          <c:y val="5.1625239005736137E-2"/>
          <c:w val="0.16624685138539042"/>
          <c:h val="9.6239643084767387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1"/>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377432657027143E-2"/>
          <c:y val="4.9618320610687022E-2"/>
          <c:w val="0.92704516392143765"/>
          <c:h val="0.52290076335877866"/>
        </c:manualLayout>
      </c:layout>
      <c:barChart>
        <c:barDir val="col"/>
        <c:grouping val="clustered"/>
        <c:varyColors val="0"/>
        <c:ser>
          <c:idx val="0"/>
          <c:order val="0"/>
          <c:tx>
            <c:v>粗付加価値誘発額</c:v>
          </c:tx>
          <c:spPr>
            <a:solidFill>
              <a:srgbClr val="9999FF"/>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分析結果部門別集計表!$W$7:$W$43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A9F8-4DD2-BF66-4982A57E2DA2}"/>
            </c:ext>
          </c:extLst>
        </c:ser>
        <c:ser>
          <c:idx val="4"/>
          <c:order val="1"/>
          <c:tx>
            <c:v>雇用者所得誘発額</c:v>
          </c:tx>
          <c:spPr>
            <a:solidFill>
              <a:srgbClr val="660066"/>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分析結果部門別集計表!$X$7:$X$43</c:f>
              <c:numCache>
                <c:formatCode>#,##0.0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A9F8-4DD2-BF66-4982A57E2DA2}"/>
            </c:ext>
          </c:extLst>
        </c:ser>
        <c:dLbls>
          <c:showLegendKey val="0"/>
          <c:showVal val="0"/>
          <c:showCatName val="0"/>
          <c:showSerName val="0"/>
          <c:showPercent val="0"/>
          <c:showBubbleSize val="0"/>
        </c:dLbls>
        <c:gapWidth val="150"/>
        <c:axId val="226554040"/>
        <c:axId val="226554432"/>
      </c:barChart>
      <c:catAx>
        <c:axId val="22655404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226554432"/>
        <c:crosses val="autoZero"/>
        <c:auto val="1"/>
        <c:lblAlgn val="ctr"/>
        <c:lblOffset val="100"/>
        <c:tickLblSkip val="1"/>
        <c:tickMarkSkip val="1"/>
        <c:noMultiLvlLbl val="0"/>
      </c:catAx>
      <c:valAx>
        <c:axId val="226554432"/>
        <c:scaling>
          <c:orientation val="minMax"/>
        </c:scaling>
        <c:delete val="0"/>
        <c:axPos val="l"/>
        <c:majorGridlines>
          <c:spPr>
            <a:ln w="3175">
              <a:solidFill>
                <a:srgbClr val="000000"/>
              </a:solidFill>
              <a:prstDash val="lgDash"/>
            </a:ln>
          </c:spPr>
        </c:majorGridlines>
        <c:numFmt formatCode="#,##0.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226554040"/>
        <c:crosses val="autoZero"/>
        <c:crossBetween val="between"/>
      </c:valAx>
      <c:spPr>
        <a:solidFill>
          <a:srgbClr val="FFFFFF"/>
        </a:solidFill>
        <a:ln w="3175">
          <a:solidFill>
            <a:srgbClr val="000000"/>
          </a:solidFill>
          <a:prstDash val="solid"/>
        </a:ln>
      </c:spPr>
    </c:plotArea>
    <c:legend>
      <c:legendPos val="r"/>
      <c:layout>
        <c:manualLayout>
          <c:xMode val="edge"/>
          <c:yMode val="edge"/>
          <c:x val="8.5534625730936814E-2"/>
          <c:y val="6.6292810959605666E-2"/>
          <c:w val="0.1660377259816371"/>
          <c:h val="9.8600404780546894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0"/>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0377432657027143E-2"/>
          <c:y val="4.9618320610687022E-2"/>
          <c:w val="0.92704516392143765"/>
          <c:h val="0.52290076335877866"/>
        </c:manualLayout>
      </c:layout>
      <c:barChart>
        <c:barDir val="col"/>
        <c:grouping val="clustered"/>
        <c:varyColors val="0"/>
        <c:ser>
          <c:idx val="0"/>
          <c:order val="0"/>
          <c:tx>
            <c:strRef>
              <c:f>分析結果部門別集計表!$T$4</c:f>
              <c:strCache>
                <c:ptCount val="1"/>
                <c:pt idx="0">
                  <c:v>就業誘発数</c:v>
                </c:pt>
              </c:strCache>
            </c:strRef>
          </c:tx>
          <c:spPr>
            <a:solidFill>
              <a:srgbClr val="9999FF"/>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分析結果部門別集計表!$T$7:$T$43</c:f>
              <c:numCache>
                <c:formatCode>#,##0_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0-9AB0-4220-AFC3-F52BF8BB259A}"/>
            </c:ext>
          </c:extLst>
        </c:ser>
        <c:ser>
          <c:idx val="4"/>
          <c:order val="1"/>
          <c:tx>
            <c:strRef>
              <c:f>分析結果部門別集計表!$U$4</c:f>
              <c:strCache>
                <c:ptCount val="1"/>
                <c:pt idx="0">
                  <c:v>雇用誘発数</c:v>
                </c:pt>
              </c:strCache>
            </c:strRef>
          </c:tx>
          <c:spPr>
            <a:solidFill>
              <a:srgbClr val="660066"/>
            </a:solidFill>
            <a:ln w="12700">
              <a:solidFill>
                <a:srgbClr val="000000"/>
              </a:solidFill>
              <a:prstDash val="solid"/>
            </a:ln>
          </c:spPr>
          <c:invertIfNegative val="0"/>
          <c:cat>
            <c:strRef>
              <c:f>分析結果部門別集計表!$C$7:$C$43</c:f>
              <c:strCache>
                <c:ptCount val="37"/>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strCache>
            </c:strRef>
          </c:cat>
          <c:val>
            <c:numRef>
              <c:f>分析結果部門別集計表!$U$7:$U$43</c:f>
              <c:numCache>
                <c:formatCode>#,##0_ </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extLst>
            <c:ext xmlns:c16="http://schemas.microsoft.com/office/drawing/2014/chart" uri="{C3380CC4-5D6E-409C-BE32-E72D297353CC}">
              <c16:uniqueId val="{00000001-9AB0-4220-AFC3-F52BF8BB259A}"/>
            </c:ext>
          </c:extLst>
        </c:ser>
        <c:dLbls>
          <c:showLegendKey val="0"/>
          <c:showVal val="0"/>
          <c:showCatName val="0"/>
          <c:showSerName val="0"/>
          <c:showPercent val="0"/>
          <c:showBubbleSize val="0"/>
        </c:dLbls>
        <c:gapWidth val="150"/>
        <c:axId val="226547376"/>
        <c:axId val="226547768"/>
      </c:barChart>
      <c:catAx>
        <c:axId val="22654737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wordArtVertRtl"/>
          <a:lstStyle/>
          <a:p>
            <a:pPr rtl="0">
              <a:defRPr sz="1000" b="0" i="0" u="none" strike="noStrike" baseline="0">
                <a:solidFill>
                  <a:srgbClr val="000000"/>
                </a:solidFill>
                <a:latin typeface="ＭＳ ゴシック"/>
                <a:ea typeface="ＭＳ ゴシック"/>
                <a:cs typeface="ＭＳ ゴシック"/>
              </a:defRPr>
            </a:pPr>
            <a:endParaRPr lang="ja-JP"/>
          </a:p>
        </c:txPr>
        <c:crossAx val="226547768"/>
        <c:crosses val="autoZero"/>
        <c:auto val="1"/>
        <c:lblAlgn val="ctr"/>
        <c:lblOffset val="100"/>
        <c:tickLblSkip val="1"/>
        <c:tickMarkSkip val="1"/>
        <c:noMultiLvlLbl val="0"/>
      </c:catAx>
      <c:valAx>
        <c:axId val="226547768"/>
        <c:scaling>
          <c:orientation val="minMax"/>
        </c:scaling>
        <c:delete val="0"/>
        <c:axPos val="l"/>
        <c:majorGridlines>
          <c:spPr>
            <a:ln w="3175">
              <a:solidFill>
                <a:srgbClr val="000000"/>
              </a:solidFill>
              <a:prstDash val="lgDash"/>
            </a:ln>
          </c:spPr>
        </c:majorGridlines>
        <c:numFmt formatCode="#,##0_ "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226547376"/>
        <c:crosses val="autoZero"/>
        <c:crossBetween val="between"/>
      </c:valAx>
      <c:spPr>
        <a:solidFill>
          <a:srgbClr val="FFFFFF"/>
        </a:solidFill>
        <a:ln w="3175">
          <a:solidFill>
            <a:srgbClr val="000000"/>
          </a:solidFill>
          <a:prstDash val="solid"/>
        </a:ln>
      </c:spPr>
    </c:plotArea>
    <c:legend>
      <c:legendPos val="r"/>
      <c:layout>
        <c:manualLayout>
          <c:xMode val="edge"/>
          <c:yMode val="edge"/>
          <c:x val="9.7193945096485573E-2"/>
          <c:y val="6.9136863617238684E-2"/>
          <c:w val="0.15437824988857521"/>
          <c:h val="0.1195359740337801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ゴシック"/>
              <a:ea typeface="ＭＳ ゴシック"/>
              <a:cs typeface="ＭＳ ゴシック"/>
            </a:defRPr>
          </a:pPr>
          <a:endParaRPr lang="ja-JP"/>
        </a:p>
      </c:txPr>
    </c:legend>
    <c:plotVisOnly val="1"/>
    <c:dispBlanksAs val="gap"/>
    <c:showDLblsOverMax val="0"/>
  </c:chart>
  <c:spPr>
    <a:solidFill>
      <a:srgbClr val="FFFF99"/>
    </a:solidFill>
    <a:ln w="3175">
      <a:solidFill>
        <a:srgbClr val="000000"/>
      </a:solidFill>
      <a:prstDash val="solid"/>
    </a:ln>
  </c:spPr>
  <c:txPr>
    <a:bodyPr/>
    <a:lstStyle/>
    <a:p>
      <a:pPr>
        <a:defRPr sz="27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0</xdr:colOff>
      <xdr:row>19</xdr:row>
      <xdr:rowOff>85725</xdr:rowOff>
    </xdr:from>
    <xdr:to>
      <xdr:col>16</xdr:col>
      <xdr:colOff>0</xdr:colOff>
      <xdr:row>19</xdr:row>
      <xdr:rowOff>85725</xdr:rowOff>
    </xdr:to>
    <xdr:sp macro="" textlink="">
      <xdr:nvSpPr>
        <xdr:cNvPr id="10237" name="Line 1">
          <a:extLst>
            <a:ext uri="{FF2B5EF4-FFF2-40B4-BE49-F238E27FC236}">
              <a16:creationId xmlns:a16="http://schemas.microsoft.com/office/drawing/2014/main" id="{00000000-0008-0000-0200-0000FD270000}"/>
            </a:ext>
          </a:extLst>
        </xdr:cNvPr>
        <xdr:cNvSpPr>
          <a:spLocks noChangeShapeType="1"/>
        </xdr:cNvSpPr>
      </xdr:nvSpPr>
      <xdr:spPr bwMode="auto">
        <a:xfrm flipV="1">
          <a:off x="1028700" y="3276600"/>
          <a:ext cx="29718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19</xdr:row>
      <xdr:rowOff>28575</xdr:rowOff>
    </xdr:from>
    <xdr:to>
      <xdr:col>19</xdr:col>
      <xdr:colOff>0</xdr:colOff>
      <xdr:row>22</xdr:row>
      <xdr:rowOff>123825</xdr:rowOff>
    </xdr:to>
    <xdr:sp macro="" textlink="">
      <xdr:nvSpPr>
        <xdr:cNvPr id="10238" name="AutoShape 2">
          <a:extLst>
            <a:ext uri="{FF2B5EF4-FFF2-40B4-BE49-F238E27FC236}">
              <a16:creationId xmlns:a16="http://schemas.microsoft.com/office/drawing/2014/main" id="{00000000-0008-0000-0200-0000FE270000}"/>
            </a:ext>
          </a:extLst>
        </xdr:cNvPr>
        <xdr:cNvSpPr>
          <a:spLocks/>
        </xdr:cNvSpPr>
      </xdr:nvSpPr>
      <xdr:spPr bwMode="auto">
        <a:xfrm>
          <a:off x="4505325" y="3219450"/>
          <a:ext cx="171450" cy="552450"/>
        </a:xfrm>
        <a:prstGeom prst="rightBrace">
          <a:avLst>
            <a:gd name="adj1" fmla="val 2685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21</xdr:row>
      <xdr:rowOff>85725</xdr:rowOff>
    </xdr:from>
    <xdr:to>
      <xdr:col>16</xdr:col>
      <xdr:colOff>9525</xdr:colOff>
      <xdr:row>21</xdr:row>
      <xdr:rowOff>85725</xdr:rowOff>
    </xdr:to>
    <xdr:sp macro="" textlink="">
      <xdr:nvSpPr>
        <xdr:cNvPr id="10239" name="Line 3">
          <a:extLst>
            <a:ext uri="{FF2B5EF4-FFF2-40B4-BE49-F238E27FC236}">
              <a16:creationId xmlns:a16="http://schemas.microsoft.com/office/drawing/2014/main" id="{00000000-0008-0000-0200-0000FF270000}"/>
            </a:ext>
          </a:extLst>
        </xdr:cNvPr>
        <xdr:cNvSpPr>
          <a:spLocks noChangeShapeType="1"/>
        </xdr:cNvSpPr>
      </xdr:nvSpPr>
      <xdr:spPr bwMode="auto">
        <a:xfrm flipV="1">
          <a:off x="2095500" y="3581400"/>
          <a:ext cx="19145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9525</xdr:colOff>
      <xdr:row>22</xdr:row>
      <xdr:rowOff>85725</xdr:rowOff>
    </xdr:from>
    <xdr:to>
      <xdr:col>16</xdr:col>
      <xdr:colOff>9525</xdr:colOff>
      <xdr:row>22</xdr:row>
      <xdr:rowOff>85725</xdr:rowOff>
    </xdr:to>
    <xdr:sp macro="" textlink="">
      <xdr:nvSpPr>
        <xdr:cNvPr id="892928" name="Line 4">
          <a:extLst>
            <a:ext uri="{FF2B5EF4-FFF2-40B4-BE49-F238E27FC236}">
              <a16:creationId xmlns:a16="http://schemas.microsoft.com/office/drawing/2014/main" id="{00000000-0008-0000-0200-000000A00D00}"/>
            </a:ext>
          </a:extLst>
        </xdr:cNvPr>
        <xdr:cNvSpPr>
          <a:spLocks noChangeShapeType="1"/>
        </xdr:cNvSpPr>
      </xdr:nvSpPr>
      <xdr:spPr bwMode="auto">
        <a:xfrm>
          <a:off x="3505200" y="3733800"/>
          <a:ext cx="5048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1000125</xdr:colOff>
      <xdr:row>40</xdr:row>
      <xdr:rowOff>152400</xdr:rowOff>
    </xdr:from>
    <xdr:to>
      <xdr:col>9</xdr:col>
      <xdr:colOff>123825</xdr:colOff>
      <xdr:row>43</xdr:row>
      <xdr:rowOff>47625</xdr:rowOff>
    </xdr:to>
    <xdr:sp macro="" textlink="">
      <xdr:nvSpPr>
        <xdr:cNvPr id="543427" name="Line 2">
          <a:extLst>
            <a:ext uri="{FF2B5EF4-FFF2-40B4-BE49-F238E27FC236}">
              <a16:creationId xmlns:a16="http://schemas.microsoft.com/office/drawing/2014/main" id="{00000000-0008-0000-0300-0000C34A0800}"/>
            </a:ext>
          </a:extLst>
        </xdr:cNvPr>
        <xdr:cNvSpPr>
          <a:spLocks noChangeShapeType="1"/>
        </xdr:cNvSpPr>
      </xdr:nvSpPr>
      <xdr:spPr bwMode="auto">
        <a:xfrm>
          <a:off x="8362950" y="8124825"/>
          <a:ext cx="200025" cy="4191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622300</xdr:colOff>
      <xdr:row>43</xdr:row>
      <xdr:rowOff>28574</xdr:rowOff>
    </xdr:from>
    <xdr:to>
      <xdr:col>8</xdr:col>
      <xdr:colOff>520699</xdr:colOff>
      <xdr:row>45</xdr:row>
      <xdr:rowOff>142874</xdr:rowOff>
    </xdr:to>
    <xdr:sp macro="" textlink="">
      <xdr:nvSpPr>
        <xdr:cNvPr id="3075" name="Rectangle 3">
          <a:extLst>
            <a:ext uri="{FF2B5EF4-FFF2-40B4-BE49-F238E27FC236}">
              <a16:creationId xmlns:a16="http://schemas.microsoft.com/office/drawing/2014/main" id="{00000000-0008-0000-0300-0000030C0000}"/>
            </a:ext>
          </a:extLst>
        </xdr:cNvPr>
        <xdr:cNvSpPr>
          <a:spLocks noChangeArrowheads="1"/>
        </xdr:cNvSpPr>
      </xdr:nvSpPr>
      <xdr:spPr bwMode="auto">
        <a:xfrm>
          <a:off x="5825331" y="7529512"/>
          <a:ext cx="2041524" cy="44767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ゴシック"/>
              <a:ea typeface="ＭＳ ゴシック"/>
            </a:rPr>
            <a:t>商業の最終需要額（</a:t>
          </a:r>
          <a:r>
            <a:rPr lang="en-US" altLang="ja-JP" sz="1000" b="0" i="0" u="none" strike="noStrike" baseline="0">
              <a:solidFill>
                <a:srgbClr val="000000"/>
              </a:solidFill>
              <a:latin typeface="ＭＳ ゴシック"/>
              <a:ea typeface="ＭＳ ゴシック"/>
            </a:rPr>
            <a:t>F</a:t>
          </a:r>
          <a:r>
            <a:rPr lang="ja-JP" altLang="en-US" sz="1000" b="0" i="0" u="none" strike="noStrike" baseline="0">
              <a:solidFill>
                <a:srgbClr val="000000"/>
              </a:solidFill>
              <a:latin typeface="ＭＳ ゴシック"/>
              <a:ea typeface="ＭＳ ゴシック"/>
            </a:rPr>
            <a:t>）</a:t>
          </a:r>
        </a:p>
        <a:p>
          <a:pPr algn="ctr" rtl="0">
            <a:defRPr sz="1000"/>
          </a:pPr>
          <a:r>
            <a:rPr lang="ja-JP" altLang="en-US" sz="1000" b="0" i="0" u="none" strike="noStrike" baseline="0">
              <a:solidFill>
                <a:srgbClr val="000000"/>
              </a:solidFill>
              <a:latin typeface="ＭＳ ゴシック"/>
              <a:ea typeface="ＭＳ ゴシック"/>
            </a:rPr>
            <a:t>に加算される</a:t>
          </a:r>
        </a:p>
      </xdr:txBody>
    </xdr:sp>
    <xdr:clientData/>
  </xdr:twoCellAnchor>
  <xdr:twoCellAnchor>
    <xdr:from>
      <xdr:col>8</xdr:col>
      <xdr:colOff>733425</xdr:colOff>
      <xdr:row>43</xdr:row>
      <xdr:rowOff>11906</xdr:rowOff>
    </xdr:from>
    <xdr:to>
      <xdr:col>10</xdr:col>
      <xdr:colOff>546100</xdr:colOff>
      <xdr:row>45</xdr:row>
      <xdr:rowOff>119062</xdr:rowOff>
    </xdr:to>
    <xdr:sp macro="" textlink="">
      <xdr:nvSpPr>
        <xdr:cNvPr id="3076" name="Rectangle 4">
          <a:extLst>
            <a:ext uri="{FF2B5EF4-FFF2-40B4-BE49-F238E27FC236}">
              <a16:creationId xmlns:a16="http://schemas.microsoft.com/office/drawing/2014/main" id="{00000000-0008-0000-0300-0000040C0000}"/>
            </a:ext>
          </a:extLst>
        </xdr:cNvPr>
        <xdr:cNvSpPr>
          <a:spLocks noChangeArrowheads="1"/>
        </xdr:cNvSpPr>
      </xdr:nvSpPr>
      <xdr:spPr bwMode="auto">
        <a:xfrm>
          <a:off x="8079581" y="7512844"/>
          <a:ext cx="2098675" cy="44053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ゴシック"/>
              <a:ea typeface="ＭＳ ゴシック"/>
            </a:rPr>
            <a:t>運輸の最終需要額（</a:t>
          </a:r>
          <a:r>
            <a:rPr lang="en-US" altLang="ja-JP" sz="1000" b="0" i="0" u="none" strike="noStrike" baseline="0">
              <a:solidFill>
                <a:srgbClr val="000000"/>
              </a:solidFill>
              <a:latin typeface="ＭＳ ゴシック"/>
              <a:ea typeface="ＭＳ ゴシック"/>
            </a:rPr>
            <a:t>F</a:t>
          </a:r>
          <a:r>
            <a:rPr lang="ja-JP" altLang="en-US" sz="1000" b="0" i="0" u="none" strike="noStrike" baseline="0">
              <a:solidFill>
                <a:srgbClr val="000000"/>
              </a:solidFill>
              <a:latin typeface="ＭＳ ゴシック"/>
              <a:ea typeface="ＭＳ ゴシック"/>
            </a:rPr>
            <a:t>）</a:t>
          </a:r>
        </a:p>
        <a:p>
          <a:pPr algn="ctr" rtl="0">
            <a:lnSpc>
              <a:spcPts val="1200"/>
            </a:lnSpc>
            <a:defRPr sz="1000"/>
          </a:pPr>
          <a:r>
            <a:rPr lang="ja-JP" altLang="en-US" sz="1000" b="0" i="0" u="none" strike="noStrike" baseline="0">
              <a:solidFill>
                <a:srgbClr val="000000"/>
              </a:solidFill>
              <a:latin typeface="ＭＳ ゴシック"/>
              <a:ea typeface="ＭＳ ゴシック"/>
            </a:rPr>
            <a:t>に加算される</a:t>
          </a:r>
        </a:p>
      </xdr:txBody>
    </xdr:sp>
    <xdr:clientData/>
  </xdr:twoCellAnchor>
  <xdr:twoCellAnchor>
    <xdr:from>
      <xdr:col>3</xdr:col>
      <xdr:colOff>47625</xdr:colOff>
      <xdr:row>40</xdr:row>
      <xdr:rowOff>0</xdr:rowOff>
    </xdr:from>
    <xdr:to>
      <xdr:col>4</xdr:col>
      <xdr:colOff>1038225</xdr:colOff>
      <xdr:row>40</xdr:row>
      <xdr:rowOff>0</xdr:rowOff>
    </xdr:to>
    <xdr:sp macro="" textlink="">
      <xdr:nvSpPr>
        <xdr:cNvPr id="543430" name="Line 5">
          <a:extLst>
            <a:ext uri="{FF2B5EF4-FFF2-40B4-BE49-F238E27FC236}">
              <a16:creationId xmlns:a16="http://schemas.microsoft.com/office/drawing/2014/main" id="{00000000-0008-0000-0300-0000C64A0800}"/>
            </a:ext>
          </a:extLst>
        </xdr:cNvPr>
        <xdr:cNvSpPr>
          <a:spLocks noChangeShapeType="1"/>
        </xdr:cNvSpPr>
      </xdr:nvSpPr>
      <xdr:spPr bwMode="auto">
        <a:xfrm>
          <a:off x="2628900" y="7972425"/>
          <a:ext cx="10572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438150</xdr:colOff>
      <xdr:row>40</xdr:row>
      <xdr:rowOff>142875</xdr:rowOff>
    </xdr:from>
    <xdr:to>
      <xdr:col>7</xdr:col>
      <xdr:colOff>638175</xdr:colOff>
      <xdr:row>43</xdr:row>
      <xdr:rowOff>95250</xdr:rowOff>
    </xdr:to>
    <xdr:sp macro="" textlink="">
      <xdr:nvSpPr>
        <xdr:cNvPr id="543431" name="Line 6">
          <a:extLst>
            <a:ext uri="{FF2B5EF4-FFF2-40B4-BE49-F238E27FC236}">
              <a16:creationId xmlns:a16="http://schemas.microsoft.com/office/drawing/2014/main" id="{00000000-0008-0000-0300-0000C74A0800}"/>
            </a:ext>
          </a:extLst>
        </xdr:cNvPr>
        <xdr:cNvSpPr>
          <a:spLocks noChangeShapeType="1"/>
        </xdr:cNvSpPr>
      </xdr:nvSpPr>
      <xdr:spPr bwMode="auto">
        <a:xfrm flipH="1">
          <a:off x="6724650" y="8115300"/>
          <a:ext cx="200025" cy="4762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279400</xdr:colOff>
      <xdr:row>1</xdr:row>
      <xdr:rowOff>76201</xdr:rowOff>
    </xdr:from>
    <xdr:to>
      <xdr:col>8</xdr:col>
      <xdr:colOff>1028700</xdr:colOff>
      <xdr:row>2</xdr:row>
      <xdr:rowOff>311151</xdr:rowOff>
    </xdr:to>
    <xdr:sp macro="" textlink="">
      <xdr:nvSpPr>
        <xdr:cNvPr id="8" name="円形吹き出し 7">
          <a:extLst>
            <a:ext uri="{FF2B5EF4-FFF2-40B4-BE49-F238E27FC236}">
              <a16:creationId xmlns:a16="http://schemas.microsoft.com/office/drawing/2014/main" id="{00000000-0008-0000-0300-000008000000}"/>
            </a:ext>
          </a:extLst>
        </xdr:cNvPr>
        <xdr:cNvSpPr/>
      </xdr:nvSpPr>
      <xdr:spPr>
        <a:xfrm>
          <a:off x="5181600" y="76201"/>
          <a:ext cx="2908300" cy="590550"/>
        </a:xfrm>
        <a:prstGeom prst="wedgeEllipseCallout">
          <a:avLst>
            <a:gd name="adj1" fmla="val -107163"/>
            <a:gd name="adj2" fmla="val 76003"/>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228600</xdr:colOff>
      <xdr:row>1</xdr:row>
      <xdr:rowOff>76201</xdr:rowOff>
    </xdr:from>
    <xdr:to>
      <xdr:col>8</xdr:col>
      <xdr:colOff>1016000</xdr:colOff>
      <xdr:row>2</xdr:row>
      <xdr:rowOff>311151</xdr:rowOff>
    </xdr:to>
    <xdr:sp macro="" textlink="">
      <xdr:nvSpPr>
        <xdr:cNvPr id="9" name="円形吹き出し 8">
          <a:extLst>
            <a:ext uri="{FF2B5EF4-FFF2-40B4-BE49-F238E27FC236}">
              <a16:creationId xmlns:a16="http://schemas.microsoft.com/office/drawing/2014/main" id="{00000000-0008-0000-0300-000009000000}"/>
            </a:ext>
          </a:extLst>
        </xdr:cNvPr>
        <xdr:cNvSpPr/>
      </xdr:nvSpPr>
      <xdr:spPr>
        <a:xfrm>
          <a:off x="5130800" y="76201"/>
          <a:ext cx="2946400" cy="590550"/>
        </a:xfrm>
        <a:prstGeom prst="wedgeEllipseCallout">
          <a:avLst>
            <a:gd name="adj1" fmla="val 105605"/>
            <a:gd name="adj2" fmla="val 82361"/>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787400</xdr:colOff>
      <xdr:row>1</xdr:row>
      <xdr:rowOff>241300</xdr:rowOff>
    </xdr:from>
    <xdr:to>
      <xdr:col>8</xdr:col>
      <xdr:colOff>355600</xdr:colOff>
      <xdr:row>2</xdr:row>
      <xdr:rowOff>136525</xdr:rowOff>
    </xdr:to>
    <xdr:sp macro="" textlink="">
      <xdr:nvSpPr>
        <xdr:cNvPr id="10" name="テキスト ボックス 9">
          <a:extLst>
            <a:ext uri="{FF2B5EF4-FFF2-40B4-BE49-F238E27FC236}">
              <a16:creationId xmlns:a16="http://schemas.microsoft.com/office/drawing/2014/main" id="{00000000-0008-0000-0300-00000A000000}"/>
            </a:ext>
          </a:extLst>
        </xdr:cNvPr>
        <xdr:cNvSpPr txBox="1"/>
      </xdr:nvSpPr>
      <xdr:spPr>
        <a:xfrm>
          <a:off x="5689600" y="241300"/>
          <a:ext cx="1727200" cy="250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部門ごとに入力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47625</xdr:colOff>
      <xdr:row>41</xdr:row>
      <xdr:rowOff>0</xdr:rowOff>
    </xdr:from>
    <xdr:to>
      <xdr:col>5</xdr:col>
      <xdr:colOff>1066800</xdr:colOff>
      <xdr:row>42</xdr:row>
      <xdr:rowOff>161925</xdr:rowOff>
    </xdr:to>
    <xdr:sp macro="" textlink="">
      <xdr:nvSpPr>
        <xdr:cNvPr id="6405" name="Line 5">
          <a:extLst>
            <a:ext uri="{FF2B5EF4-FFF2-40B4-BE49-F238E27FC236}">
              <a16:creationId xmlns:a16="http://schemas.microsoft.com/office/drawing/2014/main" id="{00000000-0008-0000-0500-000005190000}"/>
            </a:ext>
          </a:extLst>
        </xdr:cNvPr>
        <xdr:cNvSpPr>
          <a:spLocks noChangeShapeType="1"/>
        </xdr:cNvSpPr>
      </xdr:nvSpPr>
      <xdr:spPr bwMode="auto">
        <a:xfrm>
          <a:off x="2581275" y="7210425"/>
          <a:ext cx="1952625"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219075</xdr:colOff>
      <xdr:row>2</xdr:row>
      <xdr:rowOff>28575</xdr:rowOff>
    </xdr:from>
    <xdr:to>
      <xdr:col>11</xdr:col>
      <xdr:colOff>228600</xdr:colOff>
      <xdr:row>31</xdr:row>
      <xdr:rowOff>123825</xdr:rowOff>
    </xdr:to>
    <xdr:graphicFrame macro="">
      <xdr:nvGraphicFramePr>
        <xdr:cNvPr id="8008" name="Chart 1">
          <a:extLst>
            <a:ext uri="{FF2B5EF4-FFF2-40B4-BE49-F238E27FC236}">
              <a16:creationId xmlns:a16="http://schemas.microsoft.com/office/drawing/2014/main" id="{00000000-0008-0000-0600-0000481F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200025</xdr:colOff>
      <xdr:row>34</xdr:row>
      <xdr:rowOff>95250</xdr:rowOff>
    </xdr:from>
    <xdr:to>
      <xdr:col>11</xdr:col>
      <xdr:colOff>219075</xdr:colOff>
      <xdr:row>63</xdr:row>
      <xdr:rowOff>104775</xdr:rowOff>
    </xdr:to>
    <xdr:graphicFrame macro="">
      <xdr:nvGraphicFramePr>
        <xdr:cNvPr id="8009" name="Chart 2">
          <a:extLst>
            <a:ext uri="{FF2B5EF4-FFF2-40B4-BE49-F238E27FC236}">
              <a16:creationId xmlns:a16="http://schemas.microsoft.com/office/drawing/2014/main" id="{00000000-0008-0000-0600-0000491F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638175</xdr:colOff>
      <xdr:row>2</xdr:row>
      <xdr:rowOff>19050</xdr:rowOff>
    </xdr:from>
    <xdr:to>
      <xdr:col>23</xdr:col>
      <xdr:colOff>57150</xdr:colOff>
      <xdr:row>31</xdr:row>
      <xdr:rowOff>123825</xdr:rowOff>
    </xdr:to>
    <xdr:graphicFrame macro="">
      <xdr:nvGraphicFramePr>
        <xdr:cNvPr id="8010" name="Chart 3">
          <a:extLst>
            <a:ext uri="{FF2B5EF4-FFF2-40B4-BE49-F238E27FC236}">
              <a16:creationId xmlns:a16="http://schemas.microsoft.com/office/drawing/2014/main" id="{00000000-0008-0000-0600-00004A1F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19050</xdr:colOff>
      <xdr:row>34</xdr:row>
      <xdr:rowOff>57150</xdr:rowOff>
    </xdr:from>
    <xdr:to>
      <xdr:col>23</xdr:col>
      <xdr:colOff>47625</xdr:colOff>
      <xdr:row>63</xdr:row>
      <xdr:rowOff>76200</xdr:rowOff>
    </xdr:to>
    <xdr:graphicFrame macro="">
      <xdr:nvGraphicFramePr>
        <xdr:cNvPr id="8011" name="Chart 3">
          <a:extLst>
            <a:ext uri="{FF2B5EF4-FFF2-40B4-BE49-F238E27FC236}">
              <a16:creationId xmlns:a16="http://schemas.microsoft.com/office/drawing/2014/main" id="{00000000-0008-0000-0600-00004B1F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0</xdr:colOff>
      <xdr:row>23</xdr:row>
      <xdr:rowOff>66675</xdr:rowOff>
    </xdr:from>
    <xdr:to>
      <xdr:col>12</xdr:col>
      <xdr:colOff>76200</xdr:colOff>
      <xdr:row>24</xdr:row>
      <xdr:rowOff>114300</xdr:rowOff>
    </xdr:to>
    <xdr:sp macro="" textlink="">
      <xdr:nvSpPr>
        <xdr:cNvPr id="822609" name="Text Box 49">
          <a:extLst>
            <a:ext uri="{FF2B5EF4-FFF2-40B4-BE49-F238E27FC236}">
              <a16:creationId xmlns:a16="http://schemas.microsoft.com/office/drawing/2014/main" id="{00000000-0008-0000-0700-0000518D0C00}"/>
            </a:ext>
          </a:extLst>
        </xdr:cNvPr>
        <xdr:cNvSpPr txBox="1">
          <a:spLocks noChangeArrowheads="1"/>
        </xdr:cNvSpPr>
      </xdr:nvSpPr>
      <xdr:spPr bwMode="auto">
        <a:xfrm>
          <a:off x="6496050" y="39814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180975</xdr:colOff>
      <xdr:row>13</xdr:row>
      <xdr:rowOff>85725</xdr:rowOff>
    </xdr:from>
    <xdr:to>
      <xdr:col>22</xdr:col>
      <xdr:colOff>200025</xdr:colOff>
      <xdr:row>13</xdr:row>
      <xdr:rowOff>85728</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11725275" y="2219325"/>
          <a:ext cx="428625" cy="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200025</xdr:colOff>
      <xdr:row>22</xdr:row>
      <xdr:rowOff>95250</xdr:rowOff>
    </xdr:from>
    <xdr:to>
      <xdr:col>22</xdr:col>
      <xdr:colOff>200025</xdr:colOff>
      <xdr:row>22</xdr:row>
      <xdr:rowOff>95250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11744325" y="3686175"/>
          <a:ext cx="40957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228602</xdr:colOff>
      <xdr:row>24</xdr:row>
      <xdr:rowOff>114299</xdr:rowOff>
    </xdr:from>
    <xdr:to>
      <xdr:col>22</xdr:col>
      <xdr:colOff>209550</xdr:colOff>
      <xdr:row>24</xdr:row>
      <xdr:rowOff>123825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H="1" flipV="1">
          <a:off x="8553452" y="4029074"/>
          <a:ext cx="3609973" cy="95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237332</xdr:colOff>
      <xdr:row>24</xdr:row>
      <xdr:rowOff>96043</xdr:rowOff>
    </xdr:from>
    <xdr:to>
      <xdr:col>15</xdr:col>
      <xdr:colOff>238920</xdr:colOff>
      <xdr:row>25</xdr:row>
      <xdr:rowOff>124618</xdr:rowOff>
    </xdr:to>
    <xdr:cxnSp macro="">
      <xdr:nvCxnSpPr>
        <xdr:cNvPr id="60" name="直線矢印コネクタ 59">
          <a:extLst>
            <a:ext uri="{FF2B5EF4-FFF2-40B4-BE49-F238E27FC236}">
              <a16:creationId xmlns:a16="http://schemas.microsoft.com/office/drawing/2014/main" id="{00000000-0008-0000-0700-00003C000000}"/>
            </a:ext>
          </a:extLst>
        </xdr:cNvPr>
        <xdr:cNvCxnSpPr/>
      </xdr:nvCxnSpPr>
      <xdr:spPr>
        <a:xfrm rot="5400000">
          <a:off x="2024063" y="4033837"/>
          <a:ext cx="1809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314325</xdr:colOff>
      <xdr:row>9</xdr:row>
      <xdr:rowOff>104775</xdr:rowOff>
    </xdr:from>
    <xdr:to>
      <xdr:col>16</xdr:col>
      <xdr:colOff>314325</xdr:colOff>
      <xdr:row>9</xdr:row>
      <xdr:rowOff>114300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8858250" y="1800225"/>
          <a:ext cx="10096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304800</xdr:colOff>
      <xdr:row>8</xdr:row>
      <xdr:rowOff>0</xdr:rowOff>
    </xdr:from>
    <xdr:to>
      <xdr:col>14</xdr:col>
      <xdr:colOff>314326</xdr:colOff>
      <xdr:row>12</xdr:row>
      <xdr:rowOff>2</xdr:rowOff>
    </xdr:to>
    <xdr:cxnSp macro="">
      <xdr:nvCxnSpPr>
        <xdr:cNvPr id="66" name="直線矢印コネクタ 65">
          <a:extLst>
            <a:ext uri="{FF2B5EF4-FFF2-40B4-BE49-F238E27FC236}">
              <a16:creationId xmlns:a16="http://schemas.microsoft.com/office/drawing/2014/main" id="{00000000-0008-0000-0700-000042000000}"/>
            </a:ext>
          </a:extLst>
        </xdr:cNvPr>
        <xdr:cNvCxnSpPr/>
      </xdr:nvCxnSpPr>
      <xdr:spPr>
        <a:xfrm>
          <a:off x="8439150" y="1381125"/>
          <a:ext cx="9526" cy="64770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313531</xdr:colOff>
      <xdr:row>9</xdr:row>
      <xdr:rowOff>115094</xdr:rowOff>
    </xdr:from>
    <xdr:to>
      <xdr:col>16</xdr:col>
      <xdr:colOff>315119</xdr:colOff>
      <xdr:row>12</xdr:row>
      <xdr:rowOff>19844</xdr:rowOff>
    </xdr:to>
    <xdr:cxnSp macro="">
      <xdr:nvCxnSpPr>
        <xdr:cNvPr id="68" name="直線矢印コネクタ 67">
          <a:extLst>
            <a:ext uri="{FF2B5EF4-FFF2-40B4-BE49-F238E27FC236}">
              <a16:creationId xmlns:a16="http://schemas.microsoft.com/office/drawing/2014/main" id="{00000000-0008-0000-0700-000044000000}"/>
            </a:ext>
          </a:extLst>
        </xdr:cNvPr>
        <xdr:cNvCxnSpPr/>
      </xdr:nvCxnSpPr>
      <xdr:spPr>
        <a:xfrm rot="5400000">
          <a:off x="9667875" y="2009775"/>
          <a:ext cx="40005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313532</xdr:colOff>
      <xdr:row>4</xdr:row>
      <xdr:rowOff>29368</xdr:rowOff>
    </xdr:from>
    <xdr:to>
      <xdr:col>15</xdr:col>
      <xdr:colOff>315120</xdr:colOff>
      <xdr:row>7</xdr:row>
      <xdr:rowOff>10318</xdr:rowOff>
    </xdr:to>
    <xdr:cxnSp macro="">
      <xdr:nvCxnSpPr>
        <xdr:cNvPr id="71" name="直線矢印コネクタ 70">
          <a:extLst>
            <a:ext uri="{FF2B5EF4-FFF2-40B4-BE49-F238E27FC236}">
              <a16:creationId xmlns:a16="http://schemas.microsoft.com/office/drawing/2014/main" id="{00000000-0008-0000-0700-000047000000}"/>
            </a:ext>
          </a:extLst>
        </xdr:cNvPr>
        <xdr:cNvCxnSpPr/>
      </xdr:nvCxnSpPr>
      <xdr:spPr>
        <a:xfrm rot="5400000">
          <a:off x="8634413" y="1147762"/>
          <a:ext cx="4476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199232</xdr:colOff>
      <xdr:row>18</xdr:row>
      <xdr:rowOff>19843</xdr:rowOff>
    </xdr:from>
    <xdr:to>
      <xdr:col>16</xdr:col>
      <xdr:colOff>200820</xdr:colOff>
      <xdr:row>21</xdr:row>
      <xdr:rowOff>792</xdr:rowOff>
    </xdr:to>
    <xdr:cxnSp macro="">
      <xdr:nvCxnSpPr>
        <xdr:cNvPr id="76" name="直線矢印コネクタ 75">
          <a:extLst>
            <a:ext uri="{FF2B5EF4-FFF2-40B4-BE49-F238E27FC236}">
              <a16:creationId xmlns:a16="http://schemas.microsoft.com/office/drawing/2014/main" id="{00000000-0008-0000-0700-00004C000000}"/>
            </a:ext>
          </a:extLst>
        </xdr:cNvPr>
        <xdr:cNvCxnSpPr/>
      </xdr:nvCxnSpPr>
      <xdr:spPr>
        <a:xfrm rot="5400000">
          <a:off x="8582026" y="3209924"/>
          <a:ext cx="514349"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171450</xdr:colOff>
      <xdr:row>28</xdr:row>
      <xdr:rowOff>19049</xdr:rowOff>
    </xdr:from>
    <xdr:to>
      <xdr:col>14</xdr:col>
      <xdr:colOff>180975</xdr:colOff>
      <xdr:row>29</xdr:row>
      <xdr:rowOff>171449</xdr:rowOff>
    </xdr:to>
    <xdr:cxnSp macro="">
      <xdr:nvCxnSpPr>
        <xdr:cNvPr id="78" name="直線矢印コネクタ 77">
          <a:extLst>
            <a:ext uri="{FF2B5EF4-FFF2-40B4-BE49-F238E27FC236}">
              <a16:creationId xmlns:a16="http://schemas.microsoft.com/office/drawing/2014/main" id="{00000000-0008-0000-0700-00004E000000}"/>
            </a:ext>
          </a:extLst>
        </xdr:cNvPr>
        <xdr:cNvCxnSpPr/>
      </xdr:nvCxnSpPr>
      <xdr:spPr>
        <a:xfrm rot="16200000" flipH="1">
          <a:off x="8991600" y="5067299"/>
          <a:ext cx="295275" cy="952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209551</xdr:colOff>
      <xdr:row>31</xdr:row>
      <xdr:rowOff>19049</xdr:rowOff>
    </xdr:from>
    <xdr:to>
      <xdr:col>13</xdr:col>
      <xdr:colOff>228601</xdr:colOff>
      <xdr:row>34</xdr:row>
      <xdr:rowOff>104774</xdr:rowOff>
    </xdr:to>
    <xdr:cxnSp macro="">
      <xdr:nvCxnSpPr>
        <xdr:cNvPr id="80" name="直線矢印コネクタ 79">
          <a:extLst>
            <a:ext uri="{FF2B5EF4-FFF2-40B4-BE49-F238E27FC236}">
              <a16:creationId xmlns:a16="http://schemas.microsoft.com/office/drawing/2014/main" id="{00000000-0008-0000-0700-000050000000}"/>
            </a:ext>
          </a:extLst>
        </xdr:cNvPr>
        <xdr:cNvCxnSpPr/>
      </xdr:nvCxnSpPr>
      <xdr:spPr>
        <a:xfrm rot="16200000" flipH="1">
          <a:off x="8510588" y="5700712"/>
          <a:ext cx="600075" cy="190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666750</xdr:colOff>
      <xdr:row>5</xdr:row>
      <xdr:rowOff>66675</xdr:rowOff>
    </xdr:from>
    <xdr:to>
      <xdr:col>22</xdr:col>
      <xdr:colOff>342900</xdr:colOff>
      <xdr:row>5</xdr:row>
      <xdr:rowOff>68263</xdr:rowOff>
    </xdr:to>
    <xdr:cxnSp macro="">
      <xdr:nvCxnSpPr>
        <xdr:cNvPr id="82" name="直線矢印コネクタ 81">
          <a:extLst>
            <a:ext uri="{FF2B5EF4-FFF2-40B4-BE49-F238E27FC236}">
              <a16:creationId xmlns:a16="http://schemas.microsoft.com/office/drawing/2014/main" id="{00000000-0008-0000-0700-000052000000}"/>
            </a:ext>
          </a:extLst>
        </xdr:cNvPr>
        <xdr:cNvCxnSpPr/>
      </xdr:nvCxnSpPr>
      <xdr:spPr>
        <a:xfrm>
          <a:off x="11020425" y="1114425"/>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723900</xdr:colOff>
      <xdr:row>15</xdr:row>
      <xdr:rowOff>66675</xdr:rowOff>
    </xdr:from>
    <xdr:to>
      <xdr:col>22</xdr:col>
      <xdr:colOff>400050</xdr:colOff>
      <xdr:row>15</xdr:row>
      <xdr:rowOff>68263</xdr:rowOff>
    </xdr:to>
    <xdr:cxnSp macro="">
      <xdr:nvCxnSpPr>
        <xdr:cNvPr id="83" name="直線矢印コネクタ 82">
          <a:extLst>
            <a:ext uri="{FF2B5EF4-FFF2-40B4-BE49-F238E27FC236}">
              <a16:creationId xmlns:a16="http://schemas.microsoft.com/office/drawing/2014/main" id="{00000000-0008-0000-0700-000053000000}"/>
            </a:ext>
          </a:extLst>
        </xdr:cNvPr>
        <xdr:cNvCxnSpPr/>
      </xdr:nvCxnSpPr>
      <xdr:spPr>
        <a:xfrm>
          <a:off x="11077575" y="2743200"/>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9525</xdr:colOff>
      <xdr:row>33</xdr:row>
      <xdr:rowOff>76200</xdr:rowOff>
    </xdr:from>
    <xdr:to>
      <xdr:col>22</xdr:col>
      <xdr:colOff>419100</xdr:colOff>
      <xdr:row>33</xdr:row>
      <xdr:rowOff>77788</xdr:rowOff>
    </xdr:to>
    <xdr:cxnSp macro="">
      <xdr:nvCxnSpPr>
        <xdr:cNvPr id="84" name="直線矢印コネクタ 83">
          <a:extLst>
            <a:ext uri="{FF2B5EF4-FFF2-40B4-BE49-F238E27FC236}">
              <a16:creationId xmlns:a16="http://schemas.microsoft.com/office/drawing/2014/main" id="{00000000-0008-0000-0700-000054000000}"/>
            </a:ext>
          </a:extLst>
        </xdr:cNvPr>
        <xdr:cNvCxnSpPr/>
      </xdr:nvCxnSpPr>
      <xdr:spPr>
        <a:xfrm>
          <a:off x="11096625" y="5838825"/>
          <a:ext cx="1962150" cy="1588"/>
        </a:xfrm>
        <a:prstGeom prst="straightConnector1">
          <a:avLst/>
        </a:prstGeom>
        <a:ln>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199232</xdr:colOff>
      <xdr:row>36</xdr:row>
      <xdr:rowOff>19843</xdr:rowOff>
    </xdr:from>
    <xdr:to>
      <xdr:col>16</xdr:col>
      <xdr:colOff>200820</xdr:colOff>
      <xdr:row>40</xdr:row>
      <xdr:rowOff>793</xdr:rowOff>
    </xdr:to>
    <xdr:cxnSp macro="">
      <xdr:nvCxnSpPr>
        <xdr:cNvPr id="91" name="直線矢印コネクタ 90">
          <a:extLst>
            <a:ext uri="{FF2B5EF4-FFF2-40B4-BE49-F238E27FC236}">
              <a16:creationId xmlns:a16="http://schemas.microsoft.com/office/drawing/2014/main" id="{00000000-0008-0000-0700-00005B000000}"/>
            </a:ext>
          </a:extLst>
        </xdr:cNvPr>
        <xdr:cNvCxnSpPr/>
      </xdr:nvCxnSpPr>
      <xdr:spPr>
        <a:xfrm rot="5400000">
          <a:off x="2386013" y="6005512"/>
          <a:ext cx="600075"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361156</xdr:colOff>
      <xdr:row>14</xdr:row>
      <xdr:rowOff>10319</xdr:rowOff>
    </xdr:from>
    <xdr:to>
      <xdr:col>13</xdr:col>
      <xdr:colOff>362744</xdr:colOff>
      <xdr:row>16</xdr:row>
      <xdr:rowOff>143669</xdr:rowOff>
    </xdr:to>
    <xdr:cxnSp macro="">
      <xdr:nvCxnSpPr>
        <xdr:cNvPr id="20" name="直線矢印コネクタ 19">
          <a:extLst>
            <a:ext uri="{FF2B5EF4-FFF2-40B4-BE49-F238E27FC236}">
              <a16:creationId xmlns:a16="http://schemas.microsoft.com/office/drawing/2014/main" id="{00000000-0008-0000-0700-000014000000}"/>
            </a:ext>
          </a:extLst>
        </xdr:cNvPr>
        <xdr:cNvCxnSpPr/>
      </xdr:nvCxnSpPr>
      <xdr:spPr>
        <a:xfrm rot="5400000">
          <a:off x="1247775" y="2324100"/>
          <a:ext cx="43815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200026</xdr:colOff>
      <xdr:row>13</xdr:row>
      <xdr:rowOff>85725</xdr:rowOff>
    </xdr:from>
    <xdr:to>
      <xdr:col>22</xdr:col>
      <xdr:colOff>209551</xdr:colOff>
      <xdr:row>24</xdr:row>
      <xdr:rowOff>114300</xdr:rowOff>
    </xdr:to>
    <xdr:cxnSp macro="">
      <xdr:nvCxnSpPr>
        <xdr:cNvPr id="24" name="直線コネクタ 23">
          <a:extLst>
            <a:ext uri="{FF2B5EF4-FFF2-40B4-BE49-F238E27FC236}">
              <a16:creationId xmlns:a16="http://schemas.microsoft.com/office/drawing/2014/main" id="{00000000-0008-0000-0700-000018000000}"/>
            </a:ext>
          </a:extLst>
        </xdr:cNvPr>
        <xdr:cNvCxnSpPr/>
      </xdr:nvCxnSpPr>
      <xdr:spPr>
        <a:xfrm rot="16200000" flipH="1">
          <a:off x="11253789" y="3119437"/>
          <a:ext cx="18097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45</xdr:row>
      <xdr:rowOff>19050</xdr:rowOff>
    </xdr:from>
    <xdr:to>
      <xdr:col>16</xdr:col>
      <xdr:colOff>238125</xdr:colOff>
      <xdr:row>47</xdr:row>
      <xdr:rowOff>133350</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a:off x="9572625" y="7181850"/>
          <a:ext cx="9525" cy="457200"/>
        </a:xfrm>
        <a:prstGeom prst="line">
          <a:avLst/>
        </a:prstGeom>
        <a:ln>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400050</xdr:colOff>
      <xdr:row>5</xdr:row>
      <xdr:rowOff>28575</xdr:rowOff>
    </xdr:from>
    <xdr:to>
      <xdr:col>2</xdr:col>
      <xdr:colOff>476250</xdr:colOff>
      <xdr:row>5</xdr:row>
      <xdr:rowOff>180975</xdr:rowOff>
    </xdr:to>
    <xdr:sp macro="" textlink="">
      <xdr:nvSpPr>
        <xdr:cNvPr id="2" name="下矢印 1">
          <a:extLst>
            <a:ext uri="{FF2B5EF4-FFF2-40B4-BE49-F238E27FC236}">
              <a16:creationId xmlns:a16="http://schemas.microsoft.com/office/drawing/2014/main" id="{00000000-0008-0000-0900-000002000000}"/>
            </a:ext>
          </a:extLst>
        </xdr:cNvPr>
        <xdr:cNvSpPr/>
      </xdr:nvSpPr>
      <xdr:spPr>
        <a:xfrm>
          <a:off x="2447925" y="61912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342900</xdr:colOff>
      <xdr:row>5</xdr:row>
      <xdr:rowOff>28575</xdr:rowOff>
    </xdr:from>
    <xdr:to>
      <xdr:col>4</xdr:col>
      <xdr:colOff>419100</xdr:colOff>
      <xdr:row>5</xdr:row>
      <xdr:rowOff>180975</xdr:rowOff>
    </xdr:to>
    <xdr:sp macro="" textlink="">
      <xdr:nvSpPr>
        <xdr:cNvPr id="4" name="下矢印 3">
          <a:extLst>
            <a:ext uri="{FF2B5EF4-FFF2-40B4-BE49-F238E27FC236}">
              <a16:creationId xmlns:a16="http://schemas.microsoft.com/office/drawing/2014/main" id="{00000000-0008-0000-0900-000004000000}"/>
            </a:ext>
          </a:extLst>
        </xdr:cNvPr>
        <xdr:cNvSpPr/>
      </xdr:nvSpPr>
      <xdr:spPr>
        <a:xfrm>
          <a:off x="3609975" y="61912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371475</xdr:colOff>
      <xdr:row>5</xdr:row>
      <xdr:rowOff>28575</xdr:rowOff>
    </xdr:from>
    <xdr:to>
      <xdr:col>10</xdr:col>
      <xdr:colOff>447675</xdr:colOff>
      <xdr:row>5</xdr:row>
      <xdr:rowOff>180975</xdr:rowOff>
    </xdr:to>
    <xdr:sp macro="" textlink="">
      <xdr:nvSpPr>
        <xdr:cNvPr id="5" name="下矢印 4">
          <a:extLst>
            <a:ext uri="{FF2B5EF4-FFF2-40B4-BE49-F238E27FC236}">
              <a16:creationId xmlns:a16="http://schemas.microsoft.com/office/drawing/2014/main" id="{00000000-0008-0000-0900-000005000000}"/>
            </a:ext>
          </a:extLst>
        </xdr:cNvPr>
        <xdr:cNvSpPr/>
      </xdr:nvSpPr>
      <xdr:spPr>
        <a:xfrm>
          <a:off x="7686675" y="61912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361950</xdr:colOff>
      <xdr:row>5</xdr:row>
      <xdr:rowOff>28575</xdr:rowOff>
    </xdr:from>
    <xdr:to>
      <xdr:col>12</xdr:col>
      <xdr:colOff>438150</xdr:colOff>
      <xdr:row>5</xdr:row>
      <xdr:rowOff>180975</xdr:rowOff>
    </xdr:to>
    <xdr:sp macro="" textlink="">
      <xdr:nvSpPr>
        <xdr:cNvPr id="6" name="下矢印 5">
          <a:extLst>
            <a:ext uri="{FF2B5EF4-FFF2-40B4-BE49-F238E27FC236}">
              <a16:creationId xmlns:a16="http://schemas.microsoft.com/office/drawing/2014/main" id="{00000000-0008-0000-0900-000006000000}"/>
            </a:ext>
          </a:extLst>
        </xdr:cNvPr>
        <xdr:cNvSpPr/>
      </xdr:nvSpPr>
      <xdr:spPr>
        <a:xfrm>
          <a:off x="8915400" y="619125"/>
          <a:ext cx="76200" cy="152400"/>
        </a:xfrm>
        <a:prstGeom prst="downArrow">
          <a:avLst/>
        </a:prstGeom>
        <a:solidFill>
          <a:schemeClr val="tx2">
            <a:lumMod val="40000"/>
            <a:lumOff val="60000"/>
          </a:schemeClr>
        </a:solidFill>
        <a:ln>
          <a:solidFill>
            <a:schemeClr val="tx2">
              <a:lumMod val="40000"/>
              <a:lumOff val="6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27"/>
    <pageSetUpPr fitToPage="1"/>
  </sheetPr>
  <dimension ref="A1:BH256"/>
  <sheetViews>
    <sheetView tabSelected="1" zoomScaleNormal="100" workbookViewId="0"/>
  </sheetViews>
  <sheetFormatPr defaultColWidth="9" defaultRowHeight="12" x14ac:dyDescent="0.2"/>
  <cols>
    <col min="1" max="1" width="1.6640625" style="1" customWidth="1"/>
    <col min="2" max="2" width="3.33203125" style="1" customWidth="1"/>
    <col min="3" max="3" width="7.44140625" style="1" customWidth="1"/>
    <col min="4" max="7" width="9" style="1"/>
    <col min="8" max="9" width="10.21875" style="1" customWidth="1"/>
    <col min="10" max="10" width="9" style="2"/>
    <col min="11" max="11" width="10.21875" style="2" customWidth="1"/>
    <col min="12" max="16384" width="9" style="1"/>
  </cols>
  <sheetData>
    <row r="1" spans="1:60" ht="7.5" customHeight="1" x14ac:dyDescent="0.2">
      <c r="A1" s="137"/>
      <c r="B1" s="137"/>
      <c r="C1" s="137"/>
      <c r="D1" s="137"/>
      <c r="E1" s="137"/>
      <c r="F1" s="137"/>
      <c r="G1" s="137"/>
      <c r="H1" s="137"/>
      <c r="I1" s="137"/>
      <c r="J1" s="157"/>
      <c r="K1" s="15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row>
    <row r="2" spans="1:60" ht="15" customHeight="1" x14ac:dyDescent="0.2">
      <c r="A2" s="137"/>
      <c r="B2" s="318" t="s">
        <v>104</v>
      </c>
      <c r="C2" s="319"/>
      <c r="D2" s="319"/>
      <c r="E2" s="319"/>
      <c r="F2" s="319"/>
      <c r="G2" s="319"/>
      <c r="H2" s="319"/>
      <c r="I2" s="319"/>
      <c r="J2" s="319"/>
      <c r="K2" s="319"/>
      <c r="L2" s="320"/>
      <c r="M2" s="320"/>
      <c r="N2" s="320"/>
      <c r="O2" s="320"/>
      <c r="P2" s="321"/>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row>
    <row r="3" spans="1:60" ht="15" customHeight="1" x14ac:dyDescent="0.2">
      <c r="A3" s="137"/>
      <c r="B3" s="322"/>
      <c r="C3" s="323" t="s">
        <v>386</v>
      </c>
      <c r="D3" s="324"/>
      <c r="E3" s="324"/>
      <c r="F3" s="324"/>
      <c r="G3" s="324"/>
      <c r="H3" s="324"/>
      <c r="I3" s="324"/>
      <c r="J3" s="324"/>
      <c r="K3" s="324"/>
      <c r="L3" s="324"/>
      <c r="M3" s="324"/>
      <c r="N3" s="324"/>
      <c r="O3" s="324"/>
      <c r="P3" s="325"/>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row>
    <row r="4" spans="1:60" ht="15" customHeight="1" x14ac:dyDescent="0.2">
      <c r="A4" s="137"/>
      <c r="B4" s="322"/>
      <c r="C4" s="323" t="s">
        <v>321</v>
      </c>
      <c r="D4" s="324"/>
      <c r="E4" s="324"/>
      <c r="F4" s="324"/>
      <c r="G4" s="324"/>
      <c r="H4" s="324"/>
      <c r="I4" s="324"/>
      <c r="J4" s="324"/>
      <c r="K4" s="324"/>
      <c r="L4" s="324"/>
      <c r="M4" s="324"/>
      <c r="N4" s="324"/>
      <c r="O4" s="324"/>
      <c r="P4" s="325"/>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row>
    <row r="5" spans="1:60" ht="15" customHeight="1" x14ac:dyDescent="0.2">
      <c r="A5" s="137"/>
      <c r="B5" s="322"/>
      <c r="C5" s="324"/>
      <c r="D5" s="324"/>
      <c r="E5" s="324"/>
      <c r="F5" s="324"/>
      <c r="G5" s="324"/>
      <c r="H5" s="324"/>
      <c r="I5" s="324"/>
      <c r="J5" s="324"/>
      <c r="K5" s="324"/>
      <c r="L5" s="324"/>
      <c r="M5" s="324"/>
      <c r="N5" s="324"/>
      <c r="O5" s="324"/>
      <c r="P5" s="325"/>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row>
    <row r="6" spans="1:60" ht="15" customHeight="1" x14ac:dyDescent="0.2">
      <c r="A6" s="137"/>
      <c r="B6" s="326" t="s">
        <v>208</v>
      </c>
      <c r="C6" s="327"/>
      <c r="D6" s="327"/>
      <c r="E6" s="327"/>
      <c r="F6" s="327"/>
      <c r="G6" s="327"/>
      <c r="H6" s="327"/>
      <c r="I6" s="327"/>
      <c r="J6" s="327"/>
      <c r="K6" s="327"/>
      <c r="L6" s="324"/>
      <c r="M6" s="324"/>
      <c r="N6" s="324"/>
      <c r="O6" s="324"/>
      <c r="P6" s="325"/>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row>
    <row r="7" spans="1:60" ht="15" customHeight="1" x14ac:dyDescent="0.2">
      <c r="A7" s="137"/>
      <c r="B7" s="326"/>
      <c r="C7" s="323" t="s">
        <v>116</v>
      </c>
      <c r="D7" s="327"/>
      <c r="E7" s="327"/>
      <c r="F7" s="327"/>
      <c r="G7" s="327"/>
      <c r="H7" s="327"/>
      <c r="I7" s="327"/>
      <c r="J7" s="327"/>
      <c r="K7" s="327"/>
      <c r="L7" s="324"/>
      <c r="M7" s="324"/>
      <c r="N7" s="324"/>
      <c r="O7" s="324"/>
      <c r="P7" s="325"/>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row>
    <row r="8" spans="1:60" ht="15" customHeight="1" x14ac:dyDescent="0.2">
      <c r="A8" s="137"/>
      <c r="B8" s="322"/>
      <c r="C8" s="328" t="s">
        <v>151</v>
      </c>
      <c r="D8" s="324"/>
      <c r="E8" s="324"/>
      <c r="F8" s="324"/>
      <c r="G8" s="324"/>
      <c r="H8" s="324"/>
      <c r="I8" s="324"/>
      <c r="J8" s="324"/>
      <c r="K8" s="324"/>
      <c r="L8" s="324"/>
      <c r="M8" s="324"/>
      <c r="N8" s="324"/>
      <c r="O8" s="324"/>
      <c r="P8" s="325"/>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row>
    <row r="9" spans="1:60" ht="15" customHeight="1" x14ac:dyDescent="0.2">
      <c r="A9" s="137"/>
      <c r="B9" s="322"/>
      <c r="C9" s="323"/>
      <c r="D9" s="323" t="s">
        <v>152</v>
      </c>
      <c r="E9" s="324"/>
      <c r="F9" s="324"/>
      <c r="G9" s="324"/>
      <c r="H9" s="324"/>
      <c r="I9" s="324"/>
      <c r="J9" s="324"/>
      <c r="K9" s="324"/>
      <c r="L9" s="324"/>
      <c r="M9" s="324"/>
      <c r="N9" s="324"/>
      <c r="O9" s="324"/>
      <c r="P9" s="325"/>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row>
    <row r="10" spans="1:60" ht="15" customHeight="1" x14ac:dyDescent="0.2">
      <c r="A10" s="137"/>
      <c r="B10" s="322"/>
      <c r="C10" s="328" t="s">
        <v>150</v>
      </c>
      <c r="D10" s="323"/>
      <c r="E10" s="324"/>
      <c r="F10" s="324"/>
      <c r="G10" s="324"/>
      <c r="H10" s="324"/>
      <c r="I10" s="324"/>
      <c r="J10" s="324"/>
      <c r="K10" s="324"/>
      <c r="L10" s="324"/>
      <c r="M10" s="324"/>
      <c r="N10" s="324"/>
      <c r="O10" s="324"/>
      <c r="P10" s="325"/>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row>
    <row r="11" spans="1:60" ht="15" customHeight="1" x14ac:dyDescent="0.2">
      <c r="A11" s="137"/>
      <c r="B11" s="322"/>
      <c r="C11" s="323"/>
      <c r="D11" s="323" t="s">
        <v>387</v>
      </c>
      <c r="E11" s="324"/>
      <c r="F11" s="324"/>
      <c r="G11" s="324"/>
      <c r="H11" s="324"/>
      <c r="I11" s="324"/>
      <c r="J11" s="324"/>
      <c r="K11" s="324"/>
      <c r="L11" s="324"/>
      <c r="M11" s="324"/>
      <c r="N11" s="324"/>
      <c r="O11" s="324"/>
      <c r="P11" s="325"/>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row>
    <row r="12" spans="1:60" ht="15" customHeight="1" x14ac:dyDescent="0.2">
      <c r="A12" s="137"/>
      <c r="B12" s="322"/>
      <c r="C12" s="329" t="s">
        <v>214</v>
      </c>
      <c r="D12" s="323"/>
      <c r="E12" s="324"/>
      <c r="F12" s="324"/>
      <c r="G12" s="324"/>
      <c r="H12" s="324"/>
      <c r="I12" s="324"/>
      <c r="J12" s="324"/>
      <c r="K12" s="324"/>
      <c r="L12" s="324"/>
      <c r="M12" s="324"/>
      <c r="N12" s="324"/>
      <c r="O12" s="324"/>
      <c r="P12" s="325"/>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row>
    <row r="13" spans="1:60" ht="15" customHeight="1" x14ac:dyDescent="0.2">
      <c r="A13" s="137"/>
      <c r="B13" s="322"/>
      <c r="C13" s="323"/>
      <c r="D13" s="323" t="s">
        <v>178</v>
      </c>
      <c r="E13" s="324"/>
      <c r="F13" s="324"/>
      <c r="G13" s="324"/>
      <c r="H13" s="324"/>
      <c r="I13" s="324"/>
      <c r="J13" s="324"/>
      <c r="K13" s="324"/>
      <c r="L13" s="324"/>
      <c r="M13" s="324"/>
      <c r="N13" s="324"/>
      <c r="O13" s="324"/>
      <c r="P13" s="325"/>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row>
    <row r="14" spans="1:60" ht="15" customHeight="1" x14ac:dyDescent="0.2">
      <c r="A14" s="137"/>
      <c r="B14" s="322"/>
      <c r="C14" s="328" t="s">
        <v>160</v>
      </c>
      <c r="D14" s="323"/>
      <c r="E14" s="324"/>
      <c r="F14" s="324"/>
      <c r="G14" s="324"/>
      <c r="H14" s="324"/>
      <c r="I14" s="324"/>
      <c r="J14" s="324"/>
      <c r="K14" s="324"/>
      <c r="L14" s="324"/>
      <c r="M14" s="324"/>
      <c r="N14" s="324"/>
      <c r="O14" s="324"/>
      <c r="P14" s="325"/>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row>
    <row r="15" spans="1:60" ht="15" customHeight="1" x14ac:dyDescent="0.2">
      <c r="A15" s="137"/>
      <c r="B15" s="322"/>
      <c r="C15" s="323"/>
      <c r="D15" s="323" t="s">
        <v>153</v>
      </c>
      <c r="E15" s="324"/>
      <c r="F15" s="324"/>
      <c r="G15" s="324"/>
      <c r="H15" s="324"/>
      <c r="I15" s="324"/>
      <c r="J15" s="324"/>
      <c r="K15" s="324"/>
      <c r="L15" s="324"/>
      <c r="M15" s="324"/>
      <c r="N15" s="324"/>
      <c r="O15" s="324"/>
      <c r="P15" s="325"/>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row>
    <row r="16" spans="1:60" ht="15" customHeight="1" x14ac:dyDescent="0.2">
      <c r="A16" s="137"/>
      <c r="B16" s="322"/>
      <c r="C16" s="328" t="s">
        <v>154</v>
      </c>
      <c r="D16" s="323"/>
      <c r="E16" s="324"/>
      <c r="F16" s="324"/>
      <c r="G16" s="324"/>
      <c r="H16" s="324"/>
      <c r="I16" s="324"/>
      <c r="J16" s="324"/>
      <c r="K16" s="324"/>
      <c r="L16" s="324"/>
      <c r="M16" s="324"/>
      <c r="N16" s="324"/>
      <c r="O16" s="324"/>
      <c r="P16" s="325"/>
      <c r="Q16" s="137"/>
      <c r="R16" s="137"/>
      <c r="S16" s="137"/>
      <c r="T16" s="137"/>
      <c r="U16" s="137"/>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row>
    <row r="17" spans="1:60" ht="15" customHeight="1" x14ac:dyDescent="0.2">
      <c r="A17" s="137"/>
      <c r="B17" s="322"/>
      <c r="C17" s="323"/>
      <c r="D17" s="323" t="s">
        <v>155</v>
      </c>
      <c r="E17" s="324"/>
      <c r="F17" s="324"/>
      <c r="G17" s="324"/>
      <c r="H17" s="324"/>
      <c r="I17" s="324"/>
      <c r="J17" s="324"/>
      <c r="K17" s="324"/>
      <c r="L17" s="324"/>
      <c r="M17" s="324"/>
      <c r="N17" s="324"/>
      <c r="O17" s="324"/>
      <c r="P17" s="325"/>
      <c r="Q17" s="137"/>
      <c r="R17" s="137"/>
      <c r="S17" s="137"/>
      <c r="T17" s="137"/>
      <c r="U17" s="137"/>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row>
    <row r="18" spans="1:60" ht="15" customHeight="1" x14ac:dyDescent="0.2">
      <c r="A18" s="137"/>
      <c r="B18" s="322"/>
      <c r="C18" s="328" t="s">
        <v>159</v>
      </c>
      <c r="D18" s="323"/>
      <c r="E18" s="324"/>
      <c r="F18" s="324"/>
      <c r="G18" s="324"/>
      <c r="H18" s="324"/>
      <c r="I18" s="324"/>
      <c r="J18" s="324"/>
      <c r="K18" s="324"/>
      <c r="L18" s="324"/>
      <c r="M18" s="324"/>
      <c r="N18" s="324"/>
      <c r="O18" s="324"/>
      <c r="P18" s="325"/>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row>
    <row r="19" spans="1:60" ht="15" customHeight="1" x14ac:dyDescent="0.2">
      <c r="A19" s="137"/>
      <c r="B19" s="322"/>
      <c r="C19" s="323"/>
      <c r="D19" s="323" t="s">
        <v>213</v>
      </c>
      <c r="E19" s="324"/>
      <c r="F19" s="324"/>
      <c r="G19" s="324"/>
      <c r="H19" s="324"/>
      <c r="I19" s="324"/>
      <c r="J19" s="324"/>
      <c r="K19" s="324"/>
      <c r="L19" s="324"/>
      <c r="M19" s="324"/>
      <c r="N19" s="324"/>
      <c r="O19" s="324"/>
      <c r="P19" s="325"/>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row>
    <row r="20" spans="1:60" ht="15" customHeight="1" x14ac:dyDescent="0.2">
      <c r="A20" s="137"/>
      <c r="B20" s="322"/>
      <c r="C20" s="323" t="s">
        <v>197</v>
      </c>
      <c r="D20" s="323" t="s">
        <v>156</v>
      </c>
      <c r="E20" s="324"/>
      <c r="F20" s="324"/>
      <c r="G20" s="324"/>
      <c r="H20" s="324"/>
      <c r="I20" s="324"/>
      <c r="J20" s="324"/>
      <c r="K20" s="324"/>
      <c r="L20" s="324"/>
      <c r="M20" s="324"/>
      <c r="N20" s="324"/>
      <c r="O20" s="324"/>
      <c r="P20" s="325"/>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row>
    <row r="21" spans="1:60" ht="15" customHeight="1" thickBot="1" x14ac:dyDescent="0.25">
      <c r="A21" s="137"/>
      <c r="B21" s="322"/>
      <c r="C21" s="323"/>
      <c r="D21" s="324"/>
      <c r="E21" s="324"/>
      <c r="F21" s="324"/>
      <c r="G21" s="324"/>
      <c r="H21" s="324"/>
      <c r="I21" s="324"/>
      <c r="J21" s="324"/>
      <c r="K21" s="324"/>
      <c r="L21" s="324"/>
      <c r="M21" s="324"/>
      <c r="N21" s="324"/>
      <c r="O21" s="324"/>
      <c r="P21" s="325"/>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row>
    <row r="22" spans="1:60" ht="15" customHeight="1" thickTop="1" thickBot="1" x14ac:dyDescent="0.25">
      <c r="A22" s="137"/>
      <c r="B22" s="330"/>
      <c r="C22" s="323" t="s">
        <v>177</v>
      </c>
      <c r="D22" s="327"/>
      <c r="E22" s="327"/>
      <c r="F22" s="327"/>
      <c r="G22" s="327"/>
      <c r="H22" s="327"/>
      <c r="I22" s="327"/>
      <c r="J22" s="327"/>
      <c r="K22" s="327"/>
      <c r="L22" s="324"/>
      <c r="M22" s="664" t="s">
        <v>189</v>
      </c>
      <c r="N22" s="665"/>
      <c r="O22" s="666"/>
      <c r="P22" s="325"/>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row>
    <row r="23" spans="1:60" ht="15" customHeight="1" thickTop="1" x14ac:dyDescent="0.2">
      <c r="A23" s="137"/>
      <c r="B23" s="331"/>
      <c r="C23" s="332"/>
      <c r="D23" s="332"/>
      <c r="E23" s="332"/>
      <c r="F23" s="332"/>
      <c r="G23" s="332"/>
      <c r="H23" s="332"/>
      <c r="I23" s="332"/>
      <c r="J23" s="332"/>
      <c r="K23" s="332"/>
      <c r="L23" s="333"/>
      <c r="M23" s="333"/>
      <c r="N23" s="333"/>
      <c r="O23" s="333"/>
      <c r="P23" s="334"/>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row>
    <row r="24" spans="1:60" x14ac:dyDescent="0.2">
      <c r="A24" s="137"/>
      <c r="B24" s="137"/>
      <c r="C24" s="137"/>
      <c r="D24" s="137"/>
      <c r="E24" s="137"/>
      <c r="F24" s="137"/>
      <c r="G24" s="137"/>
      <c r="H24" s="137"/>
      <c r="I24" s="137"/>
      <c r="J24" s="157"/>
      <c r="K24" s="15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row>
    <row r="25" spans="1:60" x14ac:dyDescent="0.2">
      <c r="A25" s="137"/>
      <c r="B25" s="137"/>
      <c r="C25" s="137"/>
      <c r="D25" s="137"/>
      <c r="E25" s="137"/>
      <c r="F25" s="137"/>
      <c r="G25" s="137"/>
      <c r="H25" s="137"/>
      <c r="I25" s="137"/>
      <c r="J25" s="157"/>
      <c r="K25" s="15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row>
    <row r="26" spans="1:60" x14ac:dyDescent="0.2">
      <c r="A26" s="137"/>
      <c r="B26" s="137"/>
      <c r="C26" s="137"/>
      <c r="D26" s="137"/>
      <c r="E26" s="137"/>
      <c r="F26" s="137"/>
      <c r="G26" s="137"/>
      <c r="H26" s="137"/>
      <c r="I26" s="137"/>
      <c r="J26" s="157"/>
      <c r="K26" s="15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row>
    <row r="27" spans="1:60" x14ac:dyDescent="0.2">
      <c r="A27" s="137"/>
      <c r="B27" s="137"/>
      <c r="C27" s="137"/>
      <c r="D27" s="137"/>
      <c r="E27" s="137"/>
      <c r="F27" s="137"/>
      <c r="G27" s="137"/>
      <c r="H27" s="137"/>
      <c r="I27" s="137"/>
      <c r="J27" s="157"/>
      <c r="K27" s="15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row>
    <row r="28" spans="1:60" x14ac:dyDescent="0.2">
      <c r="A28" s="137"/>
      <c r="B28" s="137"/>
      <c r="C28" s="137"/>
      <c r="D28" s="137"/>
      <c r="E28" s="137"/>
      <c r="F28" s="137"/>
      <c r="G28" s="137"/>
      <c r="H28" s="137"/>
      <c r="I28" s="137"/>
      <c r="J28" s="157"/>
      <c r="K28" s="15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row>
    <row r="29" spans="1:60" x14ac:dyDescent="0.2">
      <c r="A29" s="137"/>
      <c r="B29" s="137"/>
      <c r="C29" s="137"/>
      <c r="D29" s="137"/>
      <c r="E29" s="137"/>
      <c r="F29" s="137"/>
      <c r="G29" s="137"/>
      <c r="H29" s="137"/>
      <c r="I29" s="137"/>
      <c r="J29" s="157"/>
      <c r="K29" s="15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row>
    <row r="30" spans="1:60" x14ac:dyDescent="0.2">
      <c r="A30" s="137"/>
      <c r="B30" s="137"/>
      <c r="C30" s="137"/>
      <c r="D30" s="137"/>
      <c r="E30" s="137"/>
      <c r="F30" s="137"/>
      <c r="G30" s="137"/>
      <c r="H30" s="137"/>
      <c r="I30" s="137"/>
      <c r="J30" s="157"/>
      <c r="K30" s="15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row>
    <row r="31" spans="1:60" x14ac:dyDescent="0.2">
      <c r="A31" s="137"/>
      <c r="B31" s="137"/>
      <c r="C31" s="137"/>
      <c r="D31" s="137"/>
      <c r="E31" s="137"/>
      <c r="F31" s="137"/>
      <c r="G31" s="137"/>
      <c r="H31" s="137"/>
      <c r="I31" s="137"/>
      <c r="J31" s="157"/>
      <c r="K31" s="15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row>
    <row r="32" spans="1:60" x14ac:dyDescent="0.2">
      <c r="A32" s="137"/>
      <c r="B32" s="137"/>
      <c r="C32" s="137"/>
      <c r="D32" s="137"/>
      <c r="E32" s="137"/>
      <c r="F32" s="137"/>
      <c r="G32" s="137"/>
      <c r="H32" s="137"/>
      <c r="I32" s="137"/>
      <c r="J32" s="157"/>
      <c r="K32" s="15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row>
    <row r="33" spans="1:60" x14ac:dyDescent="0.2">
      <c r="A33" s="137"/>
      <c r="B33" s="137"/>
      <c r="C33" s="137"/>
      <c r="D33" s="137"/>
      <c r="E33" s="137"/>
      <c r="F33" s="137"/>
      <c r="G33" s="137"/>
      <c r="H33" s="137"/>
      <c r="I33" s="137"/>
      <c r="J33" s="157"/>
      <c r="K33" s="15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row>
    <row r="34" spans="1:60" x14ac:dyDescent="0.2">
      <c r="A34" s="137"/>
      <c r="B34" s="137"/>
      <c r="C34" s="137"/>
      <c r="D34" s="137"/>
      <c r="E34" s="137"/>
      <c r="F34" s="137"/>
      <c r="G34" s="137"/>
      <c r="H34" s="137"/>
      <c r="I34" s="137"/>
      <c r="J34" s="157"/>
      <c r="K34" s="15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row>
    <row r="35" spans="1:60" x14ac:dyDescent="0.2">
      <c r="A35" s="137"/>
      <c r="B35" s="137"/>
      <c r="C35" s="137"/>
      <c r="D35" s="137"/>
      <c r="E35" s="137"/>
      <c r="F35" s="137"/>
      <c r="G35" s="137"/>
      <c r="H35" s="137"/>
      <c r="I35" s="137"/>
      <c r="J35" s="157"/>
      <c r="K35" s="15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row>
    <row r="36" spans="1:60" x14ac:dyDescent="0.2">
      <c r="A36" s="137"/>
      <c r="B36" s="137"/>
      <c r="C36" s="137"/>
      <c r="D36" s="137"/>
      <c r="E36" s="137"/>
      <c r="F36" s="137"/>
      <c r="G36" s="137"/>
      <c r="H36" s="137"/>
      <c r="I36" s="137"/>
      <c r="J36" s="157"/>
      <c r="K36" s="15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row>
    <row r="37" spans="1:60" x14ac:dyDescent="0.2">
      <c r="A37" s="137"/>
      <c r="B37" s="137"/>
      <c r="C37" s="137"/>
      <c r="D37" s="137"/>
      <c r="E37" s="137"/>
      <c r="F37" s="137"/>
      <c r="G37" s="137"/>
      <c r="H37" s="137"/>
      <c r="I37" s="137"/>
      <c r="J37" s="157"/>
      <c r="K37" s="15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row>
    <row r="38" spans="1:60" x14ac:dyDescent="0.2">
      <c r="A38" s="137"/>
      <c r="B38" s="137"/>
      <c r="C38" s="137"/>
      <c r="D38" s="137"/>
      <c r="E38" s="137"/>
      <c r="F38" s="137"/>
      <c r="G38" s="137"/>
      <c r="H38" s="137"/>
      <c r="I38" s="137"/>
      <c r="J38" s="157"/>
      <c r="K38" s="15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row>
    <row r="39" spans="1:60" x14ac:dyDescent="0.2">
      <c r="A39" s="137"/>
      <c r="B39" s="137"/>
      <c r="C39" s="137"/>
      <c r="D39" s="137"/>
      <c r="E39" s="137"/>
      <c r="F39" s="137"/>
      <c r="G39" s="137"/>
      <c r="H39" s="137"/>
      <c r="I39" s="137"/>
      <c r="J39" s="157"/>
      <c r="K39" s="15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row>
    <row r="40" spans="1:60" x14ac:dyDescent="0.2">
      <c r="A40" s="137"/>
      <c r="B40" s="137"/>
      <c r="C40" s="137"/>
      <c r="D40" s="137"/>
      <c r="E40" s="137"/>
      <c r="F40" s="137"/>
      <c r="G40" s="137"/>
      <c r="H40" s="137"/>
      <c r="I40" s="137"/>
      <c r="J40" s="157"/>
      <c r="K40" s="15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row>
    <row r="41" spans="1:60" x14ac:dyDescent="0.2">
      <c r="A41" s="137"/>
      <c r="B41" s="137"/>
      <c r="C41" s="137"/>
      <c r="D41" s="137"/>
      <c r="E41" s="137"/>
      <c r="F41" s="137"/>
      <c r="G41" s="137"/>
      <c r="H41" s="137"/>
      <c r="I41" s="137"/>
      <c r="J41" s="157"/>
      <c r="K41" s="15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row>
    <row r="42" spans="1:60" x14ac:dyDescent="0.2">
      <c r="A42" s="137"/>
      <c r="B42" s="137"/>
      <c r="C42" s="137"/>
      <c r="D42" s="137"/>
      <c r="E42" s="137"/>
      <c r="F42" s="137"/>
      <c r="G42" s="137"/>
      <c r="H42" s="137"/>
      <c r="I42" s="137"/>
      <c r="J42" s="157"/>
      <c r="K42" s="15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row>
    <row r="43" spans="1:60" x14ac:dyDescent="0.2">
      <c r="A43" s="137"/>
      <c r="B43" s="137"/>
      <c r="C43" s="137"/>
      <c r="D43" s="137"/>
      <c r="E43" s="137"/>
      <c r="F43" s="137"/>
      <c r="G43" s="137"/>
      <c r="H43" s="137"/>
      <c r="I43" s="137"/>
      <c r="J43" s="157"/>
      <c r="K43" s="15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row>
    <row r="44" spans="1:60" x14ac:dyDescent="0.2">
      <c r="A44" s="137"/>
      <c r="B44" s="137"/>
      <c r="C44" s="137"/>
      <c r="D44" s="137"/>
      <c r="E44" s="137"/>
      <c r="F44" s="137"/>
      <c r="G44" s="137"/>
      <c r="H44" s="137"/>
      <c r="I44" s="137"/>
      <c r="J44" s="157"/>
      <c r="K44" s="15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row>
    <row r="45" spans="1:60" x14ac:dyDescent="0.2">
      <c r="A45" s="137"/>
      <c r="B45" s="137"/>
      <c r="C45" s="137"/>
      <c r="D45" s="137"/>
      <c r="E45" s="137"/>
      <c r="F45" s="137"/>
      <c r="G45" s="137"/>
      <c r="H45" s="137"/>
      <c r="I45" s="137"/>
      <c r="J45" s="157"/>
      <c r="K45" s="15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row>
    <row r="46" spans="1:60" x14ac:dyDescent="0.2">
      <c r="A46" s="137"/>
      <c r="B46" s="137"/>
      <c r="C46" s="137"/>
      <c r="D46" s="137"/>
      <c r="E46" s="137"/>
      <c r="F46" s="137"/>
      <c r="G46" s="137"/>
      <c r="H46" s="137"/>
      <c r="I46" s="137"/>
      <c r="J46" s="157"/>
      <c r="K46" s="15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row>
    <row r="47" spans="1:60" x14ac:dyDescent="0.2">
      <c r="A47" s="137"/>
      <c r="B47" s="137"/>
      <c r="C47" s="137"/>
      <c r="D47" s="137"/>
      <c r="E47" s="137"/>
      <c r="F47" s="137"/>
      <c r="G47" s="137"/>
      <c r="H47" s="137"/>
      <c r="I47" s="137"/>
      <c r="J47" s="157"/>
      <c r="K47" s="15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row>
    <row r="48" spans="1:60" x14ac:dyDescent="0.2">
      <c r="A48" s="137"/>
      <c r="B48" s="137"/>
      <c r="C48" s="137"/>
      <c r="D48" s="137"/>
      <c r="E48" s="137"/>
      <c r="F48" s="137"/>
      <c r="G48" s="137"/>
      <c r="H48" s="137"/>
      <c r="I48" s="137"/>
      <c r="J48" s="157"/>
      <c r="K48" s="15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row>
    <row r="49" spans="1:60" x14ac:dyDescent="0.2">
      <c r="A49" s="137"/>
      <c r="B49" s="137"/>
      <c r="C49" s="137"/>
      <c r="D49" s="137"/>
      <c r="E49" s="137"/>
      <c r="F49" s="137"/>
      <c r="G49" s="137"/>
      <c r="H49" s="137"/>
      <c r="I49" s="137"/>
      <c r="J49" s="157"/>
      <c r="K49" s="15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row>
    <row r="50" spans="1:60" x14ac:dyDescent="0.2">
      <c r="A50" s="137"/>
      <c r="B50" s="137"/>
      <c r="C50" s="137"/>
      <c r="D50" s="137"/>
      <c r="E50" s="137"/>
      <c r="F50" s="137"/>
      <c r="G50" s="137"/>
      <c r="H50" s="137"/>
      <c r="I50" s="137"/>
      <c r="J50" s="157"/>
      <c r="K50" s="15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row>
    <row r="51" spans="1:60" x14ac:dyDescent="0.2">
      <c r="A51" s="137"/>
      <c r="B51" s="137"/>
      <c r="C51" s="137"/>
      <c r="D51" s="137"/>
      <c r="E51" s="137"/>
      <c r="F51" s="137"/>
      <c r="G51" s="137"/>
      <c r="H51" s="137"/>
      <c r="I51" s="137"/>
      <c r="J51" s="157"/>
      <c r="K51" s="15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row>
    <row r="52" spans="1:60" x14ac:dyDescent="0.2">
      <c r="A52" s="137"/>
      <c r="B52" s="137"/>
      <c r="C52" s="137"/>
      <c r="D52" s="137"/>
      <c r="E52" s="137"/>
      <c r="F52" s="137"/>
      <c r="G52" s="137"/>
      <c r="H52" s="137"/>
      <c r="I52" s="137"/>
      <c r="J52" s="157"/>
      <c r="K52" s="15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row>
    <row r="53" spans="1:60" x14ac:dyDescent="0.2">
      <c r="A53" s="137"/>
      <c r="B53" s="137"/>
      <c r="C53" s="137"/>
      <c r="D53" s="137"/>
      <c r="E53" s="137"/>
      <c r="F53" s="137"/>
      <c r="G53" s="137"/>
      <c r="H53" s="137"/>
      <c r="I53" s="137"/>
      <c r="J53" s="157"/>
      <c r="K53" s="15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row>
    <row r="54" spans="1:60" x14ac:dyDescent="0.2">
      <c r="A54" s="137"/>
      <c r="B54" s="137"/>
      <c r="C54" s="137"/>
      <c r="D54" s="137"/>
      <c r="E54" s="137"/>
      <c r="F54" s="137"/>
      <c r="G54" s="137"/>
      <c r="H54" s="137"/>
      <c r="I54" s="137"/>
      <c r="J54" s="157"/>
      <c r="K54" s="15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row>
    <row r="55" spans="1:60" x14ac:dyDescent="0.2">
      <c r="A55" s="137"/>
      <c r="B55" s="137"/>
      <c r="C55" s="137"/>
      <c r="D55" s="137"/>
      <c r="E55" s="137"/>
      <c r="F55" s="137"/>
      <c r="G55" s="137"/>
      <c r="H55" s="137"/>
      <c r="I55" s="137"/>
      <c r="J55" s="157"/>
      <c r="K55" s="15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row>
    <row r="56" spans="1:60" x14ac:dyDescent="0.2">
      <c r="A56" s="137"/>
      <c r="B56" s="137"/>
      <c r="C56" s="137"/>
      <c r="D56" s="137"/>
      <c r="E56" s="137"/>
      <c r="F56" s="137"/>
      <c r="G56" s="137"/>
      <c r="H56" s="137"/>
      <c r="I56" s="137"/>
      <c r="J56" s="157"/>
      <c r="K56" s="15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row>
    <row r="57" spans="1:60" x14ac:dyDescent="0.2">
      <c r="A57" s="137"/>
      <c r="B57" s="137"/>
      <c r="C57" s="137"/>
      <c r="D57" s="137"/>
      <c r="E57" s="137"/>
      <c r="F57" s="137"/>
      <c r="G57" s="137"/>
      <c r="H57" s="137"/>
      <c r="I57" s="137"/>
      <c r="J57" s="157"/>
      <c r="K57" s="15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row>
    <row r="58" spans="1:60" x14ac:dyDescent="0.2">
      <c r="A58" s="137"/>
      <c r="B58" s="137"/>
      <c r="C58" s="137"/>
      <c r="D58" s="137"/>
      <c r="E58" s="137"/>
      <c r="F58" s="137"/>
      <c r="G58" s="137"/>
      <c r="H58" s="137"/>
      <c r="I58" s="137"/>
      <c r="J58" s="157"/>
      <c r="K58" s="15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row>
    <row r="59" spans="1:60" x14ac:dyDescent="0.2">
      <c r="A59" s="137"/>
      <c r="B59" s="137"/>
      <c r="C59" s="137"/>
      <c r="D59" s="137"/>
      <c r="E59" s="137"/>
      <c r="F59" s="137"/>
      <c r="G59" s="137"/>
      <c r="H59" s="137"/>
      <c r="I59" s="137"/>
      <c r="J59" s="157"/>
      <c r="K59" s="15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row>
    <row r="60" spans="1:60" x14ac:dyDescent="0.2">
      <c r="A60" s="137"/>
      <c r="B60" s="137"/>
      <c r="C60" s="137"/>
      <c r="D60" s="137"/>
      <c r="E60" s="137"/>
      <c r="F60" s="137"/>
      <c r="G60" s="137"/>
      <c r="H60" s="137"/>
      <c r="I60" s="137"/>
      <c r="J60" s="157"/>
      <c r="K60" s="15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row>
    <row r="61" spans="1:60" x14ac:dyDescent="0.2">
      <c r="A61" s="137"/>
      <c r="B61" s="137"/>
      <c r="C61" s="137"/>
      <c r="D61" s="137"/>
      <c r="E61" s="137"/>
      <c r="F61" s="137"/>
      <c r="G61" s="137"/>
      <c r="H61" s="137"/>
      <c r="I61" s="137"/>
      <c r="J61" s="157"/>
      <c r="K61" s="15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row>
    <row r="62" spans="1:60" x14ac:dyDescent="0.2">
      <c r="A62" s="137"/>
      <c r="B62" s="137"/>
      <c r="C62" s="137"/>
      <c r="D62" s="137"/>
      <c r="E62" s="137"/>
      <c r="F62" s="137"/>
      <c r="G62" s="137"/>
      <c r="H62" s="137"/>
      <c r="I62" s="137"/>
      <c r="J62" s="157"/>
      <c r="K62" s="15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row>
    <row r="63" spans="1:60" x14ac:dyDescent="0.2">
      <c r="A63" s="137"/>
      <c r="B63" s="137"/>
      <c r="C63" s="137"/>
      <c r="D63" s="137"/>
      <c r="E63" s="137"/>
      <c r="F63" s="137"/>
      <c r="G63" s="137"/>
      <c r="H63" s="137"/>
      <c r="I63" s="137"/>
      <c r="J63" s="157"/>
      <c r="K63" s="15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row>
    <row r="64" spans="1:60" x14ac:dyDescent="0.2">
      <c r="A64" s="137"/>
      <c r="B64" s="137"/>
      <c r="C64" s="137"/>
      <c r="D64" s="137"/>
      <c r="E64" s="137"/>
      <c r="F64" s="137"/>
      <c r="G64" s="137"/>
      <c r="H64" s="137"/>
      <c r="I64" s="137"/>
      <c r="J64" s="157"/>
      <c r="K64" s="15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row>
    <row r="65" spans="1:60" x14ac:dyDescent="0.2">
      <c r="A65" s="137"/>
      <c r="B65" s="137"/>
      <c r="C65" s="137"/>
      <c r="D65" s="137"/>
      <c r="E65" s="137"/>
      <c r="F65" s="137"/>
      <c r="G65" s="137"/>
      <c r="H65" s="137"/>
      <c r="I65" s="137"/>
      <c r="J65" s="157"/>
      <c r="K65" s="15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row>
    <row r="66" spans="1:60" x14ac:dyDescent="0.2">
      <c r="A66" s="137"/>
      <c r="B66" s="137"/>
      <c r="C66" s="137"/>
      <c r="D66" s="137"/>
      <c r="E66" s="137"/>
      <c r="F66" s="137"/>
      <c r="G66" s="137"/>
      <c r="H66" s="137"/>
      <c r="I66" s="137"/>
      <c r="J66" s="157"/>
      <c r="K66" s="15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row>
    <row r="67" spans="1:60" x14ac:dyDescent="0.2">
      <c r="A67" s="137"/>
      <c r="B67" s="137"/>
      <c r="C67" s="137"/>
      <c r="D67" s="137"/>
      <c r="E67" s="137"/>
      <c r="F67" s="137"/>
      <c r="G67" s="137"/>
      <c r="H67" s="137"/>
      <c r="I67" s="137"/>
      <c r="J67" s="157"/>
      <c r="K67" s="15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row>
    <row r="68" spans="1:60" x14ac:dyDescent="0.2">
      <c r="A68" s="137"/>
      <c r="B68" s="137"/>
      <c r="C68" s="137"/>
      <c r="D68" s="137"/>
      <c r="E68" s="137"/>
      <c r="F68" s="137"/>
      <c r="G68" s="137"/>
      <c r="H68" s="137"/>
      <c r="I68" s="137"/>
      <c r="J68" s="157"/>
      <c r="K68" s="15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row>
    <row r="69" spans="1:60" x14ac:dyDescent="0.2">
      <c r="A69" s="137"/>
      <c r="B69" s="137"/>
      <c r="C69" s="137"/>
      <c r="D69" s="137"/>
      <c r="E69" s="137"/>
      <c r="F69" s="137"/>
      <c r="G69" s="137"/>
      <c r="H69" s="137"/>
      <c r="I69" s="137"/>
      <c r="J69" s="157"/>
      <c r="K69" s="15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row>
    <row r="70" spans="1:60" x14ac:dyDescent="0.2">
      <c r="A70" s="137"/>
      <c r="B70" s="137"/>
      <c r="C70" s="137"/>
      <c r="D70" s="137"/>
      <c r="E70" s="137"/>
      <c r="F70" s="137"/>
      <c r="G70" s="137"/>
      <c r="H70" s="137"/>
      <c r="I70" s="137"/>
      <c r="J70" s="157"/>
      <c r="K70" s="15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row>
    <row r="71" spans="1:60" x14ac:dyDescent="0.2">
      <c r="A71" s="137"/>
      <c r="B71" s="137"/>
      <c r="C71" s="137"/>
      <c r="D71" s="137"/>
      <c r="E71" s="137"/>
      <c r="F71" s="137"/>
      <c r="G71" s="137"/>
      <c r="H71" s="137"/>
      <c r="I71" s="137"/>
      <c r="J71" s="157"/>
      <c r="K71" s="15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row>
    <row r="72" spans="1:60" x14ac:dyDescent="0.2">
      <c r="A72" s="137"/>
      <c r="B72" s="137"/>
      <c r="C72" s="137"/>
      <c r="D72" s="137"/>
      <c r="E72" s="137"/>
      <c r="F72" s="137"/>
      <c r="G72" s="137"/>
      <c r="H72" s="137"/>
      <c r="I72" s="137"/>
      <c r="J72" s="157"/>
      <c r="K72" s="15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row>
    <row r="73" spans="1:60" x14ac:dyDescent="0.2">
      <c r="A73" s="137"/>
      <c r="B73" s="137"/>
      <c r="C73" s="137"/>
      <c r="D73" s="137"/>
      <c r="E73" s="137"/>
      <c r="F73" s="137"/>
      <c r="G73" s="137"/>
      <c r="H73" s="137"/>
      <c r="I73" s="137"/>
      <c r="J73" s="157"/>
      <c r="K73" s="15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row>
    <row r="74" spans="1:60" x14ac:dyDescent="0.2">
      <c r="A74" s="137"/>
      <c r="B74" s="137"/>
      <c r="C74" s="137"/>
      <c r="D74" s="137"/>
      <c r="E74" s="137"/>
      <c r="F74" s="137"/>
      <c r="G74" s="137"/>
      <c r="H74" s="137"/>
      <c r="I74" s="137"/>
      <c r="J74" s="157"/>
      <c r="K74" s="15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row>
    <row r="75" spans="1:60" x14ac:dyDescent="0.2">
      <c r="A75" s="137"/>
      <c r="B75" s="137"/>
      <c r="C75" s="137"/>
      <c r="D75" s="137"/>
      <c r="E75" s="137"/>
      <c r="F75" s="137"/>
      <c r="G75" s="137"/>
      <c r="H75" s="137"/>
      <c r="I75" s="137"/>
      <c r="J75" s="157"/>
      <c r="K75" s="15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row>
    <row r="76" spans="1:60" x14ac:dyDescent="0.2">
      <c r="A76" s="137"/>
      <c r="B76" s="137"/>
      <c r="C76" s="137"/>
      <c r="D76" s="137"/>
      <c r="E76" s="137"/>
      <c r="F76" s="137"/>
      <c r="G76" s="137"/>
      <c r="H76" s="137"/>
      <c r="I76" s="137"/>
      <c r="J76" s="157"/>
      <c r="K76" s="15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row>
    <row r="77" spans="1:60" x14ac:dyDescent="0.2">
      <c r="A77" s="137"/>
      <c r="B77" s="137"/>
      <c r="C77" s="137"/>
      <c r="D77" s="137"/>
      <c r="E77" s="137"/>
      <c r="F77" s="137"/>
      <c r="G77" s="137"/>
      <c r="H77" s="137"/>
      <c r="I77" s="137"/>
      <c r="J77" s="157"/>
      <c r="K77" s="15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row>
    <row r="78" spans="1:60" x14ac:dyDescent="0.2">
      <c r="A78" s="137"/>
      <c r="B78" s="137"/>
      <c r="C78" s="137"/>
      <c r="D78" s="137"/>
      <c r="E78" s="137"/>
      <c r="F78" s="137"/>
      <c r="G78" s="137"/>
      <c r="H78" s="137"/>
      <c r="I78" s="137"/>
      <c r="J78" s="157"/>
      <c r="K78" s="15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row>
    <row r="79" spans="1:60" x14ac:dyDescent="0.2">
      <c r="A79" s="137"/>
      <c r="B79" s="137"/>
      <c r="C79" s="137"/>
      <c r="D79" s="137"/>
      <c r="E79" s="137"/>
      <c r="F79" s="137"/>
      <c r="G79" s="137"/>
      <c r="H79" s="137"/>
      <c r="I79" s="137"/>
      <c r="J79" s="157"/>
      <c r="K79" s="15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row>
    <row r="80" spans="1:60" x14ac:dyDescent="0.2">
      <c r="A80" s="137"/>
      <c r="B80" s="137"/>
      <c r="C80" s="137"/>
      <c r="D80" s="137"/>
      <c r="E80" s="137"/>
      <c r="F80" s="137"/>
      <c r="G80" s="137"/>
      <c r="H80" s="137"/>
      <c r="I80" s="137"/>
      <c r="J80" s="157"/>
      <c r="K80" s="15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row>
    <row r="81" spans="1:60" x14ac:dyDescent="0.2">
      <c r="A81" s="137"/>
      <c r="B81" s="137"/>
      <c r="C81" s="137"/>
      <c r="D81" s="137"/>
      <c r="E81" s="137"/>
      <c r="F81" s="137"/>
      <c r="G81" s="137"/>
      <c r="H81" s="137"/>
      <c r="I81" s="137"/>
      <c r="J81" s="157"/>
      <c r="K81" s="15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row>
    <row r="82" spans="1:60" x14ac:dyDescent="0.2">
      <c r="A82" s="137"/>
      <c r="B82" s="137"/>
      <c r="C82" s="137"/>
      <c r="D82" s="137"/>
      <c r="E82" s="137"/>
      <c r="F82" s="137"/>
      <c r="G82" s="137"/>
      <c r="H82" s="137"/>
      <c r="I82" s="137"/>
      <c r="J82" s="157"/>
      <c r="K82" s="15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row>
    <row r="83" spans="1:60" x14ac:dyDescent="0.2">
      <c r="A83" s="137"/>
      <c r="B83" s="137"/>
      <c r="C83" s="137"/>
      <c r="D83" s="137"/>
      <c r="E83" s="137"/>
      <c r="F83" s="137"/>
      <c r="G83" s="137"/>
      <c r="H83" s="137"/>
      <c r="I83" s="137"/>
      <c r="J83" s="157"/>
      <c r="K83" s="15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row>
    <row r="84" spans="1:60" x14ac:dyDescent="0.2">
      <c r="A84" s="137"/>
      <c r="B84" s="137"/>
      <c r="C84" s="137"/>
      <c r="D84" s="137"/>
      <c r="E84" s="137"/>
      <c r="F84" s="137"/>
      <c r="G84" s="137"/>
      <c r="H84" s="137"/>
      <c r="I84" s="137"/>
      <c r="J84" s="157"/>
      <c r="K84" s="15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row>
    <row r="85" spans="1:60" x14ac:dyDescent="0.2">
      <c r="A85" s="137"/>
      <c r="B85" s="137"/>
      <c r="C85" s="137"/>
      <c r="D85" s="137"/>
      <c r="E85" s="137"/>
      <c r="F85" s="137"/>
      <c r="G85" s="137"/>
      <c r="H85" s="137"/>
      <c r="I85" s="137"/>
      <c r="J85" s="157"/>
      <c r="K85" s="15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row>
    <row r="86" spans="1:60" x14ac:dyDescent="0.2">
      <c r="A86" s="137"/>
      <c r="B86" s="137"/>
      <c r="C86" s="137"/>
      <c r="D86" s="137"/>
      <c r="E86" s="137"/>
      <c r="F86" s="137"/>
      <c r="G86" s="137"/>
      <c r="H86" s="137"/>
      <c r="I86" s="137"/>
      <c r="J86" s="157"/>
      <c r="K86" s="15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row>
    <row r="87" spans="1:60" x14ac:dyDescent="0.2">
      <c r="A87" s="137"/>
      <c r="B87" s="137"/>
      <c r="C87" s="137"/>
      <c r="D87" s="137"/>
      <c r="E87" s="137"/>
      <c r="F87" s="137"/>
      <c r="G87" s="137"/>
      <c r="H87" s="137"/>
      <c r="I87" s="137"/>
      <c r="J87" s="157"/>
      <c r="K87" s="15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row>
    <row r="88" spans="1:60" x14ac:dyDescent="0.2">
      <c r="A88" s="137"/>
      <c r="B88" s="137"/>
      <c r="C88" s="137"/>
      <c r="D88" s="137"/>
      <c r="E88" s="137"/>
      <c r="F88" s="137"/>
      <c r="G88" s="137"/>
      <c r="H88" s="137"/>
      <c r="I88" s="137"/>
      <c r="J88" s="157"/>
      <c r="K88" s="15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row>
    <row r="89" spans="1:60" x14ac:dyDescent="0.2">
      <c r="A89" s="137"/>
      <c r="B89" s="137"/>
      <c r="C89" s="137"/>
      <c r="D89" s="137"/>
      <c r="E89" s="137"/>
      <c r="F89" s="137"/>
      <c r="G89" s="137"/>
      <c r="H89" s="137"/>
      <c r="I89" s="137"/>
      <c r="J89" s="157"/>
      <c r="K89" s="15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row>
    <row r="90" spans="1:60" x14ac:dyDescent="0.2">
      <c r="A90" s="137"/>
      <c r="B90" s="137"/>
      <c r="C90" s="137"/>
      <c r="D90" s="137"/>
      <c r="E90" s="137"/>
      <c r="F90" s="137"/>
      <c r="G90" s="137"/>
      <c r="H90" s="137"/>
      <c r="I90" s="137"/>
      <c r="J90" s="157"/>
      <c r="K90" s="15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row>
    <row r="91" spans="1:60" x14ac:dyDescent="0.2">
      <c r="A91" s="137"/>
      <c r="B91" s="137"/>
      <c r="C91" s="137"/>
      <c r="D91" s="137"/>
      <c r="E91" s="137"/>
      <c r="F91" s="137"/>
      <c r="G91" s="137"/>
      <c r="H91" s="137"/>
      <c r="I91" s="137"/>
      <c r="J91" s="157"/>
      <c r="K91" s="15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row>
    <row r="92" spans="1:60" x14ac:dyDescent="0.2">
      <c r="A92" s="137"/>
      <c r="B92" s="137"/>
      <c r="C92" s="137"/>
      <c r="D92" s="137"/>
      <c r="E92" s="137"/>
      <c r="F92" s="137"/>
      <c r="G92" s="137"/>
      <c r="H92" s="137"/>
      <c r="I92" s="137"/>
      <c r="J92" s="157"/>
      <c r="K92" s="15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row>
    <row r="93" spans="1:60" x14ac:dyDescent="0.2">
      <c r="A93" s="137"/>
      <c r="B93" s="137"/>
      <c r="C93" s="137"/>
      <c r="D93" s="137"/>
      <c r="E93" s="137"/>
      <c r="F93" s="137"/>
      <c r="G93" s="137"/>
      <c r="H93" s="137"/>
      <c r="I93" s="137"/>
      <c r="J93" s="157"/>
      <c r="K93" s="15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row>
    <row r="94" spans="1:60" x14ac:dyDescent="0.2">
      <c r="A94" s="137"/>
      <c r="B94" s="137"/>
      <c r="C94" s="137"/>
      <c r="D94" s="137"/>
      <c r="E94" s="137"/>
      <c r="F94" s="137"/>
      <c r="G94" s="137"/>
      <c r="H94" s="137"/>
      <c r="I94" s="137"/>
      <c r="J94" s="157"/>
      <c r="K94" s="15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row>
    <row r="95" spans="1:60" x14ac:dyDescent="0.2">
      <c r="A95" s="137"/>
      <c r="B95" s="137"/>
      <c r="C95" s="137"/>
      <c r="D95" s="137"/>
      <c r="E95" s="137"/>
      <c r="F95" s="137"/>
      <c r="G95" s="137"/>
      <c r="H95" s="137"/>
      <c r="I95" s="137"/>
      <c r="J95" s="157"/>
      <c r="K95" s="15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row>
    <row r="96" spans="1:60" x14ac:dyDescent="0.2">
      <c r="A96" s="137"/>
      <c r="B96" s="137"/>
      <c r="C96" s="137"/>
      <c r="D96" s="137"/>
      <c r="E96" s="137"/>
      <c r="F96" s="137"/>
      <c r="G96" s="137"/>
      <c r="H96" s="137"/>
      <c r="I96" s="137"/>
      <c r="J96" s="157"/>
      <c r="K96" s="15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row>
    <row r="97" spans="1:60" x14ac:dyDescent="0.2">
      <c r="A97" s="137"/>
      <c r="B97" s="137"/>
      <c r="C97" s="137"/>
      <c r="D97" s="137"/>
      <c r="E97" s="137"/>
      <c r="F97" s="137"/>
      <c r="G97" s="137"/>
      <c r="H97" s="137"/>
      <c r="I97" s="137"/>
      <c r="J97" s="157"/>
      <c r="K97" s="15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row>
    <row r="98" spans="1:60" x14ac:dyDescent="0.2">
      <c r="A98" s="137"/>
      <c r="B98" s="137"/>
      <c r="C98" s="137"/>
      <c r="D98" s="137"/>
      <c r="E98" s="137"/>
      <c r="F98" s="137"/>
      <c r="G98" s="137"/>
      <c r="H98" s="137"/>
      <c r="I98" s="137"/>
      <c r="J98" s="157"/>
      <c r="K98" s="15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row>
    <row r="99" spans="1:60" x14ac:dyDescent="0.2">
      <c r="A99" s="137"/>
      <c r="B99" s="137"/>
      <c r="C99" s="137"/>
      <c r="D99" s="137"/>
      <c r="E99" s="137"/>
      <c r="F99" s="137"/>
      <c r="G99" s="137"/>
      <c r="H99" s="137"/>
      <c r="I99" s="137"/>
      <c r="J99" s="157"/>
      <c r="K99" s="15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row>
    <row r="100" spans="1:60" x14ac:dyDescent="0.2">
      <c r="A100" s="137"/>
      <c r="B100" s="137"/>
      <c r="C100" s="137"/>
      <c r="D100" s="137"/>
      <c r="E100" s="137"/>
      <c r="F100" s="137"/>
      <c r="G100" s="137"/>
      <c r="H100" s="137"/>
      <c r="I100" s="137"/>
      <c r="J100" s="157"/>
      <c r="K100" s="15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row>
    <row r="101" spans="1:60" x14ac:dyDescent="0.2">
      <c r="A101" s="137"/>
      <c r="B101" s="137"/>
      <c r="C101" s="137"/>
      <c r="D101" s="137"/>
      <c r="E101" s="137"/>
      <c r="F101" s="137"/>
      <c r="G101" s="137"/>
      <c r="H101" s="137"/>
      <c r="I101" s="137"/>
      <c r="J101" s="157"/>
      <c r="K101" s="15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row>
    <row r="102" spans="1:60" x14ac:dyDescent="0.2">
      <c r="A102" s="137"/>
      <c r="B102" s="137"/>
      <c r="C102" s="137"/>
      <c r="D102" s="137"/>
      <c r="E102" s="137"/>
      <c r="F102" s="137"/>
      <c r="G102" s="137"/>
      <c r="H102" s="137"/>
      <c r="I102" s="137"/>
      <c r="J102" s="157"/>
      <c r="K102" s="15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row>
    <row r="103" spans="1:60" x14ac:dyDescent="0.2">
      <c r="A103" s="137"/>
      <c r="B103" s="137"/>
      <c r="C103" s="137"/>
      <c r="D103" s="137"/>
      <c r="E103" s="137"/>
      <c r="F103" s="137"/>
      <c r="G103" s="137"/>
      <c r="H103" s="137"/>
      <c r="I103" s="137"/>
      <c r="J103" s="157"/>
      <c r="K103" s="15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row>
    <row r="104" spans="1:60" x14ac:dyDescent="0.2">
      <c r="A104" s="137"/>
      <c r="B104" s="137"/>
      <c r="C104" s="137"/>
      <c r="D104" s="137"/>
      <c r="E104" s="137"/>
      <c r="F104" s="137"/>
      <c r="G104" s="137"/>
      <c r="H104" s="137"/>
      <c r="I104" s="137"/>
      <c r="J104" s="157"/>
      <c r="K104" s="15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row>
    <row r="105" spans="1:60" x14ac:dyDescent="0.2">
      <c r="A105" s="137"/>
      <c r="B105" s="137"/>
      <c r="C105" s="137"/>
      <c r="D105" s="137"/>
      <c r="E105" s="137"/>
      <c r="F105" s="137"/>
      <c r="G105" s="137"/>
      <c r="H105" s="137"/>
      <c r="I105" s="137"/>
      <c r="J105" s="157"/>
      <c r="K105" s="15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row>
    <row r="106" spans="1:60" x14ac:dyDescent="0.2">
      <c r="A106" s="137"/>
      <c r="B106" s="137"/>
      <c r="C106" s="137"/>
      <c r="D106" s="137"/>
      <c r="E106" s="137"/>
      <c r="F106" s="137"/>
      <c r="G106" s="137"/>
      <c r="H106" s="137"/>
      <c r="I106" s="137"/>
      <c r="J106" s="157"/>
      <c r="K106" s="15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row>
    <row r="107" spans="1:60" x14ac:dyDescent="0.2">
      <c r="A107" s="137"/>
      <c r="B107" s="137"/>
      <c r="C107" s="137"/>
      <c r="D107" s="137"/>
      <c r="E107" s="137"/>
      <c r="F107" s="137"/>
      <c r="G107" s="137"/>
      <c r="H107" s="137"/>
      <c r="I107" s="137"/>
      <c r="J107" s="157"/>
      <c r="K107" s="15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row>
    <row r="108" spans="1:60" x14ac:dyDescent="0.2">
      <c r="A108" s="137"/>
      <c r="B108" s="137"/>
      <c r="C108" s="137"/>
      <c r="D108" s="137"/>
      <c r="E108" s="137"/>
      <c r="F108" s="137"/>
      <c r="G108" s="137"/>
      <c r="H108" s="137"/>
      <c r="I108" s="137"/>
      <c r="J108" s="157"/>
      <c r="K108" s="15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row>
    <row r="109" spans="1:60" x14ac:dyDescent="0.2">
      <c r="A109" s="137"/>
      <c r="B109" s="137"/>
      <c r="C109" s="137"/>
      <c r="D109" s="137"/>
      <c r="E109" s="137"/>
      <c r="F109" s="137"/>
      <c r="G109" s="137"/>
      <c r="H109" s="137"/>
      <c r="I109" s="137"/>
      <c r="J109" s="157"/>
      <c r="K109" s="15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row>
    <row r="110" spans="1:60" x14ac:dyDescent="0.2">
      <c r="A110" s="137"/>
      <c r="B110" s="137"/>
      <c r="C110" s="137"/>
      <c r="D110" s="137"/>
      <c r="E110" s="137"/>
      <c r="F110" s="137"/>
      <c r="G110" s="137"/>
      <c r="H110" s="137"/>
      <c r="I110" s="137"/>
      <c r="J110" s="157"/>
      <c r="K110" s="15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row>
    <row r="111" spans="1:60" x14ac:dyDescent="0.2">
      <c r="A111" s="137"/>
      <c r="B111" s="137"/>
      <c r="C111" s="137"/>
      <c r="D111" s="137"/>
      <c r="E111" s="137"/>
      <c r="F111" s="137"/>
      <c r="G111" s="137"/>
      <c r="H111" s="137"/>
      <c r="I111" s="137"/>
      <c r="J111" s="157"/>
      <c r="K111" s="15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row>
    <row r="112" spans="1:60" x14ac:dyDescent="0.2">
      <c r="A112" s="137"/>
      <c r="B112" s="137"/>
      <c r="C112" s="137"/>
      <c r="D112" s="137"/>
      <c r="E112" s="137"/>
      <c r="F112" s="137"/>
      <c r="G112" s="137"/>
      <c r="H112" s="137"/>
      <c r="I112" s="137"/>
      <c r="J112" s="157"/>
      <c r="K112" s="15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row>
    <row r="113" spans="1:60" x14ac:dyDescent="0.2">
      <c r="A113" s="137"/>
      <c r="B113" s="137"/>
      <c r="C113" s="137"/>
      <c r="D113" s="137"/>
      <c r="E113" s="137"/>
      <c r="F113" s="137"/>
      <c r="G113" s="137"/>
      <c r="H113" s="137"/>
      <c r="I113" s="137"/>
      <c r="J113" s="157"/>
      <c r="K113" s="15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row>
    <row r="114" spans="1:60" x14ac:dyDescent="0.2">
      <c r="A114" s="137"/>
      <c r="B114" s="137"/>
      <c r="C114" s="137"/>
      <c r="D114" s="137"/>
      <c r="E114" s="137"/>
      <c r="F114" s="137"/>
      <c r="G114" s="137"/>
      <c r="H114" s="137"/>
      <c r="I114" s="137"/>
      <c r="J114" s="157"/>
      <c r="K114" s="15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row>
    <row r="115" spans="1:60" x14ac:dyDescent="0.2">
      <c r="A115" s="137"/>
      <c r="B115" s="137"/>
      <c r="C115" s="137"/>
      <c r="D115" s="137"/>
      <c r="E115" s="137"/>
      <c r="F115" s="137"/>
      <c r="G115" s="137"/>
      <c r="H115" s="137"/>
      <c r="I115" s="137"/>
      <c r="J115" s="157"/>
      <c r="K115" s="15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row>
    <row r="116" spans="1:60" x14ac:dyDescent="0.2">
      <c r="A116" s="137"/>
      <c r="B116" s="137"/>
      <c r="C116" s="137"/>
      <c r="D116" s="137"/>
      <c r="E116" s="137"/>
      <c r="F116" s="137"/>
      <c r="G116" s="137"/>
      <c r="H116" s="137"/>
      <c r="I116" s="137"/>
      <c r="J116" s="157"/>
      <c r="K116" s="15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row>
    <row r="117" spans="1:60" x14ac:dyDescent="0.2">
      <c r="A117" s="137"/>
      <c r="B117" s="137"/>
      <c r="C117" s="137"/>
      <c r="D117" s="137"/>
      <c r="E117" s="137"/>
      <c r="F117" s="137"/>
      <c r="G117" s="137"/>
      <c r="H117" s="137"/>
      <c r="I117" s="137"/>
      <c r="J117" s="157"/>
      <c r="K117" s="15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row>
    <row r="118" spans="1:60" x14ac:dyDescent="0.2">
      <c r="A118" s="137"/>
      <c r="B118" s="137"/>
      <c r="C118" s="137"/>
      <c r="D118" s="137"/>
      <c r="E118" s="137"/>
      <c r="F118" s="137"/>
      <c r="G118" s="137"/>
      <c r="H118" s="137"/>
      <c r="I118" s="137"/>
      <c r="J118" s="157"/>
      <c r="K118" s="15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row>
    <row r="119" spans="1:60" x14ac:dyDescent="0.2">
      <c r="A119" s="137"/>
      <c r="B119" s="137"/>
      <c r="C119" s="137"/>
      <c r="D119" s="137"/>
      <c r="E119" s="137"/>
      <c r="F119" s="137"/>
      <c r="G119" s="137"/>
      <c r="H119" s="137"/>
      <c r="I119" s="137"/>
      <c r="J119" s="157"/>
      <c r="K119" s="15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row>
    <row r="120" spans="1:60" x14ac:dyDescent="0.2">
      <c r="A120" s="137"/>
      <c r="B120" s="137"/>
      <c r="C120" s="137"/>
      <c r="D120" s="137"/>
      <c r="E120" s="137"/>
      <c r="F120" s="137"/>
      <c r="G120" s="137"/>
      <c r="H120" s="137"/>
      <c r="I120" s="137"/>
      <c r="J120" s="157"/>
      <c r="K120" s="15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row>
    <row r="121" spans="1:60" x14ac:dyDescent="0.2">
      <c r="A121" s="137"/>
      <c r="B121" s="137"/>
      <c r="C121" s="137"/>
      <c r="D121" s="137"/>
      <c r="E121" s="137"/>
      <c r="F121" s="137"/>
      <c r="G121" s="137"/>
      <c r="H121" s="137"/>
      <c r="I121" s="137"/>
      <c r="J121" s="157"/>
      <c r="K121" s="15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row>
    <row r="122" spans="1:60" x14ac:dyDescent="0.2">
      <c r="A122" s="137"/>
      <c r="B122" s="137"/>
      <c r="C122" s="137"/>
      <c r="D122" s="137"/>
      <c r="E122" s="137"/>
      <c r="F122" s="137"/>
      <c r="G122" s="137"/>
      <c r="H122" s="137"/>
      <c r="I122" s="137"/>
      <c r="J122" s="157"/>
      <c r="K122" s="15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row>
    <row r="123" spans="1:60" x14ac:dyDescent="0.2">
      <c r="A123" s="137"/>
      <c r="B123" s="137"/>
      <c r="C123" s="137"/>
      <c r="D123" s="137"/>
      <c r="E123" s="137"/>
      <c r="F123" s="137"/>
      <c r="G123" s="137"/>
      <c r="H123" s="137"/>
      <c r="I123" s="137"/>
      <c r="J123" s="157"/>
      <c r="K123" s="15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row>
    <row r="124" spans="1:60" x14ac:dyDescent="0.2">
      <c r="A124" s="137"/>
      <c r="B124" s="137"/>
      <c r="C124" s="137"/>
      <c r="D124" s="137"/>
      <c r="E124" s="137"/>
      <c r="F124" s="137"/>
      <c r="G124" s="137"/>
      <c r="H124" s="137"/>
      <c r="I124" s="137"/>
      <c r="J124" s="157"/>
      <c r="K124" s="15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row>
    <row r="125" spans="1:60" x14ac:dyDescent="0.2">
      <c r="A125" s="137"/>
      <c r="B125" s="137"/>
      <c r="C125" s="137"/>
      <c r="D125" s="137"/>
      <c r="E125" s="137"/>
      <c r="F125" s="137"/>
      <c r="G125" s="137"/>
      <c r="H125" s="137"/>
      <c r="I125" s="137"/>
      <c r="J125" s="157"/>
      <c r="K125" s="15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row>
    <row r="126" spans="1:60" x14ac:dyDescent="0.2">
      <c r="A126" s="137"/>
      <c r="B126" s="137"/>
      <c r="C126" s="137"/>
      <c r="D126" s="137"/>
      <c r="E126" s="137"/>
      <c r="F126" s="137"/>
      <c r="G126" s="137"/>
      <c r="H126" s="137"/>
      <c r="I126" s="137"/>
      <c r="J126" s="157"/>
      <c r="K126" s="15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row>
    <row r="127" spans="1:60" x14ac:dyDescent="0.2">
      <c r="A127" s="137"/>
      <c r="B127" s="137"/>
      <c r="C127" s="137"/>
      <c r="D127" s="137"/>
      <c r="E127" s="137"/>
      <c r="F127" s="137"/>
      <c r="G127" s="137"/>
      <c r="H127" s="137"/>
      <c r="I127" s="137"/>
      <c r="J127" s="157"/>
      <c r="K127" s="15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row>
    <row r="128" spans="1:60" x14ac:dyDescent="0.2">
      <c r="A128" s="137"/>
      <c r="B128" s="137"/>
      <c r="C128" s="137"/>
      <c r="D128" s="137"/>
      <c r="E128" s="137"/>
      <c r="F128" s="137"/>
      <c r="G128" s="137"/>
      <c r="H128" s="137"/>
      <c r="I128" s="137"/>
      <c r="J128" s="157"/>
      <c r="K128" s="15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row>
    <row r="129" spans="1:60" x14ac:dyDescent="0.2">
      <c r="A129" s="137"/>
      <c r="B129" s="137"/>
      <c r="C129" s="137"/>
      <c r="D129" s="137"/>
      <c r="E129" s="137"/>
      <c r="F129" s="137"/>
      <c r="G129" s="137"/>
      <c r="H129" s="137"/>
      <c r="I129" s="137"/>
      <c r="J129" s="157"/>
      <c r="K129" s="15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row>
    <row r="130" spans="1:60" x14ac:dyDescent="0.2">
      <c r="A130" s="137"/>
      <c r="B130" s="137"/>
      <c r="C130" s="137"/>
      <c r="D130" s="137"/>
      <c r="E130" s="137"/>
      <c r="F130" s="137"/>
      <c r="G130" s="137"/>
      <c r="H130" s="137"/>
      <c r="I130" s="137"/>
      <c r="J130" s="157"/>
      <c r="K130" s="15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row>
    <row r="131" spans="1:60" x14ac:dyDescent="0.2">
      <c r="A131" s="137"/>
      <c r="B131" s="137"/>
      <c r="C131" s="137"/>
      <c r="D131" s="137"/>
      <c r="E131" s="137"/>
      <c r="F131" s="137"/>
      <c r="G131" s="137"/>
      <c r="H131" s="137"/>
      <c r="I131" s="137"/>
      <c r="J131" s="157"/>
      <c r="K131" s="15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row>
    <row r="132" spans="1:60" x14ac:dyDescent="0.2">
      <c r="A132" s="137"/>
      <c r="B132" s="137"/>
      <c r="C132" s="137"/>
      <c r="D132" s="137"/>
      <c r="E132" s="137"/>
      <c r="F132" s="137"/>
      <c r="G132" s="137"/>
      <c r="H132" s="137"/>
      <c r="I132" s="137"/>
      <c r="J132" s="157"/>
      <c r="K132" s="15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row>
    <row r="133" spans="1:60" x14ac:dyDescent="0.2">
      <c r="A133" s="137"/>
      <c r="B133" s="137"/>
      <c r="C133" s="137"/>
      <c r="D133" s="137"/>
      <c r="E133" s="137"/>
      <c r="F133" s="137"/>
      <c r="G133" s="137"/>
      <c r="H133" s="137"/>
      <c r="I133" s="137"/>
      <c r="J133" s="157"/>
      <c r="K133" s="15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row>
    <row r="134" spans="1:60" x14ac:dyDescent="0.2">
      <c r="A134" s="137"/>
      <c r="B134" s="137"/>
      <c r="C134" s="137"/>
      <c r="D134" s="137"/>
      <c r="E134" s="137"/>
      <c r="F134" s="137"/>
      <c r="G134" s="137"/>
      <c r="H134" s="137"/>
      <c r="I134" s="137"/>
      <c r="J134" s="157"/>
      <c r="K134" s="15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row>
    <row r="135" spans="1:60" x14ac:dyDescent="0.2">
      <c r="A135" s="137"/>
      <c r="B135" s="137"/>
      <c r="C135" s="137"/>
      <c r="D135" s="137"/>
      <c r="E135" s="137"/>
      <c r="F135" s="137"/>
      <c r="G135" s="137"/>
      <c r="H135" s="137"/>
      <c r="I135" s="137"/>
      <c r="J135" s="157"/>
      <c r="K135" s="15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row>
    <row r="136" spans="1:60" x14ac:dyDescent="0.2">
      <c r="A136" s="137"/>
      <c r="B136" s="137"/>
      <c r="C136" s="137"/>
      <c r="D136" s="137"/>
      <c r="E136" s="137"/>
      <c r="F136" s="137"/>
      <c r="G136" s="137"/>
      <c r="H136" s="137"/>
      <c r="I136" s="137"/>
      <c r="J136" s="157"/>
      <c r="K136" s="15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row>
    <row r="137" spans="1:60" x14ac:dyDescent="0.2">
      <c r="A137" s="137"/>
      <c r="B137" s="137"/>
      <c r="C137" s="137"/>
      <c r="D137" s="137"/>
      <c r="E137" s="137"/>
      <c r="F137" s="137"/>
      <c r="G137" s="137"/>
      <c r="H137" s="137"/>
      <c r="I137" s="137"/>
      <c r="J137" s="157"/>
      <c r="K137" s="15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row>
    <row r="138" spans="1:60" x14ac:dyDescent="0.2">
      <c r="A138" s="137"/>
      <c r="B138" s="137"/>
      <c r="C138" s="137"/>
      <c r="D138" s="137"/>
      <c r="E138" s="137"/>
      <c r="F138" s="137"/>
      <c r="G138" s="137"/>
      <c r="H138" s="137"/>
      <c r="I138" s="137"/>
      <c r="J138" s="157"/>
      <c r="K138" s="15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row>
    <row r="139" spans="1:60" x14ac:dyDescent="0.2">
      <c r="A139" s="137"/>
      <c r="B139" s="137"/>
      <c r="C139" s="137"/>
      <c r="D139" s="137"/>
      <c r="E139" s="137"/>
      <c r="F139" s="137"/>
      <c r="G139" s="137"/>
      <c r="H139" s="137"/>
      <c r="I139" s="137"/>
      <c r="J139" s="157"/>
      <c r="K139" s="15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row>
    <row r="140" spans="1:60" x14ac:dyDescent="0.2">
      <c r="A140" s="137"/>
      <c r="B140" s="137"/>
      <c r="C140" s="137"/>
      <c r="D140" s="137"/>
      <c r="E140" s="137"/>
      <c r="F140" s="137"/>
      <c r="G140" s="137"/>
      <c r="H140" s="137"/>
      <c r="I140" s="137"/>
      <c r="J140" s="157"/>
      <c r="K140" s="15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row>
    <row r="141" spans="1:60" x14ac:dyDescent="0.2">
      <c r="A141" s="137"/>
      <c r="B141" s="137"/>
      <c r="C141" s="137"/>
      <c r="D141" s="137"/>
      <c r="E141" s="137"/>
      <c r="F141" s="137"/>
      <c r="G141" s="137"/>
      <c r="H141" s="137"/>
      <c r="I141" s="137"/>
      <c r="J141" s="157"/>
      <c r="K141" s="15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row>
    <row r="142" spans="1:60" x14ac:dyDescent="0.2">
      <c r="A142" s="137"/>
      <c r="B142" s="137"/>
      <c r="C142" s="137"/>
      <c r="D142" s="137"/>
      <c r="E142" s="137"/>
      <c r="F142" s="137"/>
      <c r="G142" s="137"/>
      <c r="H142" s="137"/>
      <c r="I142" s="137"/>
      <c r="J142" s="157"/>
      <c r="K142" s="15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row>
    <row r="143" spans="1:60" x14ac:dyDescent="0.2">
      <c r="A143" s="137"/>
      <c r="B143" s="137"/>
      <c r="C143" s="137"/>
      <c r="D143" s="137"/>
      <c r="E143" s="137"/>
      <c r="F143" s="137"/>
      <c r="G143" s="137"/>
      <c r="H143" s="137"/>
      <c r="I143" s="137"/>
      <c r="J143" s="157"/>
      <c r="K143" s="15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row>
    <row r="144" spans="1:60" x14ac:dyDescent="0.2">
      <c r="A144" s="137"/>
      <c r="B144" s="137"/>
      <c r="C144" s="137"/>
      <c r="D144" s="137"/>
      <c r="E144" s="137"/>
      <c r="F144" s="137"/>
      <c r="G144" s="137"/>
      <c r="H144" s="137"/>
      <c r="I144" s="137"/>
      <c r="J144" s="157"/>
      <c r="K144" s="15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row>
    <row r="145" spans="1:60" x14ac:dyDescent="0.2">
      <c r="A145" s="137"/>
      <c r="B145" s="137"/>
      <c r="C145" s="137"/>
      <c r="D145" s="137"/>
      <c r="E145" s="137"/>
      <c r="F145" s="137"/>
      <c r="G145" s="137"/>
      <c r="H145" s="137"/>
      <c r="I145" s="137"/>
      <c r="J145" s="157"/>
      <c r="K145" s="15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row>
    <row r="146" spans="1:60" x14ac:dyDescent="0.2">
      <c r="A146" s="137"/>
      <c r="B146" s="137"/>
      <c r="C146" s="137"/>
      <c r="D146" s="137"/>
      <c r="E146" s="137"/>
      <c r="F146" s="137"/>
      <c r="G146" s="137"/>
      <c r="H146" s="137"/>
      <c r="I146" s="137"/>
      <c r="J146" s="157"/>
      <c r="K146" s="15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row>
    <row r="147" spans="1:60" x14ac:dyDescent="0.2">
      <c r="A147" s="137"/>
      <c r="B147" s="137"/>
      <c r="C147" s="137"/>
      <c r="D147" s="137"/>
      <c r="E147" s="137"/>
      <c r="F147" s="137"/>
      <c r="G147" s="137"/>
      <c r="H147" s="137"/>
      <c r="I147" s="137"/>
      <c r="J147" s="157"/>
      <c r="K147" s="15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row>
    <row r="148" spans="1:60" x14ac:dyDescent="0.2">
      <c r="A148" s="137"/>
      <c r="B148" s="137"/>
      <c r="C148" s="137"/>
      <c r="D148" s="137"/>
      <c r="E148" s="137"/>
      <c r="F148" s="137"/>
      <c r="G148" s="137"/>
      <c r="H148" s="137"/>
      <c r="I148" s="137"/>
      <c r="J148" s="157"/>
      <c r="K148" s="15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row>
    <row r="149" spans="1:60" x14ac:dyDescent="0.2">
      <c r="A149" s="137"/>
      <c r="B149" s="137"/>
      <c r="C149" s="137"/>
      <c r="D149" s="137"/>
      <c r="E149" s="137"/>
      <c r="F149" s="137"/>
      <c r="G149" s="137"/>
      <c r="H149" s="137"/>
      <c r="I149" s="137"/>
      <c r="J149" s="157"/>
      <c r="K149" s="15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row>
    <row r="150" spans="1:60" x14ac:dyDescent="0.2">
      <c r="A150" s="137"/>
      <c r="B150" s="137"/>
      <c r="C150" s="137"/>
      <c r="D150" s="137"/>
      <c r="E150" s="137"/>
      <c r="F150" s="137"/>
      <c r="G150" s="137"/>
      <c r="H150" s="137"/>
      <c r="I150" s="137"/>
      <c r="J150" s="157"/>
      <c r="K150" s="15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row>
    <row r="151" spans="1:60" x14ac:dyDescent="0.2">
      <c r="A151" s="137"/>
      <c r="B151" s="137"/>
      <c r="C151" s="137"/>
      <c r="D151" s="137"/>
      <c r="E151" s="137"/>
      <c r="F151" s="137"/>
      <c r="G151" s="137"/>
      <c r="H151" s="137"/>
      <c r="I151" s="137"/>
      <c r="J151" s="157"/>
      <c r="K151" s="15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row>
    <row r="152" spans="1:60" x14ac:dyDescent="0.2">
      <c r="A152" s="137"/>
      <c r="B152" s="137"/>
      <c r="C152" s="137"/>
      <c r="D152" s="137"/>
      <c r="E152" s="137"/>
      <c r="F152" s="137"/>
      <c r="G152" s="137"/>
      <c r="H152" s="137"/>
      <c r="I152" s="137"/>
      <c r="J152" s="157"/>
      <c r="K152" s="15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row>
    <row r="153" spans="1:60" x14ac:dyDescent="0.2">
      <c r="A153" s="137"/>
      <c r="B153" s="137"/>
      <c r="C153" s="137"/>
      <c r="D153" s="137"/>
      <c r="E153" s="137"/>
      <c r="F153" s="137"/>
      <c r="G153" s="137"/>
      <c r="H153" s="137"/>
      <c r="I153" s="137"/>
      <c r="J153" s="157"/>
      <c r="K153" s="15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row>
    <row r="154" spans="1:60" x14ac:dyDescent="0.2">
      <c r="A154" s="137"/>
      <c r="B154" s="137"/>
      <c r="C154" s="137"/>
      <c r="D154" s="137"/>
      <c r="E154" s="137"/>
      <c r="F154" s="137"/>
      <c r="G154" s="137"/>
      <c r="H154" s="137"/>
      <c r="I154" s="137"/>
      <c r="J154" s="157"/>
      <c r="K154" s="15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row>
    <row r="155" spans="1:60" x14ac:dyDescent="0.2">
      <c r="A155" s="137"/>
      <c r="B155" s="137"/>
      <c r="C155" s="137"/>
      <c r="D155" s="137"/>
      <c r="E155" s="137"/>
      <c r="F155" s="137"/>
      <c r="G155" s="137"/>
      <c r="H155" s="137"/>
      <c r="I155" s="137"/>
      <c r="J155" s="157"/>
      <c r="K155" s="15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row>
    <row r="156" spans="1:60" x14ac:dyDescent="0.2">
      <c r="A156" s="137"/>
      <c r="B156" s="137"/>
      <c r="C156" s="137"/>
      <c r="D156" s="137"/>
      <c r="E156" s="137"/>
      <c r="F156" s="137"/>
      <c r="G156" s="137"/>
      <c r="H156" s="137"/>
      <c r="I156" s="137"/>
      <c r="J156" s="157"/>
      <c r="K156" s="15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row>
    <row r="157" spans="1:60" x14ac:dyDescent="0.2">
      <c r="A157" s="137"/>
      <c r="B157" s="137"/>
      <c r="C157" s="137"/>
      <c r="D157" s="137"/>
      <c r="E157" s="137"/>
      <c r="F157" s="137"/>
      <c r="G157" s="137"/>
      <c r="H157" s="137"/>
      <c r="I157" s="137"/>
      <c r="J157" s="157"/>
      <c r="K157" s="15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row>
    <row r="158" spans="1:60" x14ac:dyDescent="0.2">
      <c r="A158" s="137"/>
      <c r="B158" s="137"/>
      <c r="C158" s="137"/>
      <c r="D158" s="137"/>
      <c r="E158" s="137"/>
      <c r="F158" s="137"/>
      <c r="G158" s="137"/>
      <c r="H158" s="137"/>
      <c r="I158" s="137"/>
      <c r="J158" s="157"/>
      <c r="K158" s="15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row>
    <row r="159" spans="1:60" x14ac:dyDescent="0.2">
      <c r="A159" s="137"/>
      <c r="B159" s="137"/>
      <c r="C159" s="137"/>
      <c r="D159" s="137"/>
      <c r="E159" s="137"/>
      <c r="F159" s="137"/>
      <c r="G159" s="137"/>
      <c r="H159" s="137"/>
      <c r="I159" s="137"/>
      <c r="J159" s="157"/>
      <c r="K159" s="15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row>
    <row r="160" spans="1:60" x14ac:dyDescent="0.2">
      <c r="A160" s="137"/>
      <c r="B160" s="137"/>
      <c r="C160" s="137"/>
      <c r="D160" s="137"/>
      <c r="E160" s="137"/>
      <c r="F160" s="137"/>
      <c r="G160" s="137"/>
      <c r="H160" s="137"/>
      <c r="I160" s="137"/>
      <c r="J160" s="157"/>
      <c r="K160" s="15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row>
    <row r="161" spans="1:60" x14ac:dyDescent="0.2">
      <c r="A161" s="137"/>
      <c r="B161" s="137"/>
      <c r="C161" s="137"/>
      <c r="D161" s="137"/>
      <c r="E161" s="137"/>
      <c r="F161" s="137"/>
      <c r="G161" s="137"/>
      <c r="H161" s="137"/>
      <c r="I161" s="137"/>
      <c r="J161" s="157"/>
      <c r="K161" s="15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row>
    <row r="162" spans="1:60" x14ac:dyDescent="0.2">
      <c r="A162" s="137"/>
      <c r="B162" s="137"/>
      <c r="C162" s="137"/>
      <c r="D162" s="137"/>
      <c r="E162" s="137"/>
      <c r="F162" s="137"/>
      <c r="G162" s="137"/>
      <c r="H162" s="137"/>
      <c r="I162" s="137"/>
      <c r="J162" s="157"/>
      <c r="K162" s="15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row>
    <row r="163" spans="1:60" x14ac:dyDescent="0.2">
      <c r="A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row>
    <row r="164" spans="1:60" x14ac:dyDescent="0.2">
      <c r="A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row>
    <row r="165" spans="1:60" x14ac:dyDescent="0.2">
      <c r="A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row>
    <row r="166" spans="1:60" x14ac:dyDescent="0.2">
      <c r="A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row>
    <row r="167" spans="1:60" x14ac:dyDescent="0.2">
      <c r="A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row>
    <row r="168" spans="1:60" x14ac:dyDescent="0.2">
      <c r="A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row>
    <row r="169" spans="1:60" x14ac:dyDescent="0.2">
      <c r="A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row>
    <row r="170" spans="1:60" x14ac:dyDescent="0.2">
      <c r="A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row>
    <row r="171" spans="1:60" x14ac:dyDescent="0.2">
      <c r="A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row>
    <row r="172" spans="1:60" x14ac:dyDescent="0.2">
      <c r="A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row>
    <row r="173" spans="1:60" x14ac:dyDescent="0.2">
      <c r="A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row>
    <row r="174" spans="1:60" x14ac:dyDescent="0.2">
      <c r="A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row>
    <row r="175" spans="1:60" x14ac:dyDescent="0.2">
      <c r="A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row>
    <row r="176" spans="1:60" x14ac:dyDescent="0.2">
      <c r="A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row>
    <row r="177" spans="1:60" x14ac:dyDescent="0.2">
      <c r="A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row>
    <row r="178" spans="1:60" x14ac:dyDescent="0.2">
      <c r="A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row>
    <row r="179" spans="1:60" x14ac:dyDescent="0.2">
      <c r="A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row>
    <row r="180" spans="1:60" x14ac:dyDescent="0.2">
      <c r="A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row>
    <row r="181" spans="1:60" x14ac:dyDescent="0.2">
      <c r="A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row>
    <row r="182" spans="1:60" x14ac:dyDescent="0.2">
      <c r="A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row>
    <row r="183" spans="1:60" x14ac:dyDescent="0.2">
      <c r="A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row>
    <row r="184" spans="1:60" x14ac:dyDescent="0.2">
      <c r="A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row>
    <row r="185" spans="1:60" x14ac:dyDescent="0.2">
      <c r="A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row>
    <row r="186" spans="1:60" x14ac:dyDescent="0.2">
      <c r="A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row>
    <row r="187" spans="1:60" x14ac:dyDescent="0.2">
      <c r="A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row>
    <row r="188" spans="1:60" x14ac:dyDescent="0.2">
      <c r="A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row>
    <row r="189" spans="1:60" x14ac:dyDescent="0.2">
      <c r="A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row>
    <row r="190" spans="1:60" x14ac:dyDescent="0.2">
      <c r="A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row>
    <row r="191" spans="1:60" x14ac:dyDescent="0.2">
      <c r="A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row>
    <row r="192" spans="1:60" x14ac:dyDescent="0.2">
      <c r="A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row>
    <row r="193" spans="1:60" x14ac:dyDescent="0.2">
      <c r="A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row>
    <row r="194" spans="1:60" x14ac:dyDescent="0.2">
      <c r="A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row>
    <row r="195" spans="1:60" x14ac:dyDescent="0.2">
      <c r="A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row>
    <row r="196" spans="1:60" x14ac:dyDescent="0.2">
      <c r="A196" s="137"/>
    </row>
    <row r="197" spans="1:60" x14ac:dyDescent="0.2">
      <c r="A197" s="137"/>
    </row>
    <row r="198" spans="1:60" x14ac:dyDescent="0.2">
      <c r="A198" s="137"/>
    </row>
    <row r="199" spans="1:60" x14ac:dyDescent="0.2">
      <c r="A199" s="137"/>
    </row>
    <row r="200" spans="1:60" x14ac:dyDescent="0.2">
      <c r="A200" s="137"/>
    </row>
    <row r="201" spans="1:60" x14ac:dyDescent="0.2">
      <c r="A201" s="137"/>
    </row>
    <row r="202" spans="1:60" x14ac:dyDescent="0.2">
      <c r="A202" s="137"/>
    </row>
    <row r="203" spans="1:60" x14ac:dyDescent="0.2">
      <c r="A203" s="137"/>
    </row>
    <row r="204" spans="1:60" x14ac:dyDescent="0.2">
      <c r="A204" s="137"/>
    </row>
    <row r="205" spans="1:60" x14ac:dyDescent="0.2">
      <c r="A205" s="137"/>
    </row>
    <row r="206" spans="1:60" x14ac:dyDescent="0.2">
      <c r="A206" s="137"/>
    </row>
    <row r="207" spans="1:60" x14ac:dyDescent="0.2">
      <c r="A207" s="137"/>
    </row>
    <row r="208" spans="1:60" x14ac:dyDescent="0.2">
      <c r="A208" s="137"/>
    </row>
    <row r="209" spans="1:1" x14ac:dyDescent="0.2">
      <c r="A209" s="137"/>
    </row>
    <row r="210" spans="1:1" x14ac:dyDescent="0.2">
      <c r="A210" s="137"/>
    </row>
    <row r="211" spans="1:1" x14ac:dyDescent="0.2">
      <c r="A211" s="137"/>
    </row>
    <row r="212" spans="1:1" x14ac:dyDescent="0.2">
      <c r="A212" s="137"/>
    </row>
    <row r="213" spans="1:1" x14ac:dyDescent="0.2">
      <c r="A213" s="137"/>
    </row>
    <row r="214" spans="1:1" x14ac:dyDescent="0.2">
      <c r="A214" s="137"/>
    </row>
    <row r="215" spans="1:1" x14ac:dyDescent="0.2">
      <c r="A215" s="137"/>
    </row>
    <row r="216" spans="1:1" x14ac:dyDescent="0.2">
      <c r="A216" s="137"/>
    </row>
    <row r="217" spans="1:1" x14ac:dyDescent="0.2">
      <c r="A217" s="137"/>
    </row>
    <row r="218" spans="1:1" x14ac:dyDescent="0.2">
      <c r="A218" s="137"/>
    </row>
    <row r="219" spans="1:1" x14ac:dyDescent="0.2">
      <c r="A219" s="137"/>
    </row>
    <row r="220" spans="1:1" x14ac:dyDescent="0.2">
      <c r="A220" s="137"/>
    </row>
    <row r="221" spans="1:1" x14ac:dyDescent="0.2">
      <c r="A221" s="137"/>
    </row>
    <row r="222" spans="1:1" x14ac:dyDescent="0.2">
      <c r="A222" s="137"/>
    </row>
    <row r="223" spans="1:1" x14ac:dyDescent="0.2">
      <c r="A223" s="137"/>
    </row>
    <row r="224" spans="1:1" x14ac:dyDescent="0.2">
      <c r="A224" s="137"/>
    </row>
    <row r="225" spans="1:1" x14ac:dyDescent="0.2">
      <c r="A225" s="137"/>
    </row>
    <row r="226" spans="1:1" x14ac:dyDescent="0.2">
      <c r="A226" s="137"/>
    </row>
    <row r="227" spans="1:1" x14ac:dyDescent="0.2">
      <c r="A227" s="137"/>
    </row>
    <row r="228" spans="1:1" x14ac:dyDescent="0.2">
      <c r="A228" s="137"/>
    </row>
    <row r="229" spans="1:1" x14ac:dyDescent="0.2">
      <c r="A229" s="137"/>
    </row>
    <row r="230" spans="1:1" x14ac:dyDescent="0.2">
      <c r="A230" s="137"/>
    </row>
    <row r="231" spans="1:1" x14ac:dyDescent="0.2">
      <c r="A231" s="137"/>
    </row>
    <row r="232" spans="1:1" x14ac:dyDescent="0.2">
      <c r="A232" s="137"/>
    </row>
    <row r="233" spans="1:1" x14ac:dyDescent="0.2">
      <c r="A233" s="137"/>
    </row>
    <row r="234" spans="1:1" x14ac:dyDescent="0.2">
      <c r="A234" s="137"/>
    </row>
    <row r="235" spans="1:1" x14ac:dyDescent="0.2">
      <c r="A235" s="137"/>
    </row>
    <row r="236" spans="1:1" x14ac:dyDescent="0.2">
      <c r="A236" s="137"/>
    </row>
    <row r="237" spans="1:1" x14ac:dyDescent="0.2">
      <c r="A237" s="137"/>
    </row>
    <row r="238" spans="1:1" x14ac:dyDescent="0.2">
      <c r="A238" s="137"/>
    </row>
    <row r="239" spans="1:1" x14ac:dyDescent="0.2">
      <c r="A239" s="137"/>
    </row>
    <row r="240" spans="1:1" x14ac:dyDescent="0.2">
      <c r="A240" s="137"/>
    </row>
    <row r="241" spans="1:1" x14ac:dyDescent="0.2">
      <c r="A241" s="137"/>
    </row>
    <row r="242" spans="1:1" x14ac:dyDescent="0.2">
      <c r="A242" s="137"/>
    </row>
    <row r="243" spans="1:1" x14ac:dyDescent="0.2">
      <c r="A243" s="137"/>
    </row>
    <row r="244" spans="1:1" x14ac:dyDescent="0.2">
      <c r="A244" s="137"/>
    </row>
    <row r="245" spans="1:1" x14ac:dyDescent="0.2">
      <c r="A245" s="137"/>
    </row>
    <row r="246" spans="1:1" x14ac:dyDescent="0.2">
      <c r="A246" s="137"/>
    </row>
    <row r="247" spans="1:1" x14ac:dyDescent="0.2">
      <c r="A247" s="137"/>
    </row>
    <row r="248" spans="1:1" x14ac:dyDescent="0.2">
      <c r="A248" s="137"/>
    </row>
    <row r="249" spans="1:1" x14ac:dyDescent="0.2">
      <c r="A249" s="137"/>
    </row>
    <row r="250" spans="1:1" x14ac:dyDescent="0.2">
      <c r="A250" s="137"/>
    </row>
    <row r="251" spans="1:1" x14ac:dyDescent="0.2">
      <c r="A251" s="137"/>
    </row>
    <row r="252" spans="1:1" x14ac:dyDescent="0.2">
      <c r="A252" s="137"/>
    </row>
    <row r="253" spans="1:1" x14ac:dyDescent="0.2">
      <c r="A253" s="137"/>
    </row>
    <row r="254" spans="1:1" x14ac:dyDescent="0.2">
      <c r="A254" s="137"/>
    </row>
    <row r="255" spans="1:1" x14ac:dyDescent="0.2">
      <c r="A255" s="137"/>
    </row>
    <row r="256" spans="1:1" x14ac:dyDescent="0.2">
      <c r="A256" s="137"/>
    </row>
  </sheetData>
  <mergeCells count="1">
    <mergeCell ref="M22:O22"/>
  </mergeCells>
  <phoneticPr fontId="2"/>
  <hyperlinks>
    <hyperlink ref="M22:O22" location="入力の説明!A1" display="入力の説明シートへ" xr:uid="{00000000-0004-0000-0000-000000000000}"/>
  </hyperlinks>
  <pageMargins left="0.78740157480314965" right="0.27559055118110237" top="0.78740157480314965" bottom="0.78740157480314965" header="0.51181102362204722" footer="0.51181102362204722"/>
  <pageSetup paperSize="9" scale="97" orientation="landscape" r:id="rId1"/>
  <headerFooter alignWithMargins="0">
    <oddFooter>&amp;R&amp;F  &amp;A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339966"/>
  </sheetPr>
  <dimension ref="A1:T50"/>
  <sheetViews>
    <sheetView zoomScaleNormal="100" workbookViewId="0">
      <pane ySplit="8" topLeftCell="A43" activePane="bottomLeft" state="frozen"/>
      <selection pane="bottomLeft"/>
    </sheetView>
  </sheetViews>
  <sheetFormatPr defaultRowHeight="13.2" x14ac:dyDescent="0.2"/>
  <cols>
    <col min="1" max="1" width="3.109375" customWidth="1"/>
    <col min="2" max="2" width="23.77734375" customWidth="1"/>
    <col min="3" max="3" width="13.33203125" customWidth="1"/>
    <col min="4" max="4" width="3.21875" customWidth="1"/>
    <col min="5" max="5" width="11.21875" customWidth="1"/>
    <col min="6" max="6" width="3.109375" customWidth="1"/>
    <col min="7" max="7" width="10" customWidth="1"/>
    <col min="8" max="8" width="1.77734375" customWidth="1"/>
    <col min="9" max="9" width="3.109375" customWidth="1"/>
    <col min="10" max="10" width="23.77734375" customWidth="1"/>
    <col min="11" max="11" width="13.109375" customWidth="1"/>
    <col min="12" max="12" width="3.33203125" customWidth="1"/>
    <col min="13" max="13" width="10.109375" customWidth="1"/>
    <col min="14" max="14" width="2.88671875" customWidth="1"/>
    <col min="15" max="15" width="10.109375" customWidth="1"/>
    <col min="16" max="16" width="1.77734375" customWidth="1"/>
    <col min="17" max="18" width="11.33203125" customWidth="1"/>
  </cols>
  <sheetData>
    <row r="1" spans="1:20" ht="13.8" thickBot="1" x14ac:dyDescent="0.25">
      <c r="A1" s="137" t="s">
        <v>300</v>
      </c>
      <c r="B1" s="137"/>
      <c r="C1" s="137"/>
      <c r="D1" s="137"/>
      <c r="E1" s="137"/>
      <c r="F1" s="137"/>
      <c r="G1" s="137"/>
      <c r="H1" s="137"/>
      <c r="I1" s="137"/>
      <c r="J1" s="137"/>
      <c r="K1" s="137"/>
      <c r="L1" s="137"/>
      <c r="M1" s="137"/>
      <c r="N1" s="137"/>
      <c r="O1" s="137"/>
      <c r="P1" s="137"/>
      <c r="Q1" s="137"/>
      <c r="R1" s="137"/>
      <c r="S1" s="120"/>
      <c r="T1" s="120"/>
    </row>
    <row r="2" spans="1:20" ht="13.5" customHeight="1" thickTop="1" x14ac:dyDescent="0.2">
      <c r="A2" s="815" t="s">
        <v>371</v>
      </c>
      <c r="B2" s="816"/>
      <c r="C2" s="816"/>
      <c r="D2" s="816"/>
      <c r="E2" s="816"/>
      <c r="F2" s="816"/>
      <c r="G2" s="816"/>
      <c r="H2" s="816"/>
      <c r="I2" s="816"/>
      <c r="J2" s="816"/>
      <c r="K2" s="293"/>
      <c r="L2" s="294"/>
      <c r="M2" s="294"/>
      <c r="N2" s="294"/>
      <c r="O2" s="294"/>
      <c r="P2" s="137"/>
      <c r="Q2" s="137"/>
      <c r="R2" s="137"/>
      <c r="S2" s="120"/>
      <c r="T2" s="120"/>
    </row>
    <row r="3" spans="1:20" ht="13.5" customHeight="1" thickBot="1" x14ac:dyDescent="0.25">
      <c r="A3" s="817"/>
      <c r="B3" s="818"/>
      <c r="C3" s="818"/>
      <c r="D3" s="818"/>
      <c r="E3" s="818"/>
      <c r="F3" s="818"/>
      <c r="G3" s="818"/>
      <c r="H3" s="818"/>
      <c r="I3" s="818"/>
      <c r="J3" s="818"/>
      <c r="K3" s="293"/>
      <c r="L3" s="294"/>
      <c r="M3" s="294"/>
      <c r="N3" s="294"/>
      <c r="O3" s="294"/>
      <c r="P3" s="137"/>
      <c r="Q3" s="137"/>
      <c r="R3" s="137"/>
      <c r="S3" s="120"/>
      <c r="T3" s="120"/>
    </row>
    <row r="4" spans="1:20" ht="10.5" customHeight="1" thickTop="1" x14ac:dyDescent="0.2">
      <c r="A4" s="137"/>
      <c r="B4" s="137"/>
      <c r="C4" s="137"/>
      <c r="D4" s="137"/>
      <c r="E4" s="137"/>
      <c r="F4" s="137"/>
      <c r="G4" s="137"/>
      <c r="H4" s="137"/>
      <c r="I4" s="137"/>
      <c r="J4" s="137"/>
      <c r="K4" s="137"/>
      <c r="L4" s="137"/>
      <c r="M4" s="137"/>
      <c r="N4" s="137"/>
      <c r="O4" s="137"/>
      <c r="P4" s="137"/>
      <c r="Q4" s="137"/>
      <c r="R4" s="137"/>
      <c r="S4" s="120"/>
      <c r="T4" s="120"/>
    </row>
    <row r="5" spans="1:20" ht="26.25" customHeight="1" x14ac:dyDescent="0.2">
      <c r="A5" s="137"/>
      <c r="B5" s="137"/>
      <c r="C5" s="138" t="s">
        <v>303</v>
      </c>
      <c r="D5" s="137"/>
      <c r="E5" s="819" t="s">
        <v>304</v>
      </c>
      <c r="F5" s="820"/>
      <c r="G5" s="137"/>
      <c r="H5" s="137"/>
      <c r="I5" s="137"/>
      <c r="J5" s="137"/>
      <c r="K5" s="138" t="s">
        <v>303</v>
      </c>
      <c r="L5" s="137"/>
      <c r="M5" s="819" t="s">
        <v>304</v>
      </c>
      <c r="N5" s="820"/>
      <c r="O5" s="137"/>
      <c r="P5" s="137"/>
      <c r="Q5" s="141" t="s">
        <v>305</v>
      </c>
      <c r="R5" s="140" t="s">
        <v>306</v>
      </c>
      <c r="S5" s="120"/>
      <c r="T5" s="120"/>
    </row>
    <row r="6" spans="1:20" ht="17.25" customHeight="1" x14ac:dyDescent="0.2">
      <c r="A6" s="136" t="s">
        <v>323</v>
      </c>
      <c r="B6" s="137"/>
      <c r="C6" s="137"/>
      <c r="D6" s="137"/>
      <c r="E6" s="137"/>
      <c r="F6" s="137"/>
      <c r="G6" s="137"/>
      <c r="H6" s="137"/>
      <c r="I6" s="136" t="s">
        <v>322</v>
      </c>
      <c r="J6" s="137"/>
      <c r="K6" s="137"/>
      <c r="L6" s="137"/>
      <c r="M6" s="137"/>
      <c r="N6" s="137"/>
      <c r="O6" s="137"/>
      <c r="P6" s="137"/>
      <c r="Q6" s="141" t="s">
        <v>307</v>
      </c>
      <c r="R6" s="140" t="s">
        <v>307</v>
      </c>
      <c r="S6" s="120"/>
      <c r="T6" s="120"/>
    </row>
    <row r="7" spans="1:20" ht="30" customHeight="1" x14ac:dyDescent="0.15">
      <c r="A7" s="809" t="s">
        <v>71</v>
      </c>
      <c r="B7" s="810"/>
      <c r="C7" s="591" t="s">
        <v>373</v>
      </c>
      <c r="D7" s="821" t="s">
        <v>301</v>
      </c>
      <c r="E7" s="592" t="s">
        <v>375</v>
      </c>
      <c r="F7" s="822" t="s">
        <v>127</v>
      </c>
      <c r="G7" s="593" t="s">
        <v>305</v>
      </c>
      <c r="H7" s="139"/>
      <c r="I7" s="812" t="s">
        <v>71</v>
      </c>
      <c r="J7" s="813"/>
      <c r="K7" s="591" t="s">
        <v>376</v>
      </c>
      <c r="L7" s="822" t="s">
        <v>302</v>
      </c>
      <c r="M7" s="592" t="s">
        <v>375</v>
      </c>
      <c r="N7" s="822" t="s">
        <v>127</v>
      </c>
      <c r="O7" s="594" t="s">
        <v>306</v>
      </c>
      <c r="P7" s="135"/>
      <c r="Q7" s="808">
        <f>G46</f>
        <v>0</v>
      </c>
      <c r="R7" s="808">
        <f>O46</f>
        <v>0</v>
      </c>
      <c r="S7" s="120"/>
      <c r="T7" s="120"/>
    </row>
    <row r="8" spans="1:20" ht="24.75" customHeight="1" x14ac:dyDescent="0.2">
      <c r="A8" s="811"/>
      <c r="B8" s="712"/>
      <c r="C8" s="589" t="s">
        <v>372</v>
      </c>
      <c r="D8" s="821"/>
      <c r="E8" s="590" t="s">
        <v>370</v>
      </c>
      <c r="F8" s="822"/>
      <c r="G8" s="587" t="s">
        <v>374</v>
      </c>
      <c r="H8" s="139"/>
      <c r="I8" s="814"/>
      <c r="J8" s="814"/>
      <c r="K8" s="589" t="s">
        <v>372</v>
      </c>
      <c r="L8" s="822"/>
      <c r="M8" s="590" t="s">
        <v>370</v>
      </c>
      <c r="N8" s="822"/>
      <c r="O8" s="588" t="s">
        <v>374</v>
      </c>
      <c r="P8" s="135"/>
      <c r="Q8" s="808"/>
      <c r="R8" s="808"/>
      <c r="S8" s="120"/>
      <c r="T8" s="120"/>
    </row>
    <row r="9" spans="1:20" ht="18.75" customHeight="1" x14ac:dyDescent="0.2">
      <c r="A9" s="118" t="s">
        <v>21</v>
      </c>
      <c r="B9" s="119" t="s">
        <v>380</v>
      </c>
      <c r="C9" s="652">
        <v>0.2597971574444598</v>
      </c>
      <c r="D9" s="135"/>
      <c r="E9" s="309">
        <f>計算シート!Y7</f>
        <v>0</v>
      </c>
      <c r="F9" s="137"/>
      <c r="G9" s="310">
        <f>ROUND(C9*E9,0)</f>
        <v>0</v>
      </c>
      <c r="H9" s="135"/>
      <c r="I9" s="129" t="s">
        <v>21</v>
      </c>
      <c r="J9" s="130" t="s">
        <v>380</v>
      </c>
      <c r="K9" s="652">
        <v>0.1425647394324088</v>
      </c>
      <c r="L9" s="137"/>
      <c r="M9" s="306">
        <f>計算シート!Y7</f>
        <v>0</v>
      </c>
      <c r="N9" s="137"/>
      <c r="O9" s="311">
        <f>ROUND(K9*M9,0)</f>
        <v>0</v>
      </c>
      <c r="P9" s="135"/>
      <c r="Q9" s="135"/>
      <c r="R9" s="135"/>
      <c r="S9" s="120"/>
      <c r="T9" s="120"/>
    </row>
    <row r="10" spans="1:20" ht="18.75" customHeight="1" x14ac:dyDescent="0.2">
      <c r="A10" s="118" t="s">
        <v>22</v>
      </c>
      <c r="B10" s="119" t="s">
        <v>3</v>
      </c>
      <c r="C10" s="652">
        <v>6.248316725020199E-2</v>
      </c>
      <c r="D10" s="135"/>
      <c r="E10" s="306">
        <f>計算シート!Y8</f>
        <v>0</v>
      </c>
      <c r="F10" s="137"/>
      <c r="G10" s="311">
        <f t="shared" ref="G10:G45" si="0">ROUND(C10*E10,0)</f>
        <v>0</v>
      </c>
      <c r="H10" s="135"/>
      <c r="I10" s="118" t="s">
        <v>22</v>
      </c>
      <c r="J10" s="130" t="s">
        <v>3</v>
      </c>
      <c r="K10" s="652">
        <v>6.1944519256665768E-2</v>
      </c>
      <c r="L10" s="137"/>
      <c r="M10" s="306">
        <f>計算シート!Y8</f>
        <v>0</v>
      </c>
      <c r="N10" s="137"/>
      <c r="O10" s="311">
        <f>ROUND(K10*M10,0)</f>
        <v>0</v>
      </c>
      <c r="P10" s="135"/>
      <c r="Q10" s="135"/>
      <c r="R10" s="135"/>
      <c r="S10" s="120"/>
      <c r="T10" s="120"/>
    </row>
    <row r="11" spans="1:20" ht="18.75" customHeight="1" x14ac:dyDescent="0.2">
      <c r="A11" s="118" t="s">
        <v>219</v>
      </c>
      <c r="B11" s="119" t="s">
        <v>258</v>
      </c>
      <c r="C11" s="652">
        <v>5.0366263213649787E-2</v>
      </c>
      <c r="D11" s="135"/>
      <c r="E11" s="306">
        <f>計算シート!Y9</f>
        <v>0</v>
      </c>
      <c r="F11" s="137"/>
      <c r="G11" s="311">
        <f t="shared" si="0"/>
        <v>0</v>
      </c>
      <c r="H11" s="135"/>
      <c r="I11" s="118" t="s">
        <v>219</v>
      </c>
      <c r="J11" s="130" t="s">
        <v>258</v>
      </c>
      <c r="K11" s="652">
        <v>4.7066513399598803E-2</v>
      </c>
      <c r="L11" s="137"/>
      <c r="M11" s="306">
        <f>計算シート!Y9</f>
        <v>0</v>
      </c>
      <c r="N11" s="137"/>
      <c r="O11" s="311">
        <f t="shared" ref="O11:O45" si="1">ROUND(K11*M11,0)</f>
        <v>0</v>
      </c>
      <c r="P11" s="135"/>
      <c r="Q11" s="135"/>
      <c r="R11" s="135"/>
      <c r="S11" s="120"/>
      <c r="T11" s="120"/>
    </row>
    <row r="12" spans="1:20" ht="18.75" customHeight="1" x14ac:dyDescent="0.2">
      <c r="A12" s="118" t="s">
        <v>220</v>
      </c>
      <c r="B12" s="119" t="s">
        <v>4</v>
      </c>
      <c r="C12" s="652">
        <v>0.15350017299042787</v>
      </c>
      <c r="D12" s="135"/>
      <c r="E12" s="306">
        <f>計算シート!Y10</f>
        <v>0</v>
      </c>
      <c r="F12" s="137"/>
      <c r="G12" s="311">
        <f t="shared" si="0"/>
        <v>0</v>
      </c>
      <c r="H12" s="135"/>
      <c r="I12" s="118" t="s">
        <v>220</v>
      </c>
      <c r="J12" s="130" t="s">
        <v>4</v>
      </c>
      <c r="K12" s="652">
        <v>0.14268827124899089</v>
      </c>
      <c r="L12" s="137"/>
      <c r="M12" s="306">
        <f>計算シート!Y10</f>
        <v>0</v>
      </c>
      <c r="N12" s="137"/>
      <c r="O12" s="311">
        <f t="shared" si="1"/>
        <v>0</v>
      </c>
      <c r="P12" s="135"/>
      <c r="Q12" s="135"/>
      <c r="R12" s="135"/>
      <c r="S12" s="120"/>
      <c r="T12" s="120"/>
    </row>
    <row r="13" spans="1:20" ht="18.75" customHeight="1" x14ac:dyDescent="0.2">
      <c r="A13" s="118" t="s">
        <v>221</v>
      </c>
      <c r="B13" s="119" t="s">
        <v>5</v>
      </c>
      <c r="C13" s="652">
        <v>4.0856366800258309E-2</v>
      </c>
      <c r="D13" s="135"/>
      <c r="E13" s="306">
        <f>計算シート!Y11</f>
        <v>0</v>
      </c>
      <c r="F13" s="137"/>
      <c r="G13" s="311">
        <f t="shared" si="0"/>
        <v>0</v>
      </c>
      <c r="H13" s="135"/>
      <c r="I13" s="118" t="s">
        <v>221</v>
      </c>
      <c r="J13" s="130" t="s">
        <v>5</v>
      </c>
      <c r="K13" s="652">
        <v>3.7509181344493901E-2</v>
      </c>
      <c r="L13" s="137"/>
      <c r="M13" s="306">
        <f>計算シート!Y11</f>
        <v>0</v>
      </c>
      <c r="N13" s="137"/>
      <c r="O13" s="311">
        <f t="shared" si="1"/>
        <v>0</v>
      </c>
      <c r="P13" s="135"/>
      <c r="Q13" s="135"/>
      <c r="R13" s="135"/>
      <c r="S13" s="120"/>
      <c r="T13" s="120"/>
    </row>
    <row r="14" spans="1:20" ht="18.75" customHeight="1" x14ac:dyDescent="0.2">
      <c r="A14" s="121" t="s">
        <v>222</v>
      </c>
      <c r="B14" s="122" t="s">
        <v>6</v>
      </c>
      <c r="C14" s="653">
        <v>1.8974990858261417E-2</v>
      </c>
      <c r="D14" s="135"/>
      <c r="E14" s="307">
        <f>計算シート!Y12</f>
        <v>0</v>
      </c>
      <c r="F14" s="137"/>
      <c r="G14" s="312">
        <f t="shared" si="0"/>
        <v>0</v>
      </c>
      <c r="H14" s="135"/>
      <c r="I14" s="121" t="s">
        <v>222</v>
      </c>
      <c r="J14" s="131" t="s">
        <v>6</v>
      </c>
      <c r="K14" s="653">
        <v>1.8974990858261417E-2</v>
      </c>
      <c r="L14" s="137"/>
      <c r="M14" s="307">
        <f>計算シート!Y12</f>
        <v>0</v>
      </c>
      <c r="N14" s="137"/>
      <c r="O14" s="312">
        <f t="shared" si="1"/>
        <v>0</v>
      </c>
      <c r="P14" s="135"/>
      <c r="Q14" s="135"/>
      <c r="R14" s="135"/>
      <c r="S14" s="120"/>
      <c r="T14" s="120"/>
    </row>
    <row r="15" spans="1:20" ht="18.75" customHeight="1" x14ac:dyDescent="0.2">
      <c r="A15" s="118" t="s">
        <v>223</v>
      </c>
      <c r="B15" s="119" t="s">
        <v>7</v>
      </c>
      <c r="C15" s="652">
        <v>2.0759304282775389E-2</v>
      </c>
      <c r="D15" s="135"/>
      <c r="E15" s="306">
        <f>計算シート!Y13</f>
        <v>0</v>
      </c>
      <c r="F15" s="137"/>
      <c r="G15" s="311">
        <f t="shared" si="0"/>
        <v>0</v>
      </c>
      <c r="H15" s="135"/>
      <c r="I15" s="118" t="s">
        <v>223</v>
      </c>
      <c r="J15" s="130" t="s">
        <v>7</v>
      </c>
      <c r="K15" s="652">
        <v>2.0759304282775389E-2</v>
      </c>
      <c r="L15" s="137"/>
      <c r="M15" s="306">
        <f>計算シート!Y13</f>
        <v>0</v>
      </c>
      <c r="N15" s="137"/>
      <c r="O15" s="311">
        <f t="shared" si="1"/>
        <v>0</v>
      </c>
      <c r="P15" s="135"/>
      <c r="Q15" s="135"/>
      <c r="R15" s="135"/>
      <c r="S15" s="120"/>
      <c r="T15" s="120"/>
    </row>
    <row r="16" spans="1:20" ht="18.75" customHeight="1" x14ac:dyDescent="0.2">
      <c r="A16" s="118" t="s">
        <v>224</v>
      </c>
      <c r="B16" s="119" t="s">
        <v>381</v>
      </c>
      <c r="C16" s="652">
        <v>6.2538979578991932E-2</v>
      </c>
      <c r="D16" s="135"/>
      <c r="E16" s="306">
        <f>計算シート!Y14</f>
        <v>0</v>
      </c>
      <c r="F16" s="137"/>
      <c r="G16" s="311">
        <f t="shared" si="0"/>
        <v>0</v>
      </c>
      <c r="H16" s="135"/>
      <c r="I16" s="118" t="s">
        <v>224</v>
      </c>
      <c r="J16" s="130" t="s">
        <v>381</v>
      </c>
      <c r="K16" s="652">
        <v>6.089110893683735E-2</v>
      </c>
      <c r="L16" s="137"/>
      <c r="M16" s="306">
        <f>計算シート!Y14</f>
        <v>0</v>
      </c>
      <c r="N16" s="137"/>
      <c r="O16" s="311">
        <f t="shared" si="1"/>
        <v>0</v>
      </c>
      <c r="P16" s="135"/>
      <c r="Q16" s="135"/>
      <c r="R16" s="135"/>
      <c r="S16" s="120"/>
      <c r="T16" s="120"/>
    </row>
    <row r="17" spans="1:20" ht="18.75" customHeight="1" x14ac:dyDescent="0.2">
      <c r="A17" s="118" t="s">
        <v>225</v>
      </c>
      <c r="B17" s="119" t="s">
        <v>8</v>
      </c>
      <c r="C17" s="652">
        <v>4.6690192732772327E-2</v>
      </c>
      <c r="D17" s="135"/>
      <c r="E17" s="306">
        <f>計算シート!Y15</f>
        <v>0</v>
      </c>
      <c r="F17" s="137"/>
      <c r="G17" s="311">
        <f t="shared" si="0"/>
        <v>0</v>
      </c>
      <c r="H17" s="135"/>
      <c r="I17" s="118" t="s">
        <v>225</v>
      </c>
      <c r="J17" s="130" t="s">
        <v>8</v>
      </c>
      <c r="K17" s="652">
        <v>4.5294140458370498E-2</v>
      </c>
      <c r="L17" s="137"/>
      <c r="M17" s="306">
        <f>計算シート!Y15</f>
        <v>0</v>
      </c>
      <c r="N17" s="137"/>
      <c r="O17" s="311">
        <f t="shared" si="1"/>
        <v>0</v>
      </c>
      <c r="P17" s="135"/>
      <c r="Q17" s="135"/>
      <c r="R17" s="135"/>
      <c r="S17" s="120"/>
      <c r="T17" s="120"/>
    </row>
    <row r="18" spans="1:20" ht="18.75" customHeight="1" x14ac:dyDescent="0.2">
      <c r="A18" s="123" t="s">
        <v>226</v>
      </c>
      <c r="B18" s="124" t="s">
        <v>9</v>
      </c>
      <c r="C18" s="654">
        <v>2.325274144536927E-2</v>
      </c>
      <c r="D18" s="135"/>
      <c r="E18" s="308">
        <f>計算シート!Y16</f>
        <v>0</v>
      </c>
      <c r="F18" s="137"/>
      <c r="G18" s="313">
        <f t="shared" si="0"/>
        <v>0</v>
      </c>
      <c r="H18" s="135"/>
      <c r="I18" s="123" t="s">
        <v>226</v>
      </c>
      <c r="J18" s="132" t="s">
        <v>9</v>
      </c>
      <c r="K18" s="654">
        <v>2.3120623596247853E-2</v>
      </c>
      <c r="L18" s="137"/>
      <c r="M18" s="308">
        <f>計算シート!Y16</f>
        <v>0</v>
      </c>
      <c r="N18" s="137"/>
      <c r="O18" s="313">
        <f t="shared" si="1"/>
        <v>0</v>
      </c>
      <c r="P18" s="135"/>
      <c r="Q18" s="135"/>
      <c r="R18" s="135"/>
      <c r="S18" s="120"/>
      <c r="T18" s="120"/>
    </row>
    <row r="19" spans="1:20" ht="18.75" customHeight="1" x14ac:dyDescent="0.2">
      <c r="A19" s="118" t="s">
        <v>227</v>
      </c>
      <c r="B19" s="119" t="s">
        <v>10</v>
      </c>
      <c r="C19" s="652">
        <v>2.3738123365542867E-2</v>
      </c>
      <c r="D19" s="135"/>
      <c r="E19" s="306">
        <f>計算シート!Y17</f>
        <v>0</v>
      </c>
      <c r="F19" s="137"/>
      <c r="G19" s="311">
        <f t="shared" si="0"/>
        <v>0</v>
      </c>
      <c r="H19" s="135"/>
      <c r="I19" s="118" t="s">
        <v>227</v>
      </c>
      <c r="J19" s="130" t="s">
        <v>10</v>
      </c>
      <c r="K19" s="652">
        <v>2.3240003096423295E-2</v>
      </c>
      <c r="L19" s="137"/>
      <c r="M19" s="306">
        <f>計算シート!Y17</f>
        <v>0</v>
      </c>
      <c r="N19" s="137"/>
      <c r="O19" s="311">
        <f t="shared" si="1"/>
        <v>0</v>
      </c>
      <c r="P19" s="135"/>
      <c r="Q19" s="135"/>
      <c r="R19" s="135"/>
      <c r="S19" s="120"/>
      <c r="T19" s="120"/>
    </row>
    <row r="20" spans="1:20" ht="18.75" customHeight="1" x14ac:dyDescent="0.2">
      <c r="A20" s="118" t="s">
        <v>228</v>
      </c>
      <c r="B20" s="119" t="s">
        <v>11</v>
      </c>
      <c r="C20" s="652">
        <v>7.1842436659511025E-2</v>
      </c>
      <c r="D20" s="135"/>
      <c r="E20" s="306">
        <f>計算シート!Y18</f>
        <v>0</v>
      </c>
      <c r="F20" s="137"/>
      <c r="G20" s="311">
        <f t="shared" si="0"/>
        <v>0</v>
      </c>
      <c r="H20" s="135"/>
      <c r="I20" s="118" t="s">
        <v>228</v>
      </c>
      <c r="J20" s="130" t="s">
        <v>11</v>
      </c>
      <c r="K20" s="652">
        <v>7.0266672756575471E-2</v>
      </c>
      <c r="L20" s="137"/>
      <c r="M20" s="306">
        <f>計算シート!Y18</f>
        <v>0</v>
      </c>
      <c r="N20" s="137"/>
      <c r="O20" s="311">
        <f t="shared" si="1"/>
        <v>0</v>
      </c>
      <c r="P20" s="135"/>
      <c r="Q20" s="135"/>
      <c r="R20" s="135"/>
      <c r="S20" s="120"/>
      <c r="T20" s="120"/>
    </row>
    <row r="21" spans="1:20" ht="18.75" customHeight="1" x14ac:dyDescent="0.2">
      <c r="A21" s="118" t="s">
        <v>229</v>
      </c>
      <c r="B21" s="119" t="s">
        <v>259</v>
      </c>
      <c r="C21" s="652">
        <v>3.4929748662545682E-2</v>
      </c>
      <c r="D21" s="135"/>
      <c r="E21" s="306">
        <f>計算シート!Y19</f>
        <v>0</v>
      </c>
      <c r="F21" s="137"/>
      <c r="G21" s="311">
        <f t="shared" si="0"/>
        <v>0</v>
      </c>
      <c r="H21" s="135"/>
      <c r="I21" s="118" t="s">
        <v>229</v>
      </c>
      <c r="J21" s="130" t="s">
        <v>259</v>
      </c>
      <c r="K21" s="652">
        <v>3.4329993362708013E-2</v>
      </c>
      <c r="L21" s="137"/>
      <c r="M21" s="306">
        <f>計算シート!Y19</f>
        <v>0</v>
      </c>
      <c r="N21" s="137"/>
      <c r="O21" s="311">
        <f t="shared" si="1"/>
        <v>0</v>
      </c>
      <c r="P21" s="135"/>
      <c r="Q21" s="135"/>
      <c r="R21" s="135"/>
      <c r="S21" s="120"/>
      <c r="T21" s="120"/>
    </row>
    <row r="22" spans="1:20" ht="18.75" customHeight="1" x14ac:dyDescent="0.2">
      <c r="A22" s="118" t="s">
        <v>230</v>
      </c>
      <c r="B22" s="119" t="s">
        <v>260</v>
      </c>
      <c r="C22" s="652">
        <v>3.9251348536429913E-2</v>
      </c>
      <c r="D22" s="135"/>
      <c r="E22" s="306">
        <f>計算シート!Y20</f>
        <v>0</v>
      </c>
      <c r="F22" s="137"/>
      <c r="G22" s="311">
        <f t="shared" si="0"/>
        <v>0</v>
      </c>
      <c r="H22" s="135"/>
      <c r="I22" s="118" t="s">
        <v>230</v>
      </c>
      <c r="J22" s="130" t="s">
        <v>260</v>
      </c>
      <c r="K22" s="652">
        <v>3.8541456160259502E-2</v>
      </c>
      <c r="L22" s="137"/>
      <c r="M22" s="306">
        <f>計算シート!Y20</f>
        <v>0</v>
      </c>
      <c r="N22" s="137"/>
      <c r="O22" s="311">
        <f t="shared" si="1"/>
        <v>0</v>
      </c>
      <c r="P22" s="135"/>
      <c r="Q22" s="135"/>
      <c r="R22" s="135"/>
      <c r="S22" s="120"/>
      <c r="T22" s="120"/>
    </row>
    <row r="23" spans="1:20" ht="18.75" customHeight="1" x14ac:dyDescent="0.2">
      <c r="A23" s="118" t="s">
        <v>231</v>
      </c>
      <c r="B23" s="119" t="s">
        <v>261</v>
      </c>
      <c r="C23" s="652">
        <v>4.474847877848747E-2</v>
      </c>
      <c r="D23" s="135"/>
      <c r="E23" s="306">
        <f>計算シート!Y21</f>
        <v>0</v>
      </c>
      <c r="F23" s="137"/>
      <c r="G23" s="311">
        <f t="shared" si="0"/>
        <v>0</v>
      </c>
      <c r="H23" s="135"/>
      <c r="I23" s="118" t="s">
        <v>231</v>
      </c>
      <c r="J23" s="130" t="s">
        <v>261</v>
      </c>
      <c r="K23" s="652">
        <v>4.4332741222268414E-2</v>
      </c>
      <c r="L23" s="137"/>
      <c r="M23" s="306">
        <f>計算シート!Y21</f>
        <v>0</v>
      </c>
      <c r="N23" s="137"/>
      <c r="O23" s="311">
        <f t="shared" si="1"/>
        <v>0</v>
      </c>
      <c r="P23" s="135"/>
      <c r="Q23" s="135"/>
      <c r="R23" s="135"/>
      <c r="S23" s="120"/>
      <c r="T23" s="120"/>
    </row>
    <row r="24" spans="1:20" ht="18.75" customHeight="1" x14ac:dyDescent="0.2">
      <c r="A24" s="121" t="s">
        <v>232</v>
      </c>
      <c r="B24" s="122" t="s">
        <v>262</v>
      </c>
      <c r="C24" s="653">
        <v>4.4235551243880955E-2</v>
      </c>
      <c r="D24" s="135"/>
      <c r="E24" s="307">
        <f>計算シート!Y22</f>
        <v>0</v>
      </c>
      <c r="F24" s="137"/>
      <c r="G24" s="312">
        <f t="shared" si="0"/>
        <v>0</v>
      </c>
      <c r="H24" s="135"/>
      <c r="I24" s="121" t="s">
        <v>232</v>
      </c>
      <c r="J24" s="131" t="s">
        <v>262</v>
      </c>
      <c r="K24" s="653">
        <v>4.4142627222277978E-2</v>
      </c>
      <c r="L24" s="137"/>
      <c r="M24" s="307">
        <f>計算シート!Y22</f>
        <v>0</v>
      </c>
      <c r="N24" s="137"/>
      <c r="O24" s="312">
        <f t="shared" si="1"/>
        <v>0</v>
      </c>
      <c r="P24" s="135"/>
      <c r="Q24" s="135"/>
      <c r="R24" s="135"/>
      <c r="S24" s="120"/>
      <c r="T24" s="120"/>
    </row>
    <row r="25" spans="1:20" ht="18.75" customHeight="1" x14ac:dyDescent="0.2">
      <c r="A25" s="118" t="s">
        <v>233</v>
      </c>
      <c r="B25" s="119" t="s">
        <v>12</v>
      </c>
      <c r="C25" s="652">
        <v>7.4471884886212883E-2</v>
      </c>
      <c r="D25" s="135"/>
      <c r="E25" s="306">
        <f>計算シート!Y23</f>
        <v>0</v>
      </c>
      <c r="F25" s="137"/>
      <c r="G25" s="311">
        <f t="shared" si="0"/>
        <v>0</v>
      </c>
      <c r="H25" s="135"/>
      <c r="I25" s="118" t="s">
        <v>233</v>
      </c>
      <c r="J25" s="130" t="s">
        <v>12</v>
      </c>
      <c r="K25" s="652">
        <v>7.2099193795285232E-2</v>
      </c>
      <c r="L25" s="137"/>
      <c r="M25" s="306">
        <f>計算シート!Y23</f>
        <v>0</v>
      </c>
      <c r="N25" s="137"/>
      <c r="O25" s="311">
        <f t="shared" si="1"/>
        <v>0</v>
      </c>
      <c r="P25" s="135"/>
      <c r="Q25" s="135"/>
      <c r="R25" s="135"/>
      <c r="S25" s="120"/>
      <c r="T25" s="120"/>
    </row>
    <row r="26" spans="1:20" ht="18.75" customHeight="1" x14ac:dyDescent="0.2">
      <c r="A26" s="118" t="s">
        <v>234</v>
      </c>
      <c r="B26" s="119" t="s">
        <v>382</v>
      </c>
      <c r="C26" s="652">
        <v>4.9429657794676805E-2</v>
      </c>
      <c r="D26" s="135"/>
      <c r="E26" s="306">
        <f>計算シート!Y24</f>
        <v>0</v>
      </c>
      <c r="F26" s="137"/>
      <c r="G26" s="311">
        <f t="shared" si="0"/>
        <v>0</v>
      </c>
      <c r="H26" s="135"/>
      <c r="I26" s="118" t="s">
        <v>234</v>
      </c>
      <c r="J26" s="130" t="s">
        <v>382</v>
      </c>
      <c r="K26" s="652">
        <v>4.8990933021351275E-2</v>
      </c>
      <c r="L26" s="137"/>
      <c r="M26" s="306">
        <f>計算シート!Y24</f>
        <v>0</v>
      </c>
      <c r="N26" s="137"/>
      <c r="O26" s="311">
        <f t="shared" si="1"/>
        <v>0</v>
      </c>
      <c r="P26" s="135"/>
      <c r="Q26" s="135"/>
      <c r="R26" s="135"/>
      <c r="S26" s="120"/>
      <c r="T26" s="120"/>
    </row>
    <row r="27" spans="1:20" ht="18.75" customHeight="1" x14ac:dyDescent="0.2">
      <c r="A27" s="118" t="s">
        <v>0</v>
      </c>
      <c r="B27" s="119" t="s">
        <v>263</v>
      </c>
      <c r="C27" s="652">
        <v>4.9176365596995501E-2</v>
      </c>
      <c r="D27" s="135"/>
      <c r="E27" s="306">
        <f>計算シート!Y25</f>
        <v>0</v>
      </c>
      <c r="F27" s="137"/>
      <c r="G27" s="311">
        <f t="shared" si="0"/>
        <v>0</v>
      </c>
      <c r="H27" s="135"/>
      <c r="I27" s="118" t="s">
        <v>0</v>
      </c>
      <c r="J27" s="130" t="s">
        <v>263</v>
      </c>
      <c r="K27" s="652">
        <v>4.8971851411147883E-2</v>
      </c>
      <c r="L27" s="137"/>
      <c r="M27" s="306">
        <f>計算シート!Y25</f>
        <v>0</v>
      </c>
      <c r="N27" s="137"/>
      <c r="O27" s="311">
        <f t="shared" si="1"/>
        <v>0</v>
      </c>
      <c r="P27" s="135"/>
      <c r="Q27" s="135"/>
      <c r="R27" s="135"/>
      <c r="S27" s="120"/>
      <c r="T27" s="120"/>
    </row>
    <row r="28" spans="1:20" ht="18.75" customHeight="1" x14ac:dyDescent="0.2">
      <c r="A28" s="118" t="s">
        <v>1</v>
      </c>
      <c r="B28" s="119" t="s">
        <v>108</v>
      </c>
      <c r="C28" s="654">
        <v>8.6148182236539347E-2</v>
      </c>
      <c r="D28" s="135"/>
      <c r="E28" s="308">
        <f>計算シート!Y26</f>
        <v>0</v>
      </c>
      <c r="F28" s="137"/>
      <c r="G28" s="313">
        <f t="shared" si="0"/>
        <v>0</v>
      </c>
      <c r="H28" s="135"/>
      <c r="I28" s="118" t="s">
        <v>1</v>
      </c>
      <c r="J28" s="130" t="s">
        <v>108</v>
      </c>
      <c r="K28" s="654">
        <v>7.9759165516183464E-2</v>
      </c>
      <c r="L28" s="137"/>
      <c r="M28" s="308">
        <f>計算シート!Y26</f>
        <v>0</v>
      </c>
      <c r="N28" s="137"/>
      <c r="O28" s="313">
        <f t="shared" si="1"/>
        <v>0</v>
      </c>
      <c r="P28" s="135"/>
      <c r="Q28" s="135"/>
      <c r="R28" s="135"/>
      <c r="S28" s="120"/>
      <c r="T28" s="120"/>
    </row>
    <row r="29" spans="1:20" ht="18.75" customHeight="1" x14ac:dyDescent="0.2">
      <c r="A29" s="121" t="s">
        <v>235</v>
      </c>
      <c r="B29" s="122" t="s">
        <v>264</v>
      </c>
      <c r="C29" s="652">
        <v>7.3458932943020347E-2</v>
      </c>
      <c r="D29" s="135"/>
      <c r="E29" s="306">
        <f>計算シート!Y27</f>
        <v>0</v>
      </c>
      <c r="F29" s="137"/>
      <c r="G29" s="311">
        <f t="shared" si="0"/>
        <v>0</v>
      </c>
      <c r="H29" s="135"/>
      <c r="I29" s="121" t="s">
        <v>235</v>
      </c>
      <c r="J29" s="131" t="s">
        <v>264</v>
      </c>
      <c r="K29" s="652">
        <v>5.8313796096006634E-2</v>
      </c>
      <c r="L29" s="137"/>
      <c r="M29" s="306">
        <f>計算シート!Y27</f>
        <v>0</v>
      </c>
      <c r="N29" s="137"/>
      <c r="O29" s="311">
        <f t="shared" si="1"/>
        <v>0</v>
      </c>
      <c r="P29" s="135"/>
      <c r="Q29" s="135"/>
      <c r="R29" s="135"/>
      <c r="S29" s="120"/>
      <c r="T29" s="120"/>
    </row>
    <row r="30" spans="1:20" ht="18.75" customHeight="1" x14ac:dyDescent="0.2">
      <c r="A30" s="118" t="s">
        <v>236</v>
      </c>
      <c r="B30" s="119" t="s">
        <v>393</v>
      </c>
      <c r="C30" s="652">
        <v>1.0567401868353284E-2</v>
      </c>
      <c r="D30" s="135"/>
      <c r="E30" s="306">
        <f>計算シート!Y28</f>
        <v>0</v>
      </c>
      <c r="F30" s="137"/>
      <c r="G30" s="311">
        <f t="shared" si="0"/>
        <v>0</v>
      </c>
      <c r="H30" s="135"/>
      <c r="I30" s="118" t="s">
        <v>236</v>
      </c>
      <c r="J30" s="130" t="s">
        <v>265</v>
      </c>
      <c r="K30" s="652">
        <v>1.0567401868353284E-2</v>
      </c>
      <c r="L30" s="137"/>
      <c r="M30" s="306">
        <f>計算シート!Y28</f>
        <v>0</v>
      </c>
      <c r="N30" s="137"/>
      <c r="O30" s="311">
        <f t="shared" si="1"/>
        <v>0</v>
      </c>
      <c r="P30" s="135"/>
      <c r="Q30" s="135"/>
      <c r="R30" s="135"/>
      <c r="S30" s="120"/>
      <c r="T30" s="120"/>
    </row>
    <row r="31" spans="1:20" ht="18.75" customHeight="1" x14ac:dyDescent="0.2">
      <c r="A31" s="118" t="s">
        <v>237</v>
      </c>
      <c r="B31" s="119" t="s">
        <v>266</v>
      </c>
      <c r="C31" s="652">
        <v>1.3935733521583392E-2</v>
      </c>
      <c r="D31" s="135"/>
      <c r="E31" s="306">
        <f>計算シート!Y29</f>
        <v>0</v>
      </c>
      <c r="F31" s="137"/>
      <c r="G31" s="311">
        <f t="shared" si="0"/>
        <v>0</v>
      </c>
      <c r="H31" s="135"/>
      <c r="I31" s="118" t="s">
        <v>237</v>
      </c>
      <c r="J31" s="130" t="s">
        <v>266</v>
      </c>
      <c r="K31" s="652">
        <v>1.3935733521583392E-2</v>
      </c>
      <c r="L31" s="137"/>
      <c r="M31" s="306">
        <f>計算シート!Y29</f>
        <v>0</v>
      </c>
      <c r="N31" s="137"/>
      <c r="O31" s="311">
        <f t="shared" si="1"/>
        <v>0</v>
      </c>
      <c r="P31" s="135"/>
      <c r="Q31" s="135"/>
      <c r="R31" s="135"/>
      <c r="S31" s="120"/>
      <c r="T31" s="120"/>
    </row>
    <row r="32" spans="1:20" ht="18.75" customHeight="1" x14ac:dyDescent="0.2">
      <c r="A32" s="118" t="s">
        <v>238</v>
      </c>
      <c r="B32" s="119" t="s">
        <v>267</v>
      </c>
      <c r="C32" s="652">
        <v>4.4110616240155005E-2</v>
      </c>
      <c r="D32" s="135"/>
      <c r="E32" s="306">
        <f>計算シート!Y30</f>
        <v>0</v>
      </c>
      <c r="F32" s="137"/>
      <c r="G32" s="311">
        <f t="shared" si="0"/>
        <v>0</v>
      </c>
      <c r="H32" s="135"/>
      <c r="I32" s="118" t="s">
        <v>238</v>
      </c>
      <c r="J32" s="130" t="s">
        <v>267</v>
      </c>
      <c r="K32" s="652">
        <v>4.3972220125311393E-2</v>
      </c>
      <c r="L32" s="137"/>
      <c r="M32" s="306">
        <f>計算シート!Y30</f>
        <v>0</v>
      </c>
      <c r="N32" s="137"/>
      <c r="O32" s="311">
        <f t="shared" si="1"/>
        <v>0</v>
      </c>
      <c r="P32" s="135"/>
      <c r="Q32" s="135"/>
      <c r="R32" s="135"/>
      <c r="S32" s="120"/>
      <c r="T32" s="120"/>
    </row>
    <row r="33" spans="1:20" ht="18.75" customHeight="1" x14ac:dyDescent="0.2">
      <c r="A33" s="118" t="s">
        <v>239</v>
      </c>
      <c r="B33" s="119" t="s">
        <v>268</v>
      </c>
      <c r="C33" s="652">
        <v>0.14635859688774186</v>
      </c>
      <c r="D33" s="135"/>
      <c r="E33" s="306">
        <f>計算シート!Y31</f>
        <v>0</v>
      </c>
      <c r="F33" s="137"/>
      <c r="G33" s="311">
        <f t="shared" si="0"/>
        <v>0</v>
      </c>
      <c r="H33" s="135"/>
      <c r="I33" s="118" t="s">
        <v>239</v>
      </c>
      <c r="J33" s="130" t="s">
        <v>268</v>
      </c>
      <c r="K33" s="652">
        <v>0.13349520740752052</v>
      </c>
      <c r="L33" s="137"/>
      <c r="M33" s="306">
        <f>計算シート!Y31</f>
        <v>0</v>
      </c>
      <c r="N33" s="137"/>
      <c r="O33" s="311">
        <f t="shared" si="1"/>
        <v>0</v>
      </c>
      <c r="P33" s="135"/>
      <c r="Q33" s="135"/>
      <c r="R33" s="135"/>
      <c r="S33" s="120"/>
      <c r="T33" s="120"/>
    </row>
    <row r="34" spans="1:20" ht="18.75" customHeight="1" x14ac:dyDescent="0.2">
      <c r="A34" s="121" t="s">
        <v>240</v>
      </c>
      <c r="B34" s="122" t="s">
        <v>269</v>
      </c>
      <c r="C34" s="653">
        <v>5.5906676683638079E-2</v>
      </c>
      <c r="D34" s="135"/>
      <c r="E34" s="307">
        <f>計算シート!Y32</f>
        <v>0</v>
      </c>
      <c r="F34" s="137"/>
      <c r="G34" s="312">
        <f t="shared" si="0"/>
        <v>0</v>
      </c>
      <c r="H34" s="135"/>
      <c r="I34" s="121" t="s">
        <v>240</v>
      </c>
      <c r="J34" s="131" t="s">
        <v>269</v>
      </c>
      <c r="K34" s="653">
        <v>5.4665255351537698E-2</v>
      </c>
      <c r="L34" s="137"/>
      <c r="M34" s="307">
        <f>計算シート!Y32</f>
        <v>0</v>
      </c>
      <c r="N34" s="137"/>
      <c r="O34" s="312">
        <f t="shared" si="1"/>
        <v>0</v>
      </c>
      <c r="P34" s="135"/>
      <c r="Q34" s="135"/>
      <c r="R34" s="135"/>
      <c r="S34" s="120"/>
      <c r="T34" s="120"/>
    </row>
    <row r="35" spans="1:20" ht="18.75" customHeight="1" x14ac:dyDescent="0.2">
      <c r="A35" s="118" t="s">
        <v>2</v>
      </c>
      <c r="B35" s="119" t="s">
        <v>270</v>
      </c>
      <c r="C35" s="652">
        <v>9.5415117719950433E-3</v>
      </c>
      <c r="D35" s="135"/>
      <c r="E35" s="306">
        <f>計算シート!Y33</f>
        <v>0</v>
      </c>
      <c r="F35" s="137"/>
      <c r="G35" s="311">
        <f t="shared" si="0"/>
        <v>0</v>
      </c>
      <c r="H35" s="135"/>
      <c r="I35" s="118" t="s">
        <v>2</v>
      </c>
      <c r="J35" s="130" t="s">
        <v>270</v>
      </c>
      <c r="K35" s="652">
        <v>8.6308751909166884E-3</v>
      </c>
      <c r="L35" s="137"/>
      <c r="M35" s="306">
        <f>計算シート!Y33</f>
        <v>0</v>
      </c>
      <c r="N35" s="137"/>
      <c r="O35" s="311">
        <f t="shared" si="1"/>
        <v>0</v>
      </c>
      <c r="P35" s="135"/>
      <c r="Q35" s="135"/>
      <c r="R35" s="135"/>
      <c r="S35" s="120"/>
      <c r="T35" s="120"/>
    </row>
    <row r="36" spans="1:20" ht="18.75" customHeight="1" x14ac:dyDescent="0.2">
      <c r="A36" s="118" t="s">
        <v>241</v>
      </c>
      <c r="B36" s="119" t="s">
        <v>271</v>
      </c>
      <c r="C36" s="652">
        <v>7.3467225904347455E-2</v>
      </c>
      <c r="D36" s="135"/>
      <c r="E36" s="306">
        <f>計算シート!Y34</f>
        <v>0</v>
      </c>
      <c r="F36" s="137"/>
      <c r="G36" s="311">
        <f t="shared" si="0"/>
        <v>0</v>
      </c>
      <c r="H36" s="135"/>
      <c r="I36" s="118" t="s">
        <v>241</v>
      </c>
      <c r="J36" s="130" t="s">
        <v>271</v>
      </c>
      <c r="K36" s="652">
        <v>7.1835320726627253E-2</v>
      </c>
      <c r="L36" s="137"/>
      <c r="M36" s="306">
        <f>計算シート!Y34</f>
        <v>0</v>
      </c>
      <c r="N36" s="137"/>
      <c r="O36" s="311">
        <f t="shared" si="1"/>
        <v>0</v>
      </c>
      <c r="P36" s="135"/>
      <c r="Q36" s="135"/>
      <c r="R36" s="135"/>
      <c r="S36" s="120"/>
      <c r="T36" s="120"/>
    </row>
    <row r="37" spans="1:20" ht="18.75" customHeight="1" x14ac:dyDescent="0.2">
      <c r="A37" s="118" t="s">
        <v>242</v>
      </c>
      <c r="B37" s="119" t="s">
        <v>272</v>
      </c>
      <c r="C37" s="652">
        <v>3.0789702678497705E-2</v>
      </c>
      <c r="D37" s="135"/>
      <c r="E37" s="306">
        <f>計算シート!Y35</f>
        <v>0</v>
      </c>
      <c r="F37" s="137"/>
      <c r="G37" s="311">
        <f t="shared" si="0"/>
        <v>0</v>
      </c>
      <c r="H37" s="135"/>
      <c r="I37" s="118" t="s">
        <v>242</v>
      </c>
      <c r="J37" s="130" t="s">
        <v>272</v>
      </c>
      <c r="K37" s="652">
        <v>2.9093807760465957E-2</v>
      </c>
      <c r="L37" s="137"/>
      <c r="M37" s="306">
        <f>計算シート!Y35</f>
        <v>0</v>
      </c>
      <c r="N37" s="137"/>
      <c r="O37" s="311">
        <f t="shared" si="1"/>
        <v>0</v>
      </c>
      <c r="P37" s="135"/>
      <c r="Q37" s="135"/>
      <c r="R37" s="135"/>
      <c r="S37" s="120"/>
      <c r="T37" s="120"/>
    </row>
    <row r="38" spans="1:20" ht="18.75" customHeight="1" x14ac:dyDescent="0.2">
      <c r="A38" s="118" t="s">
        <v>243</v>
      </c>
      <c r="B38" s="119" t="s">
        <v>273</v>
      </c>
      <c r="C38" s="654">
        <v>5.4096616301340709E-2</v>
      </c>
      <c r="D38" s="135"/>
      <c r="E38" s="308">
        <f>計算シート!Y36</f>
        <v>0</v>
      </c>
      <c r="F38" s="137"/>
      <c r="G38" s="313">
        <f t="shared" si="0"/>
        <v>0</v>
      </c>
      <c r="H38" s="135"/>
      <c r="I38" s="118" t="s">
        <v>243</v>
      </c>
      <c r="J38" s="130" t="s">
        <v>273</v>
      </c>
      <c r="K38" s="654">
        <v>5.4096616301340709E-2</v>
      </c>
      <c r="L38" s="137"/>
      <c r="M38" s="308">
        <f>計算シート!Y36</f>
        <v>0</v>
      </c>
      <c r="N38" s="137"/>
      <c r="O38" s="313">
        <f t="shared" si="1"/>
        <v>0</v>
      </c>
      <c r="P38" s="135"/>
      <c r="Q38" s="135"/>
      <c r="R38" s="135"/>
      <c r="S38" s="120"/>
      <c r="T38" s="120"/>
    </row>
    <row r="39" spans="1:20" ht="18.75" customHeight="1" x14ac:dyDescent="0.2">
      <c r="A39" s="121" t="s">
        <v>244</v>
      </c>
      <c r="B39" s="122" t="s">
        <v>274</v>
      </c>
      <c r="C39" s="652">
        <v>7.6344169662353245E-2</v>
      </c>
      <c r="D39" s="135"/>
      <c r="E39" s="306">
        <f>計算シート!Y37</f>
        <v>0</v>
      </c>
      <c r="F39" s="137"/>
      <c r="G39" s="311">
        <f t="shared" si="0"/>
        <v>0</v>
      </c>
      <c r="H39" s="135"/>
      <c r="I39" s="121" t="s">
        <v>244</v>
      </c>
      <c r="J39" s="131" t="s">
        <v>274</v>
      </c>
      <c r="K39" s="652">
        <v>7.6077474844566922E-2</v>
      </c>
      <c r="L39" s="137"/>
      <c r="M39" s="306">
        <f>計算シート!Y37</f>
        <v>0</v>
      </c>
      <c r="N39" s="137"/>
      <c r="O39" s="311">
        <f t="shared" si="1"/>
        <v>0</v>
      </c>
      <c r="P39" s="135"/>
      <c r="Q39" s="135"/>
      <c r="R39" s="135"/>
      <c r="S39" s="120"/>
      <c r="T39" s="120"/>
    </row>
    <row r="40" spans="1:20" ht="18.75" customHeight="1" x14ac:dyDescent="0.2">
      <c r="A40" s="118" t="s">
        <v>245</v>
      </c>
      <c r="B40" s="119" t="s">
        <v>275</v>
      </c>
      <c r="C40" s="652">
        <v>0.120022198945855</v>
      </c>
      <c r="D40" s="135"/>
      <c r="E40" s="306">
        <f>計算シート!Y38</f>
        <v>0</v>
      </c>
      <c r="F40" s="137"/>
      <c r="G40" s="311">
        <f t="shared" si="0"/>
        <v>0</v>
      </c>
      <c r="H40" s="135"/>
      <c r="I40" s="118" t="s">
        <v>245</v>
      </c>
      <c r="J40" s="130" t="s">
        <v>275</v>
      </c>
      <c r="K40" s="652">
        <v>0.11453344859709065</v>
      </c>
      <c r="L40" s="137"/>
      <c r="M40" s="306">
        <f>計算シート!Y38</f>
        <v>0</v>
      </c>
      <c r="N40" s="137"/>
      <c r="O40" s="311">
        <f t="shared" si="1"/>
        <v>0</v>
      </c>
      <c r="P40" s="135"/>
      <c r="Q40" s="135"/>
      <c r="R40" s="135"/>
      <c r="S40" s="120"/>
      <c r="T40" s="120"/>
    </row>
    <row r="41" spans="1:20" ht="18.75" customHeight="1" x14ac:dyDescent="0.2">
      <c r="A41" s="118" t="s">
        <v>246</v>
      </c>
      <c r="B41" s="145" t="s">
        <v>383</v>
      </c>
      <c r="C41" s="652">
        <v>0.1389946826766161</v>
      </c>
      <c r="D41" s="135"/>
      <c r="E41" s="306">
        <f>計算シート!Y39</f>
        <v>0</v>
      </c>
      <c r="F41" s="137"/>
      <c r="G41" s="311">
        <f t="shared" si="0"/>
        <v>0</v>
      </c>
      <c r="H41" s="135"/>
      <c r="I41" s="118" t="s">
        <v>246</v>
      </c>
      <c r="J41" s="144" t="s">
        <v>383</v>
      </c>
      <c r="K41" s="652">
        <v>0.1225739955459948</v>
      </c>
      <c r="L41" s="137"/>
      <c r="M41" s="306">
        <f>計算シート!Y39</f>
        <v>0</v>
      </c>
      <c r="N41" s="137"/>
      <c r="O41" s="311">
        <f t="shared" si="1"/>
        <v>0</v>
      </c>
      <c r="P41" s="135"/>
      <c r="Q41" s="135"/>
      <c r="R41" s="135"/>
      <c r="S41" s="120"/>
      <c r="T41" s="120"/>
    </row>
    <row r="42" spans="1:20" ht="18.75" customHeight="1" x14ac:dyDescent="0.2">
      <c r="A42" s="118" t="s">
        <v>247</v>
      </c>
      <c r="B42" s="119" t="s">
        <v>276</v>
      </c>
      <c r="C42" s="652">
        <v>0.10566629925084536</v>
      </c>
      <c r="D42" s="135"/>
      <c r="E42" s="306">
        <f>計算シート!Y40</f>
        <v>0</v>
      </c>
      <c r="F42" s="137"/>
      <c r="G42" s="311">
        <f t="shared" si="0"/>
        <v>0</v>
      </c>
      <c r="H42" s="135"/>
      <c r="I42" s="118" t="s">
        <v>247</v>
      </c>
      <c r="J42" s="130" t="s">
        <v>276</v>
      </c>
      <c r="K42" s="652">
        <v>9.042866217049339E-2</v>
      </c>
      <c r="L42" s="137"/>
      <c r="M42" s="306">
        <f>計算シート!Y40</f>
        <v>0</v>
      </c>
      <c r="N42" s="137"/>
      <c r="O42" s="311">
        <f t="shared" si="1"/>
        <v>0</v>
      </c>
      <c r="P42" s="135"/>
      <c r="Q42" s="135"/>
      <c r="R42" s="135"/>
      <c r="S42" s="120"/>
      <c r="T42" s="120"/>
    </row>
    <row r="43" spans="1:20" ht="18.75" customHeight="1" x14ac:dyDescent="0.2">
      <c r="A43" s="123" t="s">
        <v>248</v>
      </c>
      <c r="B43" s="124" t="s">
        <v>277</v>
      </c>
      <c r="C43" s="652">
        <v>0.20671210012966479</v>
      </c>
      <c r="D43" s="135"/>
      <c r="E43" s="308">
        <f>計算シート!Y41</f>
        <v>0</v>
      </c>
      <c r="F43" s="137"/>
      <c r="G43" s="313">
        <f t="shared" si="0"/>
        <v>0</v>
      </c>
      <c r="H43" s="135"/>
      <c r="I43" s="123" t="s">
        <v>248</v>
      </c>
      <c r="J43" s="132" t="s">
        <v>277</v>
      </c>
      <c r="K43" s="654">
        <v>0.16356046679328451</v>
      </c>
      <c r="L43" s="137"/>
      <c r="M43" s="306">
        <f>計算シート!Y41</f>
        <v>0</v>
      </c>
      <c r="N43" s="137"/>
      <c r="O43" s="311">
        <f t="shared" si="1"/>
        <v>0</v>
      </c>
      <c r="P43" s="135"/>
      <c r="Q43" s="135"/>
      <c r="R43" s="135"/>
      <c r="S43" s="120"/>
      <c r="T43" s="120"/>
    </row>
    <row r="44" spans="1:20" ht="18.75" customHeight="1" x14ac:dyDescent="0.2">
      <c r="A44" s="118" t="s">
        <v>249</v>
      </c>
      <c r="B44" s="119" t="s">
        <v>384</v>
      </c>
      <c r="C44" s="653">
        <v>0</v>
      </c>
      <c r="D44" s="135"/>
      <c r="E44" s="306">
        <f>計算シート!Y42</f>
        <v>0</v>
      </c>
      <c r="F44" s="137"/>
      <c r="G44" s="311">
        <f t="shared" si="0"/>
        <v>0</v>
      </c>
      <c r="H44" s="135"/>
      <c r="I44" s="118" t="s">
        <v>249</v>
      </c>
      <c r="J44" s="130" t="s">
        <v>384</v>
      </c>
      <c r="K44" s="653">
        <v>0</v>
      </c>
      <c r="L44" s="137"/>
      <c r="M44" s="307">
        <f>計算シート!Y42</f>
        <v>0</v>
      </c>
      <c r="N44" s="137"/>
      <c r="O44" s="312">
        <f t="shared" si="1"/>
        <v>0</v>
      </c>
      <c r="P44" s="135"/>
      <c r="Q44" s="135"/>
      <c r="R44" s="135"/>
      <c r="S44" s="120"/>
      <c r="T44" s="120"/>
    </row>
    <row r="45" spans="1:20" ht="18.75" customHeight="1" x14ac:dyDescent="0.2">
      <c r="A45" s="125" t="s">
        <v>250</v>
      </c>
      <c r="B45" s="126" t="s">
        <v>385</v>
      </c>
      <c r="C45" s="655">
        <v>2.4787535410764872E-3</v>
      </c>
      <c r="D45" s="135"/>
      <c r="E45" s="305">
        <f>計算シート!Y43</f>
        <v>0</v>
      </c>
      <c r="F45" s="137"/>
      <c r="G45" s="315">
        <f t="shared" si="0"/>
        <v>0</v>
      </c>
      <c r="H45" s="135"/>
      <c r="I45" s="125" t="s">
        <v>250</v>
      </c>
      <c r="J45" s="133" t="s">
        <v>385</v>
      </c>
      <c r="K45" s="655">
        <v>2.4079320113314447E-3</v>
      </c>
      <c r="L45" s="137"/>
      <c r="M45" s="305">
        <f>計算シート!Y43</f>
        <v>0</v>
      </c>
      <c r="N45" s="137"/>
      <c r="O45" s="315">
        <f t="shared" si="1"/>
        <v>0</v>
      </c>
      <c r="P45" s="135"/>
      <c r="Q45" s="135"/>
      <c r="R45" s="135"/>
      <c r="S45" s="120"/>
      <c r="T45" s="120"/>
    </row>
    <row r="46" spans="1:20" x14ac:dyDescent="0.2">
      <c r="A46" s="127"/>
      <c r="B46" s="128" t="s">
        <v>47</v>
      </c>
      <c r="C46" s="655">
        <v>6.6606192400219463E-2</v>
      </c>
      <c r="D46" s="135"/>
      <c r="E46" s="305">
        <f>SUM(E9:E45)</f>
        <v>0</v>
      </c>
      <c r="F46" s="137"/>
      <c r="G46" s="314">
        <f>SUM(G9:G45)</f>
        <v>0</v>
      </c>
      <c r="H46" s="135"/>
      <c r="I46" s="127"/>
      <c r="J46" s="134" t="s">
        <v>47</v>
      </c>
      <c r="K46" s="655">
        <v>6.0200345270212341E-2</v>
      </c>
      <c r="L46" s="137"/>
      <c r="M46" s="305">
        <f>SUM(M9:M45)</f>
        <v>0</v>
      </c>
      <c r="N46" s="137"/>
      <c r="O46" s="316">
        <f>SUM(O9:O45)</f>
        <v>0</v>
      </c>
      <c r="P46" s="135"/>
      <c r="Q46" s="135"/>
      <c r="R46" s="135"/>
      <c r="S46" s="120"/>
      <c r="T46" s="120"/>
    </row>
    <row r="47" spans="1:20" x14ac:dyDescent="0.2">
      <c r="G47" s="146"/>
      <c r="K47" s="4"/>
      <c r="L47" s="4"/>
      <c r="M47" s="4"/>
      <c r="N47" s="4"/>
      <c r="O47" s="1"/>
    </row>
    <row r="48" spans="1:20" x14ac:dyDescent="0.2">
      <c r="K48" s="4"/>
      <c r="L48" s="4"/>
      <c r="M48" s="4"/>
      <c r="N48" s="4"/>
      <c r="O48" s="4"/>
    </row>
    <row r="49" spans="11:15" x14ac:dyDescent="0.2">
      <c r="K49" s="4"/>
      <c r="L49" s="4"/>
      <c r="M49" s="4"/>
      <c r="N49" s="4"/>
      <c r="O49" s="4"/>
    </row>
    <row r="50" spans="11:15" x14ac:dyDescent="0.2">
      <c r="K50" s="4"/>
      <c r="L50" s="4"/>
      <c r="M50" s="4"/>
      <c r="N50" s="4"/>
      <c r="O50" s="4"/>
    </row>
  </sheetData>
  <mergeCells count="11">
    <mergeCell ref="Q7:Q8"/>
    <mergeCell ref="R7:R8"/>
    <mergeCell ref="A7:B8"/>
    <mergeCell ref="I7:J8"/>
    <mergeCell ref="A2:J3"/>
    <mergeCell ref="M5:N5"/>
    <mergeCell ref="D7:D8"/>
    <mergeCell ref="F7:F8"/>
    <mergeCell ref="L7:L8"/>
    <mergeCell ref="N7:N8"/>
    <mergeCell ref="E5:F5"/>
  </mergeCells>
  <phoneticPr fontId="2"/>
  <pageMargins left="1.299212598425197" right="0.70866141732283472" top="0.74803149606299213" bottom="0.74803149606299213" header="0.31496062992125984" footer="0.31496062992125984"/>
  <pageSetup paperSize="9" scale="61" orientation="landscape" r:id="rId1"/>
  <headerFooter>
    <oddFooter>&amp;R&amp;F  &amp;A</oddFooter>
  </headerFooter>
  <ignoredErrors>
    <ignoredError sqref="A9:A45 I9:I45"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42"/>
  <sheetViews>
    <sheetView zoomScaleNormal="100" workbookViewId="0">
      <pane xSplit="3" ySplit="3" topLeftCell="D33" activePane="bottomRight" state="frozen"/>
      <selection pane="topRight"/>
      <selection pane="bottomLeft"/>
      <selection pane="bottomRight"/>
    </sheetView>
  </sheetViews>
  <sheetFormatPr defaultColWidth="9" defaultRowHeight="12" x14ac:dyDescent="0.2"/>
  <cols>
    <col min="1" max="1" width="2.88671875" style="137" customWidth="1"/>
    <col min="2" max="2" width="25.33203125" style="137" customWidth="1"/>
    <col min="3" max="3" width="0.6640625" style="137" customWidth="1"/>
    <col min="4" max="5" width="10.88671875" style="137" customWidth="1"/>
    <col min="6" max="16384" width="9" style="137"/>
  </cols>
  <sheetData>
    <row r="1" spans="1:5" ht="15" thickBot="1" x14ac:dyDescent="0.25">
      <c r="A1" s="167" t="s">
        <v>35</v>
      </c>
    </row>
    <row r="2" spans="1:5" ht="12" customHeight="1" x14ac:dyDescent="0.2">
      <c r="A2" s="180"/>
      <c r="B2" s="181"/>
      <c r="C2" s="181"/>
      <c r="D2" s="182"/>
      <c r="E2" s="183"/>
    </row>
    <row r="3" spans="1:5" ht="51.75" customHeight="1" x14ac:dyDescent="0.2">
      <c r="A3" s="184"/>
      <c r="B3" s="126"/>
      <c r="C3" s="126"/>
      <c r="D3" s="185" t="s">
        <v>34</v>
      </c>
      <c r="E3" s="186" t="s">
        <v>37</v>
      </c>
    </row>
    <row r="4" spans="1:5" ht="15.9" customHeight="1" x14ac:dyDescent="0.2">
      <c r="A4" s="187" t="s">
        <v>21</v>
      </c>
      <c r="B4" s="188" t="s">
        <v>380</v>
      </c>
      <c r="C4" s="119"/>
      <c r="D4" s="189">
        <f>(取引基本表!BA4*(-1))/(取引基本表!AW4)</f>
        <v>0.49149129212861536</v>
      </c>
      <c r="E4" s="190">
        <f>1-D4</f>
        <v>0.50850870787138458</v>
      </c>
    </row>
    <row r="5" spans="1:5" ht="15.9" customHeight="1" x14ac:dyDescent="0.2">
      <c r="A5" s="191" t="s">
        <v>22</v>
      </c>
      <c r="B5" s="119" t="s">
        <v>3</v>
      </c>
      <c r="C5" s="119"/>
      <c r="D5" s="189">
        <f>(取引基本表!BA5*(-1))/(取引基本表!AW5)</f>
        <v>0.9677771617694001</v>
      </c>
      <c r="E5" s="190">
        <f t="shared" ref="E5:E40" si="0">1-D5</f>
        <v>3.2222838230599904E-2</v>
      </c>
    </row>
    <row r="6" spans="1:5" ht="15.9" customHeight="1" x14ac:dyDescent="0.2">
      <c r="A6" s="191" t="s">
        <v>219</v>
      </c>
      <c r="B6" s="119" t="s">
        <v>258</v>
      </c>
      <c r="C6" s="119"/>
      <c r="D6" s="189">
        <f>(取引基本表!BA6*(-1))/(取引基本表!AW6)</f>
        <v>0.81598379738735727</v>
      </c>
      <c r="E6" s="190">
        <f t="shared" si="0"/>
        <v>0.18401620261264273</v>
      </c>
    </row>
    <row r="7" spans="1:5" ht="15.9" customHeight="1" x14ac:dyDescent="0.2">
      <c r="A7" s="191" t="s">
        <v>220</v>
      </c>
      <c r="B7" s="119" t="s">
        <v>4</v>
      </c>
      <c r="C7" s="119"/>
      <c r="D7" s="189">
        <f>(取引基本表!BA7*(-1))/(取引基本表!AW7)</f>
        <v>0.91337370419788566</v>
      </c>
      <c r="E7" s="190">
        <f t="shared" si="0"/>
        <v>8.6626295802114339E-2</v>
      </c>
    </row>
    <row r="8" spans="1:5" ht="15.9" customHeight="1" x14ac:dyDescent="0.2">
      <c r="A8" s="191" t="s">
        <v>221</v>
      </c>
      <c r="B8" s="119" t="s">
        <v>5</v>
      </c>
      <c r="C8" s="119"/>
      <c r="D8" s="189">
        <f>(取引基本表!BA8*(-1))/(取引基本表!AW8)</f>
        <v>0.69126084940038424</v>
      </c>
      <c r="E8" s="190">
        <f t="shared" si="0"/>
        <v>0.30873915059961576</v>
      </c>
    </row>
    <row r="9" spans="1:5" ht="15.9" customHeight="1" x14ac:dyDescent="0.2">
      <c r="A9" s="192" t="s">
        <v>222</v>
      </c>
      <c r="B9" s="122" t="s">
        <v>6</v>
      </c>
      <c r="C9" s="122"/>
      <c r="D9" s="193">
        <f>(取引基本表!BA9*(-1))/(取引基本表!AW9)</f>
        <v>0.80505078927375562</v>
      </c>
      <c r="E9" s="194">
        <f t="shared" si="0"/>
        <v>0.19494921072624438</v>
      </c>
    </row>
    <row r="10" spans="1:5" ht="15.9" customHeight="1" x14ac:dyDescent="0.2">
      <c r="A10" s="191" t="s">
        <v>223</v>
      </c>
      <c r="B10" s="119" t="s">
        <v>7</v>
      </c>
      <c r="C10" s="119"/>
      <c r="D10" s="189">
        <f>(取引基本表!BA10*(-1))/(取引基本表!AW10)</f>
        <v>0.9561062121286763</v>
      </c>
      <c r="E10" s="190">
        <f t="shared" si="0"/>
        <v>4.3893787871323697E-2</v>
      </c>
    </row>
    <row r="11" spans="1:5" ht="15.9" customHeight="1" x14ac:dyDescent="0.2">
      <c r="A11" s="191" t="s">
        <v>224</v>
      </c>
      <c r="B11" s="119" t="s">
        <v>381</v>
      </c>
      <c r="C11" s="119"/>
      <c r="D11" s="189">
        <f>(取引基本表!BA11*(-1))/(取引基本表!AW11)</f>
        <v>0.84194462030588779</v>
      </c>
      <c r="E11" s="190">
        <f t="shared" si="0"/>
        <v>0.15805537969411221</v>
      </c>
    </row>
    <row r="12" spans="1:5" ht="15.9" customHeight="1" x14ac:dyDescent="0.2">
      <c r="A12" s="191" t="s">
        <v>225</v>
      </c>
      <c r="B12" s="119" t="s">
        <v>8</v>
      </c>
      <c r="C12" s="119"/>
      <c r="D12" s="189">
        <f>(取引基本表!BA12*(-1))/(取引基本表!AW12)</f>
        <v>0.70761177581863977</v>
      </c>
      <c r="E12" s="190">
        <f t="shared" si="0"/>
        <v>0.29238822418136023</v>
      </c>
    </row>
    <row r="13" spans="1:5" ht="15.9" customHeight="1" x14ac:dyDescent="0.2">
      <c r="A13" s="195" t="s">
        <v>226</v>
      </c>
      <c r="B13" s="124" t="s">
        <v>9</v>
      </c>
      <c r="C13" s="124"/>
      <c r="D13" s="196">
        <f>(取引基本表!BA13*(-1))/(取引基本表!AW13)</f>
        <v>0.73710728211803989</v>
      </c>
      <c r="E13" s="197">
        <f t="shared" si="0"/>
        <v>0.26289271788196011</v>
      </c>
    </row>
    <row r="14" spans="1:5" ht="15.9" customHeight="1" x14ac:dyDescent="0.2">
      <c r="A14" s="191" t="s">
        <v>227</v>
      </c>
      <c r="B14" s="119" t="s">
        <v>10</v>
      </c>
      <c r="C14" s="119"/>
      <c r="D14" s="189">
        <f>(取引基本表!BA14*(-1))/(取引基本表!AW14)</f>
        <v>0.66853528756892278</v>
      </c>
      <c r="E14" s="190">
        <f t="shared" si="0"/>
        <v>0.33146471243107722</v>
      </c>
    </row>
    <row r="15" spans="1:5" ht="15.9" customHeight="1" x14ac:dyDescent="0.2">
      <c r="A15" s="191" t="s">
        <v>228</v>
      </c>
      <c r="B15" s="119" t="s">
        <v>11</v>
      </c>
      <c r="C15" s="119"/>
      <c r="D15" s="189">
        <f>(取引基本表!BA15*(-1))/(取引基本表!AW15)</f>
        <v>0.62629249819156629</v>
      </c>
      <c r="E15" s="190">
        <f t="shared" si="0"/>
        <v>0.37370750180843371</v>
      </c>
    </row>
    <row r="16" spans="1:5" ht="15.9" customHeight="1" x14ac:dyDescent="0.2">
      <c r="A16" s="191" t="s">
        <v>229</v>
      </c>
      <c r="B16" s="119" t="s">
        <v>259</v>
      </c>
      <c r="C16" s="119"/>
      <c r="D16" s="189">
        <f>(取引基本表!BA16*(-1))/(取引基本表!AW16)</f>
        <v>0.7238956590043748</v>
      </c>
      <c r="E16" s="190">
        <f t="shared" si="0"/>
        <v>0.2761043409956252</v>
      </c>
    </row>
    <row r="17" spans="1:5" ht="15.9" customHeight="1" x14ac:dyDescent="0.2">
      <c r="A17" s="191" t="s">
        <v>230</v>
      </c>
      <c r="B17" s="119" t="s">
        <v>260</v>
      </c>
      <c r="C17" s="119"/>
      <c r="D17" s="189">
        <f>(取引基本表!BA17*(-1))/(取引基本表!AW17)</f>
        <v>0.67181737026334953</v>
      </c>
      <c r="E17" s="190">
        <f>1-D17</f>
        <v>0.32818262973665047</v>
      </c>
    </row>
    <row r="18" spans="1:5" ht="15.9" customHeight="1" x14ac:dyDescent="0.2">
      <c r="A18" s="191" t="s">
        <v>231</v>
      </c>
      <c r="B18" s="119" t="s">
        <v>261</v>
      </c>
      <c r="C18" s="119"/>
      <c r="D18" s="189">
        <f>(取引基本表!BA18*(-1))/(取引基本表!AW18)</f>
        <v>0.96662819999528982</v>
      </c>
      <c r="E18" s="190">
        <f>1-D18</f>
        <v>3.3371800004710184E-2</v>
      </c>
    </row>
    <row r="19" spans="1:5" ht="15.9" customHeight="1" x14ac:dyDescent="0.2">
      <c r="A19" s="192" t="s">
        <v>232</v>
      </c>
      <c r="B19" s="122" t="s">
        <v>262</v>
      </c>
      <c r="C19" s="122"/>
      <c r="D19" s="193">
        <f>(取引基本表!BA19*(-1))/(取引基本表!AW19)</f>
        <v>0.9595636363636364</v>
      </c>
      <c r="E19" s="194">
        <f t="shared" si="0"/>
        <v>4.0436363636363604E-2</v>
      </c>
    </row>
    <row r="20" spans="1:5" ht="15.9" customHeight="1" x14ac:dyDescent="0.2">
      <c r="A20" s="191" t="s">
        <v>233</v>
      </c>
      <c r="B20" s="119" t="s">
        <v>12</v>
      </c>
      <c r="C20" s="119"/>
      <c r="D20" s="189">
        <f>(取引基本表!BA20*(-1))/(取引基本表!AW20)</f>
        <v>0.90379324055665999</v>
      </c>
      <c r="E20" s="190">
        <f t="shared" si="0"/>
        <v>9.6206759443340006E-2</v>
      </c>
    </row>
    <row r="21" spans="1:5" ht="15.9" customHeight="1" x14ac:dyDescent="0.2">
      <c r="A21" s="191" t="s">
        <v>234</v>
      </c>
      <c r="B21" s="119" t="s">
        <v>382</v>
      </c>
      <c r="C21" s="119"/>
      <c r="D21" s="189">
        <f>(取引基本表!BA21*(-1))/(取引基本表!AW21)</f>
        <v>0.99655718813022187</v>
      </c>
      <c r="E21" s="190">
        <f t="shared" si="0"/>
        <v>3.4428118697781285E-3</v>
      </c>
    </row>
    <row r="22" spans="1:5" ht="15.9" customHeight="1" x14ac:dyDescent="0.2">
      <c r="A22" s="191" t="s">
        <v>0</v>
      </c>
      <c r="B22" s="119" t="s">
        <v>263</v>
      </c>
      <c r="C22" s="119"/>
      <c r="D22" s="189">
        <f>(取引基本表!BA22*(-1))/(取引基本表!AW22)</f>
        <v>0.87662783244730991</v>
      </c>
      <c r="E22" s="190">
        <f t="shared" si="0"/>
        <v>0.12337216755269009</v>
      </c>
    </row>
    <row r="23" spans="1:5" ht="15.9" customHeight="1" x14ac:dyDescent="0.2">
      <c r="A23" s="191" t="s">
        <v>1</v>
      </c>
      <c r="B23" s="119" t="s">
        <v>108</v>
      </c>
      <c r="C23" s="119"/>
      <c r="D23" s="189">
        <f>(取引基本表!BA23*(-1))/(取引基本表!AW23)</f>
        <v>0.59877125724958224</v>
      </c>
      <c r="E23" s="190">
        <f t="shared" si="0"/>
        <v>0.40122874275041776</v>
      </c>
    </row>
    <row r="24" spans="1:5" ht="15.9" customHeight="1" x14ac:dyDescent="0.2">
      <c r="A24" s="192" t="s">
        <v>235</v>
      </c>
      <c r="B24" s="122" t="s">
        <v>264</v>
      </c>
      <c r="C24" s="122"/>
      <c r="D24" s="193">
        <f>(取引基本表!BA24*(-1))/(取引基本表!AW24)</f>
        <v>0</v>
      </c>
      <c r="E24" s="194">
        <f t="shared" si="0"/>
        <v>1</v>
      </c>
    </row>
    <row r="25" spans="1:5" ht="15.9" customHeight="1" x14ac:dyDescent="0.2">
      <c r="A25" s="191" t="s">
        <v>236</v>
      </c>
      <c r="B25" s="119" t="s">
        <v>393</v>
      </c>
      <c r="C25" s="119"/>
      <c r="D25" s="189">
        <f>(取引基本表!BA25*(-1))/(取引基本表!AW25)</f>
        <v>5.3278468075950727E-2</v>
      </c>
      <c r="E25" s="190">
        <f t="shared" si="0"/>
        <v>0.94672153192404929</v>
      </c>
    </row>
    <row r="26" spans="1:5" ht="15.9" customHeight="1" x14ac:dyDescent="0.2">
      <c r="A26" s="191" t="s">
        <v>237</v>
      </c>
      <c r="B26" s="119" t="s">
        <v>266</v>
      </c>
      <c r="C26" s="119"/>
      <c r="D26" s="189">
        <f>(取引基本表!BA26*(-1))/(取引基本表!AW26)</f>
        <v>0</v>
      </c>
      <c r="E26" s="190">
        <f t="shared" si="0"/>
        <v>1</v>
      </c>
    </row>
    <row r="27" spans="1:5" ht="15.9" customHeight="1" x14ac:dyDescent="0.2">
      <c r="A27" s="191" t="s">
        <v>238</v>
      </c>
      <c r="B27" s="119" t="s">
        <v>267</v>
      </c>
      <c r="C27" s="119"/>
      <c r="D27" s="189">
        <f>(取引基本表!BA27*(-1))/(取引基本表!AW27)</f>
        <v>3.637062925369141E-2</v>
      </c>
      <c r="E27" s="190">
        <f t="shared" si="0"/>
        <v>0.96362937074630861</v>
      </c>
    </row>
    <row r="28" spans="1:5" ht="15.9" customHeight="1" x14ac:dyDescent="0.2">
      <c r="A28" s="191" t="s">
        <v>239</v>
      </c>
      <c r="B28" s="119" t="s">
        <v>268</v>
      </c>
      <c r="C28" s="119"/>
      <c r="D28" s="189">
        <f>(取引基本表!BA28*(-1))/(取引基本表!AW28)</f>
        <v>0.50082160613465909</v>
      </c>
      <c r="E28" s="190">
        <f t="shared" si="0"/>
        <v>0.49917839386534091</v>
      </c>
    </row>
    <row r="29" spans="1:5" ht="15.9" customHeight="1" x14ac:dyDescent="0.2">
      <c r="A29" s="192" t="s">
        <v>240</v>
      </c>
      <c r="B29" s="122" t="s">
        <v>269</v>
      </c>
      <c r="C29" s="122"/>
      <c r="D29" s="193">
        <f>(取引基本表!BA29*(-1))/(取引基本表!AW29)</f>
        <v>0.13665938774407435</v>
      </c>
      <c r="E29" s="194">
        <f t="shared" si="0"/>
        <v>0.86334061225592562</v>
      </c>
    </row>
    <row r="30" spans="1:5" ht="15.9" customHeight="1" x14ac:dyDescent="0.2">
      <c r="A30" s="191" t="s">
        <v>2</v>
      </c>
      <c r="B30" s="119" t="s">
        <v>270</v>
      </c>
      <c r="C30" s="119"/>
      <c r="D30" s="189">
        <f>(取引基本表!BA30*(-1))/(取引基本表!AW30)</f>
        <v>4.2659860660826381E-2</v>
      </c>
      <c r="E30" s="190">
        <f t="shared" si="0"/>
        <v>0.95734013933917361</v>
      </c>
    </row>
    <row r="31" spans="1:5" ht="15.9" customHeight="1" x14ac:dyDescent="0.2">
      <c r="A31" s="191" t="s">
        <v>241</v>
      </c>
      <c r="B31" s="119" t="s">
        <v>271</v>
      </c>
      <c r="C31" s="119"/>
      <c r="D31" s="189">
        <f>(取引基本表!BA31*(-1))/(取引基本表!AW31)</f>
        <v>0.3839698954502252</v>
      </c>
      <c r="E31" s="190">
        <f t="shared" si="0"/>
        <v>0.6160301045497748</v>
      </c>
    </row>
    <row r="32" spans="1:5" ht="15.75" customHeight="1" x14ac:dyDescent="0.2">
      <c r="A32" s="191" t="s">
        <v>242</v>
      </c>
      <c r="B32" s="119" t="s">
        <v>272</v>
      </c>
      <c r="C32" s="119"/>
      <c r="D32" s="189">
        <f>(取引基本表!BA32*(-1))/(取引基本表!AW32)</f>
        <v>0.36711531040104761</v>
      </c>
      <c r="E32" s="190">
        <f t="shared" si="0"/>
        <v>0.63288468959895239</v>
      </c>
    </row>
    <row r="33" spans="1:5" ht="15.9" customHeight="1" x14ac:dyDescent="0.2">
      <c r="A33" s="191" t="s">
        <v>243</v>
      </c>
      <c r="B33" s="119" t="s">
        <v>273</v>
      </c>
      <c r="C33" s="119"/>
      <c r="D33" s="189">
        <f>(取引基本表!BA33*(-1))/(取引基本表!AW33)</f>
        <v>0</v>
      </c>
      <c r="E33" s="190">
        <f t="shared" si="0"/>
        <v>1</v>
      </c>
    </row>
    <row r="34" spans="1:5" ht="15.9" customHeight="1" x14ac:dyDescent="0.2">
      <c r="A34" s="192" t="s">
        <v>244</v>
      </c>
      <c r="B34" s="122" t="s">
        <v>274</v>
      </c>
      <c r="C34" s="122"/>
      <c r="D34" s="193">
        <f>(取引基本表!BA34*(-1))/(取引基本表!AW34)</f>
        <v>0.10859148891915818</v>
      </c>
      <c r="E34" s="194">
        <f t="shared" si="0"/>
        <v>0.89140851108084185</v>
      </c>
    </row>
    <row r="35" spans="1:5" ht="15.9" customHeight="1" x14ac:dyDescent="0.2">
      <c r="A35" s="191" t="s">
        <v>245</v>
      </c>
      <c r="B35" s="119" t="s">
        <v>275</v>
      </c>
      <c r="C35" s="119"/>
      <c r="D35" s="189">
        <f>(取引基本表!BA35*(-1))/(取引基本表!AW35)</f>
        <v>7.6292495011880861E-3</v>
      </c>
      <c r="E35" s="190">
        <f t="shared" si="0"/>
        <v>0.99237075049881196</v>
      </c>
    </row>
    <row r="36" spans="1:5" ht="15.9" customHeight="1" x14ac:dyDescent="0.2">
      <c r="A36" s="191" t="s">
        <v>246</v>
      </c>
      <c r="B36" s="119" t="s">
        <v>383</v>
      </c>
      <c r="C36" s="119"/>
      <c r="D36" s="189">
        <f>(取引基本表!BA36*(-1))/(取引基本表!AW36)</f>
        <v>0.10461557777115146</v>
      </c>
      <c r="E36" s="190">
        <f t="shared" si="0"/>
        <v>0.89538442222884851</v>
      </c>
    </row>
    <row r="37" spans="1:5" ht="15.9" customHeight="1" x14ac:dyDescent="0.2">
      <c r="A37" s="191" t="s">
        <v>247</v>
      </c>
      <c r="B37" s="119" t="s">
        <v>276</v>
      </c>
      <c r="C37" s="119"/>
      <c r="D37" s="189">
        <f>(取引基本表!BA37*(-1))/(取引基本表!AW37)</f>
        <v>0.45145999215653049</v>
      </c>
      <c r="E37" s="190">
        <f t="shared" si="0"/>
        <v>0.54854000784346946</v>
      </c>
    </row>
    <row r="38" spans="1:5" ht="15.9" customHeight="1" x14ac:dyDescent="0.2">
      <c r="A38" s="195" t="s">
        <v>248</v>
      </c>
      <c r="B38" s="124" t="s">
        <v>277</v>
      </c>
      <c r="C38" s="124"/>
      <c r="D38" s="196">
        <f>(取引基本表!BA38*(-1))/(取引基本表!AW38)</f>
        <v>0.15904536004712733</v>
      </c>
      <c r="E38" s="197">
        <f t="shared" si="0"/>
        <v>0.84095463995287267</v>
      </c>
    </row>
    <row r="39" spans="1:5" ht="15.9" customHeight="1" x14ac:dyDescent="0.2">
      <c r="A39" s="191" t="s">
        <v>249</v>
      </c>
      <c r="B39" s="119" t="s">
        <v>384</v>
      </c>
      <c r="C39" s="119"/>
      <c r="D39" s="189">
        <f>(取引基本表!BA39*(-1))/(取引基本表!AW39)</f>
        <v>0</v>
      </c>
      <c r="E39" s="190">
        <f t="shared" si="0"/>
        <v>1</v>
      </c>
    </row>
    <row r="40" spans="1:5" ht="15.9" customHeight="1" thickBot="1" x14ac:dyDescent="0.25">
      <c r="A40" s="198" t="s">
        <v>250</v>
      </c>
      <c r="B40" s="199" t="s">
        <v>385</v>
      </c>
      <c r="C40" s="199"/>
      <c r="D40" s="200">
        <f>(取引基本表!BA40*(-1))/(取引基本表!AW40)</f>
        <v>0.51087691907364041</v>
      </c>
      <c r="E40" s="201">
        <f t="shared" si="0"/>
        <v>0.48912308092635959</v>
      </c>
    </row>
    <row r="41" spans="1:5" x14ac:dyDescent="0.2">
      <c r="A41" s="823" t="s">
        <v>379</v>
      </c>
    </row>
    <row r="42" spans="1:5" x14ac:dyDescent="0.2">
      <c r="A42" s="157" t="s">
        <v>36</v>
      </c>
    </row>
  </sheetData>
  <phoneticPr fontId="2"/>
  <pageMargins left="0.78740157480314965" right="0.78740157480314965" top="0.78740157480314965" bottom="0.78740157480314965" header="0.51181102362204722" footer="0.51181102362204722"/>
  <pageSetup paperSize="9" orientation="portrait" r:id="rId1"/>
  <headerFooter alignWithMargins="0">
    <oddFooter>&amp;R&amp;F  &amp;A</oddFooter>
  </headerFooter>
  <ignoredErrors>
    <ignoredError sqref="A4:A40"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41"/>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3" style="137" customWidth="1"/>
    <col min="2" max="2" width="28.44140625" style="137" customWidth="1"/>
    <col min="3" max="3" width="0.88671875" style="137" customWidth="1"/>
    <col min="4" max="4" width="11.33203125" style="137" customWidth="1"/>
    <col min="5" max="16384" width="9" style="137"/>
  </cols>
  <sheetData>
    <row r="1" spans="1:4" ht="15" thickBot="1" x14ac:dyDescent="0.25">
      <c r="A1" s="167" t="s">
        <v>48</v>
      </c>
    </row>
    <row r="2" spans="1:4" x14ac:dyDescent="0.2">
      <c r="A2" s="180"/>
      <c r="B2" s="181"/>
      <c r="C2" s="181"/>
      <c r="D2" s="183"/>
    </row>
    <row r="3" spans="1:4" ht="42.75" customHeight="1" x14ac:dyDescent="0.2">
      <c r="A3" s="184"/>
      <c r="B3" s="126"/>
      <c r="C3" s="126"/>
      <c r="D3" s="202" t="s">
        <v>49</v>
      </c>
    </row>
    <row r="4" spans="1:4" x14ac:dyDescent="0.2">
      <c r="A4" s="187" t="s">
        <v>21</v>
      </c>
      <c r="B4" s="188" t="s">
        <v>380</v>
      </c>
      <c r="C4" s="119"/>
      <c r="D4" s="190">
        <f>取引基本表!D43/取引基本表!D49</f>
        <v>0.15528264569247044</v>
      </c>
    </row>
    <row r="5" spans="1:4" x14ac:dyDescent="0.2">
      <c r="A5" s="191" t="s">
        <v>22</v>
      </c>
      <c r="B5" s="119" t="s">
        <v>3</v>
      </c>
      <c r="C5" s="119"/>
      <c r="D5" s="190">
        <f>取引基本表!E43/取引基本表!E49</f>
        <v>0.28952329652572045</v>
      </c>
    </row>
    <row r="6" spans="1:4" x14ac:dyDescent="0.2">
      <c r="A6" s="191" t="s">
        <v>219</v>
      </c>
      <c r="B6" s="119" t="s">
        <v>258</v>
      </c>
      <c r="C6" s="119"/>
      <c r="D6" s="190">
        <f>取引基本表!F43/取引基本表!F49</f>
        <v>0.15527757116775981</v>
      </c>
    </row>
    <row r="7" spans="1:4" x14ac:dyDescent="0.2">
      <c r="A7" s="191" t="s">
        <v>220</v>
      </c>
      <c r="B7" s="119" t="s">
        <v>4</v>
      </c>
      <c r="C7" s="119"/>
      <c r="D7" s="190">
        <f>取引基本表!G43/取引基本表!G49</f>
        <v>0.3282493368700265</v>
      </c>
    </row>
    <row r="8" spans="1:4" ht="13.5" customHeight="1" x14ac:dyDescent="0.2">
      <c r="A8" s="191" t="s">
        <v>221</v>
      </c>
      <c r="B8" s="119" t="s">
        <v>5</v>
      </c>
      <c r="C8" s="119"/>
      <c r="D8" s="190">
        <f>取引基本表!H43/取引基本表!H49</f>
        <v>0.18916773885052032</v>
      </c>
    </row>
    <row r="9" spans="1:4" x14ac:dyDescent="0.2">
      <c r="A9" s="192" t="s">
        <v>222</v>
      </c>
      <c r="B9" s="122" t="s">
        <v>6</v>
      </c>
      <c r="C9" s="122"/>
      <c r="D9" s="194">
        <f>取引基本表!I43/取引基本表!I49</f>
        <v>0.15718721677204306</v>
      </c>
    </row>
    <row r="10" spans="1:4" ht="13.5" customHeight="1" x14ac:dyDescent="0.2">
      <c r="A10" s="191" t="s">
        <v>223</v>
      </c>
      <c r="B10" s="119" t="s">
        <v>7</v>
      </c>
      <c r="C10" s="119"/>
      <c r="D10" s="190">
        <f>取引基本表!J43/取引基本表!J49</f>
        <v>0.10117823078361698</v>
      </c>
    </row>
    <row r="11" spans="1:4" ht="13.5" customHeight="1" x14ac:dyDescent="0.2">
      <c r="A11" s="191" t="s">
        <v>224</v>
      </c>
      <c r="B11" s="119" t="s">
        <v>381</v>
      </c>
      <c r="C11" s="119"/>
      <c r="D11" s="190">
        <f>取引基本表!K43/取引基本表!K49</f>
        <v>0.26709808835561966</v>
      </c>
    </row>
    <row r="12" spans="1:4" x14ac:dyDescent="0.2">
      <c r="A12" s="191" t="s">
        <v>225</v>
      </c>
      <c r="B12" s="119" t="s">
        <v>8</v>
      </c>
      <c r="C12" s="119"/>
      <c r="D12" s="190">
        <f>取引基本表!L43/取引基本表!L49</f>
        <v>0.23937125942012125</v>
      </c>
    </row>
    <row r="13" spans="1:4" x14ac:dyDescent="0.2">
      <c r="A13" s="195" t="s">
        <v>226</v>
      </c>
      <c r="B13" s="124" t="s">
        <v>9</v>
      </c>
      <c r="C13" s="124"/>
      <c r="D13" s="197">
        <f>取引基本表!M43/取引基本表!M49</f>
        <v>0.14990091161315894</v>
      </c>
    </row>
    <row r="14" spans="1:4" x14ac:dyDescent="0.2">
      <c r="A14" s="191" t="s">
        <v>227</v>
      </c>
      <c r="B14" s="119" t="s">
        <v>10</v>
      </c>
      <c r="C14" s="119"/>
      <c r="D14" s="190">
        <f>取引基本表!N43/取引基本表!N49</f>
        <v>0.13170232601971613</v>
      </c>
    </row>
    <row r="15" spans="1:4" x14ac:dyDescent="0.2">
      <c r="A15" s="191" t="s">
        <v>228</v>
      </c>
      <c r="B15" s="119" t="s">
        <v>11</v>
      </c>
      <c r="C15" s="119"/>
      <c r="D15" s="190">
        <f>取引基本表!O43/取引基本表!O49</f>
        <v>0.33371612760098918</v>
      </c>
    </row>
    <row r="16" spans="1:4" x14ac:dyDescent="0.2">
      <c r="A16" s="191" t="s">
        <v>229</v>
      </c>
      <c r="B16" s="119" t="s">
        <v>259</v>
      </c>
      <c r="C16" s="119"/>
      <c r="D16" s="190">
        <f>取引基本表!P43/取引基本表!P49</f>
        <v>0.24577172513614445</v>
      </c>
    </row>
    <row r="17" spans="1:4" x14ac:dyDescent="0.2">
      <c r="A17" s="191" t="s">
        <v>230</v>
      </c>
      <c r="B17" s="119" t="s">
        <v>260</v>
      </c>
      <c r="C17" s="119"/>
      <c r="D17" s="190">
        <f>取引基本表!Q43/取引基本表!Q49</f>
        <v>0.27265308025929208</v>
      </c>
    </row>
    <row r="18" spans="1:4" x14ac:dyDescent="0.2">
      <c r="A18" s="191" t="s">
        <v>231</v>
      </c>
      <c r="B18" s="119" t="s">
        <v>261</v>
      </c>
      <c r="C18" s="119"/>
      <c r="D18" s="190">
        <f>取引基本表!R43/取引基本表!R49</f>
        <v>0.22729506028194565</v>
      </c>
    </row>
    <row r="19" spans="1:4" x14ac:dyDescent="0.2">
      <c r="A19" s="192" t="s">
        <v>232</v>
      </c>
      <c r="B19" s="122" t="s">
        <v>262</v>
      </c>
      <c r="C19" s="122"/>
      <c r="D19" s="194">
        <f>取引基本表!S43/取引基本表!S49</f>
        <v>0.26800774614644085</v>
      </c>
    </row>
    <row r="20" spans="1:4" x14ac:dyDescent="0.2">
      <c r="A20" s="191" t="s">
        <v>233</v>
      </c>
      <c r="B20" s="119" t="s">
        <v>12</v>
      </c>
      <c r="C20" s="119"/>
      <c r="D20" s="190">
        <f>取引基本表!T43/取引基本表!T49</f>
        <v>0.35097969180528626</v>
      </c>
    </row>
    <row r="21" spans="1:4" ht="13.5" customHeight="1" x14ac:dyDescent="0.2">
      <c r="A21" s="191" t="s">
        <v>234</v>
      </c>
      <c r="B21" s="119" t="s">
        <v>382</v>
      </c>
      <c r="C21" s="119"/>
      <c r="D21" s="190">
        <f>取引基本表!U43/取引基本表!U49</f>
        <v>0.19289265867212635</v>
      </c>
    </row>
    <row r="22" spans="1:4" x14ac:dyDescent="0.2">
      <c r="A22" s="191" t="s">
        <v>0</v>
      </c>
      <c r="B22" s="119" t="s">
        <v>263</v>
      </c>
      <c r="C22" s="119"/>
      <c r="D22" s="190">
        <f>取引基本表!V43/取引基本表!V49</f>
        <v>0.24144758859182686</v>
      </c>
    </row>
    <row r="23" spans="1:4" ht="13.5" customHeight="1" x14ac:dyDescent="0.2">
      <c r="A23" s="191" t="s">
        <v>1</v>
      </c>
      <c r="B23" s="119" t="s">
        <v>108</v>
      </c>
      <c r="C23" s="119"/>
      <c r="D23" s="190">
        <f>取引基本表!W43/取引基本表!W49</f>
        <v>0.28566497929130236</v>
      </c>
    </row>
    <row r="24" spans="1:4" ht="13.5" customHeight="1" x14ac:dyDescent="0.2">
      <c r="A24" s="192" t="s">
        <v>235</v>
      </c>
      <c r="B24" s="122" t="s">
        <v>264</v>
      </c>
      <c r="C24" s="122"/>
      <c r="D24" s="194">
        <f>取引基本表!X43/取引基本表!X49</f>
        <v>0.34259193295597323</v>
      </c>
    </row>
    <row r="25" spans="1:4" x14ac:dyDescent="0.2">
      <c r="A25" s="191" t="s">
        <v>236</v>
      </c>
      <c r="B25" s="119" t="s">
        <v>393</v>
      </c>
      <c r="C25" s="119"/>
      <c r="D25" s="190">
        <f>取引基本表!Y43/取引基本表!Y49</f>
        <v>0.10228533870637546</v>
      </c>
    </row>
    <row r="26" spans="1:4" x14ac:dyDescent="0.2">
      <c r="A26" s="191" t="s">
        <v>237</v>
      </c>
      <c r="B26" s="119" t="s">
        <v>266</v>
      </c>
      <c r="C26" s="119"/>
      <c r="D26" s="190">
        <f>取引基本表!Z43/取引基本表!Z49</f>
        <v>0.11872826626924987</v>
      </c>
    </row>
    <row r="27" spans="1:4" x14ac:dyDescent="0.2">
      <c r="A27" s="191" t="s">
        <v>238</v>
      </c>
      <c r="B27" s="119" t="s">
        <v>267</v>
      </c>
      <c r="C27" s="119"/>
      <c r="D27" s="190">
        <f>取引基本表!AA43/取引基本表!AA49</f>
        <v>0.4578772552275987</v>
      </c>
    </row>
    <row r="28" spans="1:4" x14ac:dyDescent="0.2">
      <c r="A28" s="191" t="s">
        <v>239</v>
      </c>
      <c r="B28" s="119" t="s">
        <v>268</v>
      </c>
      <c r="C28" s="119"/>
      <c r="D28" s="190">
        <f>取引基本表!AB43/取引基本表!AB49</f>
        <v>0.43737730063952135</v>
      </c>
    </row>
    <row r="29" spans="1:4" x14ac:dyDescent="0.2">
      <c r="A29" s="192" t="s">
        <v>240</v>
      </c>
      <c r="B29" s="122" t="s">
        <v>269</v>
      </c>
      <c r="C29" s="122"/>
      <c r="D29" s="194">
        <f>取引基本表!AC43/取引基本表!AC49</f>
        <v>0.30584448462929475</v>
      </c>
    </row>
    <row r="30" spans="1:4" x14ac:dyDescent="0.2">
      <c r="A30" s="191" t="s">
        <v>2</v>
      </c>
      <c r="B30" s="119" t="s">
        <v>270</v>
      </c>
      <c r="C30" s="119"/>
      <c r="D30" s="190">
        <f>取引基本表!AD43/取引基本表!AD49</f>
        <v>3.1951528774386909E-2</v>
      </c>
    </row>
    <row r="31" spans="1:4" x14ac:dyDescent="0.2">
      <c r="A31" s="191" t="s">
        <v>241</v>
      </c>
      <c r="B31" s="119" t="s">
        <v>271</v>
      </c>
      <c r="C31" s="119"/>
      <c r="D31" s="190">
        <f>取引基本表!AE43/取引基本表!AE49</f>
        <v>0.33338104985899769</v>
      </c>
    </row>
    <row r="32" spans="1:4" ht="13.5" customHeight="1" x14ac:dyDescent="0.2">
      <c r="A32" s="191" t="s">
        <v>242</v>
      </c>
      <c r="B32" s="119" t="s">
        <v>272</v>
      </c>
      <c r="C32" s="119"/>
      <c r="D32" s="190">
        <f>取引基本表!AF43/取引基本表!AF49</f>
        <v>0.20452683261453641</v>
      </c>
    </row>
    <row r="33" spans="1:4" ht="13.5" customHeight="1" x14ac:dyDescent="0.2">
      <c r="A33" s="191" t="s">
        <v>243</v>
      </c>
      <c r="B33" s="119" t="s">
        <v>273</v>
      </c>
      <c r="C33" s="119"/>
      <c r="D33" s="190">
        <f>取引基本表!AG43/取引基本表!AG49</f>
        <v>0.39333191459175709</v>
      </c>
    </row>
    <row r="34" spans="1:4" ht="13.5" customHeight="1" x14ac:dyDescent="0.2">
      <c r="A34" s="192" t="s">
        <v>244</v>
      </c>
      <c r="B34" s="122" t="s">
        <v>274</v>
      </c>
      <c r="C34" s="122"/>
      <c r="D34" s="194">
        <f>取引基本表!AH43/取引基本表!AH49</f>
        <v>0.52561937093359856</v>
      </c>
    </row>
    <row r="35" spans="1:4" ht="13.5" customHeight="1" x14ac:dyDescent="0.2">
      <c r="A35" s="191" t="s">
        <v>245</v>
      </c>
      <c r="B35" s="119" t="s">
        <v>275</v>
      </c>
      <c r="C35" s="119"/>
      <c r="D35" s="190">
        <f>取引基本表!AI43/取引基本表!AI49</f>
        <v>0.52874656762521588</v>
      </c>
    </row>
    <row r="36" spans="1:4" x14ac:dyDescent="0.2">
      <c r="A36" s="191" t="s">
        <v>246</v>
      </c>
      <c r="B36" s="119" t="s">
        <v>383</v>
      </c>
      <c r="C36" s="119"/>
      <c r="D36" s="190">
        <f>取引基本表!AJ43/取引基本表!AJ49</f>
        <v>0.53259147031677201</v>
      </c>
    </row>
    <row r="37" spans="1:4" x14ac:dyDescent="0.2">
      <c r="A37" s="191" t="s">
        <v>247</v>
      </c>
      <c r="B37" s="119" t="s">
        <v>276</v>
      </c>
      <c r="C37" s="119"/>
      <c r="D37" s="190">
        <f>取引基本表!AK43/取引基本表!AK49</f>
        <v>0.38986632914230201</v>
      </c>
    </row>
    <row r="38" spans="1:4" x14ac:dyDescent="0.2">
      <c r="A38" s="195" t="s">
        <v>248</v>
      </c>
      <c r="B38" s="124" t="s">
        <v>277</v>
      </c>
      <c r="C38" s="124"/>
      <c r="D38" s="197">
        <f>取引基本表!AL43/取引基本表!AL49</f>
        <v>0.32905067083760753</v>
      </c>
    </row>
    <row r="39" spans="1:4" x14ac:dyDescent="0.2">
      <c r="A39" s="191" t="s">
        <v>249</v>
      </c>
      <c r="B39" s="119" t="s">
        <v>384</v>
      </c>
      <c r="C39" s="119"/>
      <c r="D39" s="190">
        <f>取引基本表!AM43/取引基本表!AM49</f>
        <v>0</v>
      </c>
    </row>
    <row r="40" spans="1:4" ht="12.6" thickBot="1" x14ac:dyDescent="0.25">
      <c r="A40" s="198" t="s">
        <v>250</v>
      </c>
      <c r="B40" s="199" t="s">
        <v>385</v>
      </c>
      <c r="C40" s="199"/>
      <c r="D40" s="201">
        <f>取引基本表!AN43/取引基本表!AN49</f>
        <v>1.6831916902738431E-2</v>
      </c>
    </row>
    <row r="41" spans="1:4" x14ac:dyDescent="0.2">
      <c r="A41" s="203"/>
      <c r="B41" s="170"/>
      <c r="C41" s="157"/>
    </row>
  </sheetData>
  <phoneticPr fontId="2"/>
  <pageMargins left="0.78740157480314965" right="0.78740157480314965" top="0.78740157480314965" bottom="0.78740157480314965" header="0.51181102362204722" footer="0.51181102362204722"/>
  <pageSetup paperSize="9" orientation="portrait" r:id="rId1"/>
  <headerFooter alignWithMargins="0">
    <oddFooter>&amp;R&amp;F  &amp;A</oddFooter>
  </headerFooter>
  <ignoredErrors>
    <ignoredError sqref="A4:A40"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41"/>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2.88671875" style="137" customWidth="1"/>
    <col min="2" max="2" width="25.21875" style="137" customWidth="1"/>
    <col min="3" max="3" width="0.6640625" style="137" customWidth="1"/>
    <col min="4" max="4" width="10.88671875" style="137" customWidth="1"/>
    <col min="5" max="16384" width="9" style="137"/>
  </cols>
  <sheetData>
    <row r="1" spans="1:4" ht="15" thickBot="1" x14ac:dyDescent="0.25">
      <c r="A1" s="167" t="s">
        <v>40</v>
      </c>
    </row>
    <row r="2" spans="1:4" ht="12" customHeight="1" x14ac:dyDescent="0.2">
      <c r="A2" s="180"/>
      <c r="B2" s="181"/>
      <c r="C2" s="181"/>
      <c r="D2" s="183"/>
    </row>
    <row r="3" spans="1:4" ht="51.75" customHeight="1" x14ac:dyDescent="0.2">
      <c r="A3" s="184"/>
      <c r="B3" s="126"/>
      <c r="C3" s="126"/>
      <c r="D3" s="202" t="s">
        <v>38</v>
      </c>
    </row>
    <row r="4" spans="1:4" ht="15.9" customHeight="1" x14ac:dyDescent="0.2">
      <c r="A4" s="187" t="s">
        <v>21</v>
      </c>
      <c r="B4" s="188" t="s">
        <v>380</v>
      </c>
      <c r="C4" s="119"/>
      <c r="D4" s="190">
        <f>取引基本表!AQ4/取引基本表!$AQ$41</f>
        <v>1.185551405471456E-2</v>
      </c>
    </row>
    <row r="5" spans="1:4" ht="15.9" customHeight="1" x14ac:dyDescent="0.2">
      <c r="A5" s="191" t="s">
        <v>22</v>
      </c>
      <c r="B5" s="119" t="s">
        <v>3</v>
      </c>
      <c r="C5" s="119"/>
      <c r="D5" s="190">
        <f>取引基本表!AQ5/取引基本表!$AQ$41</f>
        <v>-1.5075575489721921E-5</v>
      </c>
    </row>
    <row r="6" spans="1:4" ht="15.9" customHeight="1" x14ac:dyDescent="0.2">
      <c r="A6" s="191" t="s">
        <v>219</v>
      </c>
      <c r="B6" s="119" t="s">
        <v>258</v>
      </c>
      <c r="C6" s="119"/>
      <c r="D6" s="190">
        <f>取引基本表!AQ6/取引基本表!$AQ$41</f>
        <v>9.527234027122182E-2</v>
      </c>
    </row>
    <row r="7" spans="1:4" ht="15.9" customHeight="1" x14ac:dyDescent="0.2">
      <c r="A7" s="191" t="s">
        <v>220</v>
      </c>
      <c r="B7" s="119" t="s">
        <v>4</v>
      </c>
      <c r="C7" s="119"/>
      <c r="D7" s="190">
        <f>取引基本表!AQ7/取引基本表!$AQ$41</f>
        <v>1.2132986133322685E-2</v>
      </c>
    </row>
    <row r="8" spans="1:4" ht="15.9" customHeight="1" x14ac:dyDescent="0.2">
      <c r="A8" s="191" t="s">
        <v>221</v>
      </c>
      <c r="B8" s="119" t="s">
        <v>5</v>
      </c>
      <c r="C8" s="119"/>
      <c r="D8" s="190">
        <f>取引基本表!AQ8/取引基本表!$AQ$41</f>
        <v>1.4166966480476518E-3</v>
      </c>
    </row>
    <row r="9" spans="1:4" ht="15.9" customHeight="1" x14ac:dyDescent="0.2">
      <c r="A9" s="192" t="s">
        <v>222</v>
      </c>
      <c r="B9" s="122" t="s">
        <v>6</v>
      </c>
      <c r="C9" s="122"/>
      <c r="D9" s="194">
        <f>取引基本表!AQ9/取引基本表!$AQ$41</f>
        <v>7.5756804075783699E-3</v>
      </c>
    </row>
    <row r="10" spans="1:4" ht="15.9" customHeight="1" x14ac:dyDescent="0.2">
      <c r="A10" s="191" t="s">
        <v>223</v>
      </c>
      <c r="B10" s="119" t="s">
        <v>7</v>
      </c>
      <c r="C10" s="119"/>
      <c r="D10" s="190">
        <f>取引基本表!AQ10/取引基本表!$AQ$41</f>
        <v>1.8520955661102692E-2</v>
      </c>
    </row>
    <row r="11" spans="1:4" ht="15.9" customHeight="1" x14ac:dyDescent="0.2">
      <c r="A11" s="191" t="s">
        <v>224</v>
      </c>
      <c r="B11" s="119" t="s">
        <v>381</v>
      </c>
      <c r="C11" s="119"/>
      <c r="D11" s="190">
        <f>取引基本表!AQ11/取引基本表!$AQ$41</f>
        <v>2.6561534220945191E-3</v>
      </c>
    </row>
    <row r="12" spans="1:4" ht="15.9" customHeight="1" x14ac:dyDescent="0.2">
      <c r="A12" s="191" t="s">
        <v>225</v>
      </c>
      <c r="B12" s="119" t="s">
        <v>8</v>
      </c>
      <c r="C12" s="119"/>
      <c r="D12" s="190">
        <f>取引基本表!AQ12/取引基本表!$AQ$41</f>
        <v>3.7118511543612621E-4</v>
      </c>
    </row>
    <row r="13" spans="1:4" ht="15.9" customHeight="1" x14ac:dyDescent="0.2">
      <c r="A13" s="195" t="s">
        <v>226</v>
      </c>
      <c r="B13" s="124" t="s">
        <v>9</v>
      </c>
      <c r="C13" s="124"/>
      <c r="D13" s="197">
        <f>取引基本表!AQ13/取引基本表!$AQ$41</f>
        <v>-9.819496467629684E-5</v>
      </c>
    </row>
    <row r="14" spans="1:4" ht="15.9" customHeight="1" x14ac:dyDescent="0.2">
      <c r="A14" s="191" t="s">
        <v>227</v>
      </c>
      <c r="B14" s="119" t="s">
        <v>10</v>
      </c>
      <c r="C14" s="119"/>
      <c r="D14" s="190">
        <f>取引基本表!AQ14/取引基本表!$AQ$41</f>
        <v>5.5372181325762408E-4</v>
      </c>
    </row>
    <row r="15" spans="1:4" ht="15.9" customHeight="1" x14ac:dyDescent="0.2">
      <c r="A15" s="191" t="s">
        <v>228</v>
      </c>
      <c r="B15" s="119" t="s">
        <v>11</v>
      </c>
      <c r="C15" s="119"/>
      <c r="D15" s="190">
        <f>取引基本表!AQ15/取引基本表!$AQ$41</f>
        <v>7.9330122914834001E-4</v>
      </c>
    </row>
    <row r="16" spans="1:4" ht="15.9" customHeight="1" x14ac:dyDescent="0.2">
      <c r="A16" s="191" t="s">
        <v>229</v>
      </c>
      <c r="B16" s="119" t="s">
        <v>259</v>
      </c>
      <c r="C16" s="119"/>
      <c r="D16" s="190">
        <f>取引基本表!AQ16/取引基本表!$AQ$41</f>
        <v>4.0744798620870059E-5</v>
      </c>
    </row>
    <row r="17" spans="1:4" ht="15.9" customHeight="1" x14ac:dyDescent="0.2">
      <c r="A17" s="191" t="s">
        <v>230</v>
      </c>
      <c r="B17" s="119" t="s">
        <v>260</v>
      </c>
      <c r="C17" s="119"/>
      <c r="D17" s="190">
        <f>取引基本表!AQ17/取引基本表!$AQ$41</f>
        <v>2.159474326906113E-5</v>
      </c>
    </row>
    <row r="18" spans="1:4" ht="15.9" customHeight="1" x14ac:dyDescent="0.2">
      <c r="A18" s="191" t="s">
        <v>231</v>
      </c>
      <c r="B18" s="119" t="s">
        <v>261</v>
      </c>
      <c r="C18" s="119"/>
      <c r="D18" s="190">
        <f>取引基本表!AQ18/取引基本表!$AQ$41</f>
        <v>2.5343264742181174E-4</v>
      </c>
    </row>
    <row r="19" spans="1:4" ht="15.9" customHeight="1" x14ac:dyDescent="0.2">
      <c r="A19" s="192" t="s">
        <v>232</v>
      </c>
      <c r="B19" s="122" t="s">
        <v>262</v>
      </c>
      <c r="C19" s="122"/>
      <c r="D19" s="194">
        <f>取引基本表!AQ19/取引基本表!$AQ$41</f>
        <v>1.2916101162815808E-4</v>
      </c>
    </row>
    <row r="20" spans="1:4" ht="15.9" customHeight="1" x14ac:dyDescent="0.2">
      <c r="A20" s="191" t="s">
        <v>233</v>
      </c>
      <c r="B20" s="119" t="s">
        <v>12</v>
      </c>
      <c r="C20" s="119"/>
      <c r="D20" s="190">
        <f>取引基本表!AQ20/取引基本表!$AQ$41</f>
        <v>1.4655089167954542E-2</v>
      </c>
    </row>
    <row r="21" spans="1:4" ht="15.9" customHeight="1" x14ac:dyDescent="0.2">
      <c r="A21" s="191" t="s">
        <v>234</v>
      </c>
      <c r="B21" s="119" t="s">
        <v>382</v>
      </c>
      <c r="C21" s="119"/>
      <c r="D21" s="190">
        <f>取引基本表!AQ21/取引基本表!$AQ$41</f>
        <v>1.2535137295710673E-2</v>
      </c>
    </row>
    <row r="22" spans="1:4" ht="15.9" customHeight="1" x14ac:dyDescent="0.2">
      <c r="A22" s="191" t="s">
        <v>0</v>
      </c>
      <c r="B22" s="119" t="s">
        <v>263</v>
      </c>
      <c r="C22" s="119"/>
      <c r="D22" s="190">
        <f>取引基本表!AQ22/取引基本表!$AQ$41</f>
        <v>1.8260188949929125E-2</v>
      </c>
    </row>
    <row r="23" spans="1:4" ht="15.9" customHeight="1" x14ac:dyDescent="0.2">
      <c r="A23" s="191" t="s">
        <v>1</v>
      </c>
      <c r="B23" s="119" t="s">
        <v>108</v>
      </c>
      <c r="C23" s="119"/>
      <c r="D23" s="190">
        <f>取引基本表!AQ23/取引基本表!$AQ$41</f>
        <v>7.524749409302282E-3</v>
      </c>
    </row>
    <row r="24" spans="1:4" ht="15.9" customHeight="1" x14ac:dyDescent="0.2">
      <c r="A24" s="192" t="s">
        <v>235</v>
      </c>
      <c r="B24" s="122" t="s">
        <v>264</v>
      </c>
      <c r="C24" s="122"/>
      <c r="D24" s="194">
        <f>取引基本表!AQ24/取引基本表!$AQ$41</f>
        <v>0</v>
      </c>
    </row>
    <row r="25" spans="1:4" ht="15.9" customHeight="1" x14ac:dyDescent="0.2">
      <c r="A25" s="191" t="s">
        <v>236</v>
      </c>
      <c r="B25" s="119" t="s">
        <v>393</v>
      </c>
      <c r="C25" s="119"/>
      <c r="D25" s="190">
        <f>取引基本表!AQ25/取引基本表!$AQ$41</f>
        <v>2.4493735690936033E-2</v>
      </c>
    </row>
    <row r="26" spans="1:4" ht="15.9" customHeight="1" x14ac:dyDescent="0.2">
      <c r="A26" s="191" t="s">
        <v>237</v>
      </c>
      <c r="B26" s="119" t="s">
        <v>266</v>
      </c>
      <c r="C26" s="119"/>
      <c r="D26" s="190">
        <f>取引基本表!AQ26/取引基本表!$AQ$41</f>
        <v>6.746116307657455E-3</v>
      </c>
    </row>
    <row r="27" spans="1:4" ht="15.9" customHeight="1" x14ac:dyDescent="0.2">
      <c r="A27" s="191" t="s">
        <v>238</v>
      </c>
      <c r="B27" s="119" t="s">
        <v>267</v>
      </c>
      <c r="C27" s="119"/>
      <c r="D27" s="190">
        <f>取引基本表!AQ27/取引基本表!$AQ$41</f>
        <v>9.4976125585248105E-4</v>
      </c>
    </row>
    <row r="28" spans="1:4" ht="15.9" customHeight="1" x14ac:dyDescent="0.2">
      <c r="A28" s="191" t="s">
        <v>239</v>
      </c>
      <c r="B28" s="119" t="s">
        <v>268</v>
      </c>
      <c r="C28" s="119"/>
      <c r="D28" s="190">
        <f>取引基本表!AQ28/取引基本表!$AQ$41</f>
        <v>0.15610310226822219</v>
      </c>
    </row>
    <row r="29" spans="1:4" ht="15.9" customHeight="1" x14ac:dyDescent="0.2">
      <c r="A29" s="192" t="s">
        <v>240</v>
      </c>
      <c r="B29" s="122" t="s">
        <v>269</v>
      </c>
      <c r="C29" s="122"/>
      <c r="D29" s="194">
        <f>取引基本表!AQ29/取引基本表!$AQ$41</f>
        <v>5.8562906505762742E-2</v>
      </c>
    </row>
    <row r="30" spans="1:4" ht="15.9" customHeight="1" x14ac:dyDescent="0.2">
      <c r="A30" s="191" t="s">
        <v>2</v>
      </c>
      <c r="B30" s="119" t="s">
        <v>270</v>
      </c>
      <c r="C30" s="119"/>
      <c r="D30" s="190">
        <f>取引基本表!AQ30/取引基本表!$AQ$41</f>
        <v>0.23802581671930215</v>
      </c>
    </row>
    <row r="31" spans="1:4" ht="15.9" customHeight="1" x14ac:dyDescent="0.2">
      <c r="A31" s="191" t="s">
        <v>241</v>
      </c>
      <c r="B31" s="119" t="s">
        <v>271</v>
      </c>
      <c r="C31" s="119"/>
      <c r="D31" s="190">
        <f>取引基本表!AQ31/取引基本表!$AQ$41</f>
        <v>2.8000233060248111E-2</v>
      </c>
    </row>
    <row r="32" spans="1:4" ht="15.9" customHeight="1" x14ac:dyDescent="0.2">
      <c r="A32" s="191" t="s">
        <v>242</v>
      </c>
      <c r="B32" s="119" t="s">
        <v>272</v>
      </c>
      <c r="C32" s="119"/>
      <c r="D32" s="190">
        <f>取引基本表!AQ32/取引基本表!$AQ$41</f>
        <v>5.9955156274637871E-2</v>
      </c>
    </row>
    <row r="33" spans="1:4" ht="15.9" customHeight="1" x14ac:dyDescent="0.2">
      <c r="A33" s="191" t="s">
        <v>243</v>
      </c>
      <c r="B33" s="119" t="s">
        <v>273</v>
      </c>
      <c r="C33" s="119"/>
      <c r="D33" s="190">
        <f>取引基本表!AQ33/取引基本表!$AQ$41</f>
        <v>4.8311107724765623E-3</v>
      </c>
    </row>
    <row r="34" spans="1:4" ht="15.9" customHeight="1" x14ac:dyDescent="0.2">
      <c r="A34" s="192" t="s">
        <v>244</v>
      </c>
      <c r="B34" s="122" t="s">
        <v>274</v>
      </c>
      <c r="C34" s="122"/>
      <c r="D34" s="194">
        <f>取引基本表!AQ34/取引基本表!$AQ$41</f>
        <v>2.177361293500675E-2</v>
      </c>
    </row>
    <row r="35" spans="1:4" ht="15.9" customHeight="1" x14ac:dyDescent="0.2">
      <c r="A35" s="191" t="s">
        <v>245</v>
      </c>
      <c r="B35" s="119" t="s">
        <v>275</v>
      </c>
      <c r="C35" s="119"/>
      <c r="D35" s="190">
        <f>取引基本表!AQ35/取引基本表!$AQ$41</f>
        <v>5.7477872518488973E-2</v>
      </c>
    </row>
    <row r="36" spans="1:4" ht="15.9" customHeight="1" x14ac:dyDescent="0.2">
      <c r="A36" s="191" t="s">
        <v>246</v>
      </c>
      <c r="B36" s="119" t="s">
        <v>383</v>
      </c>
      <c r="C36" s="119"/>
      <c r="D36" s="190">
        <f>取引基本表!AQ36/取引基本表!$AQ$41</f>
        <v>2.0351212015152175E-2</v>
      </c>
    </row>
    <row r="37" spans="1:4" ht="15.9" customHeight="1" x14ac:dyDescent="0.2">
      <c r="A37" s="191" t="s">
        <v>247</v>
      </c>
      <c r="B37" s="119" t="s">
        <v>276</v>
      </c>
      <c r="C37" s="119"/>
      <c r="D37" s="190">
        <f>取引基本表!AQ37/取引基本表!$AQ$41</f>
        <v>1.7732951255775065E-2</v>
      </c>
    </row>
    <row r="38" spans="1:4" ht="15.9" customHeight="1" x14ac:dyDescent="0.2">
      <c r="A38" s="195" t="s">
        <v>248</v>
      </c>
      <c r="B38" s="124" t="s">
        <v>277</v>
      </c>
      <c r="C38" s="124"/>
      <c r="D38" s="197">
        <f>取引基本表!AQ38/取引基本表!$AQ$41</f>
        <v>0.10053575335706583</v>
      </c>
    </row>
    <row r="39" spans="1:4" ht="15.9" customHeight="1" x14ac:dyDescent="0.2">
      <c r="A39" s="191" t="s">
        <v>249</v>
      </c>
      <c r="B39" s="119" t="s">
        <v>384</v>
      </c>
      <c r="C39" s="119"/>
      <c r="D39" s="190">
        <f>取引基本表!AQ39/取引基本表!$AQ$41</f>
        <v>0</v>
      </c>
    </row>
    <row r="40" spans="1:4" ht="15.9" customHeight="1" thickBot="1" x14ac:dyDescent="0.25">
      <c r="A40" s="191" t="s">
        <v>250</v>
      </c>
      <c r="B40" s="119" t="s">
        <v>385</v>
      </c>
      <c r="C40" s="119"/>
      <c r="D40" s="190">
        <f>取引基本表!AQ40/取引基本表!$AQ$41</f>
        <v>5.2968238207131071E-6</v>
      </c>
    </row>
    <row r="41" spans="1:4" ht="15.75" customHeight="1" thickTop="1" thickBot="1" x14ac:dyDescent="0.25">
      <c r="A41" s="204"/>
      <c r="B41" s="205" t="s">
        <v>39</v>
      </c>
      <c r="C41" s="206"/>
      <c r="D41" s="207">
        <f>取引基本表!AQ41/取引基本表!$AQ$41</f>
        <v>1</v>
      </c>
    </row>
  </sheetData>
  <phoneticPr fontId="3"/>
  <pageMargins left="0.78740157480314965" right="0.78740157480314965" top="0.78740157480314965" bottom="0.78740157480314965" header="0.51181102362204722" footer="0.51181102362204722"/>
  <pageSetup paperSize="9" orientation="portrait" r:id="rId1"/>
  <headerFooter alignWithMargins="0">
    <oddFooter>&amp;R&amp;F  &amp;A</oddFooter>
  </headerFooter>
  <ignoredErrors>
    <ignoredError sqref="A4:A40"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41"/>
  <sheetViews>
    <sheetView zoomScaleNormal="100" workbookViewId="0">
      <pane xSplit="3" ySplit="3" topLeftCell="D4" activePane="bottomRight" state="frozen"/>
      <selection pane="topRight"/>
      <selection pane="bottomLeft"/>
      <selection pane="bottomRight"/>
    </sheetView>
  </sheetViews>
  <sheetFormatPr defaultColWidth="9" defaultRowHeight="12" x14ac:dyDescent="0.2"/>
  <cols>
    <col min="1" max="1" width="3" style="137" customWidth="1"/>
    <col min="2" max="2" width="28.44140625" style="137" customWidth="1"/>
    <col min="3" max="3" width="0.88671875" style="137" customWidth="1"/>
    <col min="4" max="4" width="11.33203125" style="137" customWidth="1"/>
    <col min="5" max="16384" width="9" style="137"/>
  </cols>
  <sheetData>
    <row r="1" spans="1:4" ht="15" thickBot="1" x14ac:dyDescent="0.25">
      <c r="A1" s="167" t="s">
        <v>43</v>
      </c>
    </row>
    <row r="2" spans="1:4" x14ac:dyDescent="0.2">
      <c r="A2" s="180"/>
      <c r="B2" s="181"/>
      <c r="C2" s="181"/>
      <c r="D2" s="183"/>
    </row>
    <row r="3" spans="1:4" ht="42.75" customHeight="1" x14ac:dyDescent="0.2">
      <c r="A3" s="184"/>
      <c r="B3" s="126"/>
      <c r="C3" s="126"/>
      <c r="D3" s="202" t="s">
        <v>44</v>
      </c>
    </row>
    <row r="4" spans="1:4" x14ac:dyDescent="0.2">
      <c r="A4" s="187" t="s">
        <v>21</v>
      </c>
      <c r="B4" s="188" t="s">
        <v>380</v>
      </c>
      <c r="C4" s="119"/>
      <c r="D4" s="190">
        <f>取引基本表!D48/取引基本表!D49</f>
        <v>0.51177498735108784</v>
      </c>
    </row>
    <row r="5" spans="1:4" x14ac:dyDescent="0.2">
      <c r="A5" s="191" t="s">
        <v>22</v>
      </c>
      <c r="B5" s="119" t="s">
        <v>3</v>
      </c>
      <c r="C5" s="119"/>
      <c r="D5" s="190">
        <f>取引基本表!E48/取引基本表!E49</f>
        <v>0.50094263398868843</v>
      </c>
    </row>
    <row r="6" spans="1:4" x14ac:dyDescent="0.2">
      <c r="A6" s="191" t="s">
        <v>219</v>
      </c>
      <c r="B6" s="119" t="s">
        <v>258</v>
      </c>
      <c r="C6" s="119"/>
      <c r="D6" s="190">
        <f>取引基本表!F48/取引基本表!F49</f>
        <v>0.31014492753623191</v>
      </c>
    </row>
    <row r="7" spans="1:4" x14ac:dyDescent="0.2">
      <c r="A7" s="191" t="s">
        <v>220</v>
      </c>
      <c r="B7" s="119" t="s">
        <v>4</v>
      </c>
      <c r="C7" s="119"/>
      <c r="D7" s="190">
        <f>取引基本表!G48/取引基本表!G49</f>
        <v>0.43827124899088915</v>
      </c>
    </row>
    <row r="8" spans="1:4" ht="13.5" customHeight="1" x14ac:dyDescent="0.2">
      <c r="A8" s="191" t="s">
        <v>221</v>
      </c>
      <c r="B8" s="119" t="s">
        <v>5</v>
      </c>
      <c r="C8" s="119"/>
      <c r="D8" s="190">
        <f>取引基本表!H48/取引基本表!H49</f>
        <v>0.41931508402470707</v>
      </c>
    </row>
    <row r="9" spans="1:4" x14ac:dyDescent="0.2">
      <c r="A9" s="192" t="s">
        <v>222</v>
      </c>
      <c r="B9" s="122" t="s">
        <v>6</v>
      </c>
      <c r="C9" s="122"/>
      <c r="D9" s="194">
        <f>取引基本表!I48/取引基本表!I49</f>
        <v>0.4395577208770759</v>
      </c>
    </row>
    <row r="10" spans="1:4" ht="13.5" customHeight="1" x14ac:dyDescent="0.2">
      <c r="A10" s="191" t="s">
        <v>223</v>
      </c>
      <c r="B10" s="119" t="s">
        <v>7</v>
      </c>
      <c r="C10" s="119"/>
      <c r="D10" s="190">
        <f>取引基本表!J48/取引基本表!J49</f>
        <v>0.48793716102487378</v>
      </c>
    </row>
    <row r="11" spans="1:4" ht="13.5" customHeight="1" x14ac:dyDescent="0.2">
      <c r="A11" s="191" t="s">
        <v>224</v>
      </c>
      <c r="B11" s="119" t="s">
        <v>381</v>
      </c>
      <c r="C11" s="119"/>
      <c r="D11" s="190">
        <f>取引基本表!K48/取引基本表!K49</f>
        <v>0.45948126405410511</v>
      </c>
    </row>
    <row r="12" spans="1:4" x14ac:dyDescent="0.2">
      <c r="A12" s="191" t="s">
        <v>225</v>
      </c>
      <c r="B12" s="119" t="s">
        <v>8</v>
      </c>
      <c r="C12" s="119"/>
      <c r="D12" s="190">
        <f>取引基本表!L48/取引基本表!L49</f>
        <v>0.49464200307648559</v>
      </c>
    </row>
    <row r="13" spans="1:4" x14ac:dyDescent="0.2">
      <c r="A13" s="195" t="s">
        <v>226</v>
      </c>
      <c r="B13" s="124" t="s">
        <v>9</v>
      </c>
      <c r="C13" s="124"/>
      <c r="D13" s="197">
        <f>取引基本表!M48/取引基本表!M49</f>
        <v>0.37520808561236624</v>
      </c>
    </row>
    <row r="14" spans="1:4" x14ac:dyDescent="0.2">
      <c r="A14" s="191" t="s">
        <v>227</v>
      </c>
      <c r="B14" s="119" t="s">
        <v>10</v>
      </c>
      <c r="C14" s="119"/>
      <c r="D14" s="190">
        <f>取引基本表!N48/取引基本表!N49</f>
        <v>0.17048166210617366</v>
      </c>
    </row>
    <row r="15" spans="1:4" x14ac:dyDescent="0.2">
      <c r="A15" s="191" t="s">
        <v>228</v>
      </c>
      <c r="B15" s="119" t="s">
        <v>11</v>
      </c>
      <c r="C15" s="119"/>
      <c r="D15" s="190">
        <f>取引基本表!O48/取引基本表!O49</f>
        <v>0.54916187630090241</v>
      </c>
    </row>
    <row r="16" spans="1:4" x14ac:dyDescent="0.2">
      <c r="A16" s="191" t="s">
        <v>229</v>
      </c>
      <c r="B16" s="119" t="s">
        <v>259</v>
      </c>
      <c r="C16" s="119"/>
      <c r="D16" s="190">
        <f>取引基本表!P48/取引基本表!P49</f>
        <v>0.49803680098519804</v>
      </c>
    </row>
    <row r="17" spans="1:4" x14ac:dyDescent="0.2">
      <c r="A17" s="191" t="s">
        <v>230</v>
      </c>
      <c r="B17" s="119" t="s">
        <v>260</v>
      </c>
      <c r="C17" s="119"/>
      <c r="D17" s="190">
        <f>取引基本表!Q48/取引基本表!Q49</f>
        <v>0.49991968370926537</v>
      </c>
    </row>
    <row r="18" spans="1:4" x14ac:dyDescent="0.2">
      <c r="A18" s="191" t="s">
        <v>231</v>
      </c>
      <c r="B18" s="119" t="s">
        <v>261</v>
      </c>
      <c r="C18" s="119"/>
      <c r="D18" s="190">
        <f>取引基本表!R48/取引基本表!R49</f>
        <v>0.31701878377867643</v>
      </c>
    </row>
    <row r="19" spans="1:4" x14ac:dyDescent="0.2">
      <c r="A19" s="192" t="s">
        <v>232</v>
      </c>
      <c r="B19" s="122" t="s">
        <v>262</v>
      </c>
      <c r="C19" s="122"/>
      <c r="D19" s="194">
        <f>取引基本表!S48/取引基本表!S49</f>
        <v>0.40919278760913924</v>
      </c>
    </row>
    <row r="20" spans="1:4" x14ac:dyDescent="0.2">
      <c r="A20" s="191" t="s">
        <v>233</v>
      </c>
      <c r="B20" s="119" t="s">
        <v>12</v>
      </c>
      <c r="C20" s="119"/>
      <c r="D20" s="190">
        <f>取引基本表!T48/取引基本表!T49</f>
        <v>0.49438718236554752</v>
      </c>
    </row>
    <row r="21" spans="1:4" ht="13.5" customHeight="1" x14ac:dyDescent="0.2">
      <c r="A21" s="191" t="s">
        <v>234</v>
      </c>
      <c r="B21" s="119" t="s">
        <v>382</v>
      </c>
      <c r="C21" s="119"/>
      <c r="D21" s="190">
        <f>取引基本表!U48/取引基本表!U49</f>
        <v>0.38490786779760161</v>
      </c>
    </row>
    <row r="22" spans="1:4" x14ac:dyDescent="0.2">
      <c r="A22" s="191" t="s">
        <v>0</v>
      </c>
      <c r="B22" s="119" t="s">
        <v>263</v>
      </c>
      <c r="C22" s="119"/>
      <c r="D22" s="190">
        <f>取引基本表!V48/取引基本表!V49</f>
        <v>0.34404863719183432</v>
      </c>
    </row>
    <row r="23" spans="1:4" ht="13.5" customHeight="1" x14ac:dyDescent="0.2">
      <c r="A23" s="191" t="s">
        <v>1</v>
      </c>
      <c r="B23" s="119" t="s">
        <v>108</v>
      </c>
      <c r="C23" s="119"/>
      <c r="D23" s="190">
        <f>取引基本表!W48/取引基本表!W49</f>
        <v>0.40617425985580613</v>
      </c>
    </row>
    <row r="24" spans="1:4" ht="13.5" customHeight="1" x14ac:dyDescent="0.2">
      <c r="A24" s="192" t="s">
        <v>235</v>
      </c>
      <c r="B24" s="122" t="s">
        <v>264</v>
      </c>
      <c r="C24" s="122"/>
      <c r="D24" s="194">
        <f>取引基本表!X48/取引基本表!X49</f>
        <v>0.48129768273253631</v>
      </c>
    </row>
    <row r="25" spans="1:4" x14ac:dyDescent="0.2">
      <c r="A25" s="191" t="s">
        <v>236</v>
      </c>
      <c r="B25" s="119" t="s">
        <v>393</v>
      </c>
      <c r="C25" s="119"/>
      <c r="D25" s="190">
        <f>取引基本表!Y48/取引基本表!Y49</f>
        <v>0.49945317803230288</v>
      </c>
    </row>
    <row r="26" spans="1:4" x14ac:dyDescent="0.2">
      <c r="A26" s="191" t="s">
        <v>237</v>
      </c>
      <c r="B26" s="119" t="s">
        <v>266</v>
      </c>
      <c r="C26" s="119"/>
      <c r="D26" s="190">
        <f>取引基本表!Z48/取引基本表!Z49</f>
        <v>0.4326613852066829</v>
      </c>
    </row>
    <row r="27" spans="1:4" x14ac:dyDescent="0.2">
      <c r="A27" s="191" t="s">
        <v>238</v>
      </c>
      <c r="B27" s="119" t="s">
        <v>267</v>
      </c>
      <c r="C27" s="119"/>
      <c r="D27" s="190">
        <f>取引基本表!AA48/取引基本表!AA49</f>
        <v>0.65252510002264663</v>
      </c>
    </row>
    <row r="28" spans="1:4" x14ac:dyDescent="0.2">
      <c r="A28" s="191" t="s">
        <v>239</v>
      </c>
      <c r="B28" s="119" t="s">
        <v>268</v>
      </c>
      <c r="C28" s="119"/>
      <c r="D28" s="190">
        <f>取引基本表!AB48/取引基本表!AB49</f>
        <v>0.68620015033588022</v>
      </c>
    </row>
    <row r="29" spans="1:4" x14ac:dyDescent="0.2">
      <c r="A29" s="192" t="s">
        <v>240</v>
      </c>
      <c r="B29" s="122" t="s">
        <v>269</v>
      </c>
      <c r="C29" s="122"/>
      <c r="D29" s="194">
        <f>取引基本表!AC48/取引基本表!AC49</f>
        <v>0.62647739602169983</v>
      </c>
    </row>
    <row r="30" spans="1:4" x14ac:dyDescent="0.2">
      <c r="A30" s="191" t="s">
        <v>2</v>
      </c>
      <c r="B30" s="119" t="s">
        <v>270</v>
      </c>
      <c r="C30" s="119"/>
      <c r="D30" s="190">
        <f>取引基本表!AD48/取引基本表!AD49</f>
        <v>0.84918878418489385</v>
      </c>
    </row>
    <row r="31" spans="1:4" x14ac:dyDescent="0.2">
      <c r="A31" s="191" t="s">
        <v>241</v>
      </c>
      <c r="B31" s="119" t="s">
        <v>271</v>
      </c>
      <c r="C31" s="119"/>
      <c r="D31" s="190">
        <f>取引基本表!AE48/取引基本表!AE49</f>
        <v>0.49368853515037864</v>
      </c>
    </row>
    <row r="32" spans="1:4" ht="13.5" customHeight="1" x14ac:dyDescent="0.2">
      <c r="A32" s="191" t="s">
        <v>242</v>
      </c>
      <c r="B32" s="119" t="s">
        <v>272</v>
      </c>
      <c r="C32" s="119"/>
      <c r="D32" s="190">
        <f>取引基本表!AF48/取引基本表!AF49</f>
        <v>0.51309396020045861</v>
      </c>
    </row>
    <row r="33" spans="1:4" ht="13.5" customHeight="1" x14ac:dyDescent="0.2">
      <c r="A33" s="191" t="s">
        <v>243</v>
      </c>
      <c r="B33" s="119" t="s">
        <v>273</v>
      </c>
      <c r="C33" s="119"/>
      <c r="D33" s="190">
        <f>取引基本表!AG48/取引基本表!AG49</f>
        <v>0.71120096474427186</v>
      </c>
    </row>
    <row r="34" spans="1:4" ht="13.5" customHeight="1" x14ac:dyDescent="0.2">
      <c r="A34" s="192" t="s">
        <v>244</v>
      </c>
      <c r="B34" s="122" t="s">
        <v>274</v>
      </c>
      <c r="C34" s="122"/>
      <c r="D34" s="194">
        <f>取引基本表!AH48/取引基本表!AH49</f>
        <v>0.6919674854567982</v>
      </c>
    </row>
    <row r="35" spans="1:4" ht="13.5" customHeight="1" x14ac:dyDescent="0.2">
      <c r="A35" s="191" t="s">
        <v>245</v>
      </c>
      <c r="B35" s="119" t="s">
        <v>275</v>
      </c>
      <c r="C35" s="119"/>
      <c r="D35" s="190">
        <f>取引基本表!AI48/取引基本表!AI49</f>
        <v>0.5967445611820329</v>
      </c>
    </row>
    <row r="36" spans="1:4" x14ac:dyDescent="0.2">
      <c r="A36" s="191" t="s">
        <v>246</v>
      </c>
      <c r="B36" s="119" t="s">
        <v>383</v>
      </c>
      <c r="C36" s="119"/>
      <c r="D36" s="190">
        <f>取引基本表!AJ48/取引基本表!AJ49</f>
        <v>0.61489298713059226</v>
      </c>
    </row>
    <row r="37" spans="1:4" x14ac:dyDescent="0.2">
      <c r="A37" s="191" t="s">
        <v>247</v>
      </c>
      <c r="B37" s="119" t="s">
        <v>276</v>
      </c>
      <c r="C37" s="119"/>
      <c r="D37" s="190">
        <f>取引基本表!AK48/取引基本表!AK49</f>
        <v>0.6339767780746165</v>
      </c>
    </row>
    <row r="38" spans="1:4" x14ac:dyDescent="0.2">
      <c r="A38" s="195" t="s">
        <v>248</v>
      </c>
      <c r="B38" s="124" t="s">
        <v>277</v>
      </c>
      <c r="C38" s="124"/>
      <c r="D38" s="197">
        <f>取引基本表!AL48/取引基本表!AL49</f>
        <v>0.54603100444516672</v>
      </c>
    </row>
    <row r="39" spans="1:4" x14ac:dyDescent="0.2">
      <c r="A39" s="191" t="s">
        <v>249</v>
      </c>
      <c r="B39" s="119" t="s">
        <v>384</v>
      </c>
      <c r="C39" s="119"/>
      <c r="D39" s="190">
        <f>取引基本表!AM48/取引基本表!AM49</f>
        <v>0</v>
      </c>
    </row>
    <row r="40" spans="1:4" ht="12.6" thickBot="1" x14ac:dyDescent="0.25">
      <c r="A40" s="198" t="s">
        <v>250</v>
      </c>
      <c r="B40" s="199" t="s">
        <v>385</v>
      </c>
      <c r="C40" s="199"/>
      <c r="D40" s="201">
        <f>取引基本表!AN48/取引基本表!AN49</f>
        <v>0.65014164305949007</v>
      </c>
    </row>
    <row r="41" spans="1:4" x14ac:dyDescent="0.2">
      <c r="A41" s="203"/>
      <c r="B41" s="170"/>
      <c r="C41" s="157"/>
    </row>
  </sheetData>
  <phoneticPr fontId="7"/>
  <pageMargins left="0.78740157480314965" right="0.78740157480314965" top="0.78740157480314965" bottom="0.78740157480314965" header="0.51181102362204722" footer="0.51181102362204722"/>
  <pageSetup paperSize="9" orientation="portrait" r:id="rId1"/>
  <headerFooter alignWithMargins="0">
    <oddFooter>&amp;R&amp;F  &amp;A</oddFooter>
  </headerFooter>
  <ignoredErrors>
    <ignoredError sqref="A4:A40"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D49"/>
  <sheetViews>
    <sheetView zoomScaleNormal="100" workbookViewId="0">
      <pane xSplit="3" ySplit="3" topLeftCell="AX33" activePane="bottomRight" state="frozen"/>
      <selection pane="topRight"/>
      <selection pane="bottomLeft"/>
      <selection pane="bottomRight"/>
    </sheetView>
  </sheetViews>
  <sheetFormatPr defaultColWidth="9" defaultRowHeight="15.75" customHeight="1" x14ac:dyDescent="0.15"/>
  <cols>
    <col min="1" max="1" width="2.77734375" style="239" customWidth="1"/>
    <col min="2" max="2" width="27.109375" style="240" customWidth="1"/>
    <col min="3" max="3" width="2.77734375" style="241" customWidth="1"/>
    <col min="4" max="55" width="10.6640625" style="137" customWidth="1"/>
    <col min="56" max="56" width="3.21875" style="242" customWidth="1"/>
    <col min="57" max="16384" width="9" style="137"/>
  </cols>
  <sheetData>
    <row r="1" spans="1:56" ht="15.75" customHeight="1" thickBot="1" x14ac:dyDescent="0.2">
      <c r="A1" s="208" t="s">
        <v>28</v>
      </c>
      <c r="B1" s="209"/>
      <c r="C1" s="210"/>
      <c r="D1" s="209"/>
      <c r="E1" s="209"/>
      <c r="BD1" s="211" t="s">
        <v>287</v>
      </c>
    </row>
    <row r="2" spans="1:56" s="219" customFormat="1" ht="12" x14ac:dyDescent="0.2">
      <c r="A2" s="180"/>
      <c r="B2" s="181"/>
      <c r="C2" s="181"/>
      <c r="D2" s="212" t="s">
        <v>21</v>
      </c>
      <c r="E2" s="181" t="s">
        <v>22</v>
      </c>
      <c r="F2" s="181" t="s">
        <v>219</v>
      </c>
      <c r="G2" s="181" t="s">
        <v>220</v>
      </c>
      <c r="H2" s="181" t="s">
        <v>221</v>
      </c>
      <c r="I2" s="181" t="s">
        <v>222</v>
      </c>
      <c r="J2" s="181" t="s">
        <v>223</v>
      </c>
      <c r="K2" s="181" t="s">
        <v>224</v>
      </c>
      <c r="L2" s="181" t="s">
        <v>225</v>
      </c>
      <c r="M2" s="181" t="s">
        <v>226</v>
      </c>
      <c r="N2" s="181" t="s">
        <v>227</v>
      </c>
      <c r="O2" s="181" t="s">
        <v>228</v>
      </c>
      <c r="P2" s="181" t="s">
        <v>229</v>
      </c>
      <c r="Q2" s="213" t="s">
        <v>230</v>
      </c>
      <c r="R2" s="213" t="s">
        <v>231</v>
      </c>
      <c r="S2" s="213" t="s">
        <v>232</v>
      </c>
      <c r="T2" s="213" t="s">
        <v>233</v>
      </c>
      <c r="U2" s="213" t="s">
        <v>234</v>
      </c>
      <c r="V2" s="213" t="s">
        <v>0</v>
      </c>
      <c r="W2" s="213" t="s">
        <v>1</v>
      </c>
      <c r="X2" s="181" t="s">
        <v>235</v>
      </c>
      <c r="Y2" s="181" t="s">
        <v>236</v>
      </c>
      <c r="Z2" s="181" t="s">
        <v>237</v>
      </c>
      <c r="AA2" s="181" t="s">
        <v>238</v>
      </c>
      <c r="AB2" s="181" t="s">
        <v>239</v>
      </c>
      <c r="AC2" s="181" t="s">
        <v>240</v>
      </c>
      <c r="AD2" s="181" t="s">
        <v>2</v>
      </c>
      <c r="AE2" s="181" t="s">
        <v>241</v>
      </c>
      <c r="AF2" s="181" t="s">
        <v>242</v>
      </c>
      <c r="AG2" s="181" t="s">
        <v>243</v>
      </c>
      <c r="AH2" s="181" t="s">
        <v>244</v>
      </c>
      <c r="AI2" s="181" t="s">
        <v>245</v>
      </c>
      <c r="AJ2" s="181" t="s">
        <v>246</v>
      </c>
      <c r="AK2" s="181" t="s">
        <v>247</v>
      </c>
      <c r="AL2" s="181" t="s">
        <v>248</v>
      </c>
      <c r="AM2" s="181" t="s">
        <v>249</v>
      </c>
      <c r="AN2" s="181" t="s">
        <v>250</v>
      </c>
      <c r="AO2" s="214" t="s">
        <v>251</v>
      </c>
      <c r="AP2" s="181" t="s">
        <v>252</v>
      </c>
      <c r="AQ2" s="181" t="s">
        <v>253</v>
      </c>
      <c r="AR2" s="181" t="s">
        <v>254</v>
      </c>
      <c r="AS2" s="181" t="s">
        <v>255</v>
      </c>
      <c r="AT2" s="181" t="s">
        <v>256</v>
      </c>
      <c r="AU2" s="181" t="s">
        <v>257</v>
      </c>
      <c r="AV2" s="215">
        <v>78</v>
      </c>
      <c r="AW2" s="215">
        <v>79</v>
      </c>
      <c r="AX2" s="181">
        <v>81</v>
      </c>
      <c r="AY2" s="215">
        <v>82</v>
      </c>
      <c r="AZ2" s="215">
        <v>83</v>
      </c>
      <c r="BA2" s="216">
        <v>87</v>
      </c>
      <c r="BB2" s="214">
        <v>88</v>
      </c>
      <c r="BC2" s="217">
        <v>97</v>
      </c>
      <c r="BD2" s="218"/>
    </row>
    <row r="3" spans="1:56" s="226" customFormat="1" ht="48" x14ac:dyDescent="0.2">
      <c r="A3" s="184"/>
      <c r="B3" s="126"/>
      <c r="C3" s="126"/>
      <c r="D3" s="153" t="s">
        <v>380</v>
      </c>
      <c r="E3" s="154" t="s">
        <v>3</v>
      </c>
      <c r="F3" s="154" t="s">
        <v>258</v>
      </c>
      <c r="G3" s="154" t="s">
        <v>4</v>
      </c>
      <c r="H3" s="154" t="s">
        <v>5</v>
      </c>
      <c r="I3" s="154" t="s">
        <v>6</v>
      </c>
      <c r="J3" s="154" t="s">
        <v>7</v>
      </c>
      <c r="K3" s="154" t="s">
        <v>381</v>
      </c>
      <c r="L3" s="154" t="s">
        <v>8</v>
      </c>
      <c r="M3" s="154" t="s">
        <v>9</v>
      </c>
      <c r="N3" s="154" t="s">
        <v>10</v>
      </c>
      <c r="O3" s="154" t="s">
        <v>11</v>
      </c>
      <c r="P3" s="154" t="s">
        <v>259</v>
      </c>
      <c r="Q3" s="220" t="s">
        <v>260</v>
      </c>
      <c r="R3" s="220" t="s">
        <v>261</v>
      </c>
      <c r="S3" s="154" t="s">
        <v>262</v>
      </c>
      <c r="T3" s="154" t="s">
        <v>12</v>
      </c>
      <c r="U3" s="154" t="s">
        <v>382</v>
      </c>
      <c r="V3" s="154" t="s">
        <v>263</v>
      </c>
      <c r="W3" s="154" t="s">
        <v>108</v>
      </c>
      <c r="X3" s="154" t="s">
        <v>264</v>
      </c>
      <c r="Y3" s="154" t="s">
        <v>393</v>
      </c>
      <c r="Z3" s="154" t="s">
        <v>266</v>
      </c>
      <c r="AA3" s="154" t="s">
        <v>267</v>
      </c>
      <c r="AB3" s="154" t="s">
        <v>268</v>
      </c>
      <c r="AC3" s="154" t="s">
        <v>269</v>
      </c>
      <c r="AD3" s="154" t="s">
        <v>270</v>
      </c>
      <c r="AE3" s="154" t="s">
        <v>271</v>
      </c>
      <c r="AF3" s="154" t="s">
        <v>272</v>
      </c>
      <c r="AG3" s="154" t="s">
        <v>273</v>
      </c>
      <c r="AH3" s="154" t="s">
        <v>274</v>
      </c>
      <c r="AI3" s="154" t="s">
        <v>275</v>
      </c>
      <c r="AJ3" s="154" t="s">
        <v>383</v>
      </c>
      <c r="AK3" s="154" t="s">
        <v>276</v>
      </c>
      <c r="AL3" s="154" t="s">
        <v>277</v>
      </c>
      <c r="AM3" s="154" t="s">
        <v>384</v>
      </c>
      <c r="AN3" s="154" t="s">
        <v>385</v>
      </c>
      <c r="AO3" s="221" t="s">
        <v>15</v>
      </c>
      <c r="AP3" s="154" t="s">
        <v>278</v>
      </c>
      <c r="AQ3" s="154" t="s">
        <v>16</v>
      </c>
      <c r="AR3" s="154" t="s">
        <v>17</v>
      </c>
      <c r="AS3" s="154" t="s">
        <v>279</v>
      </c>
      <c r="AT3" s="154" t="s">
        <v>280</v>
      </c>
      <c r="AU3" s="154" t="s">
        <v>18</v>
      </c>
      <c r="AV3" s="222" t="s">
        <v>281</v>
      </c>
      <c r="AW3" s="222" t="s">
        <v>282</v>
      </c>
      <c r="AX3" s="154" t="s">
        <v>283</v>
      </c>
      <c r="AY3" s="222" t="s">
        <v>19</v>
      </c>
      <c r="AZ3" s="222" t="s">
        <v>20</v>
      </c>
      <c r="BA3" s="223" t="s">
        <v>284</v>
      </c>
      <c r="BB3" s="224" t="s">
        <v>285</v>
      </c>
      <c r="BC3" s="155" t="s">
        <v>286</v>
      </c>
      <c r="BD3" s="225"/>
    </row>
    <row r="4" spans="1:56" ht="15.75" customHeight="1" x14ac:dyDescent="0.2">
      <c r="A4" s="187" t="s">
        <v>21</v>
      </c>
      <c r="B4" s="188" t="s">
        <v>380</v>
      </c>
      <c r="C4" s="119"/>
      <c r="D4" s="596">
        <v>10175</v>
      </c>
      <c r="E4" s="597">
        <v>0</v>
      </c>
      <c r="F4" s="597">
        <v>30842</v>
      </c>
      <c r="G4" s="597">
        <v>189</v>
      </c>
      <c r="H4" s="597">
        <v>4630</v>
      </c>
      <c r="I4" s="597">
        <v>2218</v>
      </c>
      <c r="J4" s="597">
        <v>0</v>
      </c>
      <c r="K4" s="597">
        <v>102</v>
      </c>
      <c r="L4" s="597">
        <v>17</v>
      </c>
      <c r="M4" s="597">
        <v>0</v>
      </c>
      <c r="N4" s="597">
        <v>0</v>
      </c>
      <c r="O4" s="597">
        <v>0</v>
      </c>
      <c r="P4" s="597">
        <v>0</v>
      </c>
      <c r="Q4" s="597">
        <v>0</v>
      </c>
      <c r="R4" s="597">
        <v>0</v>
      </c>
      <c r="S4" s="597">
        <v>0</v>
      </c>
      <c r="T4" s="597">
        <v>0</v>
      </c>
      <c r="U4" s="597">
        <v>0</v>
      </c>
      <c r="V4" s="597">
        <v>0</v>
      </c>
      <c r="W4" s="597">
        <v>3752</v>
      </c>
      <c r="X4" s="597">
        <v>531</v>
      </c>
      <c r="Y4" s="597">
        <v>0</v>
      </c>
      <c r="Z4" s="597">
        <v>0</v>
      </c>
      <c r="AA4" s="597">
        <v>0</v>
      </c>
      <c r="AB4" s="597">
        <v>89</v>
      </c>
      <c r="AC4" s="597">
        <v>0</v>
      </c>
      <c r="AD4" s="597">
        <v>4</v>
      </c>
      <c r="AE4" s="597">
        <v>0</v>
      </c>
      <c r="AF4" s="597">
        <v>0</v>
      </c>
      <c r="AG4" s="597">
        <v>5</v>
      </c>
      <c r="AH4" s="597">
        <v>516</v>
      </c>
      <c r="AI4" s="597">
        <v>1403</v>
      </c>
      <c r="AJ4" s="597">
        <v>129</v>
      </c>
      <c r="AK4" s="597">
        <v>3</v>
      </c>
      <c r="AL4" s="597">
        <v>4798</v>
      </c>
      <c r="AM4" s="597">
        <v>0</v>
      </c>
      <c r="AN4" s="597">
        <v>0</v>
      </c>
      <c r="AO4" s="598">
        <v>59403</v>
      </c>
      <c r="AP4" s="597">
        <v>572</v>
      </c>
      <c r="AQ4" s="597">
        <v>29097</v>
      </c>
      <c r="AR4" s="597">
        <v>0</v>
      </c>
      <c r="AS4" s="597">
        <v>0</v>
      </c>
      <c r="AT4" s="597">
        <v>231</v>
      </c>
      <c r="AU4" s="597">
        <v>1075</v>
      </c>
      <c r="AV4" s="615">
        <v>30975</v>
      </c>
      <c r="AW4" s="615">
        <v>90378</v>
      </c>
      <c r="AX4" s="597">
        <v>41006</v>
      </c>
      <c r="AY4" s="615">
        <v>71981</v>
      </c>
      <c r="AZ4" s="615">
        <v>131384</v>
      </c>
      <c r="BA4" s="616">
        <v>-44420</v>
      </c>
      <c r="BB4" s="598">
        <v>27561</v>
      </c>
      <c r="BC4" s="617">
        <v>86964</v>
      </c>
      <c r="BD4" s="227" t="s">
        <v>21</v>
      </c>
    </row>
    <row r="5" spans="1:56" ht="15.75" customHeight="1" x14ac:dyDescent="0.2">
      <c r="A5" s="191" t="s">
        <v>22</v>
      </c>
      <c r="B5" s="119" t="s">
        <v>3</v>
      </c>
      <c r="C5" s="119"/>
      <c r="D5" s="596">
        <v>1</v>
      </c>
      <c r="E5" s="597">
        <v>1</v>
      </c>
      <c r="F5" s="597">
        <v>81</v>
      </c>
      <c r="G5" s="597">
        <v>10</v>
      </c>
      <c r="H5" s="597">
        <v>493</v>
      </c>
      <c r="I5" s="597">
        <v>2537</v>
      </c>
      <c r="J5" s="597">
        <v>395</v>
      </c>
      <c r="K5" s="597">
        <v>5</v>
      </c>
      <c r="L5" s="597">
        <v>2625</v>
      </c>
      <c r="M5" s="597">
        <v>1170</v>
      </c>
      <c r="N5" s="597">
        <v>11851</v>
      </c>
      <c r="O5" s="597">
        <v>35</v>
      </c>
      <c r="P5" s="597">
        <v>5</v>
      </c>
      <c r="Q5" s="597">
        <v>14</v>
      </c>
      <c r="R5" s="597">
        <v>1</v>
      </c>
      <c r="S5" s="597">
        <v>18</v>
      </c>
      <c r="T5" s="597">
        <v>2</v>
      </c>
      <c r="U5" s="597">
        <v>0</v>
      </c>
      <c r="V5" s="597">
        <v>50</v>
      </c>
      <c r="W5" s="597">
        <v>183</v>
      </c>
      <c r="X5" s="597">
        <v>1128</v>
      </c>
      <c r="Y5" s="597">
        <v>37857</v>
      </c>
      <c r="Z5" s="597">
        <v>0</v>
      </c>
      <c r="AA5" s="597">
        <v>0</v>
      </c>
      <c r="AB5" s="597">
        <v>1</v>
      </c>
      <c r="AC5" s="597">
        <v>0</v>
      </c>
      <c r="AD5" s="597">
        <v>0</v>
      </c>
      <c r="AE5" s="597">
        <v>0</v>
      </c>
      <c r="AF5" s="597">
        <v>0</v>
      </c>
      <c r="AG5" s="597">
        <v>1</v>
      </c>
      <c r="AH5" s="597">
        <v>16</v>
      </c>
      <c r="AI5" s="597">
        <v>4</v>
      </c>
      <c r="AJ5" s="597">
        <v>2</v>
      </c>
      <c r="AK5" s="597">
        <v>2</v>
      </c>
      <c r="AL5" s="597">
        <v>2</v>
      </c>
      <c r="AM5" s="597">
        <v>0</v>
      </c>
      <c r="AN5" s="597">
        <v>4</v>
      </c>
      <c r="AO5" s="598">
        <v>58494</v>
      </c>
      <c r="AP5" s="597">
        <v>-40</v>
      </c>
      <c r="AQ5" s="597">
        <v>-37</v>
      </c>
      <c r="AR5" s="597">
        <v>0</v>
      </c>
      <c r="AS5" s="597">
        <v>0</v>
      </c>
      <c r="AT5" s="597">
        <v>-42</v>
      </c>
      <c r="AU5" s="597">
        <v>1148</v>
      </c>
      <c r="AV5" s="615">
        <v>1029</v>
      </c>
      <c r="AW5" s="615">
        <v>59523</v>
      </c>
      <c r="AX5" s="597">
        <v>1795</v>
      </c>
      <c r="AY5" s="615">
        <v>2824</v>
      </c>
      <c r="AZ5" s="615">
        <v>61318</v>
      </c>
      <c r="BA5" s="616">
        <v>-57605</v>
      </c>
      <c r="BB5" s="598">
        <v>-54781</v>
      </c>
      <c r="BC5" s="617">
        <v>3713</v>
      </c>
      <c r="BD5" s="228" t="s">
        <v>22</v>
      </c>
    </row>
    <row r="6" spans="1:56" ht="15.75" customHeight="1" x14ac:dyDescent="0.2">
      <c r="A6" s="191" t="s">
        <v>219</v>
      </c>
      <c r="B6" s="119" t="s">
        <v>258</v>
      </c>
      <c r="C6" s="119"/>
      <c r="D6" s="596">
        <v>4554</v>
      </c>
      <c r="E6" s="597">
        <v>0</v>
      </c>
      <c r="F6" s="597">
        <v>56917</v>
      </c>
      <c r="G6" s="597">
        <v>16</v>
      </c>
      <c r="H6" s="597">
        <v>390</v>
      </c>
      <c r="I6" s="597">
        <v>8919</v>
      </c>
      <c r="J6" s="597">
        <v>0</v>
      </c>
      <c r="K6" s="597">
        <v>3</v>
      </c>
      <c r="L6" s="597">
        <v>65</v>
      </c>
      <c r="M6" s="597">
        <v>1</v>
      </c>
      <c r="N6" s="597">
        <v>0</v>
      </c>
      <c r="O6" s="597">
        <v>0</v>
      </c>
      <c r="P6" s="597">
        <v>0</v>
      </c>
      <c r="Q6" s="597">
        <v>0</v>
      </c>
      <c r="R6" s="597">
        <v>0</v>
      </c>
      <c r="S6" s="597">
        <v>0</v>
      </c>
      <c r="T6" s="597">
        <v>0</v>
      </c>
      <c r="U6" s="597">
        <v>0</v>
      </c>
      <c r="V6" s="597">
        <v>0</v>
      </c>
      <c r="W6" s="597">
        <v>260</v>
      </c>
      <c r="X6" s="597">
        <v>38</v>
      </c>
      <c r="Y6" s="597">
        <v>0</v>
      </c>
      <c r="Z6" s="597">
        <v>0</v>
      </c>
      <c r="AA6" s="597">
        <v>0</v>
      </c>
      <c r="AB6" s="597">
        <v>84</v>
      </c>
      <c r="AC6" s="597">
        <v>0</v>
      </c>
      <c r="AD6" s="597">
        <v>0</v>
      </c>
      <c r="AE6" s="597">
        <v>0</v>
      </c>
      <c r="AF6" s="597">
        <v>0</v>
      </c>
      <c r="AG6" s="597">
        <v>202</v>
      </c>
      <c r="AH6" s="597">
        <v>2023</v>
      </c>
      <c r="AI6" s="597">
        <v>4935</v>
      </c>
      <c r="AJ6" s="597">
        <v>95</v>
      </c>
      <c r="AK6" s="597">
        <v>1</v>
      </c>
      <c r="AL6" s="597">
        <v>30825</v>
      </c>
      <c r="AM6" s="597">
        <v>0</v>
      </c>
      <c r="AN6" s="597">
        <v>127</v>
      </c>
      <c r="AO6" s="598">
        <v>109455</v>
      </c>
      <c r="AP6" s="597">
        <v>7422</v>
      </c>
      <c r="AQ6" s="597">
        <v>233827</v>
      </c>
      <c r="AR6" s="597">
        <v>0</v>
      </c>
      <c r="AS6" s="597">
        <v>0</v>
      </c>
      <c r="AT6" s="597">
        <v>0</v>
      </c>
      <c r="AU6" s="597">
        <v>-637</v>
      </c>
      <c r="AV6" s="615">
        <v>240612</v>
      </c>
      <c r="AW6" s="615">
        <v>350067</v>
      </c>
      <c r="AX6" s="597">
        <v>157417</v>
      </c>
      <c r="AY6" s="615">
        <v>398029</v>
      </c>
      <c r="AZ6" s="615">
        <v>507484</v>
      </c>
      <c r="BA6" s="616">
        <v>-285649</v>
      </c>
      <c r="BB6" s="598">
        <v>112380</v>
      </c>
      <c r="BC6" s="617">
        <v>221835</v>
      </c>
      <c r="BD6" s="228" t="s">
        <v>219</v>
      </c>
    </row>
    <row r="7" spans="1:56" ht="15.75" customHeight="1" x14ac:dyDescent="0.2">
      <c r="A7" s="191" t="s">
        <v>220</v>
      </c>
      <c r="B7" s="119" t="s">
        <v>4</v>
      </c>
      <c r="C7" s="119"/>
      <c r="D7" s="596">
        <v>612</v>
      </c>
      <c r="E7" s="597">
        <v>10</v>
      </c>
      <c r="F7" s="597">
        <v>190</v>
      </c>
      <c r="G7" s="597">
        <v>6996</v>
      </c>
      <c r="H7" s="597">
        <v>522</v>
      </c>
      <c r="I7" s="597">
        <v>1348</v>
      </c>
      <c r="J7" s="597">
        <v>3</v>
      </c>
      <c r="K7" s="597">
        <v>257</v>
      </c>
      <c r="L7" s="597">
        <v>378</v>
      </c>
      <c r="M7" s="597">
        <v>120</v>
      </c>
      <c r="N7" s="597">
        <v>413</v>
      </c>
      <c r="O7" s="597">
        <v>287</v>
      </c>
      <c r="P7" s="597">
        <v>162</v>
      </c>
      <c r="Q7" s="597">
        <v>1067</v>
      </c>
      <c r="R7" s="597">
        <v>37</v>
      </c>
      <c r="S7" s="597">
        <v>894</v>
      </c>
      <c r="T7" s="597">
        <v>64</v>
      </c>
      <c r="U7" s="597">
        <v>6</v>
      </c>
      <c r="V7" s="597">
        <v>92</v>
      </c>
      <c r="W7" s="597">
        <v>628</v>
      </c>
      <c r="X7" s="597">
        <v>2364</v>
      </c>
      <c r="Y7" s="597">
        <v>84</v>
      </c>
      <c r="Z7" s="597">
        <v>35</v>
      </c>
      <c r="AA7" s="597">
        <v>216</v>
      </c>
      <c r="AB7" s="597">
        <v>2563</v>
      </c>
      <c r="AC7" s="597">
        <v>364</v>
      </c>
      <c r="AD7" s="597">
        <v>26</v>
      </c>
      <c r="AE7" s="597">
        <v>397</v>
      </c>
      <c r="AF7" s="597">
        <v>254</v>
      </c>
      <c r="AG7" s="597">
        <v>1254</v>
      </c>
      <c r="AH7" s="597">
        <v>122</v>
      </c>
      <c r="AI7" s="597">
        <v>2452</v>
      </c>
      <c r="AJ7" s="597">
        <v>1205</v>
      </c>
      <c r="AK7" s="597">
        <v>748</v>
      </c>
      <c r="AL7" s="597">
        <v>1274</v>
      </c>
      <c r="AM7" s="597">
        <v>243</v>
      </c>
      <c r="AN7" s="597">
        <v>6</v>
      </c>
      <c r="AO7" s="598">
        <v>27693</v>
      </c>
      <c r="AP7" s="597">
        <v>1020</v>
      </c>
      <c r="AQ7" s="597">
        <v>29778</v>
      </c>
      <c r="AR7" s="597">
        <v>0</v>
      </c>
      <c r="AS7" s="597">
        <v>6</v>
      </c>
      <c r="AT7" s="597">
        <v>1301</v>
      </c>
      <c r="AU7" s="597">
        <v>-1340</v>
      </c>
      <c r="AV7" s="615">
        <v>30765</v>
      </c>
      <c r="AW7" s="615">
        <v>58458</v>
      </c>
      <c r="AX7" s="597">
        <v>29620</v>
      </c>
      <c r="AY7" s="615">
        <v>60385</v>
      </c>
      <c r="AZ7" s="615">
        <v>88078</v>
      </c>
      <c r="BA7" s="616">
        <v>-53394</v>
      </c>
      <c r="BB7" s="598">
        <v>6991</v>
      </c>
      <c r="BC7" s="617">
        <v>34684</v>
      </c>
      <c r="BD7" s="228" t="s">
        <v>220</v>
      </c>
    </row>
    <row r="8" spans="1:56" ht="15.75" customHeight="1" x14ac:dyDescent="0.2">
      <c r="A8" s="191" t="s">
        <v>221</v>
      </c>
      <c r="B8" s="119" t="s">
        <v>5</v>
      </c>
      <c r="C8" s="119"/>
      <c r="D8" s="596">
        <v>1308</v>
      </c>
      <c r="E8" s="597">
        <v>3</v>
      </c>
      <c r="F8" s="597">
        <v>4375</v>
      </c>
      <c r="G8" s="597">
        <v>138</v>
      </c>
      <c r="H8" s="597">
        <v>54276</v>
      </c>
      <c r="I8" s="597">
        <v>21237</v>
      </c>
      <c r="J8" s="597">
        <v>3</v>
      </c>
      <c r="K8" s="597">
        <v>895</v>
      </c>
      <c r="L8" s="597">
        <v>1049</v>
      </c>
      <c r="M8" s="597">
        <v>98</v>
      </c>
      <c r="N8" s="597">
        <v>770</v>
      </c>
      <c r="O8" s="597">
        <v>1411</v>
      </c>
      <c r="P8" s="597">
        <v>482</v>
      </c>
      <c r="Q8" s="597">
        <v>578</v>
      </c>
      <c r="R8" s="597">
        <v>119</v>
      </c>
      <c r="S8" s="597">
        <v>1051</v>
      </c>
      <c r="T8" s="597">
        <v>365</v>
      </c>
      <c r="U8" s="597">
        <v>20</v>
      </c>
      <c r="V8" s="597">
        <v>132</v>
      </c>
      <c r="W8" s="597">
        <v>6055</v>
      </c>
      <c r="X8" s="597">
        <v>26954</v>
      </c>
      <c r="Y8" s="597">
        <v>986</v>
      </c>
      <c r="Z8" s="597">
        <v>158</v>
      </c>
      <c r="AA8" s="597">
        <v>357</v>
      </c>
      <c r="AB8" s="597">
        <v>4407</v>
      </c>
      <c r="AC8" s="597">
        <v>1252</v>
      </c>
      <c r="AD8" s="597">
        <v>252</v>
      </c>
      <c r="AE8" s="597">
        <v>1499</v>
      </c>
      <c r="AF8" s="597">
        <v>3562</v>
      </c>
      <c r="AG8" s="597">
        <v>352</v>
      </c>
      <c r="AH8" s="597">
        <v>2739</v>
      </c>
      <c r="AI8" s="597">
        <v>4180</v>
      </c>
      <c r="AJ8" s="597">
        <v>1070</v>
      </c>
      <c r="AK8" s="597">
        <v>1635</v>
      </c>
      <c r="AL8" s="597">
        <v>1438</v>
      </c>
      <c r="AM8" s="597">
        <v>5254</v>
      </c>
      <c r="AN8" s="597">
        <v>20</v>
      </c>
      <c r="AO8" s="598">
        <v>150480</v>
      </c>
      <c r="AP8" s="597">
        <v>793</v>
      </c>
      <c r="AQ8" s="597">
        <v>3477</v>
      </c>
      <c r="AR8" s="597">
        <v>21</v>
      </c>
      <c r="AS8" s="597">
        <v>66</v>
      </c>
      <c r="AT8" s="597">
        <v>2906</v>
      </c>
      <c r="AU8" s="597">
        <v>-6813</v>
      </c>
      <c r="AV8" s="615">
        <v>450</v>
      </c>
      <c r="AW8" s="615">
        <v>150930</v>
      </c>
      <c r="AX8" s="597">
        <v>156259</v>
      </c>
      <c r="AY8" s="615">
        <v>156709</v>
      </c>
      <c r="AZ8" s="615">
        <v>307189</v>
      </c>
      <c r="BA8" s="616">
        <v>-104332</v>
      </c>
      <c r="BB8" s="598">
        <v>52377</v>
      </c>
      <c r="BC8" s="617">
        <v>202857</v>
      </c>
      <c r="BD8" s="228" t="s">
        <v>221</v>
      </c>
    </row>
    <row r="9" spans="1:56" ht="15.75" customHeight="1" x14ac:dyDescent="0.2">
      <c r="A9" s="192" t="s">
        <v>222</v>
      </c>
      <c r="B9" s="122" t="s">
        <v>6</v>
      </c>
      <c r="C9" s="122"/>
      <c r="D9" s="599">
        <v>5009</v>
      </c>
      <c r="E9" s="600">
        <v>12</v>
      </c>
      <c r="F9" s="600">
        <v>2597</v>
      </c>
      <c r="G9" s="600">
        <v>3741</v>
      </c>
      <c r="H9" s="600">
        <v>5630</v>
      </c>
      <c r="I9" s="600">
        <v>166510</v>
      </c>
      <c r="J9" s="600">
        <v>175</v>
      </c>
      <c r="K9" s="600">
        <v>26503</v>
      </c>
      <c r="L9" s="600">
        <v>3028</v>
      </c>
      <c r="M9" s="600">
        <v>690</v>
      </c>
      <c r="N9" s="600">
        <v>1670</v>
      </c>
      <c r="O9" s="600">
        <v>1679</v>
      </c>
      <c r="P9" s="600">
        <v>516</v>
      </c>
      <c r="Q9" s="600">
        <v>1620</v>
      </c>
      <c r="R9" s="600">
        <v>859</v>
      </c>
      <c r="S9" s="600">
        <v>2824</v>
      </c>
      <c r="T9" s="600">
        <v>346</v>
      </c>
      <c r="U9" s="600">
        <v>31</v>
      </c>
      <c r="V9" s="600">
        <v>1244</v>
      </c>
      <c r="W9" s="600">
        <v>3846</v>
      </c>
      <c r="X9" s="600">
        <v>3078</v>
      </c>
      <c r="Y9" s="600">
        <v>161</v>
      </c>
      <c r="Z9" s="600">
        <v>350</v>
      </c>
      <c r="AA9" s="600">
        <v>1178</v>
      </c>
      <c r="AB9" s="600">
        <v>6</v>
      </c>
      <c r="AC9" s="600">
        <v>6</v>
      </c>
      <c r="AD9" s="600">
        <v>24</v>
      </c>
      <c r="AE9" s="600">
        <v>165</v>
      </c>
      <c r="AF9" s="600">
        <v>277</v>
      </c>
      <c r="AG9" s="600">
        <v>251</v>
      </c>
      <c r="AH9" s="600">
        <v>3864</v>
      </c>
      <c r="AI9" s="600">
        <v>92776</v>
      </c>
      <c r="AJ9" s="600">
        <v>129</v>
      </c>
      <c r="AK9" s="600">
        <v>1516</v>
      </c>
      <c r="AL9" s="600">
        <v>2916</v>
      </c>
      <c r="AM9" s="600">
        <v>113</v>
      </c>
      <c r="AN9" s="600">
        <v>121</v>
      </c>
      <c r="AO9" s="601">
        <v>335461</v>
      </c>
      <c r="AP9" s="600">
        <v>1728</v>
      </c>
      <c r="AQ9" s="600">
        <v>18593</v>
      </c>
      <c r="AR9" s="600">
        <v>0</v>
      </c>
      <c r="AS9" s="600">
        <v>0</v>
      </c>
      <c r="AT9" s="600">
        <v>0</v>
      </c>
      <c r="AU9" s="600">
        <v>-392</v>
      </c>
      <c r="AV9" s="618">
        <v>19929</v>
      </c>
      <c r="AW9" s="618">
        <v>355390</v>
      </c>
      <c r="AX9" s="600">
        <v>759334</v>
      </c>
      <c r="AY9" s="618">
        <v>779263</v>
      </c>
      <c r="AZ9" s="618">
        <v>1114724</v>
      </c>
      <c r="BA9" s="619">
        <v>-286107</v>
      </c>
      <c r="BB9" s="601">
        <v>493156</v>
      </c>
      <c r="BC9" s="620">
        <v>828617</v>
      </c>
      <c r="BD9" s="229" t="s">
        <v>222</v>
      </c>
    </row>
    <row r="10" spans="1:56" ht="15.75" customHeight="1" x14ac:dyDescent="0.2">
      <c r="A10" s="191" t="s">
        <v>223</v>
      </c>
      <c r="B10" s="119" t="s">
        <v>7</v>
      </c>
      <c r="C10" s="119"/>
      <c r="D10" s="596">
        <v>1205</v>
      </c>
      <c r="E10" s="597">
        <v>78</v>
      </c>
      <c r="F10" s="597">
        <v>770</v>
      </c>
      <c r="G10" s="597">
        <v>154</v>
      </c>
      <c r="H10" s="597">
        <v>537</v>
      </c>
      <c r="I10" s="597">
        <v>3893</v>
      </c>
      <c r="J10" s="597">
        <v>1144</v>
      </c>
      <c r="K10" s="597">
        <v>126</v>
      </c>
      <c r="L10" s="597">
        <v>628</v>
      </c>
      <c r="M10" s="597">
        <v>2413</v>
      </c>
      <c r="N10" s="597">
        <v>840</v>
      </c>
      <c r="O10" s="597">
        <v>1242</v>
      </c>
      <c r="P10" s="597">
        <v>198</v>
      </c>
      <c r="Q10" s="597">
        <v>312</v>
      </c>
      <c r="R10" s="597">
        <v>40</v>
      </c>
      <c r="S10" s="597">
        <v>124</v>
      </c>
      <c r="T10" s="597">
        <v>33</v>
      </c>
      <c r="U10" s="597">
        <v>6</v>
      </c>
      <c r="V10" s="597">
        <v>572</v>
      </c>
      <c r="W10" s="597">
        <v>363</v>
      </c>
      <c r="X10" s="597">
        <v>6535</v>
      </c>
      <c r="Y10" s="597">
        <v>6436</v>
      </c>
      <c r="Z10" s="597">
        <v>526</v>
      </c>
      <c r="AA10" s="597">
        <v>989</v>
      </c>
      <c r="AB10" s="597">
        <v>835</v>
      </c>
      <c r="AC10" s="597">
        <v>108</v>
      </c>
      <c r="AD10" s="597">
        <v>197</v>
      </c>
      <c r="AE10" s="597">
        <v>38543</v>
      </c>
      <c r="AF10" s="597">
        <v>239</v>
      </c>
      <c r="AG10" s="597">
        <v>2071</v>
      </c>
      <c r="AH10" s="597">
        <v>918</v>
      </c>
      <c r="AI10" s="597">
        <v>1375</v>
      </c>
      <c r="AJ10" s="597">
        <v>181</v>
      </c>
      <c r="AK10" s="597">
        <v>778</v>
      </c>
      <c r="AL10" s="597">
        <v>1131</v>
      </c>
      <c r="AM10" s="597">
        <v>0</v>
      </c>
      <c r="AN10" s="597">
        <v>283</v>
      </c>
      <c r="AO10" s="598">
        <v>75823</v>
      </c>
      <c r="AP10" s="597">
        <v>133</v>
      </c>
      <c r="AQ10" s="597">
        <v>45456</v>
      </c>
      <c r="AR10" s="597">
        <v>0</v>
      </c>
      <c r="AS10" s="597">
        <v>0</v>
      </c>
      <c r="AT10" s="597">
        <v>0</v>
      </c>
      <c r="AU10" s="597">
        <v>382</v>
      </c>
      <c r="AV10" s="615">
        <v>45971</v>
      </c>
      <c r="AW10" s="615">
        <v>121794</v>
      </c>
      <c r="AX10" s="597">
        <v>1</v>
      </c>
      <c r="AY10" s="615">
        <v>45972</v>
      </c>
      <c r="AZ10" s="615">
        <v>121795</v>
      </c>
      <c r="BA10" s="616">
        <v>-116448</v>
      </c>
      <c r="BB10" s="598">
        <v>-70476</v>
      </c>
      <c r="BC10" s="617">
        <v>5347</v>
      </c>
      <c r="BD10" s="228" t="s">
        <v>223</v>
      </c>
    </row>
    <row r="11" spans="1:56" ht="15.75" customHeight="1" x14ac:dyDescent="0.2">
      <c r="A11" s="191" t="s">
        <v>224</v>
      </c>
      <c r="B11" s="119" t="s">
        <v>381</v>
      </c>
      <c r="C11" s="119"/>
      <c r="D11" s="596">
        <v>570</v>
      </c>
      <c r="E11" s="597">
        <v>13</v>
      </c>
      <c r="F11" s="597">
        <v>6670</v>
      </c>
      <c r="G11" s="597">
        <v>163</v>
      </c>
      <c r="H11" s="597">
        <v>2676</v>
      </c>
      <c r="I11" s="597">
        <v>43746</v>
      </c>
      <c r="J11" s="597">
        <v>4</v>
      </c>
      <c r="K11" s="597">
        <v>35334</v>
      </c>
      <c r="L11" s="597">
        <v>732</v>
      </c>
      <c r="M11" s="597">
        <v>156</v>
      </c>
      <c r="N11" s="597">
        <v>797</v>
      </c>
      <c r="O11" s="597">
        <v>1900</v>
      </c>
      <c r="P11" s="597">
        <v>1289</v>
      </c>
      <c r="Q11" s="597">
        <v>6177</v>
      </c>
      <c r="R11" s="597">
        <v>1630</v>
      </c>
      <c r="S11" s="597">
        <v>3867</v>
      </c>
      <c r="T11" s="597">
        <v>770</v>
      </c>
      <c r="U11" s="597">
        <v>206</v>
      </c>
      <c r="V11" s="597">
        <v>4326</v>
      </c>
      <c r="W11" s="597">
        <v>5491</v>
      </c>
      <c r="X11" s="597">
        <v>8618</v>
      </c>
      <c r="Y11" s="597">
        <v>0</v>
      </c>
      <c r="Z11" s="597">
        <v>1553</v>
      </c>
      <c r="AA11" s="597">
        <v>1566</v>
      </c>
      <c r="AB11" s="597">
        <v>3368</v>
      </c>
      <c r="AC11" s="597">
        <v>760</v>
      </c>
      <c r="AD11" s="597">
        <v>398</v>
      </c>
      <c r="AE11" s="597">
        <v>1445</v>
      </c>
      <c r="AF11" s="597">
        <v>1086</v>
      </c>
      <c r="AG11" s="597">
        <v>466</v>
      </c>
      <c r="AH11" s="597">
        <v>1617</v>
      </c>
      <c r="AI11" s="597">
        <v>1554</v>
      </c>
      <c r="AJ11" s="597">
        <v>420</v>
      </c>
      <c r="AK11" s="597">
        <v>3665</v>
      </c>
      <c r="AL11" s="597">
        <v>768</v>
      </c>
      <c r="AM11" s="597">
        <v>560</v>
      </c>
      <c r="AN11" s="597">
        <v>67</v>
      </c>
      <c r="AO11" s="598">
        <v>144428</v>
      </c>
      <c r="AP11" s="597">
        <v>208</v>
      </c>
      <c r="AQ11" s="597">
        <v>6519</v>
      </c>
      <c r="AR11" s="597">
        <v>32</v>
      </c>
      <c r="AS11" s="597">
        <v>0</v>
      </c>
      <c r="AT11" s="597">
        <v>-5</v>
      </c>
      <c r="AU11" s="597">
        <v>-1127</v>
      </c>
      <c r="AV11" s="615">
        <v>5627</v>
      </c>
      <c r="AW11" s="615">
        <v>150055</v>
      </c>
      <c r="AX11" s="597">
        <v>151054</v>
      </c>
      <c r="AY11" s="615">
        <v>156681</v>
      </c>
      <c r="AZ11" s="615">
        <v>301109</v>
      </c>
      <c r="BA11" s="616">
        <v>-126338</v>
      </c>
      <c r="BB11" s="598">
        <v>30343</v>
      </c>
      <c r="BC11" s="617">
        <v>174771</v>
      </c>
      <c r="BD11" s="228" t="s">
        <v>224</v>
      </c>
    </row>
    <row r="12" spans="1:56" ht="15.75" customHeight="1" x14ac:dyDescent="0.2">
      <c r="A12" s="191" t="s">
        <v>225</v>
      </c>
      <c r="B12" s="119" t="s">
        <v>8</v>
      </c>
      <c r="C12" s="119"/>
      <c r="D12" s="596">
        <v>183</v>
      </c>
      <c r="E12" s="597">
        <v>0</v>
      </c>
      <c r="F12" s="597">
        <v>512</v>
      </c>
      <c r="G12" s="597">
        <v>6</v>
      </c>
      <c r="H12" s="597">
        <v>518</v>
      </c>
      <c r="I12" s="597">
        <v>10504</v>
      </c>
      <c r="J12" s="597">
        <v>122</v>
      </c>
      <c r="K12" s="597">
        <v>492</v>
      </c>
      <c r="L12" s="597">
        <v>6220</v>
      </c>
      <c r="M12" s="597">
        <v>1952</v>
      </c>
      <c r="N12" s="597">
        <v>5961</v>
      </c>
      <c r="O12" s="597">
        <v>1152</v>
      </c>
      <c r="P12" s="597">
        <v>986</v>
      </c>
      <c r="Q12" s="597">
        <v>2677</v>
      </c>
      <c r="R12" s="597">
        <v>257</v>
      </c>
      <c r="S12" s="597">
        <v>9240</v>
      </c>
      <c r="T12" s="597">
        <v>319</v>
      </c>
      <c r="U12" s="597">
        <v>14</v>
      </c>
      <c r="V12" s="597">
        <v>245</v>
      </c>
      <c r="W12" s="597">
        <v>618</v>
      </c>
      <c r="X12" s="597">
        <v>32251</v>
      </c>
      <c r="Y12" s="597">
        <v>29</v>
      </c>
      <c r="Z12" s="597">
        <v>216</v>
      </c>
      <c r="AA12" s="597">
        <v>35</v>
      </c>
      <c r="AB12" s="597">
        <v>122</v>
      </c>
      <c r="AC12" s="597">
        <v>3</v>
      </c>
      <c r="AD12" s="597">
        <v>54</v>
      </c>
      <c r="AE12" s="597">
        <v>11</v>
      </c>
      <c r="AF12" s="597">
        <v>3</v>
      </c>
      <c r="AG12" s="597">
        <v>62</v>
      </c>
      <c r="AH12" s="597">
        <v>606</v>
      </c>
      <c r="AI12" s="597">
        <v>482</v>
      </c>
      <c r="AJ12" s="597">
        <v>25</v>
      </c>
      <c r="AK12" s="597">
        <v>348</v>
      </c>
      <c r="AL12" s="597">
        <v>302</v>
      </c>
      <c r="AM12" s="597">
        <v>66</v>
      </c>
      <c r="AN12" s="597">
        <v>91</v>
      </c>
      <c r="AO12" s="598">
        <v>76684</v>
      </c>
      <c r="AP12" s="597">
        <v>84</v>
      </c>
      <c r="AQ12" s="597">
        <v>911</v>
      </c>
      <c r="AR12" s="597">
        <v>0</v>
      </c>
      <c r="AS12" s="597">
        <v>0</v>
      </c>
      <c r="AT12" s="597">
        <v>0</v>
      </c>
      <c r="AU12" s="597">
        <v>-1455</v>
      </c>
      <c r="AV12" s="615">
        <v>-460</v>
      </c>
      <c r="AW12" s="615">
        <v>76224</v>
      </c>
      <c r="AX12" s="597">
        <v>55074</v>
      </c>
      <c r="AY12" s="615">
        <v>54614</v>
      </c>
      <c r="AZ12" s="615">
        <v>131298</v>
      </c>
      <c r="BA12" s="616">
        <v>-53937</v>
      </c>
      <c r="BB12" s="598">
        <v>677</v>
      </c>
      <c r="BC12" s="617">
        <v>77361</v>
      </c>
      <c r="BD12" s="228" t="s">
        <v>225</v>
      </c>
    </row>
    <row r="13" spans="1:56" ht="15.75" customHeight="1" x14ac:dyDescent="0.2">
      <c r="A13" s="195" t="s">
        <v>226</v>
      </c>
      <c r="B13" s="124" t="s">
        <v>9</v>
      </c>
      <c r="C13" s="124"/>
      <c r="D13" s="602">
        <v>1</v>
      </c>
      <c r="E13" s="603">
        <v>8</v>
      </c>
      <c r="F13" s="603">
        <v>0</v>
      </c>
      <c r="G13" s="603">
        <v>1</v>
      </c>
      <c r="H13" s="603">
        <v>546</v>
      </c>
      <c r="I13" s="603">
        <v>7</v>
      </c>
      <c r="J13" s="603">
        <v>0</v>
      </c>
      <c r="K13" s="603">
        <v>263</v>
      </c>
      <c r="L13" s="603">
        <v>463</v>
      </c>
      <c r="M13" s="603">
        <v>55696</v>
      </c>
      <c r="N13" s="603">
        <v>220</v>
      </c>
      <c r="O13" s="603">
        <v>50309</v>
      </c>
      <c r="P13" s="603">
        <v>16207</v>
      </c>
      <c r="Q13" s="603">
        <v>26527</v>
      </c>
      <c r="R13" s="603">
        <v>488</v>
      </c>
      <c r="S13" s="603">
        <v>1441</v>
      </c>
      <c r="T13" s="603">
        <v>1655</v>
      </c>
      <c r="U13" s="603">
        <v>80</v>
      </c>
      <c r="V13" s="603">
        <v>4790</v>
      </c>
      <c r="W13" s="603">
        <v>443</v>
      </c>
      <c r="X13" s="603">
        <v>10640</v>
      </c>
      <c r="Y13" s="603">
        <v>0</v>
      </c>
      <c r="Z13" s="603">
        <v>1</v>
      </c>
      <c r="AA13" s="603">
        <v>0</v>
      </c>
      <c r="AB13" s="603">
        <v>0</v>
      </c>
      <c r="AC13" s="603">
        <v>0</v>
      </c>
      <c r="AD13" s="603">
        <v>0</v>
      </c>
      <c r="AE13" s="603">
        <v>63</v>
      </c>
      <c r="AF13" s="603">
        <v>0</v>
      </c>
      <c r="AG13" s="603">
        <v>7</v>
      </c>
      <c r="AH13" s="603">
        <v>0</v>
      </c>
      <c r="AI13" s="603">
        <v>2</v>
      </c>
      <c r="AJ13" s="603">
        <v>0</v>
      </c>
      <c r="AK13" s="603">
        <v>71</v>
      </c>
      <c r="AL13" s="603">
        <v>15</v>
      </c>
      <c r="AM13" s="603">
        <v>0</v>
      </c>
      <c r="AN13" s="603">
        <v>82</v>
      </c>
      <c r="AO13" s="604">
        <v>170026</v>
      </c>
      <c r="AP13" s="603">
        <v>0</v>
      </c>
      <c r="AQ13" s="603">
        <v>-241</v>
      </c>
      <c r="AR13" s="603">
        <v>0</v>
      </c>
      <c r="AS13" s="603">
        <v>-226</v>
      </c>
      <c r="AT13" s="603">
        <v>-1381</v>
      </c>
      <c r="AU13" s="603">
        <v>-2251</v>
      </c>
      <c r="AV13" s="621">
        <v>-4099</v>
      </c>
      <c r="AW13" s="621">
        <v>165927</v>
      </c>
      <c r="AX13" s="603">
        <v>107759</v>
      </c>
      <c r="AY13" s="621">
        <v>103660</v>
      </c>
      <c r="AZ13" s="621">
        <v>273686</v>
      </c>
      <c r="BA13" s="622">
        <v>-122306</v>
      </c>
      <c r="BB13" s="604">
        <v>-18646</v>
      </c>
      <c r="BC13" s="623">
        <v>151380</v>
      </c>
      <c r="BD13" s="230" t="s">
        <v>226</v>
      </c>
    </row>
    <row r="14" spans="1:56" ht="15.75" customHeight="1" x14ac:dyDescent="0.2">
      <c r="A14" s="191" t="s">
        <v>227</v>
      </c>
      <c r="B14" s="119" t="s">
        <v>10</v>
      </c>
      <c r="C14" s="119"/>
      <c r="D14" s="596">
        <v>0</v>
      </c>
      <c r="E14" s="597">
        <v>0</v>
      </c>
      <c r="F14" s="597">
        <v>315</v>
      </c>
      <c r="G14" s="597">
        <v>0</v>
      </c>
      <c r="H14" s="597">
        <v>206</v>
      </c>
      <c r="I14" s="597">
        <v>2571</v>
      </c>
      <c r="J14" s="597">
        <v>0</v>
      </c>
      <c r="K14" s="597">
        <v>418</v>
      </c>
      <c r="L14" s="597">
        <v>789</v>
      </c>
      <c r="M14" s="597">
        <v>1176</v>
      </c>
      <c r="N14" s="597">
        <v>160823</v>
      </c>
      <c r="O14" s="597">
        <v>21548</v>
      </c>
      <c r="P14" s="597">
        <v>2105</v>
      </c>
      <c r="Q14" s="597">
        <v>8567</v>
      </c>
      <c r="R14" s="597">
        <v>578</v>
      </c>
      <c r="S14" s="597">
        <v>13267</v>
      </c>
      <c r="T14" s="597">
        <v>2117</v>
      </c>
      <c r="U14" s="597">
        <v>158</v>
      </c>
      <c r="V14" s="597">
        <v>3239</v>
      </c>
      <c r="W14" s="597">
        <v>4044</v>
      </c>
      <c r="X14" s="597">
        <v>4715</v>
      </c>
      <c r="Y14" s="597">
        <v>279</v>
      </c>
      <c r="Z14" s="597">
        <v>6</v>
      </c>
      <c r="AA14" s="597">
        <v>0</v>
      </c>
      <c r="AB14" s="597">
        <v>8</v>
      </c>
      <c r="AC14" s="597">
        <v>0</v>
      </c>
      <c r="AD14" s="597">
        <v>0</v>
      </c>
      <c r="AE14" s="597">
        <v>2</v>
      </c>
      <c r="AF14" s="597">
        <v>29</v>
      </c>
      <c r="AG14" s="597">
        <v>42</v>
      </c>
      <c r="AH14" s="597">
        <v>38</v>
      </c>
      <c r="AI14" s="597">
        <v>1059</v>
      </c>
      <c r="AJ14" s="597">
        <v>12</v>
      </c>
      <c r="AK14" s="597">
        <v>164</v>
      </c>
      <c r="AL14" s="597">
        <v>120</v>
      </c>
      <c r="AM14" s="597">
        <v>12</v>
      </c>
      <c r="AN14" s="597">
        <v>71</v>
      </c>
      <c r="AO14" s="598">
        <v>228478</v>
      </c>
      <c r="AP14" s="597">
        <v>11</v>
      </c>
      <c r="AQ14" s="597">
        <v>1359</v>
      </c>
      <c r="AR14" s="597">
        <v>0</v>
      </c>
      <c r="AS14" s="597">
        <v>0</v>
      </c>
      <c r="AT14" s="597">
        <v>-2238</v>
      </c>
      <c r="AU14" s="597">
        <v>544</v>
      </c>
      <c r="AV14" s="615">
        <v>-324</v>
      </c>
      <c r="AW14" s="615">
        <v>228154</v>
      </c>
      <c r="AX14" s="597">
        <v>221492</v>
      </c>
      <c r="AY14" s="615">
        <v>221168</v>
      </c>
      <c r="AZ14" s="615">
        <v>449646</v>
      </c>
      <c r="BA14" s="616">
        <v>-152529</v>
      </c>
      <c r="BB14" s="598">
        <v>68639</v>
      </c>
      <c r="BC14" s="617">
        <v>297117</v>
      </c>
      <c r="BD14" s="228" t="s">
        <v>227</v>
      </c>
    </row>
    <row r="15" spans="1:56" ht="15.75" customHeight="1" x14ac:dyDescent="0.2">
      <c r="A15" s="191" t="s">
        <v>228</v>
      </c>
      <c r="B15" s="119" t="s">
        <v>11</v>
      </c>
      <c r="C15" s="119"/>
      <c r="D15" s="596">
        <v>264</v>
      </c>
      <c r="E15" s="597">
        <v>34</v>
      </c>
      <c r="F15" s="597">
        <v>4388</v>
      </c>
      <c r="G15" s="597">
        <v>47</v>
      </c>
      <c r="H15" s="597">
        <v>1378</v>
      </c>
      <c r="I15" s="597">
        <v>14592</v>
      </c>
      <c r="J15" s="597">
        <v>1</v>
      </c>
      <c r="K15" s="597">
        <v>566</v>
      </c>
      <c r="L15" s="597">
        <v>958</v>
      </c>
      <c r="M15" s="597">
        <v>531</v>
      </c>
      <c r="N15" s="597">
        <v>919</v>
      </c>
      <c r="O15" s="597">
        <v>18840</v>
      </c>
      <c r="P15" s="597">
        <v>5642</v>
      </c>
      <c r="Q15" s="597">
        <v>12210</v>
      </c>
      <c r="R15" s="597">
        <v>588</v>
      </c>
      <c r="S15" s="597">
        <v>5154</v>
      </c>
      <c r="T15" s="597">
        <v>775</v>
      </c>
      <c r="U15" s="597">
        <v>153</v>
      </c>
      <c r="V15" s="597">
        <v>1133</v>
      </c>
      <c r="W15" s="597">
        <v>1723</v>
      </c>
      <c r="X15" s="597">
        <v>58603</v>
      </c>
      <c r="Y15" s="597">
        <v>209</v>
      </c>
      <c r="Z15" s="597">
        <v>27</v>
      </c>
      <c r="AA15" s="597">
        <v>11</v>
      </c>
      <c r="AB15" s="597">
        <v>1595</v>
      </c>
      <c r="AC15" s="597">
        <v>32</v>
      </c>
      <c r="AD15" s="597">
        <v>217</v>
      </c>
      <c r="AE15" s="597">
        <v>464</v>
      </c>
      <c r="AF15" s="597">
        <v>125</v>
      </c>
      <c r="AG15" s="597">
        <v>840</v>
      </c>
      <c r="AH15" s="597">
        <v>79</v>
      </c>
      <c r="AI15" s="597">
        <v>243</v>
      </c>
      <c r="AJ15" s="597">
        <v>127</v>
      </c>
      <c r="AK15" s="597">
        <v>544</v>
      </c>
      <c r="AL15" s="597">
        <v>821</v>
      </c>
      <c r="AM15" s="597">
        <v>5</v>
      </c>
      <c r="AN15" s="597">
        <v>100</v>
      </c>
      <c r="AO15" s="598">
        <v>133938</v>
      </c>
      <c r="AP15" s="597">
        <v>268</v>
      </c>
      <c r="AQ15" s="597">
        <v>1947</v>
      </c>
      <c r="AR15" s="597">
        <v>5</v>
      </c>
      <c r="AS15" s="597">
        <v>158</v>
      </c>
      <c r="AT15" s="597">
        <v>3636</v>
      </c>
      <c r="AU15" s="597">
        <v>1054</v>
      </c>
      <c r="AV15" s="615">
        <v>7068</v>
      </c>
      <c r="AW15" s="615">
        <v>141006</v>
      </c>
      <c r="AX15" s="597">
        <v>253823</v>
      </c>
      <c r="AY15" s="615">
        <v>260891</v>
      </c>
      <c r="AZ15" s="615">
        <v>394829</v>
      </c>
      <c r="BA15" s="616">
        <v>-88311</v>
      </c>
      <c r="BB15" s="598">
        <v>172580</v>
      </c>
      <c r="BC15" s="617">
        <v>306518</v>
      </c>
      <c r="BD15" s="228" t="s">
        <v>228</v>
      </c>
    </row>
    <row r="16" spans="1:56" ht="15.75" customHeight="1" x14ac:dyDescent="0.2">
      <c r="A16" s="191" t="s">
        <v>229</v>
      </c>
      <c r="B16" s="119" t="s">
        <v>259</v>
      </c>
      <c r="C16" s="119"/>
      <c r="D16" s="596">
        <v>0</v>
      </c>
      <c r="E16" s="597">
        <v>17</v>
      </c>
      <c r="F16" s="597">
        <v>0</v>
      </c>
      <c r="G16" s="597">
        <v>0</v>
      </c>
      <c r="H16" s="597">
        <v>9</v>
      </c>
      <c r="I16" s="597">
        <v>6</v>
      </c>
      <c r="J16" s="597">
        <v>0</v>
      </c>
      <c r="K16" s="597">
        <v>67</v>
      </c>
      <c r="L16" s="597">
        <v>96</v>
      </c>
      <c r="M16" s="597">
        <v>64</v>
      </c>
      <c r="N16" s="597">
        <v>10</v>
      </c>
      <c r="O16" s="597">
        <v>100</v>
      </c>
      <c r="P16" s="597">
        <v>13977</v>
      </c>
      <c r="Q16" s="597">
        <v>13647</v>
      </c>
      <c r="R16" s="597">
        <v>91</v>
      </c>
      <c r="S16" s="597">
        <v>455</v>
      </c>
      <c r="T16" s="597">
        <v>268</v>
      </c>
      <c r="U16" s="597">
        <v>20</v>
      </c>
      <c r="V16" s="597">
        <v>1016</v>
      </c>
      <c r="W16" s="597">
        <v>30</v>
      </c>
      <c r="X16" s="597">
        <v>4283</v>
      </c>
      <c r="Y16" s="597">
        <v>0</v>
      </c>
      <c r="Z16" s="597">
        <v>506</v>
      </c>
      <c r="AA16" s="597">
        <v>0</v>
      </c>
      <c r="AB16" s="597">
        <v>2</v>
      </c>
      <c r="AC16" s="597">
        <v>0</v>
      </c>
      <c r="AD16" s="597">
        <v>0</v>
      </c>
      <c r="AE16" s="597">
        <v>16</v>
      </c>
      <c r="AF16" s="597">
        <v>1</v>
      </c>
      <c r="AG16" s="597">
        <v>62</v>
      </c>
      <c r="AH16" s="597">
        <v>0</v>
      </c>
      <c r="AI16" s="597">
        <v>0</v>
      </c>
      <c r="AJ16" s="597">
        <v>0</v>
      </c>
      <c r="AK16" s="597">
        <v>3778</v>
      </c>
      <c r="AL16" s="597">
        <v>8</v>
      </c>
      <c r="AM16" s="597">
        <v>0</v>
      </c>
      <c r="AN16" s="597">
        <v>0</v>
      </c>
      <c r="AO16" s="598">
        <v>38529</v>
      </c>
      <c r="AP16" s="597">
        <v>0</v>
      </c>
      <c r="AQ16" s="597">
        <v>100</v>
      </c>
      <c r="AR16" s="597">
        <v>0</v>
      </c>
      <c r="AS16" s="597">
        <v>1806</v>
      </c>
      <c r="AT16" s="597">
        <v>54426</v>
      </c>
      <c r="AU16" s="597">
        <v>-3200</v>
      </c>
      <c r="AV16" s="615">
        <v>53132</v>
      </c>
      <c r="AW16" s="615">
        <v>91661</v>
      </c>
      <c r="AX16" s="597">
        <v>99743</v>
      </c>
      <c r="AY16" s="615">
        <v>152875</v>
      </c>
      <c r="AZ16" s="615">
        <v>191404</v>
      </c>
      <c r="BA16" s="616">
        <v>-66353</v>
      </c>
      <c r="BB16" s="598">
        <v>86522</v>
      </c>
      <c r="BC16" s="617">
        <v>125051</v>
      </c>
      <c r="BD16" s="228" t="s">
        <v>229</v>
      </c>
    </row>
    <row r="17" spans="1:56" ht="15.75" customHeight="1" x14ac:dyDescent="0.2">
      <c r="A17" s="191" t="s">
        <v>230</v>
      </c>
      <c r="B17" s="119" t="s">
        <v>260</v>
      </c>
      <c r="C17" s="119"/>
      <c r="D17" s="596">
        <v>0</v>
      </c>
      <c r="E17" s="597">
        <v>2</v>
      </c>
      <c r="F17" s="597">
        <v>0</v>
      </c>
      <c r="G17" s="597">
        <v>0</v>
      </c>
      <c r="H17" s="597">
        <v>21</v>
      </c>
      <c r="I17" s="597">
        <v>0</v>
      </c>
      <c r="J17" s="597">
        <v>0</v>
      </c>
      <c r="K17" s="597">
        <v>519</v>
      </c>
      <c r="L17" s="597">
        <v>131</v>
      </c>
      <c r="M17" s="597">
        <v>72</v>
      </c>
      <c r="N17" s="597">
        <v>71</v>
      </c>
      <c r="O17" s="597">
        <v>46</v>
      </c>
      <c r="P17" s="597">
        <v>553</v>
      </c>
      <c r="Q17" s="597">
        <v>46920</v>
      </c>
      <c r="R17" s="597">
        <v>9</v>
      </c>
      <c r="S17" s="597">
        <v>656</v>
      </c>
      <c r="T17" s="597">
        <v>105</v>
      </c>
      <c r="U17" s="597">
        <v>2</v>
      </c>
      <c r="V17" s="597">
        <v>83</v>
      </c>
      <c r="W17" s="597">
        <v>6</v>
      </c>
      <c r="X17" s="597">
        <v>39</v>
      </c>
      <c r="Y17" s="597">
        <v>1</v>
      </c>
      <c r="Z17" s="597">
        <v>14</v>
      </c>
      <c r="AA17" s="597">
        <v>0</v>
      </c>
      <c r="AB17" s="597">
        <v>2</v>
      </c>
      <c r="AC17" s="597">
        <v>0</v>
      </c>
      <c r="AD17" s="597">
        <v>0</v>
      </c>
      <c r="AE17" s="597">
        <v>11</v>
      </c>
      <c r="AF17" s="597">
        <v>0</v>
      </c>
      <c r="AG17" s="597">
        <v>4</v>
      </c>
      <c r="AH17" s="597">
        <v>0</v>
      </c>
      <c r="AI17" s="597">
        <v>0</v>
      </c>
      <c r="AJ17" s="597">
        <v>0</v>
      </c>
      <c r="AK17" s="597">
        <v>5934</v>
      </c>
      <c r="AL17" s="597">
        <v>3</v>
      </c>
      <c r="AM17" s="597">
        <v>0</v>
      </c>
      <c r="AN17" s="597">
        <v>0</v>
      </c>
      <c r="AO17" s="598">
        <v>55204</v>
      </c>
      <c r="AP17" s="597">
        <v>0</v>
      </c>
      <c r="AQ17" s="597">
        <v>53</v>
      </c>
      <c r="AR17" s="597">
        <v>0</v>
      </c>
      <c r="AS17" s="597">
        <v>282</v>
      </c>
      <c r="AT17" s="597">
        <v>122286</v>
      </c>
      <c r="AU17" s="597">
        <v>-7557</v>
      </c>
      <c r="AV17" s="615">
        <v>115064</v>
      </c>
      <c r="AW17" s="615">
        <v>170268</v>
      </c>
      <c r="AX17" s="597">
        <v>330095</v>
      </c>
      <c r="AY17" s="615">
        <v>445159</v>
      </c>
      <c r="AZ17" s="615">
        <v>500363</v>
      </c>
      <c r="BA17" s="616">
        <v>-114389</v>
      </c>
      <c r="BB17" s="598">
        <v>330770</v>
      </c>
      <c r="BC17" s="617">
        <v>385974</v>
      </c>
      <c r="BD17" s="228" t="s">
        <v>230</v>
      </c>
    </row>
    <row r="18" spans="1:56" ht="15.75" customHeight="1" x14ac:dyDescent="0.2">
      <c r="A18" s="191" t="s">
        <v>231</v>
      </c>
      <c r="B18" s="119" t="s">
        <v>261</v>
      </c>
      <c r="C18" s="119"/>
      <c r="D18" s="596">
        <v>2</v>
      </c>
      <c r="E18" s="597">
        <v>0</v>
      </c>
      <c r="F18" s="597">
        <v>0</v>
      </c>
      <c r="G18" s="597">
        <v>0</v>
      </c>
      <c r="H18" s="597">
        <v>0</v>
      </c>
      <c r="I18" s="597">
        <v>0</v>
      </c>
      <c r="J18" s="597">
        <v>0</v>
      </c>
      <c r="K18" s="597">
        <v>0</v>
      </c>
      <c r="L18" s="597">
        <v>0</v>
      </c>
      <c r="M18" s="597">
        <v>0</v>
      </c>
      <c r="N18" s="597">
        <v>0</v>
      </c>
      <c r="O18" s="597">
        <v>2</v>
      </c>
      <c r="P18" s="597">
        <v>90</v>
      </c>
      <c r="Q18" s="597">
        <v>1347</v>
      </c>
      <c r="R18" s="597">
        <v>2638</v>
      </c>
      <c r="S18" s="597">
        <v>0</v>
      </c>
      <c r="T18" s="597">
        <v>91</v>
      </c>
      <c r="U18" s="597">
        <v>0</v>
      </c>
      <c r="V18" s="597">
        <v>22</v>
      </c>
      <c r="W18" s="597">
        <v>12</v>
      </c>
      <c r="X18" s="597">
        <v>129</v>
      </c>
      <c r="Y18" s="597">
        <v>0</v>
      </c>
      <c r="Z18" s="597">
        <v>5</v>
      </c>
      <c r="AA18" s="597">
        <v>2</v>
      </c>
      <c r="AB18" s="597">
        <v>531</v>
      </c>
      <c r="AC18" s="597">
        <v>3</v>
      </c>
      <c r="AD18" s="597">
        <v>0</v>
      </c>
      <c r="AE18" s="597">
        <v>5</v>
      </c>
      <c r="AF18" s="597">
        <v>37</v>
      </c>
      <c r="AG18" s="597">
        <v>700</v>
      </c>
      <c r="AH18" s="597">
        <v>0</v>
      </c>
      <c r="AI18" s="597">
        <v>7681</v>
      </c>
      <c r="AJ18" s="597">
        <v>0</v>
      </c>
      <c r="AK18" s="597">
        <v>1830</v>
      </c>
      <c r="AL18" s="597">
        <v>253</v>
      </c>
      <c r="AM18" s="597">
        <v>285</v>
      </c>
      <c r="AN18" s="597">
        <v>0</v>
      </c>
      <c r="AO18" s="598">
        <v>15665</v>
      </c>
      <c r="AP18" s="597">
        <v>19</v>
      </c>
      <c r="AQ18" s="597">
        <v>622</v>
      </c>
      <c r="AR18" s="597">
        <v>2</v>
      </c>
      <c r="AS18" s="597">
        <v>2528</v>
      </c>
      <c r="AT18" s="597">
        <v>24039</v>
      </c>
      <c r="AU18" s="597">
        <v>-414</v>
      </c>
      <c r="AV18" s="615">
        <v>26796</v>
      </c>
      <c r="AW18" s="615">
        <v>42461</v>
      </c>
      <c r="AX18" s="597">
        <v>25042</v>
      </c>
      <c r="AY18" s="615">
        <v>51838</v>
      </c>
      <c r="AZ18" s="615">
        <v>67503</v>
      </c>
      <c r="BA18" s="616">
        <v>-41044</v>
      </c>
      <c r="BB18" s="598">
        <v>10794</v>
      </c>
      <c r="BC18" s="617">
        <v>26459</v>
      </c>
      <c r="BD18" s="228" t="s">
        <v>231</v>
      </c>
    </row>
    <row r="19" spans="1:56" ht="15.75" customHeight="1" x14ac:dyDescent="0.2">
      <c r="A19" s="191" t="s">
        <v>232</v>
      </c>
      <c r="B19" s="119" t="s">
        <v>262</v>
      </c>
      <c r="C19" s="119"/>
      <c r="D19" s="596">
        <v>0</v>
      </c>
      <c r="E19" s="597">
        <v>0</v>
      </c>
      <c r="F19" s="597">
        <v>0</v>
      </c>
      <c r="G19" s="597">
        <v>0</v>
      </c>
      <c r="H19" s="597">
        <v>1</v>
      </c>
      <c r="I19" s="597">
        <v>6</v>
      </c>
      <c r="J19" s="597">
        <v>0</v>
      </c>
      <c r="K19" s="597">
        <v>0</v>
      </c>
      <c r="L19" s="597">
        <v>0</v>
      </c>
      <c r="M19" s="597">
        <v>0</v>
      </c>
      <c r="N19" s="597">
        <v>9</v>
      </c>
      <c r="O19" s="597">
        <v>9</v>
      </c>
      <c r="P19" s="597">
        <v>159</v>
      </c>
      <c r="Q19" s="597">
        <v>6454</v>
      </c>
      <c r="R19" s="597">
        <v>5565</v>
      </c>
      <c r="S19" s="597">
        <v>68853</v>
      </c>
      <c r="T19" s="597">
        <v>4393</v>
      </c>
      <c r="U19" s="597">
        <v>2150</v>
      </c>
      <c r="V19" s="597">
        <v>1446</v>
      </c>
      <c r="W19" s="597">
        <v>125</v>
      </c>
      <c r="X19" s="597">
        <v>194</v>
      </c>
      <c r="Y19" s="597">
        <v>1</v>
      </c>
      <c r="Z19" s="597">
        <v>1</v>
      </c>
      <c r="AA19" s="597">
        <v>0</v>
      </c>
      <c r="AB19" s="597">
        <v>16</v>
      </c>
      <c r="AC19" s="597">
        <v>11</v>
      </c>
      <c r="AD19" s="597">
        <v>0</v>
      </c>
      <c r="AE19" s="597">
        <v>0</v>
      </c>
      <c r="AF19" s="597">
        <v>245</v>
      </c>
      <c r="AG19" s="597">
        <v>348</v>
      </c>
      <c r="AH19" s="597">
        <v>419</v>
      </c>
      <c r="AI19" s="597">
        <v>1</v>
      </c>
      <c r="AJ19" s="597">
        <v>0</v>
      </c>
      <c r="AK19" s="597">
        <v>6058</v>
      </c>
      <c r="AL19" s="597">
        <v>8</v>
      </c>
      <c r="AM19" s="597">
        <v>390</v>
      </c>
      <c r="AN19" s="597">
        <v>0</v>
      </c>
      <c r="AO19" s="598">
        <v>96862</v>
      </c>
      <c r="AP19" s="597">
        <v>4</v>
      </c>
      <c r="AQ19" s="597">
        <v>317</v>
      </c>
      <c r="AR19" s="597">
        <v>0</v>
      </c>
      <c r="AS19" s="597">
        <v>0</v>
      </c>
      <c r="AT19" s="597">
        <v>0</v>
      </c>
      <c r="AU19" s="597">
        <v>-933</v>
      </c>
      <c r="AV19" s="615">
        <v>-612</v>
      </c>
      <c r="AW19" s="615">
        <v>96250</v>
      </c>
      <c r="AX19" s="597">
        <v>265145</v>
      </c>
      <c r="AY19" s="615">
        <v>264533</v>
      </c>
      <c r="AZ19" s="615">
        <v>361395</v>
      </c>
      <c r="BA19" s="616">
        <v>-92358</v>
      </c>
      <c r="BB19" s="598">
        <v>172175</v>
      </c>
      <c r="BC19" s="617">
        <v>269037</v>
      </c>
      <c r="BD19" s="228" t="s">
        <v>232</v>
      </c>
    </row>
    <row r="20" spans="1:56" ht="15.75" customHeight="1" x14ac:dyDescent="0.2">
      <c r="A20" s="191" t="s">
        <v>233</v>
      </c>
      <c r="B20" s="119" t="s">
        <v>12</v>
      </c>
      <c r="C20" s="119"/>
      <c r="D20" s="596">
        <v>22</v>
      </c>
      <c r="E20" s="597">
        <v>0</v>
      </c>
      <c r="F20" s="597">
        <v>0</v>
      </c>
      <c r="G20" s="597">
        <v>0</v>
      </c>
      <c r="H20" s="597">
        <v>17</v>
      </c>
      <c r="I20" s="597">
        <v>5</v>
      </c>
      <c r="J20" s="597">
        <v>0</v>
      </c>
      <c r="K20" s="597">
        <v>6</v>
      </c>
      <c r="L20" s="597">
        <v>3</v>
      </c>
      <c r="M20" s="597">
        <v>0</v>
      </c>
      <c r="N20" s="597">
        <v>1</v>
      </c>
      <c r="O20" s="597">
        <v>209</v>
      </c>
      <c r="P20" s="597">
        <v>601</v>
      </c>
      <c r="Q20" s="597">
        <v>8571</v>
      </c>
      <c r="R20" s="597">
        <v>431</v>
      </c>
      <c r="S20" s="597">
        <v>1863</v>
      </c>
      <c r="T20" s="597">
        <v>3130</v>
      </c>
      <c r="U20" s="597">
        <v>196</v>
      </c>
      <c r="V20" s="597">
        <v>4429</v>
      </c>
      <c r="W20" s="597">
        <v>83</v>
      </c>
      <c r="X20" s="597">
        <v>4943</v>
      </c>
      <c r="Y20" s="597">
        <v>1</v>
      </c>
      <c r="Z20" s="597">
        <v>11</v>
      </c>
      <c r="AA20" s="597">
        <v>0</v>
      </c>
      <c r="AB20" s="597">
        <v>116</v>
      </c>
      <c r="AC20" s="597">
        <v>1</v>
      </c>
      <c r="AD20" s="597">
        <v>11</v>
      </c>
      <c r="AE20" s="597">
        <v>31</v>
      </c>
      <c r="AF20" s="597">
        <v>56</v>
      </c>
      <c r="AG20" s="597">
        <v>366</v>
      </c>
      <c r="AH20" s="597">
        <v>230</v>
      </c>
      <c r="AI20" s="597">
        <v>39</v>
      </c>
      <c r="AJ20" s="597">
        <v>0</v>
      </c>
      <c r="AK20" s="597">
        <v>2751</v>
      </c>
      <c r="AL20" s="597">
        <v>35</v>
      </c>
      <c r="AM20" s="597">
        <v>0</v>
      </c>
      <c r="AN20" s="597">
        <v>7</v>
      </c>
      <c r="AO20" s="598">
        <v>28165</v>
      </c>
      <c r="AP20" s="597">
        <v>610</v>
      </c>
      <c r="AQ20" s="597">
        <v>35968</v>
      </c>
      <c r="AR20" s="597">
        <v>0</v>
      </c>
      <c r="AS20" s="597">
        <v>2875</v>
      </c>
      <c r="AT20" s="597">
        <v>58393</v>
      </c>
      <c r="AU20" s="597">
        <v>-261</v>
      </c>
      <c r="AV20" s="615">
        <v>97585</v>
      </c>
      <c r="AW20" s="615">
        <v>125750</v>
      </c>
      <c r="AX20" s="597">
        <v>27098</v>
      </c>
      <c r="AY20" s="615">
        <v>124683</v>
      </c>
      <c r="AZ20" s="615">
        <v>152848</v>
      </c>
      <c r="BA20" s="616">
        <v>-113652</v>
      </c>
      <c r="BB20" s="598">
        <v>11031</v>
      </c>
      <c r="BC20" s="617">
        <v>39196</v>
      </c>
      <c r="BD20" s="228" t="s">
        <v>233</v>
      </c>
    </row>
    <row r="21" spans="1:56" ht="15.75" customHeight="1" x14ac:dyDescent="0.2">
      <c r="A21" s="192" t="s">
        <v>234</v>
      </c>
      <c r="B21" s="122" t="s">
        <v>382</v>
      </c>
      <c r="C21" s="122"/>
      <c r="D21" s="599">
        <v>0</v>
      </c>
      <c r="E21" s="600">
        <v>0</v>
      </c>
      <c r="F21" s="600">
        <v>3</v>
      </c>
      <c r="G21" s="600">
        <v>0</v>
      </c>
      <c r="H21" s="600">
        <v>1</v>
      </c>
      <c r="I21" s="600">
        <v>66</v>
      </c>
      <c r="J21" s="600">
        <v>0</v>
      </c>
      <c r="K21" s="600">
        <v>0</v>
      </c>
      <c r="L21" s="600">
        <v>3</v>
      </c>
      <c r="M21" s="600">
        <v>0</v>
      </c>
      <c r="N21" s="600">
        <v>0</v>
      </c>
      <c r="O21" s="600">
        <v>14</v>
      </c>
      <c r="P21" s="600">
        <v>23</v>
      </c>
      <c r="Q21" s="600">
        <v>46</v>
      </c>
      <c r="R21" s="600">
        <v>0</v>
      </c>
      <c r="S21" s="600">
        <v>11</v>
      </c>
      <c r="T21" s="600">
        <v>1</v>
      </c>
      <c r="U21" s="600">
        <v>216</v>
      </c>
      <c r="V21" s="600">
        <v>19</v>
      </c>
      <c r="W21" s="600">
        <v>4</v>
      </c>
      <c r="X21" s="600">
        <v>1020</v>
      </c>
      <c r="Y21" s="600">
        <v>4</v>
      </c>
      <c r="Z21" s="600">
        <v>0</v>
      </c>
      <c r="AA21" s="600">
        <v>2</v>
      </c>
      <c r="AB21" s="600">
        <v>130</v>
      </c>
      <c r="AC21" s="600">
        <v>29</v>
      </c>
      <c r="AD21" s="600">
        <v>23</v>
      </c>
      <c r="AE21" s="600">
        <v>29</v>
      </c>
      <c r="AF21" s="600">
        <v>47</v>
      </c>
      <c r="AG21" s="600">
        <v>352</v>
      </c>
      <c r="AH21" s="600">
        <v>37</v>
      </c>
      <c r="AI21" s="600">
        <v>11</v>
      </c>
      <c r="AJ21" s="600">
        <v>3</v>
      </c>
      <c r="AK21" s="600">
        <v>533</v>
      </c>
      <c r="AL21" s="600">
        <v>26</v>
      </c>
      <c r="AM21" s="600">
        <v>0</v>
      </c>
      <c r="AN21" s="600">
        <v>0</v>
      </c>
      <c r="AO21" s="601">
        <v>2653</v>
      </c>
      <c r="AP21" s="600">
        <v>306</v>
      </c>
      <c r="AQ21" s="600">
        <v>30765</v>
      </c>
      <c r="AR21" s="600">
        <v>0</v>
      </c>
      <c r="AS21" s="600">
        <v>7820</v>
      </c>
      <c r="AT21" s="600">
        <v>27617</v>
      </c>
      <c r="AU21" s="600">
        <v>259</v>
      </c>
      <c r="AV21" s="618">
        <v>66767</v>
      </c>
      <c r="AW21" s="618">
        <v>69420</v>
      </c>
      <c r="AX21" s="600">
        <v>6599</v>
      </c>
      <c r="AY21" s="618">
        <v>73366</v>
      </c>
      <c r="AZ21" s="618">
        <v>76019</v>
      </c>
      <c r="BA21" s="619">
        <v>-69181</v>
      </c>
      <c r="BB21" s="601">
        <v>4185</v>
      </c>
      <c r="BC21" s="620">
        <v>6838</v>
      </c>
      <c r="BD21" s="229" t="s">
        <v>234</v>
      </c>
    </row>
    <row r="22" spans="1:56" ht="15.75" customHeight="1" x14ac:dyDescent="0.2">
      <c r="A22" s="191" t="s">
        <v>0</v>
      </c>
      <c r="B22" s="119" t="s">
        <v>263</v>
      </c>
      <c r="C22" s="119"/>
      <c r="D22" s="596">
        <v>555</v>
      </c>
      <c r="E22" s="597">
        <v>1</v>
      </c>
      <c r="F22" s="597">
        <v>0</v>
      </c>
      <c r="G22" s="597">
        <v>0</v>
      </c>
      <c r="H22" s="597">
        <v>0</v>
      </c>
      <c r="I22" s="597">
        <v>0</v>
      </c>
      <c r="J22" s="597">
        <v>0</v>
      </c>
      <c r="K22" s="597">
        <v>0</v>
      </c>
      <c r="L22" s="597">
        <v>0</v>
      </c>
      <c r="M22" s="597">
        <v>0</v>
      </c>
      <c r="N22" s="597">
        <v>0</v>
      </c>
      <c r="O22" s="597">
        <v>0</v>
      </c>
      <c r="P22" s="597">
        <v>0</v>
      </c>
      <c r="Q22" s="597">
        <v>13</v>
      </c>
      <c r="R22" s="597">
        <v>0</v>
      </c>
      <c r="S22" s="597">
        <v>0</v>
      </c>
      <c r="T22" s="597">
        <v>0</v>
      </c>
      <c r="U22" s="597">
        <v>0</v>
      </c>
      <c r="V22" s="597">
        <v>31355</v>
      </c>
      <c r="W22" s="597">
        <v>0</v>
      </c>
      <c r="X22" s="597">
        <v>0</v>
      </c>
      <c r="Y22" s="597">
        <v>0</v>
      </c>
      <c r="Z22" s="597">
        <v>0</v>
      </c>
      <c r="AA22" s="597">
        <v>0</v>
      </c>
      <c r="AB22" s="597">
        <v>0</v>
      </c>
      <c r="AC22" s="597">
        <v>0</v>
      </c>
      <c r="AD22" s="597">
        <v>0</v>
      </c>
      <c r="AE22" s="597">
        <v>1262</v>
      </c>
      <c r="AF22" s="597">
        <v>0</v>
      </c>
      <c r="AG22" s="597">
        <v>1523</v>
      </c>
      <c r="AH22" s="597">
        <v>39</v>
      </c>
      <c r="AI22" s="597">
        <v>0</v>
      </c>
      <c r="AJ22" s="597">
        <v>0</v>
      </c>
      <c r="AK22" s="597">
        <v>9710</v>
      </c>
      <c r="AL22" s="597">
        <v>29</v>
      </c>
      <c r="AM22" s="597">
        <v>0</v>
      </c>
      <c r="AN22" s="597">
        <v>0</v>
      </c>
      <c r="AO22" s="598">
        <v>44487</v>
      </c>
      <c r="AP22" s="597">
        <v>0</v>
      </c>
      <c r="AQ22" s="597">
        <v>44816</v>
      </c>
      <c r="AR22" s="597">
        <v>0</v>
      </c>
      <c r="AS22" s="597">
        <v>3535</v>
      </c>
      <c r="AT22" s="597">
        <v>40489</v>
      </c>
      <c r="AU22" s="597">
        <v>-712</v>
      </c>
      <c r="AV22" s="615">
        <v>88128</v>
      </c>
      <c r="AW22" s="615">
        <v>132615</v>
      </c>
      <c r="AX22" s="597">
        <v>91211</v>
      </c>
      <c r="AY22" s="615">
        <v>179339</v>
      </c>
      <c r="AZ22" s="615">
        <v>223826</v>
      </c>
      <c r="BA22" s="616">
        <v>-116254</v>
      </c>
      <c r="BB22" s="598">
        <v>63085</v>
      </c>
      <c r="BC22" s="617">
        <v>107572</v>
      </c>
      <c r="BD22" s="228" t="s">
        <v>0</v>
      </c>
    </row>
    <row r="23" spans="1:56" ht="15.75" customHeight="1" x14ac:dyDescent="0.2">
      <c r="A23" s="191" t="s">
        <v>1</v>
      </c>
      <c r="B23" s="119" t="s">
        <v>108</v>
      </c>
      <c r="C23" s="119"/>
      <c r="D23" s="596">
        <v>172</v>
      </c>
      <c r="E23" s="597">
        <v>12</v>
      </c>
      <c r="F23" s="597">
        <v>1456</v>
      </c>
      <c r="G23" s="597">
        <v>609</v>
      </c>
      <c r="H23" s="597">
        <v>2374</v>
      </c>
      <c r="I23" s="597">
        <v>3306</v>
      </c>
      <c r="J23" s="597">
        <v>5</v>
      </c>
      <c r="K23" s="597">
        <v>881</v>
      </c>
      <c r="L23" s="597">
        <v>518</v>
      </c>
      <c r="M23" s="597">
        <v>1715</v>
      </c>
      <c r="N23" s="597">
        <v>20530</v>
      </c>
      <c r="O23" s="597">
        <v>143</v>
      </c>
      <c r="P23" s="597">
        <v>131</v>
      </c>
      <c r="Q23" s="597">
        <v>1529</v>
      </c>
      <c r="R23" s="597">
        <v>164</v>
      </c>
      <c r="S23" s="597">
        <v>502</v>
      </c>
      <c r="T23" s="597">
        <v>85</v>
      </c>
      <c r="U23" s="597">
        <v>36</v>
      </c>
      <c r="V23" s="597">
        <v>98</v>
      </c>
      <c r="W23" s="597">
        <v>4805</v>
      </c>
      <c r="X23" s="597">
        <v>1868</v>
      </c>
      <c r="Y23" s="597">
        <v>1666</v>
      </c>
      <c r="Z23" s="597">
        <v>147</v>
      </c>
      <c r="AA23" s="597">
        <v>412</v>
      </c>
      <c r="AB23" s="597">
        <v>3207</v>
      </c>
      <c r="AC23" s="597">
        <v>3918</v>
      </c>
      <c r="AD23" s="597">
        <v>19</v>
      </c>
      <c r="AE23" s="597">
        <v>484</v>
      </c>
      <c r="AF23" s="597">
        <v>5568</v>
      </c>
      <c r="AG23" s="597">
        <v>1854</v>
      </c>
      <c r="AH23" s="597">
        <v>6020</v>
      </c>
      <c r="AI23" s="597">
        <v>2307</v>
      </c>
      <c r="AJ23" s="597">
        <v>2243</v>
      </c>
      <c r="AK23" s="597">
        <v>2492</v>
      </c>
      <c r="AL23" s="597">
        <v>1612</v>
      </c>
      <c r="AM23" s="597">
        <v>1566</v>
      </c>
      <c r="AN23" s="597">
        <v>26</v>
      </c>
      <c r="AO23" s="598">
        <v>74480</v>
      </c>
      <c r="AP23" s="597">
        <v>1776</v>
      </c>
      <c r="AQ23" s="597">
        <v>18468</v>
      </c>
      <c r="AR23" s="597">
        <v>0</v>
      </c>
      <c r="AS23" s="597">
        <v>558</v>
      </c>
      <c r="AT23" s="597">
        <v>9773</v>
      </c>
      <c r="AU23" s="597">
        <v>-3325</v>
      </c>
      <c r="AV23" s="615">
        <v>27250</v>
      </c>
      <c r="AW23" s="615">
        <v>101730</v>
      </c>
      <c r="AX23" s="597">
        <v>89563</v>
      </c>
      <c r="AY23" s="615">
        <v>116813</v>
      </c>
      <c r="AZ23" s="615">
        <v>191293</v>
      </c>
      <c r="BA23" s="616">
        <v>-60913</v>
      </c>
      <c r="BB23" s="598">
        <v>55900</v>
      </c>
      <c r="BC23" s="617">
        <v>130380</v>
      </c>
      <c r="BD23" s="228" t="s">
        <v>1</v>
      </c>
    </row>
    <row r="24" spans="1:56" ht="15.75" customHeight="1" x14ac:dyDescent="0.2">
      <c r="A24" s="191" t="s">
        <v>235</v>
      </c>
      <c r="B24" s="119" t="s">
        <v>264</v>
      </c>
      <c r="C24" s="119"/>
      <c r="D24" s="596">
        <v>316</v>
      </c>
      <c r="E24" s="597">
        <v>13</v>
      </c>
      <c r="F24" s="597">
        <v>118</v>
      </c>
      <c r="G24" s="597">
        <v>109</v>
      </c>
      <c r="H24" s="597">
        <v>1356</v>
      </c>
      <c r="I24" s="597">
        <v>1924</v>
      </c>
      <c r="J24" s="597">
        <v>34</v>
      </c>
      <c r="K24" s="597">
        <v>894</v>
      </c>
      <c r="L24" s="597">
        <v>512</v>
      </c>
      <c r="M24" s="597">
        <v>1196</v>
      </c>
      <c r="N24" s="597">
        <v>1332</v>
      </c>
      <c r="O24" s="597">
        <v>2223</v>
      </c>
      <c r="P24" s="597">
        <v>381</v>
      </c>
      <c r="Q24" s="597">
        <v>730</v>
      </c>
      <c r="R24" s="597">
        <v>28</v>
      </c>
      <c r="S24" s="597">
        <v>1242</v>
      </c>
      <c r="T24" s="597">
        <v>96</v>
      </c>
      <c r="U24" s="597">
        <v>16</v>
      </c>
      <c r="V24" s="597">
        <v>120</v>
      </c>
      <c r="W24" s="597">
        <v>223</v>
      </c>
      <c r="X24" s="597">
        <v>545</v>
      </c>
      <c r="Y24" s="597">
        <v>6846</v>
      </c>
      <c r="Z24" s="597">
        <v>1714</v>
      </c>
      <c r="AA24" s="597">
        <v>234</v>
      </c>
      <c r="AB24" s="597">
        <v>2271</v>
      </c>
      <c r="AC24" s="597">
        <v>964</v>
      </c>
      <c r="AD24" s="597">
        <v>9771</v>
      </c>
      <c r="AE24" s="597">
        <v>3126</v>
      </c>
      <c r="AF24" s="597">
        <v>1442</v>
      </c>
      <c r="AG24" s="597">
        <v>2515</v>
      </c>
      <c r="AH24" s="597">
        <v>2467</v>
      </c>
      <c r="AI24" s="597">
        <v>1974</v>
      </c>
      <c r="AJ24" s="597">
        <v>87</v>
      </c>
      <c r="AK24" s="597">
        <v>613</v>
      </c>
      <c r="AL24" s="597">
        <v>845</v>
      </c>
      <c r="AM24" s="597">
        <v>0</v>
      </c>
      <c r="AN24" s="597">
        <v>614</v>
      </c>
      <c r="AO24" s="598">
        <v>48891</v>
      </c>
      <c r="AP24" s="597">
        <v>0</v>
      </c>
      <c r="AQ24" s="597">
        <v>0</v>
      </c>
      <c r="AR24" s="597">
        <v>0</v>
      </c>
      <c r="AS24" s="597">
        <v>207622</v>
      </c>
      <c r="AT24" s="597">
        <v>361111</v>
      </c>
      <c r="AU24" s="597">
        <v>0</v>
      </c>
      <c r="AV24" s="615">
        <v>568733</v>
      </c>
      <c r="AW24" s="615">
        <v>617624</v>
      </c>
      <c r="AX24" s="597">
        <v>0</v>
      </c>
      <c r="AY24" s="615">
        <v>568733</v>
      </c>
      <c r="AZ24" s="615">
        <v>617624</v>
      </c>
      <c r="BA24" s="616">
        <v>0</v>
      </c>
      <c r="BB24" s="598">
        <v>568733</v>
      </c>
      <c r="BC24" s="617">
        <v>617624</v>
      </c>
      <c r="BD24" s="228" t="s">
        <v>235</v>
      </c>
    </row>
    <row r="25" spans="1:56" ht="15.75" customHeight="1" x14ac:dyDescent="0.2">
      <c r="A25" s="195" t="s">
        <v>236</v>
      </c>
      <c r="B25" s="124" t="s">
        <v>393</v>
      </c>
      <c r="C25" s="124"/>
      <c r="D25" s="602">
        <v>937</v>
      </c>
      <c r="E25" s="603">
        <v>66</v>
      </c>
      <c r="F25" s="603">
        <v>3239</v>
      </c>
      <c r="G25" s="603">
        <v>1018</v>
      </c>
      <c r="H25" s="603">
        <v>12366</v>
      </c>
      <c r="I25" s="603">
        <v>21503</v>
      </c>
      <c r="J25" s="603">
        <v>90</v>
      </c>
      <c r="K25" s="603">
        <v>4708</v>
      </c>
      <c r="L25" s="603">
        <v>3272</v>
      </c>
      <c r="M25" s="603">
        <v>14224</v>
      </c>
      <c r="N25" s="603">
        <v>8783</v>
      </c>
      <c r="O25" s="603">
        <v>5305</v>
      </c>
      <c r="P25" s="603">
        <v>3383</v>
      </c>
      <c r="Q25" s="603">
        <v>4388</v>
      </c>
      <c r="R25" s="603">
        <v>702</v>
      </c>
      <c r="S25" s="603">
        <v>8104</v>
      </c>
      <c r="T25" s="603">
        <v>317</v>
      </c>
      <c r="U25" s="603">
        <v>61</v>
      </c>
      <c r="V25" s="603">
        <v>3966</v>
      </c>
      <c r="W25" s="603">
        <v>2661</v>
      </c>
      <c r="X25" s="603">
        <v>1319</v>
      </c>
      <c r="Y25" s="603">
        <v>45311</v>
      </c>
      <c r="Z25" s="603">
        <v>2210</v>
      </c>
      <c r="AA25" s="603">
        <v>5383</v>
      </c>
      <c r="AB25" s="603">
        <v>13946</v>
      </c>
      <c r="AC25" s="603">
        <v>1298</v>
      </c>
      <c r="AD25" s="603">
        <v>2118</v>
      </c>
      <c r="AE25" s="603">
        <v>2825</v>
      </c>
      <c r="AF25" s="603">
        <v>1867</v>
      </c>
      <c r="AG25" s="603">
        <v>2656</v>
      </c>
      <c r="AH25" s="603">
        <v>4768</v>
      </c>
      <c r="AI25" s="603">
        <v>7480</v>
      </c>
      <c r="AJ25" s="603">
        <v>196</v>
      </c>
      <c r="AK25" s="603">
        <v>1735</v>
      </c>
      <c r="AL25" s="603">
        <v>7741</v>
      </c>
      <c r="AM25" s="603">
        <v>0</v>
      </c>
      <c r="AN25" s="603">
        <v>163</v>
      </c>
      <c r="AO25" s="604">
        <v>200109</v>
      </c>
      <c r="AP25" s="603">
        <v>50</v>
      </c>
      <c r="AQ25" s="603">
        <v>60115</v>
      </c>
      <c r="AR25" s="603">
        <v>0</v>
      </c>
      <c r="AS25" s="603">
        <v>0</v>
      </c>
      <c r="AT25" s="603">
        <v>0</v>
      </c>
      <c r="AU25" s="603">
        <v>0</v>
      </c>
      <c r="AV25" s="621">
        <v>60165</v>
      </c>
      <c r="AW25" s="621">
        <v>260274</v>
      </c>
      <c r="AX25" s="603">
        <v>124829</v>
      </c>
      <c r="AY25" s="621">
        <v>184994</v>
      </c>
      <c r="AZ25" s="621">
        <v>385103</v>
      </c>
      <c r="BA25" s="622">
        <v>-13867</v>
      </c>
      <c r="BB25" s="604">
        <v>171127</v>
      </c>
      <c r="BC25" s="623">
        <v>371236</v>
      </c>
      <c r="BD25" s="230" t="s">
        <v>236</v>
      </c>
    </row>
    <row r="26" spans="1:56" ht="15.75" customHeight="1" x14ac:dyDescent="0.2">
      <c r="A26" s="191" t="s">
        <v>237</v>
      </c>
      <c r="B26" s="119" t="s">
        <v>266</v>
      </c>
      <c r="C26" s="119"/>
      <c r="D26" s="596">
        <v>23</v>
      </c>
      <c r="E26" s="597">
        <v>2</v>
      </c>
      <c r="F26" s="597">
        <v>432</v>
      </c>
      <c r="G26" s="597">
        <v>100</v>
      </c>
      <c r="H26" s="597">
        <v>440</v>
      </c>
      <c r="I26" s="597">
        <v>2898</v>
      </c>
      <c r="J26" s="597">
        <v>2</v>
      </c>
      <c r="K26" s="597">
        <v>111</v>
      </c>
      <c r="L26" s="597">
        <v>72</v>
      </c>
      <c r="M26" s="597">
        <v>196</v>
      </c>
      <c r="N26" s="597">
        <v>195</v>
      </c>
      <c r="O26" s="597">
        <v>110</v>
      </c>
      <c r="P26" s="597">
        <v>85</v>
      </c>
      <c r="Q26" s="597">
        <v>172</v>
      </c>
      <c r="R26" s="597">
        <v>13</v>
      </c>
      <c r="S26" s="597">
        <v>296</v>
      </c>
      <c r="T26" s="597">
        <v>15</v>
      </c>
      <c r="U26" s="597">
        <v>3</v>
      </c>
      <c r="V26" s="597">
        <v>35</v>
      </c>
      <c r="W26" s="597">
        <v>82</v>
      </c>
      <c r="X26" s="597">
        <v>540</v>
      </c>
      <c r="Y26" s="597">
        <v>271</v>
      </c>
      <c r="Z26" s="597">
        <v>2515</v>
      </c>
      <c r="AA26" s="597">
        <v>618</v>
      </c>
      <c r="AB26" s="597">
        <v>1550</v>
      </c>
      <c r="AC26" s="597">
        <v>334</v>
      </c>
      <c r="AD26" s="597">
        <v>269</v>
      </c>
      <c r="AE26" s="597">
        <v>1619</v>
      </c>
      <c r="AF26" s="597">
        <v>639</v>
      </c>
      <c r="AG26" s="597">
        <v>1107</v>
      </c>
      <c r="AH26" s="597">
        <v>2692</v>
      </c>
      <c r="AI26" s="597">
        <v>3139</v>
      </c>
      <c r="AJ26" s="597">
        <v>123</v>
      </c>
      <c r="AK26" s="597">
        <v>291</v>
      </c>
      <c r="AL26" s="597">
        <v>2672</v>
      </c>
      <c r="AM26" s="597">
        <v>0</v>
      </c>
      <c r="AN26" s="597">
        <v>26</v>
      </c>
      <c r="AO26" s="598">
        <v>23687</v>
      </c>
      <c r="AP26" s="597">
        <v>23</v>
      </c>
      <c r="AQ26" s="597">
        <v>16557</v>
      </c>
      <c r="AR26" s="597">
        <v>-2057</v>
      </c>
      <c r="AS26" s="597">
        <v>0</v>
      </c>
      <c r="AT26" s="597">
        <v>0</v>
      </c>
      <c r="AU26" s="597">
        <v>0</v>
      </c>
      <c r="AV26" s="615">
        <v>14523</v>
      </c>
      <c r="AW26" s="615">
        <v>38210</v>
      </c>
      <c r="AX26" s="597">
        <v>37</v>
      </c>
      <c r="AY26" s="615">
        <v>14560</v>
      </c>
      <c r="AZ26" s="615">
        <v>38247</v>
      </c>
      <c r="BA26" s="616">
        <v>0</v>
      </c>
      <c r="BB26" s="598">
        <v>14560</v>
      </c>
      <c r="BC26" s="617">
        <v>38247</v>
      </c>
      <c r="BD26" s="228" t="s">
        <v>237</v>
      </c>
    </row>
    <row r="27" spans="1:56" ht="15.75" customHeight="1" x14ac:dyDescent="0.2">
      <c r="A27" s="191" t="s">
        <v>238</v>
      </c>
      <c r="B27" s="119" t="s">
        <v>267</v>
      </c>
      <c r="C27" s="119"/>
      <c r="D27" s="596">
        <v>13</v>
      </c>
      <c r="E27" s="597">
        <v>6</v>
      </c>
      <c r="F27" s="597">
        <v>470</v>
      </c>
      <c r="G27" s="597">
        <v>35</v>
      </c>
      <c r="H27" s="597">
        <v>435</v>
      </c>
      <c r="I27" s="597">
        <v>3871</v>
      </c>
      <c r="J27" s="597">
        <v>0</v>
      </c>
      <c r="K27" s="597">
        <v>18</v>
      </c>
      <c r="L27" s="597">
        <v>398</v>
      </c>
      <c r="M27" s="597">
        <v>6</v>
      </c>
      <c r="N27" s="597">
        <v>20</v>
      </c>
      <c r="O27" s="597">
        <v>47</v>
      </c>
      <c r="P27" s="597">
        <v>82</v>
      </c>
      <c r="Q27" s="597">
        <v>13</v>
      </c>
      <c r="R27" s="597">
        <v>4</v>
      </c>
      <c r="S27" s="597">
        <v>383</v>
      </c>
      <c r="T27" s="597">
        <v>20</v>
      </c>
      <c r="U27" s="597">
        <v>3</v>
      </c>
      <c r="V27" s="597">
        <v>56</v>
      </c>
      <c r="W27" s="597">
        <v>41</v>
      </c>
      <c r="X27" s="597">
        <v>1935</v>
      </c>
      <c r="Y27" s="597">
        <v>4214</v>
      </c>
      <c r="Z27" s="597">
        <v>118</v>
      </c>
      <c r="AA27" s="597">
        <v>0</v>
      </c>
      <c r="AB27" s="597">
        <v>1264</v>
      </c>
      <c r="AC27" s="597">
        <v>1745</v>
      </c>
      <c r="AD27" s="597">
        <v>13</v>
      </c>
      <c r="AE27" s="597">
        <v>2097</v>
      </c>
      <c r="AF27" s="597">
        <v>2733</v>
      </c>
      <c r="AG27" s="597">
        <v>13667</v>
      </c>
      <c r="AH27" s="597">
        <v>3976</v>
      </c>
      <c r="AI27" s="597">
        <v>4574</v>
      </c>
      <c r="AJ27" s="597">
        <v>4</v>
      </c>
      <c r="AK27" s="597">
        <v>833</v>
      </c>
      <c r="AL27" s="597">
        <v>8859</v>
      </c>
      <c r="AM27" s="597">
        <v>0</v>
      </c>
      <c r="AN27" s="597">
        <v>726</v>
      </c>
      <c r="AO27" s="598">
        <v>52679</v>
      </c>
      <c r="AP27" s="597">
        <v>0</v>
      </c>
      <c r="AQ27" s="597">
        <v>2331</v>
      </c>
      <c r="AR27" s="597">
        <v>4791</v>
      </c>
      <c r="AS27" s="597">
        <v>0</v>
      </c>
      <c r="AT27" s="597">
        <v>0</v>
      </c>
      <c r="AU27" s="597">
        <v>0</v>
      </c>
      <c r="AV27" s="615">
        <v>7122</v>
      </c>
      <c r="AW27" s="615">
        <v>59801</v>
      </c>
      <c r="AX27" s="597">
        <v>21856</v>
      </c>
      <c r="AY27" s="615">
        <v>28978</v>
      </c>
      <c r="AZ27" s="615">
        <v>81657</v>
      </c>
      <c r="BA27" s="616">
        <v>-2175</v>
      </c>
      <c r="BB27" s="598">
        <v>26803</v>
      </c>
      <c r="BC27" s="617">
        <v>79482</v>
      </c>
      <c r="BD27" s="228" t="s">
        <v>238</v>
      </c>
    </row>
    <row r="28" spans="1:56" ht="15.75" customHeight="1" x14ac:dyDescent="0.2">
      <c r="A28" s="191" t="s">
        <v>239</v>
      </c>
      <c r="B28" s="119" t="s">
        <v>268</v>
      </c>
      <c r="C28" s="119"/>
      <c r="D28" s="596">
        <v>4364</v>
      </c>
      <c r="E28" s="597">
        <v>46</v>
      </c>
      <c r="F28" s="597">
        <v>16935</v>
      </c>
      <c r="G28" s="597">
        <v>2772</v>
      </c>
      <c r="H28" s="597">
        <v>11029</v>
      </c>
      <c r="I28" s="597">
        <v>41412</v>
      </c>
      <c r="J28" s="597">
        <v>109</v>
      </c>
      <c r="K28" s="597">
        <v>9410</v>
      </c>
      <c r="L28" s="597">
        <v>2637</v>
      </c>
      <c r="M28" s="597">
        <v>2859</v>
      </c>
      <c r="N28" s="597">
        <v>9662</v>
      </c>
      <c r="O28" s="597">
        <v>7660</v>
      </c>
      <c r="P28" s="597">
        <v>4170</v>
      </c>
      <c r="Q28" s="597">
        <v>16454</v>
      </c>
      <c r="R28" s="597">
        <v>1676</v>
      </c>
      <c r="S28" s="597">
        <v>9970</v>
      </c>
      <c r="T28" s="597">
        <v>1574</v>
      </c>
      <c r="U28" s="597">
        <v>296</v>
      </c>
      <c r="V28" s="597">
        <v>4385</v>
      </c>
      <c r="W28" s="597">
        <v>9076</v>
      </c>
      <c r="X28" s="597">
        <v>30923</v>
      </c>
      <c r="Y28" s="597">
        <v>1134</v>
      </c>
      <c r="Z28" s="597">
        <v>796</v>
      </c>
      <c r="AA28" s="597">
        <v>1359</v>
      </c>
      <c r="AB28" s="597">
        <v>5661</v>
      </c>
      <c r="AC28" s="597">
        <v>1457</v>
      </c>
      <c r="AD28" s="597">
        <v>747</v>
      </c>
      <c r="AE28" s="597">
        <v>11484</v>
      </c>
      <c r="AF28" s="597">
        <v>2914</v>
      </c>
      <c r="AG28" s="597">
        <v>2525</v>
      </c>
      <c r="AH28" s="597">
        <v>6502</v>
      </c>
      <c r="AI28" s="597">
        <v>26656</v>
      </c>
      <c r="AJ28" s="597">
        <v>2022</v>
      </c>
      <c r="AK28" s="597">
        <v>8206</v>
      </c>
      <c r="AL28" s="597">
        <v>18559</v>
      </c>
      <c r="AM28" s="597">
        <v>2902</v>
      </c>
      <c r="AN28" s="597">
        <v>135</v>
      </c>
      <c r="AO28" s="598">
        <v>280478</v>
      </c>
      <c r="AP28" s="597">
        <v>14483</v>
      </c>
      <c r="AQ28" s="597">
        <v>383124</v>
      </c>
      <c r="AR28" s="597">
        <v>89</v>
      </c>
      <c r="AS28" s="597">
        <v>3422</v>
      </c>
      <c r="AT28" s="597">
        <v>76398</v>
      </c>
      <c r="AU28" s="597">
        <v>1494</v>
      </c>
      <c r="AV28" s="615">
        <v>479010</v>
      </c>
      <c r="AW28" s="615">
        <v>759488</v>
      </c>
      <c r="AX28" s="597">
        <v>210227</v>
      </c>
      <c r="AY28" s="615">
        <v>689237</v>
      </c>
      <c r="AZ28" s="615">
        <v>969715</v>
      </c>
      <c r="BA28" s="616">
        <v>-380368</v>
      </c>
      <c r="BB28" s="598">
        <v>308869</v>
      </c>
      <c r="BC28" s="617">
        <v>589347</v>
      </c>
      <c r="BD28" s="228" t="s">
        <v>239</v>
      </c>
    </row>
    <row r="29" spans="1:56" ht="15.75" customHeight="1" x14ac:dyDescent="0.2">
      <c r="A29" s="191" t="s">
        <v>240</v>
      </c>
      <c r="B29" s="119" t="s">
        <v>269</v>
      </c>
      <c r="C29" s="119"/>
      <c r="D29" s="596">
        <v>715</v>
      </c>
      <c r="E29" s="597">
        <v>227</v>
      </c>
      <c r="F29" s="597">
        <v>1068</v>
      </c>
      <c r="G29" s="597">
        <v>775</v>
      </c>
      <c r="H29" s="597">
        <v>2129</v>
      </c>
      <c r="I29" s="597">
        <v>7381</v>
      </c>
      <c r="J29" s="597">
        <v>9</v>
      </c>
      <c r="K29" s="597">
        <v>793</v>
      </c>
      <c r="L29" s="597">
        <v>993</v>
      </c>
      <c r="M29" s="597">
        <v>842</v>
      </c>
      <c r="N29" s="597">
        <v>3145</v>
      </c>
      <c r="O29" s="597">
        <v>3898</v>
      </c>
      <c r="P29" s="597">
        <v>1012</v>
      </c>
      <c r="Q29" s="597">
        <v>2883</v>
      </c>
      <c r="R29" s="597">
        <v>293</v>
      </c>
      <c r="S29" s="597">
        <v>1976</v>
      </c>
      <c r="T29" s="597">
        <v>307</v>
      </c>
      <c r="U29" s="597">
        <v>67</v>
      </c>
      <c r="V29" s="597">
        <v>638</v>
      </c>
      <c r="W29" s="597">
        <v>2751</v>
      </c>
      <c r="X29" s="597">
        <v>6769</v>
      </c>
      <c r="Y29" s="597">
        <v>9143</v>
      </c>
      <c r="Z29" s="597">
        <v>777</v>
      </c>
      <c r="AA29" s="597">
        <v>1652</v>
      </c>
      <c r="AB29" s="597">
        <v>11060</v>
      </c>
      <c r="AC29" s="597">
        <v>22092</v>
      </c>
      <c r="AD29" s="597">
        <v>51952</v>
      </c>
      <c r="AE29" s="597">
        <v>9116</v>
      </c>
      <c r="AF29" s="597">
        <v>1896</v>
      </c>
      <c r="AG29" s="597">
        <v>4266</v>
      </c>
      <c r="AH29" s="597">
        <v>3480</v>
      </c>
      <c r="AI29" s="597">
        <v>5423</v>
      </c>
      <c r="AJ29" s="597">
        <v>1467</v>
      </c>
      <c r="AK29" s="597">
        <v>4796</v>
      </c>
      <c r="AL29" s="597">
        <v>3627</v>
      </c>
      <c r="AM29" s="597">
        <v>0</v>
      </c>
      <c r="AN29" s="597">
        <v>1456</v>
      </c>
      <c r="AO29" s="598">
        <v>170874</v>
      </c>
      <c r="AP29" s="597">
        <v>2</v>
      </c>
      <c r="AQ29" s="597">
        <v>143731</v>
      </c>
      <c r="AR29" s="597">
        <v>0</v>
      </c>
      <c r="AS29" s="597">
        <v>0</v>
      </c>
      <c r="AT29" s="597">
        <v>0</v>
      </c>
      <c r="AU29" s="597">
        <v>0</v>
      </c>
      <c r="AV29" s="615">
        <v>143733</v>
      </c>
      <c r="AW29" s="615">
        <v>314607</v>
      </c>
      <c r="AX29" s="597">
        <v>4887</v>
      </c>
      <c r="AY29" s="615">
        <v>148620</v>
      </c>
      <c r="AZ29" s="615">
        <v>319494</v>
      </c>
      <c r="BA29" s="616">
        <v>-42994</v>
      </c>
      <c r="BB29" s="598">
        <v>105626</v>
      </c>
      <c r="BC29" s="617">
        <v>276500</v>
      </c>
      <c r="BD29" s="228" t="s">
        <v>240</v>
      </c>
    </row>
    <row r="30" spans="1:56" ht="15.75" customHeight="1" x14ac:dyDescent="0.2">
      <c r="A30" s="191" t="s">
        <v>2</v>
      </c>
      <c r="B30" s="119" t="s">
        <v>270</v>
      </c>
      <c r="C30" s="119"/>
      <c r="D30" s="596">
        <v>41</v>
      </c>
      <c r="E30" s="597">
        <v>9</v>
      </c>
      <c r="F30" s="597">
        <v>700</v>
      </c>
      <c r="G30" s="597">
        <v>163</v>
      </c>
      <c r="H30" s="597">
        <v>729</v>
      </c>
      <c r="I30" s="597">
        <v>4343</v>
      </c>
      <c r="J30" s="597">
        <v>10</v>
      </c>
      <c r="K30" s="597">
        <v>773</v>
      </c>
      <c r="L30" s="597">
        <v>314</v>
      </c>
      <c r="M30" s="597">
        <v>272</v>
      </c>
      <c r="N30" s="597">
        <v>561</v>
      </c>
      <c r="O30" s="597">
        <v>1015</v>
      </c>
      <c r="P30" s="597">
        <v>443</v>
      </c>
      <c r="Q30" s="597">
        <v>1198</v>
      </c>
      <c r="R30" s="597">
        <v>55</v>
      </c>
      <c r="S30" s="597">
        <v>525</v>
      </c>
      <c r="T30" s="597">
        <v>102</v>
      </c>
      <c r="U30" s="597">
        <v>10</v>
      </c>
      <c r="V30" s="597">
        <v>95</v>
      </c>
      <c r="W30" s="597">
        <v>293</v>
      </c>
      <c r="X30" s="597">
        <v>3287</v>
      </c>
      <c r="Y30" s="597">
        <v>3521</v>
      </c>
      <c r="Z30" s="597">
        <v>42</v>
      </c>
      <c r="AA30" s="597">
        <v>105</v>
      </c>
      <c r="AB30" s="597">
        <v>21217</v>
      </c>
      <c r="AC30" s="597">
        <v>4815</v>
      </c>
      <c r="AD30" s="597">
        <v>22692</v>
      </c>
      <c r="AE30" s="597">
        <v>9695</v>
      </c>
      <c r="AF30" s="597">
        <v>7313</v>
      </c>
      <c r="AG30" s="597">
        <v>945</v>
      </c>
      <c r="AH30" s="597">
        <v>3497</v>
      </c>
      <c r="AI30" s="597">
        <v>11245</v>
      </c>
      <c r="AJ30" s="597">
        <v>974</v>
      </c>
      <c r="AK30" s="597">
        <v>5237</v>
      </c>
      <c r="AL30" s="597">
        <v>7818</v>
      </c>
      <c r="AM30" s="597">
        <v>0</v>
      </c>
      <c r="AN30" s="597">
        <v>804</v>
      </c>
      <c r="AO30" s="598">
        <v>114858</v>
      </c>
      <c r="AP30" s="597">
        <v>0</v>
      </c>
      <c r="AQ30" s="597">
        <v>584187</v>
      </c>
      <c r="AR30" s="597">
        <v>21</v>
      </c>
      <c r="AS30" s="597">
        <v>0</v>
      </c>
      <c r="AT30" s="597">
        <v>25784</v>
      </c>
      <c r="AU30" s="597">
        <v>0</v>
      </c>
      <c r="AV30" s="615">
        <v>609992</v>
      </c>
      <c r="AW30" s="615">
        <v>724850</v>
      </c>
      <c r="AX30" s="597">
        <v>92</v>
      </c>
      <c r="AY30" s="615">
        <v>610084</v>
      </c>
      <c r="AZ30" s="615">
        <v>724942</v>
      </c>
      <c r="BA30" s="616">
        <v>-30922</v>
      </c>
      <c r="BB30" s="598">
        <v>579162</v>
      </c>
      <c r="BC30" s="617">
        <v>694020</v>
      </c>
      <c r="BD30" s="228" t="s">
        <v>2</v>
      </c>
    </row>
    <row r="31" spans="1:56" ht="15.75" customHeight="1" x14ac:dyDescent="0.2">
      <c r="A31" s="192" t="s">
        <v>241</v>
      </c>
      <c r="B31" s="122" t="s">
        <v>271</v>
      </c>
      <c r="C31" s="122"/>
      <c r="D31" s="599">
        <v>5631</v>
      </c>
      <c r="E31" s="600">
        <v>1147</v>
      </c>
      <c r="F31" s="600">
        <v>8616</v>
      </c>
      <c r="G31" s="600">
        <v>1144</v>
      </c>
      <c r="H31" s="600">
        <v>7981</v>
      </c>
      <c r="I31" s="600">
        <v>20321</v>
      </c>
      <c r="J31" s="600">
        <v>341</v>
      </c>
      <c r="K31" s="600">
        <v>3078</v>
      </c>
      <c r="L31" s="600">
        <v>6647</v>
      </c>
      <c r="M31" s="600">
        <v>3923</v>
      </c>
      <c r="N31" s="600">
        <v>9925</v>
      </c>
      <c r="O31" s="600">
        <v>7999</v>
      </c>
      <c r="P31" s="600">
        <v>2951</v>
      </c>
      <c r="Q31" s="600">
        <v>7716</v>
      </c>
      <c r="R31" s="600">
        <v>623</v>
      </c>
      <c r="S31" s="600">
        <v>3953</v>
      </c>
      <c r="T31" s="600">
        <v>712</v>
      </c>
      <c r="U31" s="600">
        <v>103</v>
      </c>
      <c r="V31" s="600">
        <v>1576</v>
      </c>
      <c r="W31" s="600">
        <v>23414</v>
      </c>
      <c r="X31" s="600">
        <v>29295</v>
      </c>
      <c r="Y31" s="600">
        <v>7252</v>
      </c>
      <c r="Z31" s="600">
        <v>1110</v>
      </c>
      <c r="AA31" s="600">
        <v>6453</v>
      </c>
      <c r="AB31" s="600">
        <v>34646</v>
      </c>
      <c r="AC31" s="600">
        <v>10472</v>
      </c>
      <c r="AD31" s="600">
        <v>1644</v>
      </c>
      <c r="AE31" s="600">
        <v>29159</v>
      </c>
      <c r="AF31" s="600">
        <v>8207</v>
      </c>
      <c r="AG31" s="600">
        <v>10196</v>
      </c>
      <c r="AH31" s="600">
        <v>11297</v>
      </c>
      <c r="AI31" s="600">
        <v>11908</v>
      </c>
      <c r="AJ31" s="600">
        <v>2518</v>
      </c>
      <c r="AK31" s="600">
        <v>6882</v>
      </c>
      <c r="AL31" s="600">
        <v>13426</v>
      </c>
      <c r="AM31" s="600">
        <v>748</v>
      </c>
      <c r="AN31" s="600">
        <v>2153</v>
      </c>
      <c r="AO31" s="601">
        <v>305167</v>
      </c>
      <c r="AP31" s="600">
        <v>3252</v>
      </c>
      <c r="AQ31" s="600">
        <v>68721</v>
      </c>
      <c r="AR31" s="600">
        <v>862</v>
      </c>
      <c r="AS31" s="600">
        <v>396</v>
      </c>
      <c r="AT31" s="600">
        <v>8218</v>
      </c>
      <c r="AU31" s="600">
        <v>568</v>
      </c>
      <c r="AV31" s="618">
        <v>82017</v>
      </c>
      <c r="AW31" s="618">
        <v>387184</v>
      </c>
      <c r="AX31" s="600">
        <v>110768</v>
      </c>
      <c r="AY31" s="618">
        <v>192785</v>
      </c>
      <c r="AZ31" s="618">
        <v>497952</v>
      </c>
      <c r="BA31" s="619">
        <v>-148667</v>
      </c>
      <c r="BB31" s="601">
        <v>44118</v>
      </c>
      <c r="BC31" s="620">
        <v>349285</v>
      </c>
      <c r="BD31" s="229" t="s">
        <v>241</v>
      </c>
    </row>
    <row r="32" spans="1:56" ht="19.5" customHeight="1" x14ac:dyDescent="0.2">
      <c r="A32" s="191" t="s">
        <v>242</v>
      </c>
      <c r="B32" s="119" t="s">
        <v>272</v>
      </c>
      <c r="C32" s="119"/>
      <c r="D32" s="596">
        <v>286</v>
      </c>
      <c r="E32" s="597">
        <v>13</v>
      </c>
      <c r="F32" s="597">
        <v>1042</v>
      </c>
      <c r="G32" s="597">
        <v>156</v>
      </c>
      <c r="H32" s="597">
        <v>1117</v>
      </c>
      <c r="I32" s="597">
        <v>13781</v>
      </c>
      <c r="J32" s="597">
        <v>19</v>
      </c>
      <c r="K32" s="597">
        <v>650</v>
      </c>
      <c r="L32" s="597">
        <v>455</v>
      </c>
      <c r="M32" s="597">
        <v>431</v>
      </c>
      <c r="N32" s="597">
        <v>812</v>
      </c>
      <c r="O32" s="597">
        <v>1661</v>
      </c>
      <c r="P32" s="597">
        <v>891</v>
      </c>
      <c r="Q32" s="597">
        <v>3335</v>
      </c>
      <c r="R32" s="597">
        <v>84</v>
      </c>
      <c r="S32" s="597">
        <v>1672</v>
      </c>
      <c r="T32" s="597">
        <v>410</v>
      </c>
      <c r="U32" s="597">
        <v>60</v>
      </c>
      <c r="V32" s="597">
        <v>295</v>
      </c>
      <c r="W32" s="597">
        <v>691</v>
      </c>
      <c r="X32" s="597">
        <v>5049</v>
      </c>
      <c r="Y32" s="597">
        <v>4822</v>
      </c>
      <c r="Z32" s="597">
        <v>1538</v>
      </c>
      <c r="AA32" s="597">
        <v>782</v>
      </c>
      <c r="AB32" s="597">
        <v>24298</v>
      </c>
      <c r="AC32" s="597">
        <v>15335</v>
      </c>
      <c r="AD32" s="597">
        <v>1120</v>
      </c>
      <c r="AE32" s="597">
        <v>2608</v>
      </c>
      <c r="AF32" s="597">
        <v>59358</v>
      </c>
      <c r="AG32" s="597">
        <v>7758</v>
      </c>
      <c r="AH32" s="597">
        <v>11735</v>
      </c>
      <c r="AI32" s="597">
        <v>8776</v>
      </c>
      <c r="AJ32" s="597">
        <v>3624</v>
      </c>
      <c r="AK32" s="597">
        <v>21588</v>
      </c>
      <c r="AL32" s="597">
        <v>6520</v>
      </c>
      <c r="AM32" s="597">
        <v>0</v>
      </c>
      <c r="AN32" s="597">
        <v>1828</v>
      </c>
      <c r="AO32" s="598">
        <v>204600</v>
      </c>
      <c r="AP32" s="597">
        <v>1603</v>
      </c>
      <c r="AQ32" s="597">
        <v>147148</v>
      </c>
      <c r="AR32" s="597">
        <v>326</v>
      </c>
      <c r="AS32" s="597">
        <v>8890</v>
      </c>
      <c r="AT32" s="597">
        <v>98933</v>
      </c>
      <c r="AU32" s="597">
        <v>-258</v>
      </c>
      <c r="AV32" s="615">
        <v>256642</v>
      </c>
      <c r="AW32" s="615">
        <v>461242</v>
      </c>
      <c r="AX32" s="597">
        <v>22965</v>
      </c>
      <c r="AY32" s="615">
        <v>279607</v>
      </c>
      <c r="AZ32" s="615">
        <v>484207</v>
      </c>
      <c r="BA32" s="616">
        <v>-169329</v>
      </c>
      <c r="BB32" s="598">
        <v>110278</v>
      </c>
      <c r="BC32" s="617">
        <v>314878</v>
      </c>
      <c r="BD32" s="228" t="s">
        <v>242</v>
      </c>
    </row>
    <row r="33" spans="1:56" ht="15.75" customHeight="1" x14ac:dyDescent="0.2">
      <c r="A33" s="191" t="s">
        <v>243</v>
      </c>
      <c r="B33" s="119" t="s">
        <v>273</v>
      </c>
      <c r="C33" s="119"/>
      <c r="D33" s="596">
        <v>0</v>
      </c>
      <c r="E33" s="597">
        <v>0</v>
      </c>
      <c r="F33" s="597">
        <v>0</v>
      </c>
      <c r="G33" s="597">
        <v>0</v>
      </c>
      <c r="H33" s="597">
        <v>0</v>
      </c>
      <c r="I33" s="597">
        <v>0</v>
      </c>
      <c r="J33" s="597">
        <v>0</v>
      </c>
      <c r="K33" s="597">
        <v>0</v>
      </c>
      <c r="L33" s="597">
        <v>0</v>
      </c>
      <c r="M33" s="597">
        <v>0</v>
      </c>
      <c r="N33" s="597">
        <v>0</v>
      </c>
      <c r="O33" s="597">
        <v>0</v>
      </c>
      <c r="P33" s="597">
        <v>0</v>
      </c>
      <c r="Q33" s="597">
        <v>0</v>
      </c>
      <c r="R33" s="597">
        <v>0</v>
      </c>
      <c r="S33" s="597">
        <v>0</v>
      </c>
      <c r="T33" s="597">
        <v>0</v>
      </c>
      <c r="U33" s="597">
        <v>0</v>
      </c>
      <c r="V33" s="597">
        <v>0</v>
      </c>
      <c r="W33" s="597">
        <v>0</v>
      </c>
      <c r="X33" s="597">
        <v>0</v>
      </c>
      <c r="Y33" s="597">
        <v>0</v>
      </c>
      <c r="Z33" s="597">
        <v>0</v>
      </c>
      <c r="AA33" s="597">
        <v>0</v>
      </c>
      <c r="AB33" s="597">
        <v>0</v>
      </c>
      <c r="AC33" s="597">
        <v>0</v>
      </c>
      <c r="AD33" s="597">
        <v>0</v>
      </c>
      <c r="AE33" s="597">
        <v>0</v>
      </c>
      <c r="AF33" s="597">
        <v>0</v>
      </c>
      <c r="AG33" s="597">
        <v>0</v>
      </c>
      <c r="AH33" s="597">
        <v>0</v>
      </c>
      <c r="AI33" s="597">
        <v>0</v>
      </c>
      <c r="AJ33" s="597">
        <v>0</v>
      </c>
      <c r="AK33" s="597">
        <v>0</v>
      </c>
      <c r="AL33" s="597">
        <v>0</v>
      </c>
      <c r="AM33" s="597">
        <v>0</v>
      </c>
      <c r="AN33" s="597">
        <v>4271</v>
      </c>
      <c r="AO33" s="598">
        <v>4271</v>
      </c>
      <c r="AP33" s="597">
        <v>0</v>
      </c>
      <c r="AQ33" s="597">
        <v>11857</v>
      </c>
      <c r="AR33" s="597">
        <v>265812</v>
      </c>
      <c r="AS33" s="597">
        <v>0</v>
      </c>
      <c r="AT33" s="597">
        <v>0</v>
      </c>
      <c r="AU33" s="597">
        <v>0</v>
      </c>
      <c r="AV33" s="615">
        <v>277669</v>
      </c>
      <c r="AW33" s="615">
        <v>281940</v>
      </c>
      <c r="AX33" s="597">
        <v>0</v>
      </c>
      <c r="AY33" s="615">
        <v>277669</v>
      </c>
      <c r="AZ33" s="615">
        <v>281940</v>
      </c>
      <c r="BA33" s="616">
        <v>0</v>
      </c>
      <c r="BB33" s="598">
        <v>277669</v>
      </c>
      <c r="BC33" s="617">
        <v>281940</v>
      </c>
      <c r="BD33" s="228" t="s">
        <v>243</v>
      </c>
    </row>
    <row r="34" spans="1:56" ht="15.75" customHeight="1" x14ac:dyDescent="0.2">
      <c r="A34" s="191" t="s">
        <v>244</v>
      </c>
      <c r="B34" s="119" t="s">
        <v>274</v>
      </c>
      <c r="C34" s="119"/>
      <c r="D34" s="596">
        <v>2</v>
      </c>
      <c r="E34" s="597">
        <v>0</v>
      </c>
      <c r="F34" s="597">
        <v>40</v>
      </c>
      <c r="G34" s="597">
        <v>2</v>
      </c>
      <c r="H34" s="597">
        <v>38</v>
      </c>
      <c r="I34" s="597">
        <v>231</v>
      </c>
      <c r="J34" s="597">
        <v>0</v>
      </c>
      <c r="K34" s="597">
        <v>32</v>
      </c>
      <c r="L34" s="597">
        <v>23</v>
      </c>
      <c r="M34" s="597">
        <v>21</v>
      </c>
      <c r="N34" s="597">
        <v>9</v>
      </c>
      <c r="O34" s="597">
        <v>83</v>
      </c>
      <c r="P34" s="597">
        <v>114</v>
      </c>
      <c r="Q34" s="597">
        <v>122</v>
      </c>
      <c r="R34" s="597">
        <v>9</v>
      </c>
      <c r="S34" s="597">
        <v>440</v>
      </c>
      <c r="T34" s="597">
        <v>52</v>
      </c>
      <c r="U34" s="597">
        <v>12</v>
      </c>
      <c r="V34" s="597">
        <v>35</v>
      </c>
      <c r="W34" s="597">
        <v>11</v>
      </c>
      <c r="X34" s="597">
        <v>101</v>
      </c>
      <c r="Y34" s="597">
        <v>317</v>
      </c>
      <c r="Z34" s="597">
        <v>3</v>
      </c>
      <c r="AA34" s="597">
        <v>20</v>
      </c>
      <c r="AB34" s="597">
        <v>134</v>
      </c>
      <c r="AC34" s="597">
        <v>62</v>
      </c>
      <c r="AD34" s="597">
        <v>1</v>
      </c>
      <c r="AE34" s="597">
        <v>164</v>
      </c>
      <c r="AF34" s="597">
        <v>1486</v>
      </c>
      <c r="AG34" s="597">
        <v>26</v>
      </c>
      <c r="AH34" s="597">
        <v>0</v>
      </c>
      <c r="AI34" s="597">
        <v>64</v>
      </c>
      <c r="AJ34" s="597">
        <v>0</v>
      </c>
      <c r="AK34" s="597">
        <v>199</v>
      </c>
      <c r="AL34" s="597">
        <v>172</v>
      </c>
      <c r="AM34" s="597">
        <v>0</v>
      </c>
      <c r="AN34" s="597">
        <v>103</v>
      </c>
      <c r="AO34" s="598">
        <v>4128</v>
      </c>
      <c r="AP34" s="597">
        <v>0</v>
      </c>
      <c r="AQ34" s="597">
        <v>53439</v>
      </c>
      <c r="AR34" s="597">
        <v>172948</v>
      </c>
      <c r="AS34" s="597">
        <v>26774</v>
      </c>
      <c r="AT34" s="597">
        <v>136950</v>
      </c>
      <c r="AU34" s="597">
        <v>0</v>
      </c>
      <c r="AV34" s="615">
        <v>390111</v>
      </c>
      <c r="AW34" s="615">
        <v>394239</v>
      </c>
      <c r="AX34" s="597">
        <v>8534</v>
      </c>
      <c r="AY34" s="615">
        <v>398645</v>
      </c>
      <c r="AZ34" s="615">
        <v>402773</v>
      </c>
      <c r="BA34" s="616">
        <v>-42811</v>
      </c>
      <c r="BB34" s="598">
        <v>355834</v>
      </c>
      <c r="BC34" s="617">
        <v>359962</v>
      </c>
      <c r="BD34" s="228" t="s">
        <v>244</v>
      </c>
    </row>
    <row r="35" spans="1:56" ht="15.75" customHeight="1" x14ac:dyDescent="0.2">
      <c r="A35" s="195" t="s">
        <v>245</v>
      </c>
      <c r="B35" s="124" t="s">
        <v>275</v>
      </c>
      <c r="C35" s="124"/>
      <c r="D35" s="602">
        <v>0</v>
      </c>
      <c r="E35" s="603">
        <v>0</v>
      </c>
      <c r="F35" s="603">
        <v>0</v>
      </c>
      <c r="G35" s="603">
        <v>0</v>
      </c>
      <c r="H35" s="603">
        <v>0</v>
      </c>
      <c r="I35" s="603">
        <v>9</v>
      </c>
      <c r="J35" s="603">
        <v>0</v>
      </c>
      <c r="K35" s="603">
        <v>0</v>
      </c>
      <c r="L35" s="603">
        <v>0</v>
      </c>
      <c r="M35" s="603">
        <v>0</v>
      </c>
      <c r="N35" s="603">
        <v>0</v>
      </c>
      <c r="O35" s="603">
        <v>0</v>
      </c>
      <c r="P35" s="603">
        <v>0</v>
      </c>
      <c r="Q35" s="603">
        <v>0</v>
      </c>
      <c r="R35" s="603">
        <v>0</v>
      </c>
      <c r="S35" s="603">
        <v>0</v>
      </c>
      <c r="T35" s="603">
        <v>0</v>
      </c>
      <c r="U35" s="603">
        <v>0</v>
      </c>
      <c r="V35" s="603">
        <v>0</v>
      </c>
      <c r="W35" s="603">
        <v>0</v>
      </c>
      <c r="X35" s="603">
        <v>0</v>
      </c>
      <c r="Y35" s="603">
        <v>0</v>
      </c>
      <c r="Z35" s="603">
        <v>4</v>
      </c>
      <c r="AA35" s="603">
        <v>0</v>
      </c>
      <c r="AB35" s="603">
        <v>12</v>
      </c>
      <c r="AC35" s="603">
        <v>32</v>
      </c>
      <c r="AD35" s="603">
        <v>4</v>
      </c>
      <c r="AE35" s="603">
        <v>252</v>
      </c>
      <c r="AF35" s="603">
        <v>104</v>
      </c>
      <c r="AG35" s="603">
        <v>4</v>
      </c>
      <c r="AH35" s="603">
        <v>5</v>
      </c>
      <c r="AI35" s="603">
        <v>9057</v>
      </c>
      <c r="AJ35" s="603">
        <v>0</v>
      </c>
      <c r="AK35" s="603">
        <v>9</v>
      </c>
      <c r="AL35" s="603">
        <v>73</v>
      </c>
      <c r="AM35" s="603">
        <v>0</v>
      </c>
      <c r="AN35" s="603">
        <v>5</v>
      </c>
      <c r="AO35" s="604">
        <v>9570</v>
      </c>
      <c r="AP35" s="603">
        <v>5567</v>
      </c>
      <c r="AQ35" s="603">
        <v>141068</v>
      </c>
      <c r="AR35" s="603">
        <v>494842</v>
      </c>
      <c r="AS35" s="603">
        <v>0</v>
      </c>
      <c r="AT35" s="603">
        <v>0</v>
      </c>
      <c r="AU35" s="603">
        <v>0</v>
      </c>
      <c r="AV35" s="621">
        <v>641477</v>
      </c>
      <c r="AW35" s="621">
        <v>651047</v>
      </c>
      <c r="AX35" s="603">
        <v>9807</v>
      </c>
      <c r="AY35" s="621">
        <v>651284</v>
      </c>
      <c r="AZ35" s="621">
        <v>660854</v>
      </c>
      <c r="BA35" s="622">
        <v>-4967</v>
      </c>
      <c r="BB35" s="604">
        <v>646317</v>
      </c>
      <c r="BC35" s="623">
        <v>655887</v>
      </c>
      <c r="BD35" s="230" t="s">
        <v>245</v>
      </c>
    </row>
    <row r="36" spans="1:56" ht="15.75" customHeight="1" x14ac:dyDescent="0.2">
      <c r="A36" s="191" t="s">
        <v>246</v>
      </c>
      <c r="B36" s="119" t="s">
        <v>383</v>
      </c>
      <c r="C36" s="119"/>
      <c r="D36" s="596">
        <v>398</v>
      </c>
      <c r="E36" s="597">
        <v>9</v>
      </c>
      <c r="F36" s="597">
        <v>329</v>
      </c>
      <c r="G36" s="597">
        <v>40</v>
      </c>
      <c r="H36" s="597">
        <v>182</v>
      </c>
      <c r="I36" s="597">
        <v>1729</v>
      </c>
      <c r="J36" s="597">
        <v>3</v>
      </c>
      <c r="K36" s="597">
        <v>109</v>
      </c>
      <c r="L36" s="597">
        <v>80</v>
      </c>
      <c r="M36" s="597">
        <v>94</v>
      </c>
      <c r="N36" s="597">
        <v>405</v>
      </c>
      <c r="O36" s="597">
        <v>72</v>
      </c>
      <c r="P36" s="597">
        <v>505</v>
      </c>
      <c r="Q36" s="597">
        <v>257</v>
      </c>
      <c r="R36" s="597">
        <v>7</v>
      </c>
      <c r="S36" s="597">
        <v>127</v>
      </c>
      <c r="T36" s="597">
        <v>22</v>
      </c>
      <c r="U36" s="597">
        <v>3</v>
      </c>
      <c r="V36" s="597">
        <v>13</v>
      </c>
      <c r="W36" s="597">
        <v>165</v>
      </c>
      <c r="X36" s="597">
        <v>876</v>
      </c>
      <c r="Y36" s="597">
        <v>896</v>
      </c>
      <c r="Z36" s="597">
        <v>352</v>
      </c>
      <c r="AA36" s="597">
        <v>204</v>
      </c>
      <c r="AB36" s="597">
        <v>506</v>
      </c>
      <c r="AC36" s="597">
        <v>1233</v>
      </c>
      <c r="AD36" s="597">
        <v>122</v>
      </c>
      <c r="AE36" s="597">
        <v>556</v>
      </c>
      <c r="AF36" s="597">
        <v>541</v>
      </c>
      <c r="AG36" s="597">
        <v>1</v>
      </c>
      <c r="AH36" s="597">
        <v>1065</v>
      </c>
      <c r="AI36" s="597">
        <v>878</v>
      </c>
      <c r="AJ36" s="597">
        <v>0</v>
      </c>
      <c r="AK36" s="597">
        <v>1052</v>
      </c>
      <c r="AL36" s="597">
        <v>926</v>
      </c>
      <c r="AM36" s="597">
        <v>0</v>
      </c>
      <c r="AN36" s="597">
        <v>14</v>
      </c>
      <c r="AO36" s="598">
        <v>13771</v>
      </c>
      <c r="AP36" s="597">
        <v>0</v>
      </c>
      <c r="AQ36" s="597">
        <v>49948</v>
      </c>
      <c r="AR36" s="597">
        <v>0</v>
      </c>
      <c r="AS36" s="597">
        <v>0</v>
      </c>
      <c r="AT36" s="597">
        <v>0</v>
      </c>
      <c r="AU36" s="597">
        <v>0</v>
      </c>
      <c r="AV36" s="615">
        <v>49948</v>
      </c>
      <c r="AW36" s="615">
        <v>63719</v>
      </c>
      <c r="AX36" s="597">
        <v>370</v>
      </c>
      <c r="AY36" s="615">
        <v>50318</v>
      </c>
      <c r="AZ36" s="615">
        <v>64089</v>
      </c>
      <c r="BA36" s="616">
        <v>-6666</v>
      </c>
      <c r="BB36" s="598">
        <v>43652</v>
      </c>
      <c r="BC36" s="617">
        <v>57423</v>
      </c>
      <c r="BD36" s="228" t="s">
        <v>246</v>
      </c>
    </row>
    <row r="37" spans="1:56" ht="15.75" customHeight="1" x14ac:dyDescent="0.2">
      <c r="A37" s="191" t="s">
        <v>247</v>
      </c>
      <c r="B37" s="119" t="s">
        <v>276</v>
      </c>
      <c r="C37" s="119"/>
      <c r="D37" s="596">
        <v>4358</v>
      </c>
      <c r="E37" s="597">
        <v>102</v>
      </c>
      <c r="F37" s="597">
        <v>10155</v>
      </c>
      <c r="G37" s="597">
        <v>972</v>
      </c>
      <c r="H37" s="597">
        <v>4906</v>
      </c>
      <c r="I37" s="597">
        <v>62248</v>
      </c>
      <c r="J37" s="597">
        <v>170</v>
      </c>
      <c r="K37" s="597">
        <v>7122</v>
      </c>
      <c r="L37" s="597">
        <v>4971</v>
      </c>
      <c r="M37" s="597">
        <v>3418</v>
      </c>
      <c r="N37" s="597">
        <v>5661</v>
      </c>
      <c r="O37" s="597">
        <v>7829</v>
      </c>
      <c r="P37" s="597">
        <v>4582</v>
      </c>
      <c r="Q37" s="597">
        <v>15259</v>
      </c>
      <c r="R37" s="597">
        <v>999</v>
      </c>
      <c r="S37" s="597">
        <v>19245</v>
      </c>
      <c r="T37" s="597">
        <v>1589</v>
      </c>
      <c r="U37" s="597">
        <v>254</v>
      </c>
      <c r="V37" s="597">
        <v>4885</v>
      </c>
      <c r="W37" s="597">
        <v>5093</v>
      </c>
      <c r="X37" s="597">
        <v>62286</v>
      </c>
      <c r="Y37" s="597">
        <v>53181</v>
      </c>
      <c r="Z37" s="597">
        <v>6600</v>
      </c>
      <c r="AA37" s="597">
        <v>5180</v>
      </c>
      <c r="AB37" s="597">
        <v>47206</v>
      </c>
      <c r="AC37" s="597">
        <v>33213</v>
      </c>
      <c r="AD37" s="597">
        <v>10873</v>
      </c>
      <c r="AE37" s="597">
        <v>58316</v>
      </c>
      <c r="AF37" s="597">
        <v>48293</v>
      </c>
      <c r="AG37" s="597">
        <v>24008</v>
      </c>
      <c r="AH37" s="597">
        <v>32875</v>
      </c>
      <c r="AI37" s="597">
        <v>32400</v>
      </c>
      <c r="AJ37" s="597">
        <v>4337</v>
      </c>
      <c r="AK37" s="597">
        <v>59844</v>
      </c>
      <c r="AL37" s="597">
        <v>11135</v>
      </c>
      <c r="AM37" s="597">
        <v>0</v>
      </c>
      <c r="AN37" s="597">
        <v>1368</v>
      </c>
      <c r="AO37" s="598">
        <v>654933</v>
      </c>
      <c r="AP37" s="597">
        <v>696</v>
      </c>
      <c r="AQ37" s="597">
        <v>43522</v>
      </c>
      <c r="AR37" s="597">
        <v>0</v>
      </c>
      <c r="AS37" s="597">
        <v>1435</v>
      </c>
      <c r="AT37" s="597">
        <v>31233</v>
      </c>
      <c r="AU37" s="597">
        <v>0</v>
      </c>
      <c r="AV37" s="615">
        <v>76886</v>
      </c>
      <c r="AW37" s="615">
        <v>731819</v>
      </c>
      <c r="AX37" s="597">
        <v>26784</v>
      </c>
      <c r="AY37" s="615">
        <v>103670</v>
      </c>
      <c r="AZ37" s="615">
        <v>758603</v>
      </c>
      <c r="BA37" s="616">
        <v>-330387</v>
      </c>
      <c r="BB37" s="598">
        <v>-226717</v>
      </c>
      <c r="BC37" s="617">
        <v>428216</v>
      </c>
      <c r="BD37" s="228" t="s">
        <v>247</v>
      </c>
    </row>
    <row r="38" spans="1:56" ht="15.75" customHeight="1" x14ac:dyDescent="0.2">
      <c r="A38" s="191" t="s">
        <v>248</v>
      </c>
      <c r="B38" s="119" t="s">
        <v>277</v>
      </c>
      <c r="C38" s="119"/>
      <c r="D38" s="596">
        <v>70</v>
      </c>
      <c r="E38" s="597">
        <v>1</v>
      </c>
      <c r="F38" s="597">
        <v>56</v>
      </c>
      <c r="G38" s="597">
        <v>4</v>
      </c>
      <c r="H38" s="597">
        <v>21</v>
      </c>
      <c r="I38" s="597">
        <v>153</v>
      </c>
      <c r="J38" s="597">
        <v>0</v>
      </c>
      <c r="K38" s="597">
        <v>16</v>
      </c>
      <c r="L38" s="597">
        <v>24</v>
      </c>
      <c r="M38" s="597">
        <v>13</v>
      </c>
      <c r="N38" s="597">
        <v>25</v>
      </c>
      <c r="O38" s="597">
        <v>21</v>
      </c>
      <c r="P38" s="597">
        <v>21</v>
      </c>
      <c r="Q38" s="597">
        <v>36</v>
      </c>
      <c r="R38" s="597">
        <v>2</v>
      </c>
      <c r="S38" s="597">
        <v>90</v>
      </c>
      <c r="T38" s="597">
        <v>5</v>
      </c>
      <c r="U38" s="597">
        <v>1</v>
      </c>
      <c r="V38" s="597">
        <v>11</v>
      </c>
      <c r="W38" s="597">
        <v>26</v>
      </c>
      <c r="X38" s="597">
        <v>183</v>
      </c>
      <c r="Y38" s="597">
        <v>47</v>
      </c>
      <c r="Z38" s="597">
        <v>18</v>
      </c>
      <c r="AA38" s="597">
        <v>5</v>
      </c>
      <c r="AB38" s="597">
        <v>386</v>
      </c>
      <c r="AC38" s="597">
        <v>74</v>
      </c>
      <c r="AD38" s="597">
        <v>441</v>
      </c>
      <c r="AE38" s="597">
        <v>124</v>
      </c>
      <c r="AF38" s="597">
        <v>3139</v>
      </c>
      <c r="AG38" s="597">
        <v>116</v>
      </c>
      <c r="AH38" s="597">
        <v>3424</v>
      </c>
      <c r="AI38" s="597">
        <v>16855</v>
      </c>
      <c r="AJ38" s="597">
        <v>136</v>
      </c>
      <c r="AK38" s="597">
        <v>772</v>
      </c>
      <c r="AL38" s="597">
        <v>3171</v>
      </c>
      <c r="AM38" s="597">
        <v>0</v>
      </c>
      <c r="AN38" s="597">
        <v>144</v>
      </c>
      <c r="AO38" s="598">
        <v>29631</v>
      </c>
      <c r="AP38" s="597">
        <v>41911</v>
      </c>
      <c r="AQ38" s="597">
        <v>246745</v>
      </c>
      <c r="AR38" s="597">
        <v>0</v>
      </c>
      <c r="AS38" s="597">
        <v>0</v>
      </c>
      <c r="AT38" s="597">
        <v>2546</v>
      </c>
      <c r="AU38" s="597">
        <v>0</v>
      </c>
      <c r="AV38" s="615">
        <v>291202</v>
      </c>
      <c r="AW38" s="615">
        <v>320833</v>
      </c>
      <c r="AX38" s="597">
        <v>25571</v>
      </c>
      <c r="AY38" s="615">
        <v>316773</v>
      </c>
      <c r="AZ38" s="615">
        <v>346404</v>
      </c>
      <c r="BA38" s="616">
        <v>-51027</v>
      </c>
      <c r="BB38" s="598">
        <v>265746</v>
      </c>
      <c r="BC38" s="617">
        <v>295377</v>
      </c>
      <c r="BD38" s="228" t="s">
        <v>248</v>
      </c>
    </row>
    <row r="39" spans="1:56" ht="15.75" customHeight="1" x14ac:dyDescent="0.2">
      <c r="A39" s="191" t="s">
        <v>249</v>
      </c>
      <c r="B39" s="119" t="s">
        <v>384</v>
      </c>
      <c r="C39" s="119"/>
      <c r="D39" s="596">
        <v>40</v>
      </c>
      <c r="E39" s="597">
        <v>3</v>
      </c>
      <c r="F39" s="597">
        <v>144</v>
      </c>
      <c r="G39" s="597">
        <v>43</v>
      </c>
      <c r="H39" s="597">
        <v>186</v>
      </c>
      <c r="I39" s="597">
        <v>616</v>
      </c>
      <c r="J39" s="597">
        <v>1</v>
      </c>
      <c r="K39" s="597">
        <v>24</v>
      </c>
      <c r="L39" s="597">
        <v>72</v>
      </c>
      <c r="M39" s="597">
        <v>27</v>
      </c>
      <c r="N39" s="597">
        <v>92</v>
      </c>
      <c r="O39" s="597">
        <v>141</v>
      </c>
      <c r="P39" s="597">
        <v>95</v>
      </c>
      <c r="Q39" s="597">
        <v>384</v>
      </c>
      <c r="R39" s="597">
        <v>21</v>
      </c>
      <c r="S39" s="597">
        <v>571</v>
      </c>
      <c r="T39" s="597">
        <v>31</v>
      </c>
      <c r="U39" s="597">
        <v>8</v>
      </c>
      <c r="V39" s="597">
        <v>46</v>
      </c>
      <c r="W39" s="597">
        <v>198</v>
      </c>
      <c r="X39" s="597">
        <v>450</v>
      </c>
      <c r="Y39" s="597">
        <v>31</v>
      </c>
      <c r="Z39" s="597">
        <v>42</v>
      </c>
      <c r="AA39" s="597">
        <v>230</v>
      </c>
      <c r="AB39" s="597">
        <v>1178</v>
      </c>
      <c r="AC39" s="597">
        <v>941</v>
      </c>
      <c r="AD39" s="597">
        <v>146</v>
      </c>
      <c r="AE39" s="597">
        <v>625</v>
      </c>
      <c r="AF39" s="597">
        <v>570</v>
      </c>
      <c r="AG39" s="597">
        <v>797</v>
      </c>
      <c r="AH39" s="597">
        <v>1397</v>
      </c>
      <c r="AI39" s="597">
        <v>1608</v>
      </c>
      <c r="AJ39" s="597">
        <v>258</v>
      </c>
      <c r="AK39" s="597">
        <v>579</v>
      </c>
      <c r="AL39" s="597">
        <v>550</v>
      </c>
      <c r="AM39" s="597">
        <v>0</v>
      </c>
      <c r="AN39" s="597">
        <v>5</v>
      </c>
      <c r="AO39" s="598">
        <v>12150</v>
      </c>
      <c r="AP39" s="597">
        <v>0</v>
      </c>
      <c r="AQ39" s="597">
        <v>0</v>
      </c>
      <c r="AR39" s="597">
        <v>0</v>
      </c>
      <c r="AS39" s="597">
        <v>0</v>
      </c>
      <c r="AT39" s="597">
        <v>0</v>
      </c>
      <c r="AU39" s="597">
        <v>0</v>
      </c>
      <c r="AV39" s="615">
        <v>0</v>
      </c>
      <c r="AW39" s="615">
        <v>12150</v>
      </c>
      <c r="AX39" s="597">
        <v>0</v>
      </c>
      <c r="AY39" s="615">
        <v>0</v>
      </c>
      <c r="AZ39" s="615">
        <v>12150</v>
      </c>
      <c r="BA39" s="616">
        <v>0</v>
      </c>
      <c r="BB39" s="598">
        <v>0</v>
      </c>
      <c r="BC39" s="617">
        <v>12150</v>
      </c>
      <c r="BD39" s="228" t="s">
        <v>249</v>
      </c>
    </row>
    <row r="40" spans="1:56" ht="15.75" customHeight="1" x14ac:dyDescent="0.2">
      <c r="A40" s="191" t="s">
        <v>250</v>
      </c>
      <c r="B40" s="119" t="s">
        <v>385</v>
      </c>
      <c r="C40" s="119"/>
      <c r="D40" s="596">
        <v>631</v>
      </c>
      <c r="E40" s="597">
        <v>18</v>
      </c>
      <c r="F40" s="597">
        <v>574</v>
      </c>
      <c r="G40" s="597">
        <v>80</v>
      </c>
      <c r="H40" s="597">
        <v>656</v>
      </c>
      <c r="I40" s="597">
        <v>501</v>
      </c>
      <c r="J40" s="597">
        <v>98</v>
      </c>
      <c r="K40" s="597">
        <v>292</v>
      </c>
      <c r="L40" s="597">
        <v>922</v>
      </c>
      <c r="M40" s="597">
        <v>1205</v>
      </c>
      <c r="N40" s="597">
        <v>952</v>
      </c>
      <c r="O40" s="597">
        <v>1200</v>
      </c>
      <c r="P40" s="597">
        <v>930</v>
      </c>
      <c r="Q40" s="597">
        <v>1795</v>
      </c>
      <c r="R40" s="597">
        <v>60</v>
      </c>
      <c r="S40" s="597">
        <v>135</v>
      </c>
      <c r="T40" s="597">
        <v>47</v>
      </c>
      <c r="U40" s="597">
        <v>15</v>
      </c>
      <c r="V40" s="597">
        <v>115</v>
      </c>
      <c r="W40" s="597">
        <v>227</v>
      </c>
      <c r="X40" s="597">
        <v>8874</v>
      </c>
      <c r="Y40" s="597">
        <v>1121</v>
      </c>
      <c r="Z40" s="597">
        <v>304</v>
      </c>
      <c r="AA40" s="597">
        <v>625</v>
      </c>
      <c r="AB40" s="597">
        <v>2520</v>
      </c>
      <c r="AC40" s="597">
        <v>2725</v>
      </c>
      <c r="AD40" s="597">
        <v>1528</v>
      </c>
      <c r="AE40" s="597">
        <v>654</v>
      </c>
      <c r="AF40" s="597">
        <v>1285</v>
      </c>
      <c r="AG40" s="597">
        <v>75</v>
      </c>
      <c r="AH40" s="597">
        <v>2417</v>
      </c>
      <c r="AI40" s="597">
        <v>1949</v>
      </c>
      <c r="AJ40" s="597">
        <v>727</v>
      </c>
      <c r="AK40" s="597">
        <v>1540</v>
      </c>
      <c r="AL40" s="597">
        <v>1614</v>
      </c>
      <c r="AM40" s="597">
        <v>6</v>
      </c>
      <c r="AN40" s="597">
        <v>0</v>
      </c>
      <c r="AO40" s="598">
        <v>38417</v>
      </c>
      <c r="AP40" s="597">
        <v>0</v>
      </c>
      <c r="AQ40" s="597">
        <v>13</v>
      </c>
      <c r="AR40" s="597">
        <v>0</v>
      </c>
      <c r="AS40" s="597">
        <v>0</v>
      </c>
      <c r="AT40" s="597">
        <v>0</v>
      </c>
      <c r="AU40" s="597">
        <v>0</v>
      </c>
      <c r="AV40" s="615">
        <v>13</v>
      </c>
      <c r="AW40" s="615">
        <v>38430</v>
      </c>
      <c r="AX40" s="597">
        <v>23563</v>
      </c>
      <c r="AY40" s="615">
        <v>23576</v>
      </c>
      <c r="AZ40" s="615">
        <v>61993</v>
      </c>
      <c r="BA40" s="616">
        <v>-19633</v>
      </c>
      <c r="BB40" s="598">
        <v>3943</v>
      </c>
      <c r="BC40" s="617">
        <v>42360</v>
      </c>
      <c r="BD40" s="228" t="s">
        <v>250</v>
      </c>
    </row>
    <row r="41" spans="1:56" ht="15.75" customHeight="1" thickBot="1" x14ac:dyDescent="0.25">
      <c r="A41" s="192" t="s">
        <v>251</v>
      </c>
      <c r="B41" s="122" t="s">
        <v>15</v>
      </c>
      <c r="C41" s="122"/>
      <c r="D41" s="599">
        <v>42458</v>
      </c>
      <c r="E41" s="600">
        <v>1853</v>
      </c>
      <c r="F41" s="600">
        <v>153034</v>
      </c>
      <c r="G41" s="600">
        <v>19483</v>
      </c>
      <c r="H41" s="600">
        <v>117796</v>
      </c>
      <c r="I41" s="600">
        <v>464392</v>
      </c>
      <c r="J41" s="600">
        <v>2738</v>
      </c>
      <c r="K41" s="600">
        <v>94467</v>
      </c>
      <c r="L41" s="600">
        <v>39095</v>
      </c>
      <c r="M41" s="600">
        <v>94581</v>
      </c>
      <c r="N41" s="600">
        <v>246464</v>
      </c>
      <c r="O41" s="600">
        <v>138190</v>
      </c>
      <c r="P41" s="600">
        <v>62771</v>
      </c>
      <c r="Q41" s="600">
        <v>193018</v>
      </c>
      <c r="R41" s="600">
        <v>18071</v>
      </c>
      <c r="S41" s="600">
        <v>158949</v>
      </c>
      <c r="T41" s="600">
        <v>19818</v>
      </c>
      <c r="U41" s="600">
        <v>4206</v>
      </c>
      <c r="V41" s="600">
        <v>70562</v>
      </c>
      <c r="W41" s="600">
        <v>77423</v>
      </c>
      <c r="X41" s="600">
        <v>320363</v>
      </c>
      <c r="Y41" s="600">
        <v>185821</v>
      </c>
      <c r="Z41" s="600">
        <v>21699</v>
      </c>
      <c r="AA41" s="600">
        <v>27618</v>
      </c>
      <c r="AB41" s="600">
        <v>184937</v>
      </c>
      <c r="AC41" s="600">
        <v>103279</v>
      </c>
      <c r="AD41" s="600">
        <v>104666</v>
      </c>
      <c r="AE41" s="600">
        <v>176847</v>
      </c>
      <c r="AF41" s="600">
        <v>153316</v>
      </c>
      <c r="AG41" s="600">
        <v>81424</v>
      </c>
      <c r="AH41" s="600">
        <v>110880</v>
      </c>
      <c r="AI41" s="600">
        <v>264490</v>
      </c>
      <c r="AJ41" s="600">
        <v>22114</v>
      </c>
      <c r="AK41" s="600">
        <v>156737</v>
      </c>
      <c r="AL41" s="600">
        <v>134092</v>
      </c>
      <c r="AM41" s="600">
        <v>12150</v>
      </c>
      <c r="AN41" s="600">
        <v>14820</v>
      </c>
      <c r="AO41" s="601">
        <v>4094622</v>
      </c>
      <c r="AP41" s="624">
        <v>82501</v>
      </c>
      <c r="AQ41" s="624">
        <v>2454301</v>
      </c>
      <c r="AR41" s="624">
        <v>937694</v>
      </c>
      <c r="AS41" s="624">
        <v>267947</v>
      </c>
      <c r="AT41" s="624">
        <v>1082604</v>
      </c>
      <c r="AU41" s="624">
        <v>-24151</v>
      </c>
      <c r="AV41" s="625">
        <v>4800896</v>
      </c>
      <c r="AW41" s="625">
        <v>8895518</v>
      </c>
      <c r="AX41" s="624">
        <v>3459420</v>
      </c>
      <c r="AY41" s="625">
        <v>8260316</v>
      </c>
      <c r="AZ41" s="625">
        <v>12354938</v>
      </c>
      <c r="BA41" s="626">
        <v>-3409333</v>
      </c>
      <c r="BB41" s="627">
        <v>4850983</v>
      </c>
      <c r="BC41" s="628">
        <v>8945605</v>
      </c>
      <c r="BD41" s="231" t="s">
        <v>251</v>
      </c>
    </row>
    <row r="42" spans="1:56" ht="15.75" customHeight="1" x14ac:dyDescent="0.2">
      <c r="A42" s="187" t="s">
        <v>252</v>
      </c>
      <c r="B42" s="188" t="s">
        <v>288</v>
      </c>
      <c r="C42" s="188"/>
      <c r="D42" s="605">
        <v>565</v>
      </c>
      <c r="E42" s="606">
        <v>41</v>
      </c>
      <c r="F42" s="606">
        <v>1201</v>
      </c>
      <c r="G42" s="606">
        <v>282</v>
      </c>
      <c r="H42" s="606">
        <v>2216</v>
      </c>
      <c r="I42" s="606">
        <v>6610</v>
      </c>
      <c r="J42" s="606">
        <v>30</v>
      </c>
      <c r="K42" s="606">
        <v>2461</v>
      </c>
      <c r="L42" s="606">
        <v>1012</v>
      </c>
      <c r="M42" s="606">
        <v>918</v>
      </c>
      <c r="N42" s="606">
        <v>1955</v>
      </c>
      <c r="O42" s="606">
        <v>2145</v>
      </c>
      <c r="P42" s="606">
        <v>1508</v>
      </c>
      <c r="Q42" s="606">
        <v>4722</v>
      </c>
      <c r="R42" s="606">
        <v>252</v>
      </c>
      <c r="S42" s="606">
        <v>3110</v>
      </c>
      <c r="T42" s="606">
        <v>445</v>
      </c>
      <c r="U42" s="606">
        <v>75</v>
      </c>
      <c r="V42" s="606">
        <v>646</v>
      </c>
      <c r="W42" s="606">
        <v>1395</v>
      </c>
      <c r="X42" s="606">
        <v>7538</v>
      </c>
      <c r="Y42" s="606">
        <v>3226</v>
      </c>
      <c r="Z42" s="606">
        <v>296</v>
      </c>
      <c r="AA42" s="606">
        <v>1324</v>
      </c>
      <c r="AB42" s="606">
        <v>8132</v>
      </c>
      <c r="AC42" s="606">
        <v>6814</v>
      </c>
      <c r="AD42" s="606">
        <v>641</v>
      </c>
      <c r="AE42" s="606">
        <v>1946</v>
      </c>
      <c r="AF42" s="606">
        <v>2247</v>
      </c>
      <c r="AG42" s="606">
        <v>2406</v>
      </c>
      <c r="AH42" s="606">
        <v>1036</v>
      </c>
      <c r="AI42" s="606">
        <v>5564</v>
      </c>
      <c r="AJ42" s="606">
        <v>2013</v>
      </c>
      <c r="AK42" s="606">
        <v>3414</v>
      </c>
      <c r="AL42" s="606">
        <v>4235</v>
      </c>
      <c r="AM42" s="606">
        <v>0</v>
      </c>
      <c r="AN42" s="606">
        <v>80</v>
      </c>
      <c r="AO42" s="607">
        <v>82501</v>
      </c>
      <c r="AP42" s="232"/>
      <c r="AQ42" s="232"/>
      <c r="AR42" s="232"/>
      <c r="AS42" s="232"/>
      <c r="AT42" s="232"/>
      <c r="AU42" s="232"/>
      <c r="AV42" s="232"/>
      <c r="AW42" s="232"/>
      <c r="AX42" s="232"/>
      <c r="AY42" s="232"/>
      <c r="AZ42" s="232"/>
      <c r="BA42" s="232"/>
      <c r="BB42" s="232"/>
      <c r="BC42" s="232"/>
      <c r="BD42" s="233"/>
    </row>
    <row r="43" spans="1:56" ht="15.75" customHeight="1" x14ac:dyDescent="0.2">
      <c r="A43" s="191" t="s">
        <v>289</v>
      </c>
      <c r="B43" s="119" t="s">
        <v>23</v>
      </c>
      <c r="C43" s="119"/>
      <c r="D43" s="596">
        <v>13504</v>
      </c>
      <c r="E43" s="597">
        <v>1075</v>
      </c>
      <c r="F43" s="597">
        <v>34446</v>
      </c>
      <c r="G43" s="597">
        <v>11385</v>
      </c>
      <c r="H43" s="597">
        <v>38374</v>
      </c>
      <c r="I43" s="597">
        <v>130248</v>
      </c>
      <c r="J43" s="597">
        <v>541</v>
      </c>
      <c r="K43" s="597">
        <v>46681</v>
      </c>
      <c r="L43" s="597">
        <v>18518</v>
      </c>
      <c r="M43" s="597">
        <v>22692</v>
      </c>
      <c r="N43" s="597">
        <v>39131</v>
      </c>
      <c r="O43" s="597">
        <v>102290</v>
      </c>
      <c r="P43" s="597">
        <v>30734</v>
      </c>
      <c r="Q43" s="597">
        <v>105237</v>
      </c>
      <c r="R43" s="597">
        <v>6014</v>
      </c>
      <c r="S43" s="597">
        <v>72104</v>
      </c>
      <c r="T43" s="597">
        <v>13757</v>
      </c>
      <c r="U43" s="597">
        <v>1319</v>
      </c>
      <c r="V43" s="597">
        <v>25973</v>
      </c>
      <c r="W43" s="597">
        <v>37245</v>
      </c>
      <c r="X43" s="597">
        <v>211593</v>
      </c>
      <c r="Y43" s="597">
        <v>37972</v>
      </c>
      <c r="Z43" s="597">
        <v>4541</v>
      </c>
      <c r="AA43" s="597">
        <v>36393</v>
      </c>
      <c r="AB43" s="597">
        <v>257767</v>
      </c>
      <c r="AC43" s="597">
        <v>84566</v>
      </c>
      <c r="AD43" s="597">
        <v>22175</v>
      </c>
      <c r="AE43" s="597">
        <v>116445</v>
      </c>
      <c r="AF43" s="597">
        <v>64401</v>
      </c>
      <c r="AG43" s="597">
        <v>110896</v>
      </c>
      <c r="AH43" s="597">
        <v>189203</v>
      </c>
      <c r="AI43" s="597">
        <v>346798</v>
      </c>
      <c r="AJ43" s="597">
        <v>30583</v>
      </c>
      <c r="AK43" s="597">
        <v>166947</v>
      </c>
      <c r="AL43" s="597">
        <v>97194</v>
      </c>
      <c r="AM43" s="597">
        <v>0</v>
      </c>
      <c r="AN43" s="597">
        <v>713</v>
      </c>
      <c r="AO43" s="608">
        <v>2529455</v>
      </c>
      <c r="AP43" s="232"/>
      <c r="AQ43" s="232"/>
      <c r="AR43" s="232"/>
      <c r="AS43" s="232"/>
      <c r="AT43" s="232"/>
      <c r="AU43" s="232"/>
      <c r="AV43" s="232"/>
      <c r="AW43" s="232"/>
      <c r="AX43" s="232"/>
      <c r="AY43" s="232"/>
      <c r="AZ43" s="232"/>
      <c r="BA43" s="232"/>
      <c r="BB43" s="232"/>
      <c r="BC43" s="232"/>
      <c r="BD43" s="233"/>
    </row>
    <row r="44" spans="1:56" ht="15.75" customHeight="1" x14ac:dyDescent="0.2">
      <c r="A44" s="191" t="s">
        <v>290</v>
      </c>
      <c r="B44" s="119" t="s">
        <v>24</v>
      </c>
      <c r="C44" s="119"/>
      <c r="D44" s="596">
        <v>17183</v>
      </c>
      <c r="E44" s="597">
        <v>175</v>
      </c>
      <c r="F44" s="597">
        <v>16220</v>
      </c>
      <c r="G44" s="597">
        <v>-1362</v>
      </c>
      <c r="H44" s="597">
        <v>18305</v>
      </c>
      <c r="I44" s="597">
        <v>25887</v>
      </c>
      <c r="J44" s="597">
        <v>1078</v>
      </c>
      <c r="K44" s="597">
        <v>10637</v>
      </c>
      <c r="L44" s="597">
        <v>8431</v>
      </c>
      <c r="M44" s="597">
        <v>20646</v>
      </c>
      <c r="N44" s="597">
        <v>-4339</v>
      </c>
      <c r="O44" s="597">
        <v>24539</v>
      </c>
      <c r="P44" s="597">
        <v>12844</v>
      </c>
      <c r="Q44" s="597">
        <v>31434</v>
      </c>
      <c r="R44" s="597">
        <v>-983</v>
      </c>
      <c r="S44" s="597">
        <v>-12293</v>
      </c>
      <c r="T44" s="597">
        <v>-1489</v>
      </c>
      <c r="U44" s="597">
        <v>374</v>
      </c>
      <c r="V44" s="597">
        <v>-1658</v>
      </c>
      <c r="W44" s="597">
        <v>1731</v>
      </c>
      <c r="X44" s="597">
        <v>20227</v>
      </c>
      <c r="Y44" s="597">
        <v>30423</v>
      </c>
      <c r="Z44" s="597">
        <v>4146</v>
      </c>
      <c r="AA44" s="597">
        <v>4697</v>
      </c>
      <c r="AB44" s="597">
        <v>47779</v>
      </c>
      <c r="AC44" s="597">
        <v>59529</v>
      </c>
      <c r="AD44" s="597">
        <v>265832</v>
      </c>
      <c r="AE44" s="597">
        <v>7681</v>
      </c>
      <c r="AF44" s="597">
        <v>39059</v>
      </c>
      <c r="AG44" s="597">
        <v>0</v>
      </c>
      <c r="AH44" s="597">
        <v>5620</v>
      </c>
      <c r="AI44" s="597">
        <v>1947</v>
      </c>
      <c r="AJ44" s="597">
        <v>-724</v>
      </c>
      <c r="AK44" s="597">
        <v>29510</v>
      </c>
      <c r="AL44" s="597">
        <v>3280</v>
      </c>
      <c r="AM44" s="597">
        <v>0</v>
      </c>
      <c r="AN44" s="597">
        <v>24000</v>
      </c>
      <c r="AO44" s="608">
        <v>710366</v>
      </c>
      <c r="AP44" s="232"/>
      <c r="AQ44" s="232"/>
      <c r="AR44" s="232"/>
      <c r="AS44" s="232"/>
      <c r="AT44" s="232"/>
      <c r="AU44" s="232"/>
      <c r="AV44" s="232"/>
      <c r="AW44" s="232"/>
      <c r="AX44" s="232"/>
      <c r="AY44" s="232"/>
      <c r="AZ44" s="232"/>
      <c r="BA44" s="232"/>
      <c r="BB44" s="232"/>
      <c r="BC44" s="232"/>
      <c r="BD44" s="233"/>
    </row>
    <row r="45" spans="1:56" ht="15.75" customHeight="1" x14ac:dyDescent="0.2">
      <c r="A45" s="191" t="s">
        <v>291</v>
      </c>
      <c r="B45" s="119" t="s">
        <v>25</v>
      </c>
      <c r="C45" s="119"/>
      <c r="D45" s="596">
        <v>18430</v>
      </c>
      <c r="E45" s="597">
        <v>377</v>
      </c>
      <c r="F45" s="597">
        <v>12033</v>
      </c>
      <c r="G45" s="597">
        <v>4223</v>
      </c>
      <c r="H45" s="597">
        <v>17543</v>
      </c>
      <c r="I45" s="597">
        <v>191210</v>
      </c>
      <c r="J45" s="597">
        <v>609</v>
      </c>
      <c r="K45" s="597">
        <v>16216</v>
      </c>
      <c r="L45" s="597">
        <v>8158</v>
      </c>
      <c r="M45" s="597">
        <v>8237</v>
      </c>
      <c r="N45" s="597">
        <v>8725</v>
      </c>
      <c r="O45" s="597">
        <v>25548</v>
      </c>
      <c r="P45" s="597">
        <v>15819</v>
      </c>
      <c r="Q45" s="597">
        <v>50000</v>
      </c>
      <c r="R45" s="597">
        <v>3558</v>
      </c>
      <c r="S45" s="597">
        <v>50266</v>
      </c>
      <c r="T45" s="597">
        <v>6579</v>
      </c>
      <c r="U45" s="597">
        <v>1088</v>
      </c>
      <c r="V45" s="597">
        <v>12066</v>
      </c>
      <c r="W45" s="597">
        <v>10910</v>
      </c>
      <c r="X45" s="597">
        <v>29342</v>
      </c>
      <c r="Y45" s="597">
        <v>96463</v>
      </c>
      <c r="Z45" s="597">
        <v>7303</v>
      </c>
      <c r="AA45" s="597">
        <v>5649</v>
      </c>
      <c r="AB45" s="597">
        <v>57104</v>
      </c>
      <c r="AC45" s="597">
        <v>20953</v>
      </c>
      <c r="AD45" s="597">
        <v>250892</v>
      </c>
      <c r="AE45" s="597">
        <v>30797</v>
      </c>
      <c r="AF45" s="597">
        <v>45512</v>
      </c>
      <c r="AG45" s="597">
        <v>86713</v>
      </c>
      <c r="AH45" s="597">
        <v>50545</v>
      </c>
      <c r="AI45" s="597">
        <v>39109</v>
      </c>
      <c r="AJ45" s="597">
        <v>2537</v>
      </c>
      <c r="AK45" s="597">
        <v>49290</v>
      </c>
      <c r="AL45" s="597">
        <v>39245</v>
      </c>
      <c r="AM45" s="597">
        <v>0</v>
      </c>
      <c r="AN45" s="597">
        <v>1479</v>
      </c>
      <c r="AO45" s="608">
        <v>1274528</v>
      </c>
      <c r="AP45" s="232"/>
      <c r="AQ45" s="232"/>
      <c r="AR45" s="232"/>
      <c r="AS45" s="232"/>
      <c r="AT45" s="232"/>
      <c r="AU45" s="232"/>
      <c r="AV45" s="232"/>
      <c r="AW45" s="232"/>
      <c r="AX45" s="232"/>
      <c r="AY45" s="232"/>
      <c r="AZ45" s="232"/>
      <c r="BA45" s="232"/>
      <c r="BB45" s="232"/>
      <c r="BC45" s="232"/>
      <c r="BD45" s="233"/>
    </row>
    <row r="46" spans="1:56" ht="15.75" customHeight="1" x14ac:dyDescent="0.2">
      <c r="A46" s="191" t="s">
        <v>292</v>
      </c>
      <c r="B46" s="234" t="s">
        <v>293</v>
      </c>
      <c r="C46" s="119"/>
      <c r="D46" s="596">
        <v>2763</v>
      </c>
      <c r="E46" s="597">
        <v>192</v>
      </c>
      <c r="F46" s="597">
        <v>5086</v>
      </c>
      <c r="G46" s="597">
        <v>673</v>
      </c>
      <c r="H46" s="597">
        <v>8623</v>
      </c>
      <c r="I46" s="597">
        <v>10270</v>
      </c>
      <c r="J46" s="597">
        <v>354</v>
      </c>
      <c r="K46" s="597">
        <v>4309</v>
      </c>
      <c r="L46" s="597">
        <v>2147</v>
      </c>
      <c r="M46" s="597">
        <v>4306</v>
      </c>
      <c r="N46" s="597">
        <v>5182</v>
      </c>
      <c r="O46" s="597">
        <v>13808</v>
      </c>
      <c r="P46" s="597">
        <v>1376</v>
      </c>
      <c r="Q46" s="597">
        <v>1565</v>
      </c>
      <c r="R46" s="597">
        <v>-453</v>
      </c>
      <c r="S46" s="597">
        <v>-3098</v>
      </c>
      <c r="T46" s="597">
        <v>86</v>
      </c>
      <c r="U46" s="597">
        <v>-224</v>
      </c>
      <c r="V46" s="597">
        <v>-17</v>
      </c>
      <c r="W46" s="597">
        <v>1677</v>
      </c>
      <c r="X46" s="597">
        <v>30110</v>
      </c>
      <c r="Y46" s="597">
        <v>17371</v>
      </c>
      <c r="Z46" s="597">
        <v>1591</v>
      </c>
      <c r="AA46" s="597">
        <v>3801</v>
      </c>
      <c r="AB46" s="597">
        <v>34050</v>
      </c>
      <c r="AC46" s="597">
        <v>4522</v>
      </c>
      <c r="AD46" s="597">
        <v>49889</v>
      </c>
      <c r="AE46" s="597">
        <v>16009</v>
      </c>
      <c r="AF46" s="597">
        <v>10344</v>
      </c>
      <c r="AG46" s="597">
        <v>501</v>
      </c>
      <c r="AH46" s="597">
        <v>2896</v>
      </c>
      <c r="AI46" s="597">
        <v>6905</v>
      </c>
      <c r="AJ46" s="597">
        <v>1855</v>
      </c>
      <c r="AK46" s="597">
        <v>22332</v>
      </c>
      <c r="AL46" s="597">
        <v>17332</v>
      </c>
      <c r="AM46" s="597">
        <v>0</v>
      </c>
      <c r="AN46" s="597">
        <v>1393</v>
      </c>
      <c r="AO46" s="608">
        <v>279526</v>
      </c>
      <c r="AP46" s="232"/>
      <c r="AQ46" s="232"/>
      <c r="AR46" s="232"/>
      <c r="AS46" s="232"/>
      <c r="AT46" s="232"/>
      <c r="AU46" s="232"/>
      <c r="AV46" s="232"/>
      <c r="AW46" s="232"/>
      <c r="AX46" s="232"/>
      <c r="AY46" s="232"/>
      <c r="AZ46" s="232"/>
      <c r="BA46" s="232"/>
      <c r="BB46" s="232"/>
      <c r="BC46" s="232"/>
      <c r="BD46" s="233"/>
    </row>
    <row r="47" spans="1:56" ht="15.75" customHeight="1" x14ac:dyDescent="0.2">
      <c r="A47" s="191" t="s">
        <v>294</v>
      </c>
      <c r="B47" s="119" t="s">
        <v>26</v>
      </c>
      <c r="C47" s="119"/>
      <c r="D47" s="596">
        <v>-7939</v>
      </c>
      <c r="E47" s="597">
        <v>0</v>
      </c>
      <c r="F47" s="597">
        <v>-185</v>
      </c>
      <c r="G47" s="597">
        <v>0</v>
      </c>
      <c r="H47" s="597">
        <v>0</v>
      </c>
      <c r="I47" s="597">
        <v>0</v>
      </c>
      <c r="J47" s="597">
        <v>-3</v>
      </c>
      <c r="K47" s="597">
        <v>0</v>
      </c>
      <c r="L47" s="597">
        <v>0</v>
      </c>
      <c r="M47" s="597">
        <v>0</v>
      </c>
      <c r="N47" s="597">
        <v>-1</v>
      </c>
      <c r="O47" s="597">
        <v>-2</v>
      </c>
      <c r="P47" s="597">
        <v>-1</v>
      </c>
      <c r="Q47" s="597">
        <v>-2</v>
      </c>
      <c r="R47" s="597">
        <v>0</v>
      </c>
      <c r="S47" s="597">
        <v>-1</v>
      </c>
      <c r="T47" s="597">
        <v>0</v>
      </c>
      <c r="U47" s="597">
        <v>0</v>
      </c>
      <c r="V47" s="597">
        <v>0</v>
      </c>
      <c r="W47" s="597">
        <v>-1</v>
      </c>
      <c r="X47" s="597">
        <v>-1549</v>
      </c>
      <c r="Y47" s="597">
        <v>-40</v>
      </c>
      <c r="Z47" s="597">
        <v>-1329</v>
      </c>
      <c r="AA47" s="597">
        <v>0</v>
      </c>
      <c r="AB47" s="597">
        <v>-422</v>
      </c>
      <c r="AC47" s="597">
        <v>-3163</v>
      </c>
      <c r="AD47" s="597">
        <v>-75</v>
      </c>
      <c r="AE47" s="597">
        <v>-440</v>
      </c>
      <c r="AF47" s="597">
        <v>-1</v>
      </c>
      <c r="AG47" s="597">
        <v>0</v>
      </c>
      <c r="AH47" s="597">
        <v>-218</v>
      </c>
      <c r="AI47" s="597">
        <v>-8926</v>
      </c>
      <c r="AJ47" s="597">
        <v>-955</v>
      </c>
      <c r="AK47" s="597">
        <v>-14</v>
      </c>
      <c r="AL47" s="597">
        <v>-1</v>
      </c>
      <c r="AM47" s="597">
        <v>0</v>
      </c>
      <c r="AN47" s="597">
        <v>-125</v>
      </c>
      <c r="AO47" s="608">
        <v>-25393</v>
      </c>
      <c r="AP47" s="232"/>
      <c r="AQ47" s="232"/>
      <c r="AR47" s="232"/>
      <c r="AS47" s="232"/>
      <c r="AT47" s="232"/>
      <c r="AU47" s="232"/>
      <c r="AV47" s="232"/>
      <c r="AW47" s="232"/>
      <c r="AX47" s="232"/>
      <c r="AY47" s="232"/>
      <c r="AZ47" s="232"/>
      <c r="BA47" s="232"/>
      <c r="BB47" s="232"/>
      <c r="BC47" s="232"/>
      <c r="BD47" s="233"/>
    </row>
    <row r="48" spans="1:56" ht="15.75" customHeight="1" x14ac:dyDescent="0.2">
      <c r="A48" s="235">
        <v>96</v>
      </c>
      <c r="B48" s="236" t="s">
        <v>27</v>
      </c>
      <c r="C48" s="236"/>
      <c r="D48" s="609">
        <v>44506</v>
      </c>
      <c r="E48" s="610">
        <v>1860</v>
      </c>
      <c r="F48" s="610">
        <v>68801</v>
      </c>
      <c r="G48" s="610">
        <v>15201</v>
      </c>
      <c r="H48" s="610">
        <v>85061</v>
      </c>
      <c r="I48" s="610">
        <v>364225</v>
      </c>
      <c r="J48" s="610">
        <v>2609</v>
      </c>
      <c r="K48" s="610">
        <v>80304</v>
      </c>
      <c r="L48" s="610">
        <v>38266</v>
      </c>
      <c r="M48" s="610">
        <v>56799</v>
      </c>
      <c r="N48" s="610">
        <v>50653</v>
      </c>
      <c r="O48" s="600">
        <v>168328</v>
      </c>
      <c r="P48" s="600">
        <v>62280</v>
      </c>
      <c r="Q48" s="600">
        <v>192956</v>
      </c>
      <c r="R48" s="600">
        <v>8388</v>
      </c>
      <c r="S48" s="600">
        <v>110088</v>
      </c>
      <c r="T48" s="600">
        <v>19378</v>
      </c>
      <c r="U48" s="600">
        <v>2632</v>
      </c>
      <c r="V48" s="600">
        <v>37010</v>
      </c>
      <c r="W48" s="600">
        <v>52957</v>
      </c>
      <c r="X48" s="600">
        <v>297261</v>
      </c>
      <c r="Y48" s="600">
        <v>185415</v>
      </c>
      <c r="Z48" s="600">
        <v>16548</v>
      </c>
      <c r="AA48" s="600">
        <v>51864</v>
      </c>
      <c r="AB48" s="610">
        <v>404410</v>
      </c>
      <c r="AC48" s="610">
        <v>173221</v>
      </c>
      <c r="AD48" s="610">
        <v>589354</v>
      </c>
      <c r="AE48" s="610">
        <v>172438</v>
      </c>
      <c r="AF48" s="610">
        <v>161562</v>
      </c>
      <c r="AG48" s="610">
        <v>200516</v>
      </c>
      <c r="AH48" s="610">
        <v>249082</v>
      </c>
      <c r="AI48" s="610">
        <v>391397</v>
      </c>
      <c r="AJ48" s="610">
        <v>35309</v>
      </c>
      <c r="AK48" s="610">
        <v>271479</v>
      </c>
      <c r="AL48" s="610">
        <v>161285</v>
      </c>
      <c r="AM48" s="610">
        <v>0</v>
      </c>
      <c r="AN48" s="610">
        <v>27540</v>
      </c>
      <c r="AO48" s="611">
        <v>4850983</v>
      </c>
      <c r="AP48" s="232"/>
      <c r="AQ48" s="232"/>
      <c r="AR48" s="232"/>
      <c r="AS48" s="232"/>
      <c r="AT48" s="232"/>
      <c r="AU48" s="232"/>
      <c r="AV48" s="232"/>
      <c r="AW48" s="232"/>
      <c r="AX48" s="232"/>
      <c r="AY48" s="232"/>
      <c r="AZ48" s="232"/>
      <c r="BA48" s="232"/>
      <c r="BB48" s="232"/>
      <c r="BC48" s="232"/>
      <c r="BD48" s="233"/>
    </row>
    <row r="49" spans="1:56" ht="15.75" customHeight="1" thickBot="1" x14ac:dyDescent="0.25">
      <c r="A49" s="237">
        <v>97</v>
      </c>
      <c r="B49" s="238" t="s">
        <v>299</v>
      </c>
      <c r="C49" s="238"/>
      <c r="D49" s="612">
        <v>86964</v>
      </c>
      <c r="E49" s="613">
        <v>3713</v>
      </c>
      <c r="F49" s="613">
        <v>221835</v>
      </c>
      <c r="G49" s="613">
        <v>34684</v>
      </c>
      <c r="H49" s="613">
        <v>202857</v>
      </c>
      <c r="I49" s="613">
        <v>828617</v>
      </c>
      <c r="J49" s="613">
        <v>5347</v>
      </c>
      <c r="K49" s="613">
        <v>174771</v>
      </c>
      <c r="L49" s="613">
        <v>77361</v>
      </c>
      <c r="M49" s="613">
        <v>151380</v>
      </c>
      <c r="N49" s="613">
        <v>297117</v>
      </c>
      <c r="O49" s="613">
        <v>306518</v>
      </c>
      <c r="P49" s="613">
        <v>125051</v>
      </c>
      <c r="Q49" s="613">
        <v>385974</v>
      </c>
      <c r="R49" s="613">
        <v>26459</v>
      </c>
      <c r="S49" s="613">
        <v>269037</v>
      </c>
      <c r="T49" s="613">
        <v>39196</v>
      </c>
      <c r="U49" s="613">
        <v>6838</v>
      </c>
      <c r="V49" s="613">
        <v>107572</v>
      </c>
      <c r="W49" s="613">
        <v>130380</v>
      </c>
      <c r="X49" s="613">
        <v>617624</v>
      </c>
      <c r="Y49" s="613">
        <v>371236</v>
      </c>
      <c r="Z49" s="613">
        <v>38247</v>
      </c>
      <c r="AA49" s="613">
        <v>79482</v>
      </c>
      <c r="AB49" s="613">
        <v>589347</v>
      </c>
      <c r="AC49" s="613">
        <v>276500</v>
      </c>
      <c r="AD49" s="613">
        <v>694020</v>
      </c>
      <c r="AE49" s="613">
        <v>349285</v>
      </c>
      <c r="AF49" s="613">
        <v>314878</v>
      </c>
      <c r="AG49" s="613">
        <v>281940</v>
      </c>
      <c r="AH49" s="613">
        <v>359962</v>
      </c>
      <c r="AI49" s="613">
        <v>655887</v>
      </c>
      <c r="AJ49" s="613">
        <v>57423</v>
      </c>
      <c r="AK49" s="613">
        <v>428216</v>
      </c>
      <c r="AL49" s="613">
        <v>295377</v>
      </c>
      <c r="AM49" s="613">
        <v>12150</v>
      </c>
      <c r="AN49" s="613">
        <v>42360</v>
      </c>
      <c r="AO49" s="614">
        <v>8945605</v>
      </c>
      <c r="AP49" s="232"/>
      <c r="AQ49" s="232"/>
      <c r="AR49" s="232"/>
      <c r="AS49" s="232"/>
      <c r="AT49" s="232"/>
      <c r="AU49" s="232"/>
      <c r="AV49" s="232"/>
      <c r="AW49" s="232"/>
      <c r="AX49" s="232"/>
      <c r="AY49" s="232"/>
      <c r="AZ49" s="232"/>
      <c r="BA49" s="232"/>
      <c r="BB49" s="232"/>
      <c r="BC49" s="232"/>
      <c r="BD49" s="233"/>
    </row>
  </sheetData>
  <phoneticPr fontId="2"/>
  <pageMargins left="0.78740157480314965" right="0.78740157480314965" top="0.78740157480314965" bottom="0.78740157480314965" header="0.51181102362204722" footer="0.51181102362204722"/>
  <pageSetup paperSize="8" scale="82" fitToWidth="3" orientation="landscape" r:id="rId1"/>
  <headerFooter alignWithMargins="0">
    <oddFooter>&amp;C&amp;P / &amp;N&amp;R&amp;F  &amp;A</oddFooter>
  </headerFooter>
  <ignoredErrors>
    <ignoredError sqref="A4:A50 D2:AU2 BD4:BD41 AV2:BC2"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Q50"/>
  <sheetViews>
    <sheetView zoomScaleNormal="100" workbookViewId="0">
      <pane xSplit="3" ySplit="3" topLeftCell="D37" activePane="bottomRight" state="frozen"/>
      <selection pane="topRight"/>
      <selection pane="bottomLeft"/>
      <selection pane="bottomRight"/>
    </sheetView>
  </sheetViews>
  <sheetFormatPr defaultColWidth="10.88671875" defaultRowHeight="15.75" customHeight="1" x14ac:dyDescent="0.15"/>
  <cols>
    <col min="1" max="1" width="2.77734375" style="274" customWidth="1"/>
    <col min="2" max="2" width="25" style="240" customWidth="1"/>
    <col min="3" max="3" width="0.44140625" style="240" customWidth="1"/>
    <col min="4" max="41" width="9.6640625" style="137" customWidth="1"/>
    <col min="42" max="42" width="2.77734375" style="240" customWidth="1"/>
    <col min="43" max="43" width="7.77734375" style="137" customWidth="1"/>
    <col min="44" max="16384" width="10.88671875" style="137"/>
  </cols>
  <sheetData>
    <row r="1" spans="1:43" ht="15.75" customHeight="1" thickBot="1" x14ac:dyDescent="0.2">
      <c r="A1" s="208" t="s">
        <v>29</v>
      </c>
      <c r="B1" s="209"/>
      <c r="C1" s="209"/>
      <c r="D1" s="209"/>
      <c r="E1" s="209"/>
      <c r="AP1" s="243"/>
      <c r="AQ1" s="243"/>
    </row>
    <row r="2" spans="1:43" s="250" customFormat="1" ht="12" x14ac:dyDescent="0.2">
      <c r="A2" s="244"/>
      <c r="B2" s="213"/>
      <c r="C2" s="245"/>
      <c r="D2" s="213" t="s">
        <v>21</v>
      </c>
      <c r="E2" s="213" t="s">
        <v>22</v>
      </c>
      <c r="F2" s="213" t="s">
        <v>219</v>
      </c>
      <c r="G2" s="213" t="s">
        <v>220</v>
      </c>
      <c r="H2" s="213" t="s">
        <v>221</v>
      </c>
      <c r="I2" s="213" t="s">
        <v>222</v>
      </c>
      <c r="J2" s="213" t="s">
        <v>223</v>
      </c>
      <c r="K2" s="213" t="s">
        <v>224</v>
      </c>
      <c r="L2" s="213" t="s">
        <v>225</v>
      </c>
      <c r="M2" s="213" t="s">
        <v>226</v>
      </c>
      <c r="N2" s="213" t="s">
        <v>227</v>
      </c>
      <c r="O2" s="213" t="s">
        <v>228</v>
      </c>
      <c r="P2" s="213" t="s">
        <v>229</v>
      </c>
      <c r="Q2" s="213" t="s">
        <v>230</v>
      </c>
      <c r="R2" s="213" t="s">
        <v>231</v>
      </c>
      <c r="S2" s="213" t="s">
        <v>232</v>
      </c>
      <c r="T2" s="213" t="s">
        <v>233</v>
      </c>
      <c r="U2" s="213" t="s">
        <v>234</v>
      </c>
      <c r="V2" s="213" t="s">
        <v>0</v>
      </c>
      <c r="W2" s="213" t="s">
        <v>1</v>
      </c>
      <c r="X2" s="213" t="s">
        <v>235</v>
      </c>
      <c r="Y2" s="213" t="s">
        <v>236</v>
      </c>
      <c r="Z2" s="246" t="s">
        <v>237</v>
      </c>
      <c r="AA2" s="246" t="s">
        <v>238</v>
      </c>
      <c r="AB2" s="246" t="s">
        <v>239</v>
      </c>
      <c r="AC2" s="246" t="s">
        <v>240</v>
      </c>
      <c r="AD2" s="246" t="s">
        <v>2</v>
      </c>
      <c r="AE2" s="246" t="s">
        <v>241</v>
      </c>
      <c r="AF2" s="246" t="s">
        <v>242</v>
      </c>
      <c r="AG2" s="246" t="s">
        <v>243</v>
      </c>
      <c r="AH2" s="246" t="s">
        <v>244</v>
      </c>
      <c r="AI2" s="246" t="s">
        <v>245</v>
      </c>
      <c r="AJ2" s="246" t="s">
        <v>246</v>
      </c>
      <c r="AK2" s="246" t="s">
        <v>247</v>
      </c>
      <c r="AL2" s="246" t="s">
        <v>248</v>
      </c>
      <c r="AM2" s="246" t="s">
        <v>249</v>
      </c>
      <c r="AN2" s="246" t="s">
        <v>250</v>
      </c>
      <c r="AO2" s="247" t="s">
        <v>251</v>
      </c>
      <c r="AP2" s="248"/>
      <c r="AQ2" s="249"/>
    </row>
    <row r="3" spans="1:43" s="256" customFormat="1" ht="47.25" customHeight="1" x14ac:dyDescent="0.2">
      <c r="A3" s="251"/>
      <c r="B3" s="220"/>
      <c r="C3" s="252"/>
      <c r="D3" s="220" t="s">
        <v>380</v>
      </c>
      <c r="E3" s="220" t="s">
        <v>3</v>
      </c>
      <c r="F3" s="220" t="s">
        <v>258</v>
      </c>
      <c r="G3" s="220" t="s">
        <v>4</v>
      </c>
      <c r="H3" s="220" t="s">
        <v>5</v>
      </c>
      <c r="I3" s="220" t="s">
        <v>6</v>
      </c>
      <c r="J3" s="220" t="s">
        <v>7</v>
      </c>
      <c r="K3" s="220" t="s">
        <v>381</v>
      </c>
      <c r="L3" s="220" t="s">
        <v>8</v>
      </c>
      <c r="M3" s="220" t="s">
        <v>9</v>
      </c>
      <c r="N3" s="220" t="s">
        <v>10</v>
      </c>
      <c r="O3" s="220" t="s">
        <v>11</v>
      </c>
      <c r="P3" s="220" t="s">
        <v>259</v>
      </c>
      <c r="Q3" s="220" t="s">
        <v>260</v>
      </c>
      <c r="R3" s="220" t="s">
        <v>261</v>
      </c>
      <c r="S3" s="220" t="s">
        <v>262</v>
      </c>
      <c r="T3" s="220" t="s">
        <v>12</v>
      </c>
      <c r="U3" s="220" t="s">
        <v>382</v>
      </c>
      <c r="V3" s="220" t="s">
        <v>263</v>
      </c>
      <c r="W3" s="220" t="s">
        <v>108</v>
      </c>
      <c r="X3" s="220" t="s">
        <v>264</v>
      </c>
      <c r="Y3" s="220" t="s">
        <v>393</v>
      </c>
      <c r="Z3" s="220" t="s">
        <v>266</v>
      </c>
      <c r="AA3" s="220" t="s">
        <v>267</v>
      </c>
      <c r="AB3" s="220" t="s">
        <v>268</v>
      </c>
      <c r="AC3" s="220" t="s">
        <v>269</v>
      </c>
      <c r="AD3" s="220" t="s">
        <v>270</v>
      </c>
      <c r="AE3" s="220" t="s">
        <v>271</v>
      </c>
      <c r="AF3" s="220" t="s">
        <v>272</v>
      </c>
      <c r="AG3" s="220" t="s">
        <v>273</v>
      </c>
      <c r="AH3" s="220" t="s">
        <v>274</v>
      </c>
      <c r="AI3" s="220" t="s">
        <v>275</v>
      </c>
      <c r="AJ3" s="220" t="s">
        <v>383</v>
      </c>
      <c r="AK3" s="220" t="s">
        <v>276</v>
      </c>
      <c r="AL3" s="220" t="s">
        <v>277</v>
      </c>
      <c r="AM3" s="220" t="s">
        <v>384</v>
      </c>
      <c r="AN3" s="220" t="s">
        <v>385</v>
      </c>
      <c r="AO3" s="253" t="s">
        <v>15</v>
      </c>
      <c r="AP3" s="254"/>
      <c r="AQ3" s="255"/>
    </row>
    <row r="4" spans="1:43" ht="17.25" customHeight="1" x14ac:dyDescent="0.2">
      <c r="A4" s="257" t="s">
        <v>21</v>
      </c>
      <c r="B4" s="188" t="s">
        <v>380</v>
      </c>
      <c r="C4" s="130"/>
      <c r="D4" s="629">
        <v>0.11700243779035004</v>
      </c>
      <c r="E4" s="629">
        <v>0</v>
      </c>
      <c r="F4" s="629">
        <v>0.13903126197398968</v>
      </c>
      <c r="G4" s="629">
        <v>5.4491984776842348E-3</v>
      </c>
      <c r="H4" s="629">
        <v>2.2823959735182912E-2</v>
      </c>
      <c r="I4" s="629">
        <v>2.6767493305109597E-3</v>
      </c>
      <c r="J4" s="629">
        <v>0</v>
      </c>
      <c r="K4" s="629">
        <v>5.8362085242975089E-4</v>
      </c>
      <c r="L4" s="629">
        <v>2.1974896911880663E-4</v>
      </c>
      <c r="M4" s="629">
        <v>0</v>
      </c>
      <c r="N4" s="629">
        <v>0</v>
      </c>
      <c r="O4" s="629">
        <v>0</v>
      </c>
      <c r="P4" s="629">
        <v>0</v>
      </c>
      <c r="Q4" s="629">
        <v>0</v>
      </c>
      <c r="R4" s="629">
        <v>0</v>
      </c>
      <c r="S4" s="629">
        <v>0</v>
      </c>
      <c r="T4" s="629">
        <v>0</v>
      </c>
      <c r="U4" s="629">
        <v>0</v>
      </c>
      <c r="V4" s="629">
        <v>0</v>
      </c>
      <c r="W4" s="629">
        <v>2.8777419849670194E-2</v>
      </c>
      <c r="X4" s="629">
        <v>8.5974638291258108E-4</v>
      </c>
      <c r="Y4" s="629">
        <v>0</v>
      </c>
      <c r="Z4" s="629">
        <v>0</v>
      </c>
      <c r="AA4" s="629">
        <v>0</v>
      </c>
      <c r="AB4" s="629">
        <v>1.5101459751216175E-4</v>
      </c>
      <c r="AC4" s="629">
        <v>0</v>
      </c>
      <c r="AD4" s="629">
        <v>5.7635226650528806E-6</v>
      </c>
      <c r="AE4" s="629">
        <v>0</v>
      </c>
      <c r="AF4" s="629">
        <v>0</v>
      </c>
      <c r="AG4" s="629">
        <v>1.773426970277364E-5</v>
      </c>
      <c r="AH4" s="629">
        <v>1.4334846456014801E-3</v>
      </c>
      <c r="AI4" s="629">
        <v>2.1390879831434378E-3</v>
      </c>
      <c r="AJ4" s="629">
        <v>2.2464865994462151E-3</v>
      </c>
      <c r="AK4" s="629">
        <v>7.0058101518859643E-6</v>
      </c>
      <c r="AL4" s="629">
        <v>1.6243647948215333E-2</v>
      </c>
      <c r="AM4" s="629">
        <v>0</v>
      </c>
      <c r="AN4" s="629">
        <v>0</v>
      </c>
      <c r="AO4" s="630">
        <v>6.6404675815665906E-3</v>
      </c>
      <c r="AP4" s="258" t="s">
        <v>21</v>
      </c>
      <c r="AQ4" s="119"/>
    </row>
    <row r="5" spans="1:43" ht="17.25" customHeight="1" x14ac:dyDescent="0.2">
      <c r="A5" s="259" t="s">
        <v>22</v>
      </c>
      <c r="B5" s="119" t="s">
        <v>3</v>
      </c>
      <c r="C5" s="130"/>
      <c r="D5" s="629">
        <v>1.1499011085046687E-5</v>
      </c>
      <c r="E5" s="629">
        <v>2.6932399676811203E-4</v>
      </c>
      <c r="F5" s="629">
        <v>3.651362499154777E-4</v>
      </c>
      <c r="G5" s="629">
        <v>2.8831737977165261E-4</v>
      </c>
      <c r="H5" s="629">
        <v>2.4302834016080295E-3</v>
      </c>
      <c r="I5" s="629">
        <v>3.0617281566755208E-3</v>
      </c>
      <c r="J5" s="629">
        <v>7.3873199925191702E-2</v>
      </c>
      <c r="K5" s="629">
        <v>2.8608865315183871E-5</v>
      </c>
      <c r="L5" s="629">
        <v>3.3931826113933375E-2</v>
      </c>
      <c r="M5" s="629">
        <v>7.7288941736028535E-3</v>
      </c>
      <c r="N5" s="629">
        <v>3.9886643982000355E-2</v>
      </c>
      <c r="O5" s="629">
        <v>1.1418579006779373E-4</v>
      </c>
      <c r="P5" s="629">
        <v>3.9983686655844414E-5</v>
      </c>
      <c r="Q5" s="629">
        <v>3.6271873234984741E-5</v>
      </c>
      <c r="R5" s="629">
        <v>3.7794323292641448E-5</v>
      </c>
      <c r="S5" s="629">
        <v>6.6905295554143114E-5</v>
      </c>
      <c r="T5" s="629">
        <v>5.102561485865905E-5</v>
      </c>
      <c r="U5" s="629">
        <v>0</v>
      </c>
      <c r="V5" s="629">
        <v>4.6480496783549624E-4</v>
      </c>
      <c r="W5" s="629">
        <v>1.4035895075931891E-3</v>
      </c>
      <c r="X5" s="629">
        <v>1.8263538981645791E-3</v>
      </c>
      <c r="Y5" s="629">
        <v>0.10197556271482291</v>
      </c>
      <c r="Z5" s="629">
        <v>0</v>
      </c>
      <c r="AA5" s="629">
        <v>0</v>
      </c>
      <c r="AB5" s="629">
        <v>1.6967932304737277E-6</v>
      </c>
      <c r="AC5" s="629">
        <v>0</v>
      </c>
      <c r="AD5" s="629">
        <v>0</v>
      </c>
      <c r="AE5" s="629">
        <v>0</v>
      </c>
      <c r="AF5" s="629">
        <v>0</v>
      </c>
      <c r="AG5" s="629">
        <v>3.5468539405547279E-6</v>
      </c>
      <c r="AH5" s="629">
        <v>4.4449136297720317E-5</v>
      </c>
      <c r="AI5" s="629">
        <v>6.0986114986270504E-6</v>
      </c>
      <c r="AJ5" s="629">
        <v>3.4829249603817285E-5</v>
      </c>
      <c r="AK5" s="629">
        <v>4.6705401012573092E-6</v>
      </c>
      <c r="AL5" s="629">
        <v>6.7710078983807131E-6</v>
      </c>
      <c r="AM5" s="629">
        <v>0</v>
      </c>
      <c r="AN5" s="629">
        <v>9.4428706326723318E-5</v>
      </c>
      <c r="AO5" s="630">
        <v>6.5388534369670917E-3</v>
      </c>
      <c r="AP5" s="260" t="s">
        <v>22</v>
      </c>
      <c r="AQ5" s="119"/>
    </row>
    <row r="6" spans="1:43" ht="17.25" customHeight="1" x14ac:dyDescent="0.2">
      <c r="A6" s="259" t="s">
        <v>219</v>
      </c>
      <c r="B6" s="119" t="s">
        <v>258</v>
      </c>
      <c r="C6" s="130"/>
      <c r="D6" s="629">
        <v>5.2366496481302607E-2</v>
      </c>
      <c r="E6" s="629">
        <v>0</v>
      </c>
      <c r="F6" s="629">
        <v>0.25657357946221293</v>
      </c>
      <c r="G6" s="629">
        <v>4.6130780763464421E-4</v>
      </c>
      <c r="H6" s="629">
        <v>1.9225365651665952E-3</v>
      </c>
      <c r="I6" s="629">
        <v>1.0763718340318869E-2</v>
      </c>
      <c r="J6" s="629">
        <v>0</v>
      </c>
      <c r="K6" s="629">
        <v>1.7165319189110322E-5</v>
      </c>
      <c r="L6" s="629">
        <v>8.4021664663073124E-4</v>
      </c>
      <c r="M6" s="629">
        <v>6.6058924560708148E-6</v>
      </c>
      <c r="N6" s="629">
        <v>0</v>
      </c>
      <c r="O6" s="629">
        <v>0</v>
      </c>
      <c r="P6" s="629">
        <v>0</v>
      </c>
      <c r="Q6" s="629">
        <v>0</v>
      </c>
      <c r="R6" s="629">
        <v>0</v>
      </c>
      <c r="S6" s="629">
        <v>0</v>
      </c>
      <c r="T6" s="629">
        <v>0</v>
      </c>
      <c r="U6" s="629">
        <v>0</v>
      </c>
      <c r="V6" s="629">
        <v>0</v>
      </c>
      <c r="W6" s="629">
        <v>1.9941708851050773E-3</v>
      </c>
      <c r="X6" s="629">
        <v>6.1526106498452127E-5</v>
      </c>
      <c r="Y6" s="629">
        <v>0</v>
      </c>
      <c r="Z6" s="629">
        <v>0</v>
      </c>
      <c r="AA6" s="629">
        <v>0</v>
      </c>
      <c r="AB6" s="629">
        <v>1.4253063135979312E-4</v>
      </c>
      <c r="AC6" s="629">
        <v>0</v>
      </c>
      <c r="AD6" s="629">
        <v>0</v>
      </c>
      <c r="AE6" s="629">
        <v>0</v>
      </c>
      <c r="AF6" s="629">
        <v>0</v>
      </c>
      <c r="AG6" s="629">
        <v>7.1646449599205503E-4</v>
      </c>
      <c r="AH6" s="629">
        <v>5.6200376706430121E-3</v>
      </c>
      <c r="AI6" s="629">
        <v>7.5241619364311233E-3</v>
      </c>
      <c r="AJ6" s="629">
        <v>1.654389356181321E-3</v>
      </c>
      <c r="AK6" s="629">
        <v>2.3352700506286546E-6</v>
      </c>
      <c r="AL6" s="629">
        <v>0.10435815923379274</v>
      </c>
      <c r="AM6" s="629">
        <v>0</v>
      </c>
      <c r="AN6" s="629">
        <v>2.9981114258734653E-3</v>
      </c>
      <c r="AO6" s="630">
        <v>1.2235617378589822E-2</v>
      </c>
      <c r="AP6" s="260" t="s">
        <v>219</v>
      </c>
      <c r="AQ6" s="119"/>
    </row>
    <row r="7" spans="1:43" ht="17.25" customHeight="1" x14ac:dyDescent="0.2">
      <c r="A7" s="259" t="s">
        <v>220</v>
      </c>
      <c r="B7" s="119" t="s">
        <v>4</v>
      </c>
      <c r="C7" s="130"/>
      <c r="D7" s="629">
        <v>7.0373947840485715E-3</v>
      </c>
      <c r="E7" s="629">
        <v>2.6932399676811202E-3</v>
      </c>
      <c r="F7" s="629">
        <v>8.5649243807334283E-4</v>
      </c>
      <c r="G7" s="629">
        <v>0.2017068388882482</v>
      </c>
      <c r="H7" s="629">
        <v>2.5732412487614429E-3</v>
      </c>
      <c r="I7" s="629">
        <v>1.6268070773348845E-3</v>
      </c>
      <c r="J7" s="629">
        <v>5.6106227791284831E-4</v>
      </c>
      <c r="K7" s="629">
        <v>1.4704956772004509E-3</v>
      </c>
      <c r="L7" s="629">
        <v>4.8861829604064065E-3</v>
      </c>
      <c r="M7" s="629">
        <v>7.9270709472849786E-4</v>
      </c>
      <c r="N7" s="629">
        <v>1.3900248050431312E-3</v>
      </c>
      <c r="O7" s="629">
        <v>9.3632347855590863E-4</v>
      </c>
      <c r="P7" s="629">
        <v>1.2954714476493591E-3</v>
      </c>
      <c r="Q7" s="629">
        <v>2.7644349101234797E-3</v>
      </c>
      <c r="R7" s="629">
        <v>1.3983899618277334E-3</v>
      </c>
      <c r="S7" s="629">
        <v>3.3229630125224409E-3</v>
      </c>
      <c r="T7" s="629">
        <v>1.6328196754770896E-3</v>
      </c>
      <c r="U7" s="629">
        <v>8.774495466510676E-4</v>
      </c>
      <c r="V7" s="629">
        <v>8.5524114081731307E-4</v>
      </c>
      <c r="W7" s="629">
        <v>4.8166896763307257E-3</v>
      </c>
      <c r="X7" s="629">
        <v>3.8275714674300223E-3</v>
      </c>
      <c r="Y7" s="629">
        <v>2.2627115904707518E-4</v>
      </c>
      <c r="Z7" s="629">
        <v>9.1510445263680816E-4</v>
      </c>
      <c r="AA7" s="629">
        <v>2.7175964369291162E-3</v>
      </c>
      <c r="AB7" s="629">
        <v>4.3488810497041641E-3</v>
      </c>
      <c r="AC7" s="629">
        <v>1.3164556962025316E-3</v>
      </c>
      <c r="AD7" s="629">
        <v>3.7462897322843723E-5</v>
      </c>
      <c r="AE7" s="629">
        <v>1.13660764132442E-3</v>
      </c>
      <c r="AF7" s="629">
        <v>8.0666162767802129E-4</v>
      </c>
      <c r="AG7" s="629">
        <v>4.4477548414556291E-3</v>
      </c>
      <c r="AH7" s="629">
        <v>3.3892466427011742E-4</v>
      </c>
      <c r="AI7" s="629">
        <v>3.7384488486583815E-3</v>
      </c>
      <c r="AJ7" s="629">
        <v>2.0984622886299913E-2</v>
      </c>
      <c r="AK7" s="629">
        <v>1.7467819978702337E-3</v>
      </c>
      <c r="AL7" s="629">
        <v>4.3131320312685146E-3</v>
      </c>
      <c r="AM7" s="629">
        <v>0.02</v>
      </c>
      <c r="AN7" s="629">
        <v>1.4164305949008498E-4</v>
      </c>
      <c r="AO7" s="630">
        <v>3.0957101280461186E-3</v>
      </c>
      <c r="AP7" s="260" t="s">
        <v>220</v>
      </c>
      <c r="AQ7" s="119"/>
    </row>
    <row r="8" spans="1:43" ht="17.25" customHeight="1" x14ac:dyDescent="0.2">
      <c r="A8" s="259" t="s">
        <v>221</v>
      </c>
      <c r="B8" s="119" t="s">
        <v>5</v>
      </c>
      <c r="C8" s="130"/>
      <c r="D8" s="629">
        <v>1.5040706499241066E-2</v>
      </c>
      <c r="E8" s="629">
        <v>8.0797199030433614E-4</v>
      </c>
      <c r="F8" s="629">
        <v>1.9721865350373024E-2</v>
      </c>
      <c r="G8" s="629">
        <v>3.9787798408488064E-3</v>
      </c>
      <c r="H8" s="629">
        <v>0.26755793489995416</v>
      </c>
      <c r="I8" s="629">
        <v>2.5629452449080818E-2</v>
      </c>
      <c r="J8" s="629">
        <v>5.6106227791284831E-4</v>
      </c>
      <c r="K8" s="629">
        <v>5.1209868914179127E-3</v>
      </c>
      <c r="L8" s="629">
        <v>1.3559804035625185E-2</v>
      </c>
      <c r="M8" s="629">
        <v>6.4737746069493986E-4</v>
      </c>
      <c r="N8" s="629">
        <v>2.5915716704193971E-3</v>
      </c>
      <c r="O8" s="629">
        <v>4.603318565304485E-3</v>
      </c>
      <c r="P8" s="629">
        <v>3.8544273936234018E-3</v>
      </c>
      <c r="Q8" s="629">
        <v>1.4975101949872272E-3</v>
      </c>
      <c r="R8" s="629">
        <v>4.4975244718243323E-3</v>
      </c>
      <c r="S8" s="629">
        <v>3.9065258681891335E-3</v>
      </c>
      <c r="T8" s="629">
        <v>9.3121747117052758E-3</v>
      </c>
      <c r="U8" s="629">
        <v>2.9248318221702253E-3</v>
      </c>
      <c r="V8" s="629">
        <v>1.22708511508571E-3</v>
      </c>
      <c r="W8" s="629">
        <v>4.6441171958889402E-2</v>
      </c>
      <c r="X8" s="629">
        <v>4.3641438804191544E-2</v>
      </c>
      <c r="Y8" s="629">
        <v>2.6559924145287636E-3</v>
      </c>
      <c r="Z8" s="629">
        <v>4.1310429576175908E-3</v>
      </c>
      <c r="AA8" s="629">
        <v>4.4915829999245113E-3</v>
      </c>
      <c r="AB8" s="629">
        <v>7.4777677666977181E-3</v>
      </c>
      <c r="AC8" s="629">
        <v>4.5280289330922241E-3</v>
      </c>
      <c r="AD8" s="629">
        <v>3.6310192789833147E-4</v>
      </c>
      <c r="AE8" s="629">
        <v>4.2916243182501397E-3</v>
      </c>
      <c r="AF8" s="629">
        <v>1.1312317786571307E-2</v>
      </c>
      <c r="AG8" s="629">
        <v>1.2484925870752642E-3</v>
      </c>
      <c r="AH8" s="629">
        <v>7.6091365199659963E-3</v>
      </c>
      <c r="AI8" s="629">
        <v>6.3730490160652676E-3</v>
      </c>
      <c r="AJ8" s="629">
        <v>1.8633648538042249E-2</v>
      </c>
      <c r="AK8" s="629">
        <v>3.8181665327778505E-3</v>
      </c>
      <c r="AL8" s="629">
        <v>4.8683546789357332E-3</v>
      </c>
      <c r="AM8" s="629">
        <v>0.43242798353909467</v>
      </c>
      <c r="AN8" s="629">
        <v>4.7214353163361664E-4</v>
      </c>
      <c r="AO8" s="630">
        <v>1.6821668294095257E-2</v>
      </c>
      <c r="AP8" s="260" t="s">
        <v>221</v>
      </c>
      <c r="AQ8" s="119"/>
    </row>
    <row r="9" spans="1:43" ht="17.25" customHeight="1" x14ac:dyDescent="0.2">
      <c r="A9" s="261" t="s">
        <v>222</v>
      </c>
      <c r="B9" s="122" t="s">
        <v>6</v>
      </c>
      <c r="C9" s="131"/>
      <c r="D9" s="631">
        <v>5.759854652499885E-2</v>
      </c>
      <c r="E9" s="631">
        <v>3.2318879612173446E-3</v>
      </c>
      <c r="F9" s="631">
        <v>1.1706899271981428E-2</v>
      </c>
      <c r="G9" s="631">
        <v>0.10785953177257525</v>
      </c>
      <c r="H9" s="631">
        <v>2.7753540671507516E-2</v>
      </c>
      <c r="I9" s="631">
        <v>0.2009492926164923</v>
      </c>
      <c r="J9" s="631">
        <v>3.2728632878249488E-2</v>
      </c>
      <c r="K9" s="631">
        <v>0.15164415148966362</v>
      </c>
      <c r="L9" s="631">
        <v>3.9141169323043908E-2</v>
      </c>
      <c r="M9" s="631">
        <v>4.5580657946888625E-3</v>
      </c>
      <c r="N9" s="631">
        <v>5.6206814150654453E-3</v>
      </c>
      <c r="O9" s="631">
        <v>5.4776554721093053E-3</v>
      </c>
      <c r="P9" s="631">
        <v>4.1263164628831438E-3</v>
      </c>
      <c r="Q9" s="631">
        <v>4.1971739029053774E-3</v>
      </c>
      <c r="R9" s="631">
        <v>3.2465323708378999E-2</v>
      </c>
      <c r="S9" s="631">
        <v>1.0496697480272231E-2</v>
      </c>
      <c r="T9" s="631">
        <v>8.8274313705480143E-3</v>
      </c>
      <c r="U9" s="631">
        <v>4.5334893243638491E-3</v>
      </c>
      <c r="V9" s="631">
        <v>1.1564347599747147E-2</v>
      </c>
      <c r="W9" s="631">
        <v>2.9498389323515877E-2</v>
      </c>
      <c r="X9" s="631">
        <v>4.9836146263746231E-3</v>
      </c>
      <c r="Y9" s="631">
        <v>4.3368638817356075E-4</v>
      </c>
      <c r="Z9" s="631">
        <v>9.1510445263680816E-3</v>
      </c>
      <c r="AA9" s="631">
        <v>1.4820965753252308E-2</v>
      </c>
      <c r="AB9" s="631">
        <v>1.0180759382842367E-5</v>
      </c>
      <c r="AC9" s="631">
        <v>2.1699819168173598E-5</v>
      </c>
      <c r="AD9" s="631">
        <v>3.458113599031728E-5</v>
      </c>
      <c r="AE9" s="631">
        <v>4.7239360407689993E-4</v>
      </c>
      <c r="AF9" s="631">
        <v>8.7970579081422015E-4</v>
      </c>
      <c r="AG9" s="631">
        <v>8.9026033907923673E-4</v>
      </c>
      <c r="AH9" s="631">
        <v>1.0734466415899455E-2</v>
      </c>
      <c r="AI9" s="631">
        <v>0.1414511950991558</v>
      </c>
      <c r="AJ9" s="631">
        <v>2.2464865994462151E-3</v>
      </c>
      <c r="AK9" s="631">
        <v>3.5402693967530405E-3</v>
      </c>
      <c r="AL9" s="631">
        <v>9.8721295158390801E-3</v>
      </c>
      <c r="AM9" s="631">
        <v>9.3004115226337451E-3</v>
      </c>
      <c r="AN9" s="631">
        <v>2.8564683663833807E-3</v>
      </c>
      <c r="AO9" s="632">
        <v>3.7500090826724411E-2</v>
      </c>
      <c r="AP9" s="262" t="s">
        <v>222</v>
      </c>
      <c r="AQ9" s="119"/>
    </row>
    <row r="10" spans="1:43" ht="17.25" customHeight="1" x14ac:dyDescent="0.2">
      <c r="A10" s="259" t="s">
        <v>223</v>
      </c>
      <c r="B10" s="119" t="s">
        <v>7</v>
      </c>
      <c r="C10" s="130"/>
      <c r="D10" s="629">
        <v>1.3856308357481256E-2</v>
      </c>
      <c r="E10" s="629">
        <v>2.100727174791274E-2</v>
      </c>
      <c r="F10" s="629">
        <v>3.4710483016656525E-3</v>
      </c>
      <c r="G10" s="629">
        <v>4.4400876484834506E-3</v>
      </c>
      <c r="H10" s="629">
        <v>2.647184962806312E-3</v>
      </c>
      <c r="I10" s="629">
        <v>4.6981898754189207E-3</v>
      </c>
      <c r="J10" s="629">
        <v>0.21395174864409949</v>
      </c>
      <c r="K10" s="629">
        <v>7.209434059426335E-4</v>
      </c>
      <c r="L10" s="629">
        <v>8.1177854474476802E-3</v>
      </c>
      <c r="M10" s="629">
        <v>1.5940018496498877E-2</v>
      </c>
      <c r="N10" s="629">
        <v>2.8271690950029786E-3</v>
      </c>
      <c r="O10" s="629">
        <v>4.0519643218342805E-3</v>
      </c>
      <c r="P10" s="629">
        <v>1.5833539915714389E-3</v>
      </c>
      <c r="Q10" s="629">
        <v>8.0834460352251702E-4</v>
      </c>
      <c r="R10" s="629">
        <v>1.5117729317056577E-3</v>
      </c>
      <c r="S10" s="629">
        <v>4.6090314715076366E-4</v>
      </c>
      <c r="T10" s="629">
        <v>8.4192264516787425E-4</v>
      </c>
      <c r="U10" s="629">
        <v>8.774495466510676E-4</v>
      </c>
      <c r="V10" s="629">
        <v>5.3173688320380767E-3</v>
      </c>
      <c r="W10" s="629">
        <v>2.7841693511274734E-3</v>
      </c>
      <c r="X10" s="629">
        <v>1.0580871209668018E-2</v>
      </c>
      <c r="Y10" s="629">
        <v>1.733668070984495E-2</v>
      </c>
      <c r="Z10" s="629">
        <v>1.3752712631056031E-2</v>
      </c>
      <c r="AA10" s="629">
        <v>1.2443068870939333E-2</v>
      </c>
      <c r="AB10" s="629">
        <v>1.4168223474455626E-3</v>
      </c>
      <c r="AC10" s="629">
        <v>3.9059674502712479E-4</v>
      </c>
      <c r="AD10" s="629">
        <v>2.8385349125385436E-4</v>
      </c>
      <c r="AE10" s="629">
        <v>0.11034828292082396</v>
      </c>
      <c r="AF10" s="629">
        <v>7.5902412998050039E-4</v>
      </c>
      <c r="AG10" s="629">
        <v>7.3455345108888416E-3</v>
      </c>
      <c r="AH10" s="629">
        <v>2.5502691950817029E-3</v>
      </c>
      <c r="AI10" s="629">
        <v>2.0963977026530484E-3</v>
      </c>
      <c r="AJ10" s="629">
        <v>3.1520470891454643E-3</v>
      </c>
      <c r="AK10" s="629">
        <v>1.8168400993890934E-3</v>
      </c>
      <c r="AL10" s="629">
        <v>3.8290049665342936E-3</v>
      </c>
      <c r="AM10" s="629">
        <v>0</v>
      </c>
      <c r="AN10" s="629">
        <v>6.6808309726156751E-3</v>
      </c>
      <c r="AO10" s="630">
        <v>8.4760058151460965E-3</v>
      </c>
      <c r="AP10" s="260" t="s">
        <v>223</v>
      </c>
      <c r="AQ10" s="119"/>
    </row>
    <row r="11" spans="1:43" ht="17.25" customHeight="1" x14ac:dyDescent="0.2">
      <c r="A11" s="259" t="s">
        <v>224</v>
      </c>
      <c r="B11" s="119" t="s">
        <v>381</v>
      </c>
      <c r="C11" s="130"/>
      <c r="D11" s="629">
        <v>6.5544363184766108E-3</v>
      </c>
      <c r="E11" s="629">
        <v>3.5012119579854563E-3</v>
      </c>
      <c r="F11" s="629">
        <v>3.0067392431311561E-2</v>
      </c>
      <c r="G11" s="629">
        <v>4.6995732902779383E-3</v>
      </c>
      <c r="H11" s="629">
        <v>1.3191558585604638E-2</v>
      </c>
      <c r="I11" s="629">
        <v>5.2793992882115622E-2</v>
      </c>
      <c r="J11" s="629">
        <v>7.4808303721713115E-4</v>
      </c>
      <c r="K11" s="629">
        <v>0.20217312940934137</v>
      </c>
      <c r="L11" s="629">
        <v>9.4621320820568507E-3</v>
      </c>
      <c r="M11" s="629">
        <v>1.0305192231470472E-3</v>
      </c>
      <c r="N11" s="629">
        <v>2.6824449627587785E-3</v>
      </c>
      <c r="O11" s="629">
        <v>6.1986571751088031E-3</v>
      </c>
      <c r="P11" s="629">
        <v>1.0307794419876691E-2</v>
      </c>
      <c r="Q11" s="629">
        <v>1.600366864089291E-2</v>
      </c>
      <c r="R11" s="629">
        <v>6.1604746967005554E-2</v>
      </c>
      <c r="S11" s="629">
        <v>1.4373487661548412E-2</v>
      </c>
      <c r="T11" s="629">
        <v>1.9644861720583735E-2</v>
      </c>
      <c r="U11" s="629">
        <v>3.012576776835332E-2</v>
      </c>
      <c r="V11" s="629">
        <v>4.0214925817127135E-2</v>
      </c>
      <c r="W11" s="629">
        <v>4.2115355115815309E-2</v>
      </c>
      <c r="X11" s="629">
        <v>1.3953473310622645E-2</v>
      </c>
      <c r="Y11" s="629">
        <v>0</v>
      </c>
      <c r="Z11" s="629">
        <v>4.0604491855570371E-2</v>
      </c>
      <c r="AA11" s="629">
        <v>1.9702574167736093E-2</v>
      </c>
      <c r="AB11" s="629">
        <v>5.7147996002355145E-3</v>
      </c>
      <c r="AC11" s="629">
        <v>2.7486437613019892E-3</v>
      </c>
      <c r="AD11" s="629">
        <v>5.7347050517276156E-4</v>
      </c>
      <c r="AE11" s="629">
        <v>4.1370227750976993E-3</v>
      </c>
      <c r="AF11" s="629">
        <v>3.4489548333005164E-3</v>
      </c>
      <c r="AG11" s="629">
        <v>1.6528339362985032E-3</v>
      </c>
      <c r="AH11" s="629">
        <v>4.4921408370883591E-3</v>
      </c>
      <c r="AI11" s="629">
        <v>2.3693105672166091E-3</v>
      </c>
      <c r="AJ11" s="629">
        <v>7.3141424168016297E-3</v>
      </c>
      <c r="AK11" s="629">
        <v>8.5587647355540187E-3</v>
      </c>
      <c r="AL11" s="629">
        <v>2.6000670329781941E-3</v>
      </c>
      <c r="AM11" s="629">
        <v>4.6090534979423871E-2</v>
      </c>
      <c r="AN11" s="629">
        <v>1.5816808309726156E-3</v>
      </c>
      <c r="AO11" s="630">
        <v>1.6145134957333798E-2</v>
      </c>
      <c r="AP11" s="260" t="s">
        <v>224</v>
      </c>
      <c r="AQ11" s="119"/>
    </row>
    <row r="12" spans="1:43" ht="17.25" customHeight="1" x14ac:dyDescent="0.2">
      <c r="A12" s="259" t="s">
        <v>225</v>
      </c>
      <c r="B12" s="119" t="s">
        <v>8</v>
      </c>
      <c r="C12" s="130"/>
      <c r="D12" s="629">
        <v>2.1043190285635434E-3</v>
      </c>
      <c r="E12" s="629">
        <v>0</v>
      </c>
      <c r="F12" s="629">
        <v>2.3080217278607976E-3</v>
      </c>
      <c r="G12" s="629">
        <v>1.7299042786299157E-4</v>
      </c>
      <c r="H12" s="629">
        <v>2.5535229250161443E-3</v>
      </c>
      <c r="I12" s="629">
        <v>1.267654416938103E-2</v>
      </c>
      <c r="J12" s="629">
        <v>2.28165326351225E-2</v>
      </c>
      <c r="K12" s="629">
        <v>2.8151123470140926E-3</v>
      </c>
      <c r="L12" s="629">
        <v>8.0402269877586904E-2</v>
      </c>
      <c r="M12" s="629">
        <v>1.2894702074250232E-2</v>
      </c>
      <c r="N12" s="629">
        <v>2.0062803542038994E-2</v>
      </c>
      <c r="O12" s="629">
        <v>3.758343718802811E-3</v>
      </c>
      <c r="P12" s="629">
        <v>7.8847830085325196E-3</v>
      </c>
      <c r="Q12" s="629">
        <v>6.9357003321467246E-3</v>
      </c>
      <c r="R12" s="629">
        <v>9.7131410862088506E-3</v>
      </c>
      <c r="S12" s="629">
        <v>3.4344718384460127E-2</v>
      </c>
      <c r="T12" s="629">
        <v>8.1385855699561173E-3</v>
      </c>
      <c r="U12" s="629">
        <v>2.0473822755191578E-3</v>
      </c>
      <c r="V12" s="629">
        <v>2.2775443423939316E-3</v>
      </c>
      <c r="W12" s="629">
        <v>4.7399907961343767E-3</v>
      </c>
      <c r="X12" s="629">
        <v>5.2217854228462625E-2</v>
      </c>
      <c r="Y12" s="629">
        <v>7.8117423956728337E-5</v>
      </c>
      <c r="Z12" s="629">
        <v>5.6475017648443017E-3</v>
      </c>
      <c r="AA12" s="629">
        <v>4.4035127450240308E-4</v>
      </c>
      <c r="AB12" s="629">
        <v>2.0700877411779478E-4</v>
      </c>
      <c r="AC12" s="629">
        <v>1.0849909584086799E-5</v>
      </c>
      <c r="AD12" s="629">
        <v>7.7807555978213889E-5</v>
      </c>
      <c r="AE12" s="629">
        <v>3.1492906938459997E-5</v>
      </c>
      <c r="AF12" s="629">
        <v>9.5274995395041887E-6</v>
      </c>
      <c r="AG12" s="629">
        <v>2.1990494431439313E-4</v>
      </c>
      <c r="AH12" s="629">
        <v>1.6835110372761569E-3</v>
      </c>
      <c r="AI12" s="629">
        <v>7.3488268558455957E-4</v>
      </c>
      <c r="AJ12" s="629">
        <v>4.3536562004771608E-4</v>
      </c>
      <c r="AK12" s="629">
        <v>8.1267397761877183E-4</v>
      </c>
      <c r="AL12" s="629">
        <v>1.0224221926554877E-3</v>
      </c>
      <c r="AM12" s="629">
        <v>5.4320987654320986E-3</v>
      </c>
      <c r="AN12" s="629">
        <v>2.1482530689329554E-3</v>
      </c>
      <c r="AO12" s="630">
        <v>8.5722541963344015E-3</v>
      </c>
      <c r="AP12" s="260" t="s">
        <v>225</v>
      </c>
      <c r="AQ12" s="119"/>
    </row>
    <row r="13" spans="1:43" ht="17.25" customHeight="1" x14ac:dyDescent="0.2">
      <c r="A13" s="263" t="s">
        <v>226</v>
      </c>
      <c r="B13" s="124" t="s">
        <v>9</v>
      </c>
      <c r="C13" s="132"/>
      <c r="D13" s="633">
        <v>1.1499011085046687E-5</v>
      </c>
      <c r="E13" s="633">
        <v>2.1545919741448962E-3</v>
      </c>
      <c r="F13" s="633">
        <v>0</v>
      </c>
      <c r="G13" s="633">
        <v>2.8831737977165263E-5</v>
      </c>
      <c r="H13" s="633">
        <v>2.6915511912332332E-3</v>
      </c>
      <c r="I13" s="633">
        <v>8.4478112324511813E-6</v>
      </c>
      <c r="J13" s="633">
        <v>0</v>
      </c>
      <c r="K13" s="633">
        <v>1.5048263155786716E-3</v>
      </c>
      <c r="L13" s="633">
        <v>5.9849278060004393E-3</v>
      </c>
      <c r="M13" s="633">
        <v>0.36792178623332011</v>
      </c>
      <c r="N13" s="633">
        <v>7.4044904869125633E-4</v>
      </c>
      <c r="O13" s="633">
        <v>0.16413065464344673</v>
      </c>
      <c r="P13" s="633">
        <v>0.12960312192625409</v>
      </c>
      <c r="Q13" s="633">
        <v>6.8727427236031438E-2</v>
      </c>
      <c r="R13" s="633">
        <v>1.8443629766809026E-2</v>
      </c>
      <c r="S13" s="633">
        <v>5.3561406051955678E-3</v>
      </c>
      <c r="T13" s="633">
        <v>4.2223696295540361E-2</v>
      </c>
      <c r="U13" s="633">
        <v>1.1699327288680901E-2</v>
      </c>
      <c r="V13" s="633">
        <v>4.4528315918640538E-2</v>
      </c>
      <c r="W13" s="633">
        <v>3.3977603926982668E-3</v>
      </c>
      <c r="X13" s="633">
        <v>1.7227309819566598E-2</v>
      </c>
      <c r="Y13" s="633">
        <v>0</v>
      </c>
      <c r="Z13" s="633">
        <v>2.6145841503908803E-5</v>
      </c>
      <c r="AA13" s="633">
        <v>0</v>
      </c>
      <c r="AB13" s="633">
        <v>0</v>
      </c>
      <c r="AC13" s="633">
        <v>0</v>
      </c>
      <c r="AD13" s="633">
        <v>0</v>
      </c>
      <c r="AE13" s="633">
        <v>1.8036846701117998E-4</v>
      </c>
      <c r="AF13" s="633">
        <v>0</v>
      </c>
      <c r="AG13" s="633">
        <v>2.4827977583883094E-5</v>
      </c>
      <c r="AH13" s="633">
        <v>0</v>
      </c>
      <c r="AI13" s="633">
        <v>3.0493057493135252E-6</v>
      </c>
      <c r="AJ13" s="633">
        <v>0</v>
      </c>
      <c r="AK13" s="633">
        <v>1.6580417359463449E-4</v>
      </c>
      <c r="AL13" s="633">
        <v>5.0782559237855354E-5</v>
      </c>
      <c r="AM13" s="633">
        <v>0</v>
      </c>
      <c r="AN13" s="633">
        <v>1.935788479697828E-3</v>
      </c>
      <c r="AO13" s="634">
        <v>1.9006651869828816E-2</v>
      </c>
      <c r="AP13" s="264" t="s">
        <v>226</v>
      </c>
      <c r="AQ13" s="119"/>
    </row>
    <row r="14" spans="1:43" ht="17.25" customHeight="1" x14ac:dyDescent="0.2">
      <c r="A14" s="259" t="s">
        <v>227</v>
      </c>
      <c r="B14" s="119" t="s">
        <v>10</v>
      </c>
      <c r="C14" s="130"/>
      <c r="D14" s="629">
        <v>0</v>
      </c>
      <c r="E14" s="629">
        <v>0</v>
      </c>
      <c r="F14" s="629">
        <v>1.4199743052268577E-3</v>
      </c>
      <c r="G14" s="629">
        <v>0</v>
      </c>
      <c r="H14" s="629">
        <v>1.0154936728828683E-3</v>
      </c>
      <c r="I14" s="629">
        <v>3.1027603826617122E-3</v>
      </c>
      <c r="J14" s="629">
        <v>0</v>
      </c>
      <c r="K14" s="629">
        <v>2.3917011403493714E-3</v>
      </c>
      <c r="L14" s="629">
        <v>1.0198937449102261E-2</v>
      </c>
      <c r="M14" s="629">
        <v>7.7685295283392783E-3</v>
      </c>
      <c r="N14" s="629">
        <v>0.54127835162579052</v>
      </c>
      <c r="O14" s="629">
        <v>7.0299297268023406E-2</v>
      </c>
      <c r="P14" s="629">
        <v>1.68331320821105E-2</v>
      </c>
      <c r="Q14" s="629">
        <v>2.2195795571722448E-2</v>
      </c>
      <c r="R14" s="629">
        <v>2.1845118863146756E-2</v>
      </c>
      <c r="S14" s="629">
        <v>4.9312919784267592E-2</v>
      </c>
      <c r="T14" s="629">
        <v>5.4010613327890603E-2</v>
      </c>
      <c r="U14" s="629">
        <v>2.310617139514478E-2</v>
      </c>
      <c r="V14" s="629">
        <v>3.0110065816383445E-2</v>
      </c>
      <c r="W14" s="629">
        <v>3.101702715140359E-2</v>
      </c>
      <c r="X14" s="629">
        <v>7.6340945300053106E-3</v>
      </c>
      <c r="Y14" s="629">
        <v>7.51543492549214E-4</v>
      </c>
      <c r="Z14" s="629">
        <v>1.5687504902345281E-4</v>
      </c>
      <c r="AA14" s="629">
        <v>0</v>
      </c>
      <c r="AB14" s="629">
        <v>1.3574345843789822E-5</v>
      </c>
      <c r="AC14" s="629">
        <v>0</v>
      </c>
      <c r="AD14" s="629">
        <v>0</v>
      </c>
      <c r="AE14" s="629">
        <v>5.7259830797199992E-6</v>
      </c>
      <c r="AF14" s="629">
        <v>9.2099162215207155E-5</v>
      </c>
      <c r="AG14" s="629">
        <v>1.4896786550329857E-4</v>
      </c>
      <c r="AH14" s="629">
        <v>1.0556669870708574E-4</v>
      </c>
      <c r="AI14" s="629">
        <v>1.6146073942615116E-3</v>
      </c>
      <c r="AJ14" s="629">
        <v>2.0897549762290371E-4</v>
      </c>
      <c r="AK14" s="629">
        <v>3.8298428830309939E-4</v>
      </c>
      <c r="AL14" s="629">
        <v>4.0626047390284283E-4</v>
      </c>
      <c r="AM14" s="629">
        <v>9.8765432098765434E-4</v>
      </c>
      <c r="AN14" s="629">
        <v>1.676109537299339E-3</v>
      </c>
      <c r="AO14" s="630">
        <v>2.5540810263811112E-2</v>
      </c>
      <c r="AP14" s="260" t="s">
        <v>227</v>
      </c>
      <c r="AQ14" s="119"/>
    </row>
    <row r="15" spans="1:43" ht="17.25" customHeight="1" x14ac:dyDescent="0.2">
      <c r="A15" s="259" t="s">
        <v>228</v>
      </c>
      <c r="B15" s="119" t="s">
        <v>11</v>
      </c>
      <c r="C15" s="130"/>
      <c r="D15" s="629">
        <v>3.0357389264523251E-3</v>
      </c>
      <c r="E15" s="629">
        <v>9.1570158901158102E-3</v>
      </c>
      <c r="F15" s="629">
        <v>1.978046746455699E-2</v>
      </c>
      <c r="G15" s="629">
        <v>1.3550916849267673E-3</v>
      </c>
      <c r="H15" s="629">
        <v>6.7929625302553028E-3</v>
      </c>
      <c r="I15" s="629">
        <v>1.7610065929132519E-2</v>
      </c>
      <c r="J15" s="629">
        <v>1.8702075930428279E-4</v>
      </c>
      <c r="K15" s="629">
        <v>3.2385235536788138E-3</v>
      </c>
      <c r="L15" s="629">
        <v>1.2383500730342162E-2</v>
      </c>
      <c r="M15" s="629">
        <v>3.5077288941736027E-3</v>
      </c>
      <c r="N15" s="629">
        <v>3.0930576170330208E-3</v>
      </c>
      <c r="O15" s="629">
        <v>6.1464579567920972E-2</v>
      </c>
      <c r="P15" s="629">
        <v>4.5117592022454842E-2</v>
      </c>
      <c r="Q15" s="629">
        <v>3.1634255157083117E-2</v>
      </c>
      <c r="R15" s="629">
        <v>2.2223062096073169E-2</v>
      </c>
      <c r="S15" s="629">
        <v>1.9157216293669645E-2</v>
      </c>
      <c r="T15" s="629">
        <v>1.9772425757730382E-2</v>
      </c>
      <c r="U15" s="629">
        <v>2.2374963439602224E-2</v>
      </c>
      <c r="V15" s="629">
        <v>1.0532480571152344E-2</v>
      </c>
      <c r="W15" s="629">
        <v>1.3215217057830955E-2</v>
      </c>
      <c r="X15" s="629">
        <v>9.4884589977073427E-2</v>
      </c>
      <c r="Y15" s="629">
        <v>5.6298419334331802E-4</v>
      </c>
      <c r="Z15" s="629">
        <v>7.0593772060553771E-4</v>
      </c>
      <c r="AA15" s="629">
        <v>1.383961148436124E-4</v>
      </c>
      <c r="AB15" s="629">
        <v>2.7063852026055959E-3</v>
      </c>
      <c r="AC15" s="629">
        <v>1.1573236889692586E-4</v>
      </c>
      <c r="AD15" s="629">
        <v>3.1267110457911874E-4</v>
      </c>
      <c r="AE15" s="629">
        <v>1.3284280744950399E-3</v>
      </c>
      <c r="AF15" s="629">
        <v>3.9697914747934118E-4</v>
      </c>
      <c r="AG15" s="629">
        <v>2.9793573100659713E-3</v>
      </c>
      <c r="AH15" s="629">
        <v>2.1946761046999405E-4</v>
      </c>
      <c r="AI15" s="629">
        <v>3.7049064854159327E-4</v>
      </c>
      <c r="AJ15" s="629">
        <v>2.2116573498423978E-3</v>
      </c>
      <c r="AK15" s="629">
        <v>1.2703869075419883E-3</v>
      </c>
      <c r="AL15" s="629">
        <v>2.7794987422852828E-3</v>
      </c>
      <c r="AM15" s="629">
        <v>4.1152263374485596E-4</v>
      </c>
      <c r="AN15" s="629">
        <v>2.360717658168083E-3</v>
      </c>
      <c r="AO15" s="630">
        <v>1.4972492078512298E-2</v>
      </c>
      <c r="AP15" s="260" t="s">
        <v>228</v>
      </c>
      <c r="AQ15" s="119"/>
    </row>
    <row r="16" spans="1:43" ht="17.25" customHeight="1" x14ac:dyDescent="0.2">
      <c r="A16" s="259" t="s">
        <v>229</v>
      </c>
      <c r="B16" s="119" t="s">
        <v>259</v>
      </c>
      <c r="C16" s="130"/>
      <c r="D16" s="629">
        <v>0</v>
      </c>
      <c r="E16" s="629">
        <v>4.5785079450579051E-3</v>
      </c>
      <c r="F16" s="629">
        <v>0</v>
      </c>
      <c r="G16" s="629">
        <v>0</v>
      </c>
      <c r="H16" s="629">
        <v>4.436622842692143E-5</v>
      </c>
      <c r="I16" s="629">
        <v>7.2409810563867261E-6</v>
      </c>
      <c r="J16" s="629">
        <v>0</v>
      </c>
      <c r="K16" s="629">
        <v>3.8335879522346383E-4</v>
      </c>
      <c r="L16" s="629">
        <v>1.2409353550238492E-3</v>
      </c>
      <c r="M16" s="629">
        <v>4.2277711718853215E-4</v>
      </c>
      <c r="N16" s="629">
        <v>3.3656774940511647E-5</v>
      </c>
      <c r="O16" s="629">
        <v>3.2624511447941067E-4</v>
      </c>
      <c r="P16" s="629">
        <v>0.11177039767774748</v>
      </c>
      <c r="Q16" s="629">
        <v>3.5357303859845479E-2</v>
      </c>
      <c r="R16" s="629">
        <v>3.4392834196303717E-3</v>
      </c>
      <c r="S16" s="629">
        <v>1.6912171931741731E-3</v>
      </c>
      <c r="T16" s="629">
        <v>6.8374323910603127E-3</v>
      </c>
      <c r="U16" s="629">
        <v>2.9248318221702253E-3</v>
      </c>
      <c r="V16" s="629">
        <v>9.4448369464172829E-3</v>
      </c>
      <c r="W16" s="629">
        <v>2.3009664058904741E-4</v>
      </c>
      <c r="X16" s="629">
        <v>6.9346398456018544E-3</v>
      </c>
      <c r="Y16" s="629">
        <v>0</v>
      </c>
      <c r="Z16" s="629">
        <v>1.3229795800977854E-2</v>
      </c>
      <c r="AA16" s="629">
        <v>0</v>
      </c>
      <c r="AB16" s="629">
        <v>3.3935864609474555E-6</v>
      </c>
      <c r="AC16" s="629">
        <v>0</v>
      </c>
      <c r="AD16" s="629">
        <v>0</v>
      </c>
      <c r="AE16" s="629">
        <v>4.5807864637759994E-5</v>
      </c>
      <c r="AF16" s="629">
        <v>3.1758331798347297E-6</v>
      </c>
      <c r="AG16" s="629">
        <v>2.1990494431439313E-4</v>
      </c>
      <c r="AH16" s="629">
        <v>0</v>
      </c>
      <c r="AI16" s="629">
        <v>0</v>
      </c>
      <c r="AJ16" s="629">
        <v>0</v>
      </c>
      <c r="AK16" s="629">
        <v>8.8226502512750576E-3</v>
      </c>
      <c r="AL16" s="629">
        <v>2.7084031593522852E-5</v>
      </c>
      <c r="AM16" s="629">
        <v>0</v>
      </c>
      <c r="AN16" s="629">
        <v>0</v>
      </c>
      <c r="AO16" s="630">
        <v>4.307031218123313E-3</v>
      </c>
      <c r="AP16" s="260" t="s">
        <v>229</v>
      </c>
      <c r="AQ16" s="119"/>
    </row>
    <row r="17" spans="1:43" ht="17.25" customHeight="1" x14ac:dyDescent="0.2">
      <c r="A17" s="259" t="s">
        <v>230</v>
      </c>
      <c r="B17" s="119" t="s">
        <v>260</v>
      </c>
      <c r="C17" s="130"/>
      <c r="D17" s="629">
        <v>0</v>
      </c>
      <c r="E17" s="629">
        <v>5.3864799353622406E-4</v>
      </c>
      <c r="F17" s="629">
        <v>0</v>
      </c>
      <c r="G17" s="629">
        <v>0</v>
      </c>
      <c r="H17" s="629">
        <v>1.0352119966281666E-4</v>
      </c>
      <c r="I17" s="629">
        <v>0</v>
      </c>
      <c r="J17" s="629">
        <v>0</v>
      </c>
      <c r="K17" s="629">
        <v>2.9696002197160858E-3</v>
      </c>
      <c r="L17" s="629">
        <v>1.6933597032096276E-3</v>
      </c>
      <c r="M17" s="629">
        <v>4.7562425683709869E-4</v>
      </c>
      <c r="N17" s="629">
        <v>2.3896310207763272E-4</v>
      </c>
      <c r="O17" s="629">
        <v>1.5007275266052891E-4</v>
      </c>
      <c r="P17" s="629">
        <v>4.4221957441363926E-3</v>
      </c>
      <c r="Q17" s="629">
        <v>0.12156259229896314</v>
      </c>
      <c r="R17" s="629">
        <v>3.4014890963377301E-4</v>
      </c>
      <c r="S17" s="629">
        <v>2.4383263268621044E-3</v>
      </c>
      <c r="T17" s="629">
        <v>2.6788447800796E-3</v>
      </c>
      <c r="U17" s="629">
        <v>2.9248318221702252E-4</v>
      </c>
      <c r="V17" s="629">
        <v>7.7157624660692374E-4</v>
      </c>
      <c r="W17" s="629">
        <v>4.6019328117809481E-5</v>
      </c>
      <c r="X17" s="629">
        <v>6.3145214564200872E-5</v>
      </c>
      <c r="Y17" s="629">
        <v>2.6937042743699427E-6</v>
      </c>
      <c r="Z17" s="629">
        <v>3.6604178105472323E-4</v>
      </c>
      <c r="AA17" s="629">
        <v>0</v>
      </c>
      <c r="AB17" s="629">
        <v>3.3935864609474555E-6</v>
      </c>
      <c r="AC17" s="629">
        <v>0</v>
      </c>
      <c r="AD17" s="629">
        <v>0</v>
      </c>
      <c r="AE17" s="629">
        <v>3.1492906938459997E-5</v>
      </c>
      <c r="AF17" s="629">
        <v>0</v>
      </c>
      <c r="AG17" s="629">
        <v>1.4187415762218912E-5</v>
      </c>
      <c r="AH17" s="629">
        <v>0</v>
      </c>
      <c r="AI17" s="629">
        <v>0</v>
      </c>
      <c r="AJ17" s="629">
        <v>0</v>
      </c>
      <c r="AK17" s="629">
        <v>1.3857492480430438E-2</v>
      </c>
      <c r="AL17" s="629">
        <v>1.0156511847571071E-5</v>
      </c>
      <c r="AM17" s="629">
        <v>0</v>
      </c>
      <c r="AN17" s="629">
        <v>0</v>
      </c>
      <c r="AO17" s="630">
        <v>6.1710750698247907E-3</v>
      </c>
      <c r="AP17" s="260" t="s">
        <v>230</v>
      </c>
      <c r="AQ17" s="119"/>
    </row>
    <row r="18" spans="1:43" ht="17.25" customHeight="1" x14ac:dyDescent="0.2">
      <c r="A18" s="259" t="s">
        <v>231</v>
      </c>
      <c r="B18" s="119" t="s">
        <v>261</v>
      </c>
      <c r="C18" s="130"/>
      <c r="D18" s="629">
        <v>2.2998022170093373E-5</v>
      </c>
      <c r="E18" s="629">
        <v>0</v>
      </c>
      <c r="F18" s="629">
        <v>0</v>
      </c>
      <c r="G18" s="629">
        <v>0</v>
      </c>
      <c r="H18" s="629">
        <v>0</v>
      </c>
      <c r="I18" s="629">
        <v>0</v>
      </c>
      <c r="J18" s="629">
        <v>0</v>
      </c>
      <c r="K18" s="629">
        <v>0</v>
      </c>
      <c r="L18" s="629">
        <v>0</v>
      </c>
      <c r="M18" s="629">
        <v>0</v>
      </c>
      <c r="N18" s="629">
        <v>0</v>
      </c>
      <c r="O18" s="629">
        <v>6.5249022895882137E-6</v>
      </c>
      <c r="P18" s="629">
        <v>7.1970635980519949E-4</v>
      </c>
      <c r="Q18" s="629">
        <v>3.4898723748231744E-3</v>
      </c>
      <c r="R18" s="629">
        <v>9.9701424845988137E-2</v>
      </c>
      <c r="S18" s="629">
        <v>0</v>
      </c>
      <c r="T18" s="629">
        <v>2.3216654760689864E-3</v>
      </c>
      <c r="U18" s="629">
        <v>0</v>
      </c>
      <c r="V18" s="629">
        <v>2.0451418584761834E-4</v>
      </c>
      <c r="W18" s="629">
        <v>9.2038656235618962E-5</v>
      </c>
      <c r="X18" s="629">
        <v>2.088649404815875E-4</v>
      </c>
      <c r="Y18" s="629">
        <v>0</v>
      </c>
      <c r="Z18" s="629">
        <v>1.30729207519544E-4</v>
      </c>
      <c r="AA18" s="629">
        <v>2.5162929971565888E-5</v>
      </c>
      <c r="AB18" s="629">
        <v>9.0099720538154939E-4</v>
      </c>
      <c r="AC18" s="629">
        <v>1.0849909584086799E-5</v>
      </c>
      <c r="AD18" s="629">
        <v>0</v>
      </c>
      <c r="AE18" s="629">
        <v>1.4314957699299998E-5</v>
      </c>
      <c r="AF18" s="629">
        <v>1.17505827653885E-4</v>
      </c>
      <c r="AG18" s="629">
        <v>2.4827977583883097E-3</v>
      </c>
      <c r="AH18" s="629">
        <v>0</v>
      </c>
      <c r="AI18" s="629">
        <v>1.1710858730238593E-2</v>
      </c>
      <c r="AJ18" s="629">
        <v>0</v>
      </c>
      <c r="AK18" s="629">
        <v>4.2735441926504379E-3</v>
      </c>
      <c r="AL18" s="629">
        <v>8.5653249914516023E-4</v>
      </c>
      <c r="AM18" s="629">
        <v>2.3456790123456792E-2</v>
      </c>
      <c r="AN18" s="629">
        <v>0</v>
      </c>
      <c r="AO18" s="630">
        <v>1.7511392465909238E-3</v>
      </c>
      <c r="AP18" s="260" t="s">
        <v>231</v>
      </c>
      <c r="AQ18" s="119"/>
    </row>
    <row r="19" spans="1:43" ht="17.25" customHeight="1" x14ac:dyDescent="0.2">
      <c r="A19" s="259" t="s">
        <v>232</v>
      </c>
      <c r="B19" s="119" t="s">
        <v>262</v>
      </c>
      <c r="C19" s="130"/>
      <c r="D19" s="629">
        <v>0</v>
      </c>
      <c r="E19" s="629">
        <v>0</v>
      </c>
      <c r="F19" s="629">
        <v>0</v>
      </c>
      <c r="G19" s="629">
        <v>0</v>
      </c>
      <c r="H19" s="629">
        <v>4.929580936324603E-6</v>
      </c>
      <c r="I19" s="629">
        <v>7.2409810563867261E-6</v>
      </c>
      <c r="J19" s="629">
        <v>0</v>
      </c>
      <c r="K19" s="629">
        <v>0</v>
      </c>
      <c r="L19" s="629">
        <v>0</v>
      </c>
      <c r="M19" s="629">
        <v>0</v>
      </c>
      <c r="N19" s="629">
        <v>3.0291097446460486E-5</v>
      </c>
      <c r="O19" s="629">
        <v>2.9362060303146961E-5</v>
      </c>
      <c r="P19" s="629">
        <v>1.2714812356558523E-3</v>
      </c>
      <c r="Q19" s="629">
        <v>1.6721333561327965E-2</v>
      </c>
      <c r="R19" s="629">
        <v>0.21032540912354963</v>
      </c>
      <c r="S19" s="629">
        <v>0.25592390637718976</v>
      </c>
      <c r="T19" s="629">
        <v>0.1120777630370446</v>
      </c>
      <c r="U19" s="629">
        <v>0.31441942088329922</v>
      </c>
      <c r="V19" s="629">
        <v>1.3442159669802551E-2</v>
      </c>
      <c r="W19" s="629">
        <v>9.5873600245436415E-4</v>
      </c>
      <c r="X19" s="629">
        <v>3.1410696475525564E-4</v>
      </c>
      <c r="Y19" s="629">
        <v>2.6937042743699427E-6</v>
      </c>
      <c r="Z19" s="629">
        <v>2.6145841503908803E-5</v>
      </c>
      <c r="AA19" s="629">
        <v>0</v>
      </c>
      <c r="AB19" s="629">
        <v>2.7148691687579644E-5</v>
      </c>
      <c r="AC19" s="629">
        <v>3.9783001808318261E-5</v>
      </c>
      <c r="AD19" s="629">
        <v>0</v>
      </c>
      <c r="AE19" s="629">
        <v>0</v>
      </c>
      <c r="AF19" s="629">
        <v>7.7807912905950873E-4</v>
      </c>
      <c r="AG19" s="629">
        <v>1.2343051713130453E-3</v>
      </c>
      <c r="AH19" s="629">
        <v>1.1640117567965507E-3</v>
      </c>
      <c r="AI19" s="629">
        <v>1.5246528746567626E-6</v>
      </c>
      <c r="AJ19" s="629">
        <v>0</v>
      </c>
      <c r="AK19" s="629">
        <v>1.4147065966708391E-2</v>
      </c>
      <c r="AL19" s="629">
        <v>2.7084031593522852E-5</v>
      </c>
      <c r="AM19" s="629">
        <v>3.2098765432098768E-2</v>
      </c>
      <c r="AN19" s="629">
        <v>0</v>
      </c>
      <c r="AO19" s="630">
        <v>1.0827886990315356E-2</v>
      </c>
      <c r="AP19" s="260" t="s">
        <v>232</v>
      </c>
      <c r="AQ19" s="119"/>
    </row>
    <row r="20" spans="1:43" ht="17.25" customHeight="1" x14ac:dyDescent="0.2">
      <c r="A20" s="259" t="s">
        <v>233</v>
      </c>
      <c r="B20" s="119" t="s">
        <v>12</v>
      </c>
      <c r="C20" s="130"/>
      <c r="D20" s="629">
        <v>2.5297824387102711E-4</v>
      </c>
      <c r="E20" s="629">
        <v>0</v>
      </c>
      <c r="F20" s="629">
        <v>0</v>
      </c>
      <c r="G20" s="629">
        <v>0</v>
      </c>
      <c r="H20" s="629">
        <v>8.3802875917518254E-5</v>
      </c>
      <c r="I20" s="629">
        <v>6.0341508803222718E-6</v>
      </c>
      <c r="J20" s="629">
        <v>0</v>
      </c>
      <c r="K20" s="629">
        <v>3.4330638378220645E-5</v>
      </c>
      <c r="L20" s="629">
        <v>3.8779229844495286E-5</v>
      </c>
      <c r="M20" s="629">
        <v>0</v>
      </c>
      <c r="N20" s="629">
        <v>3.3656774940511651E-6</v>
      </c>
      <c r="O20" s="629">
        <v>6.8185228926196826E-4</v>
      </c>
      <c r="P20" s="629">
        <v>4.8060391360324984E-3</v>
      </c>
      <c r="Q20" s="629">
        <v>2.2206158964075299E-2</v>
      </c>
      <c r="R20" s="629">
        <v>1.6289353339128464E-2</v>
      </c>
      <c r="S20" s="629">
        <v>6.9246980898538119E-3</v>
      </c>
      <c r="T20" s="629">
        <v>7.9855087253801402E-2</v>
      </c>
      <c r="U20" s="629">
        <v>2.8663351857268208E-2</v>
      </c>
      <c r="V20" s="629">
        <v>4.1172424050868253E-2</v>
      </c>
      <c r="W20" s="629">
        <v>6.3660070562969776E-4</v>
      </c>
      <c r="X20" s="629">
        <v>8.0032511689960232E-3</v>
      </c>
      <c r="Y20" s="629">
        <v>2.6937042743699427E-6</v>
      </c>
      <c r="Z20" s="629">
        <v>2.8760425654299681E-4</v>
      </c>
      <c r="AA20" s="629">
        <v>0</v>
      </c>
      <c r="AB20" s="629">
        <v>1.968280147349524E-4</v>
      </c>
      <c r="AC20" s="629">
        <v>3.6166365280289331E-6</v>
      </c>
      <c r="AD20" s="629">
        <v>1.5849687328895422E-5</v>
      </c>
      <c r="AE20" s="629">
        <v>8.8752737735659989E-5</v>
      </c>
      <c r="AF20" s="629">
        <v>1.7784665807074485E-4</v>
      </c>
      <c r="AG20" s="629">
        <v>1.2981485422430305E-3</v>
      </c>
      <c r="AH20" s="629">
        <v>6.3895633427972953E-4</v>
      </c>
      <c r="AI20" s="629">
        <v>5.9461462111613737E-5</v>
      </c>
      <c r="AJ20" s="629">
        <v>0</v>
      </c>
      <c r="AK20" s="629">
        <v>6.4243279092794292E-3</v>
      </c>
      <c r="AL20" s="629">
        <v>1.1849263822166248E-4</v>
      </c>
      <c r="AM20" s="629">
        <v>0</v>
      </c>
      <c r="AN20" s="629">
        <v>1.6525023607176582E-4</v>
      </c>
      <c r="AO20" s="630">
        <v>3.1484734682561996E-3</v>
      </c>
      <c r="AP20" s="260" t="s">
        <v>233</v>
      </c>
      <c r="AQ20" s="119"/>
    </row>
    <row r="21" spans="1:43" ht="17.25" customHeight="1" x14ac:dyDescent="0.2">
      <c r="A21" s="261" t="s">
        <v>234</v>
      </c>
      <c r="B21" s="122" t="s">
        <v>382</v>
      </c>
      <c r="C21" s="131"/>
      <c r="D21" s="631">
        <v>0</v>
      </c>
      <c r="E21" s="631">
        <v>0</v>
      </c>
      <c r="F21" s="631">
        <v>1.352356481168436E-5</v>
      </c>
      <c r="G21" s="631">
        <v>0</v>
      </c>
      <c r="H21" s="631">
        <v>4.929580936324603E-6</v>
      </c>
      <c r="I21" s="631">
        <v>7.9650791620253992E-5</v>
      </c>
      <c r="J21" s="631">
        <v>0</v>
      </c>
      <c r="K21" s="631">
        <v>0</v>
      </c>
      <c r="L21" s="631">
        <v>3.8779229844495286E-5</v>
      </c>
      <c r="M21" s="631">
        <v>0</v>
      </c>
      <c r="N21" s="631">
        <v>0</v>
      </c>
      <c r="O21" s="631">
        <v>4.5674316027117497E-5</v>
      </c>
      <c r="P21" s="631">
        <v>1.839249586168843E-4</v>
      </c>
      <c r="Q21" s="631">
        <v>1.19179012057807E-4</v>
      </c>
      <c r="R21" s="631">
        <v>0</v>
      </c>
      <c r="S21" s="631">
        <v>4.0886569505309679E-5</v>
      </c>
      <c r="T21" s="631">
        <v>2.5512807429329525E-5</v>
      </c>
      <c r="U21" s="631">
        <v>3.1588183679438435E-2</v>
      </c>
      <c r="V21" s="631">
        <v>1.7662588777748856E-4</v>
      </c>
      <c r="W21" s="631">
        <v>3.0679552078539652E-5</v>
      </c>
      <c r="X21" s="631">
        <v>1.6514902270637151E-3</v>
      </c>
      <c r="Y21" s="631">
        <v>1.0774817097479771E-5</v>
      </c>
      <c r="Z21" s="631">
        <v>0</v>
      </c>
      <c r="AA21" s="631">
        <v>2.5162929971565888E-5</v>
      </c>
      <c r="AB21" s="631">
        <v>2.2058311996158461E-4</v>
      </c>
      <c r="AC21" s="631">
        <v>1.0488245931283905E-4</v>
      </c>
      <c r="AD21" s="631">
        <v>3.3140255324054059E-5</v>
      </c>
      <c r="AE21" s="631">
        <v>8.3026754655939994E-5</v>
      </c>
      <c r="AF21" s="631">
        <v>1.4926415945223229E-4</v>
      </c>
      <c r="AG21" s="631">
        <v>1.2484925870752642E-3</v>
      </c>
      <c r="AH21" s="631">
        <v>1.0278862768847823E-4</v>
      </c>
      <c r="AI21" s="631">
        <v>1.6771181621224386E-5</v>
      </c>
      <c r="AJ21" s="631">
        <v>5.2243874405725927E-5</v>
      </c>
      <c r="AK21" s="631">
        <v>1.2446989369850729E-3</v>
      </c>
      <c r="AL21" s="631">
        <v>8.8023102678949281E-5</v>
      </c>
      <c r="AM21" s="631">
        <v>0</v>
      </c>
      <c r="AN21" s="631">
        <v>0</v>
      </c>
      <c r="AO21" s="632">
        <v>2.9657021520623815E-4</v>
      </c>
      <c r="AP21" s="262" t="s">
        <v>234</v>
      </c>
      <c r="AQ21" s="119"/>
    </row>
    <row r="22" spans="1:43" ht="17.25" customHeight="1" x14ac:dyDescent="0.2">
      <c r="A22" s="259" t="s">
        <v>0</v>
      </c>
      <c r="B22" s="119" t="s">
        <v>263</v>
      </c>
      <c r="C22" s="130"/>
      <c r="D22" s="629">
        <v>6.381951152200911E-3</v>
      </c>
      <c r="E22" s="629">
        <v>2.6932399676811203E-4</v>
      </c>
      <c r="F22" s="629">
        <v>0</v>
      </c>
      <c r="G22" s="629">
        <v>0</v>
      </c>
      <c r="H22" s="629">
        <v>0</v>
      </c>
      <c r="I22" s="629">
        <v>0</v>
      </c>
      <c r="J22" s="629">
        <v>0</v>
      </c>
      <c r="K22" s="629">
        <v>0</v>
      </c>
      <c r="L22" s="629">
        <v>0</v>
      </c>
      <c r="M22" s="629">
        <v>0</v>
      </c>
      <c r="N22" s="629">
        <v>0</v>
      </c>
      <c r="O22" s="629">
        <v>0</v>
      </c>
      <c r="P22" s="629">
        <v>0</v>
      </c>
      <c r="Q22" s="629">
        <v>3.3681025146771545E-5</v>
      </c>
      <c r="R22" s="629">
        <v>0</v>
      </c>
      <c r="S22" s="629">
        <v>0</v>
      </c>
      <c r="T22" s="629">
        <v>0</v>
      </c>
      <c r="U22" s="629">
        <v>0</v>
      </c>
      <c r="V22" s="629">
        <v>0.29147919532963967</v>
      </c>
      <c r="W22" s="629">
        <v>0</v>
      </c>
      <c r="X22" s="629">
        <v>0</v>
      </c>
      <c r="Y22" s="629">
        <v>0</v>
      </c>
      <c r="Z22" s="629">
        <v>0</v>
      </c>
      <c r="AA22" s="629">
        <v>0</v>
      </c>
      <c r="AB22" s="629">
        <v>0</v>
      </c>
      <c r="AC22" s="629">
        <v>0</v>
      </c>
      <c r="AD22" s="629">
        <v>0</v>
      </c>
      <c r="AE22" s="629">
        <v>3.6130953233033196E-3</v>
      </c>
      <c r="AF22" s="629">
        <v>0</v>
      </c>
      <c r="AG22" s="629">
        <v>5.401858551464851E-3</v>
      </c>
      <c r="AH22" s="629">
        <v>1.0834476972569326E-4</v>
      </c>
      <c r="AI22" s="629">
        <v>0</v>
      </c>
      <c r="AJ22" s="629">
        <v>0</v>
      </c>
      <c r="AK22" s="629">
        <v>2.2675472191604238E-2</v>
      </c>
      <c r="AL22" s="629">
        <v>9.8179614526520352E-5</v>
      </c>
      <c r="AM22" s="629">
        <v>0</v>
      </c>
      <c r="AN22" s="629">
        <v>0</v>
      </c>
      <c r="AO22" s="630">
        <v>4.9730566015378499E-3</v>
      </c>
      <c r="AP22" s="260" t="s">
        <v>0</v>
      </c>
      <c r="AQ22" s="119"/>
    </row>
    <row r="23" spans="1:43" ht="17.25" customHeight="1" x14ac:dyDescent="0.2">
      <c r="A23" s="259" t="s">
        <v>1</v>
      </c>
      <c r="B23" s="119" t="s">
        <v>108</v>
      </c>
      <c r="C23" s="130"/>
      <c r="D23" s="629">
        <v>1.97782990662803E-3</v>
      </c>
      <c r="E23" s="629">
        <v>3.2318879612173446E-3</v>
      </c>
      <c r="F23" s="629">
        <v>6.5634367886041427E-3</v>
      </c>
      <c r="G23" s="629">
        <v>1.7558528428093644E-2</v>
      </c>
      <c r="H23" s="629">
        <v>1.1702825142834607E-2</v>
      </c>
      <c r="I23" s="629">
        <v>3.9897805620690858E-3</v>
      </c>
      <c r="J23" s="629">
        <v>9.3510379652141388E-4</v>
      </c>
      <c r="K23" s="629">
        <v>5.0408820685353978E-3</v>
      </c>
      <c r="L23" s="629">
        <v>6.6958803531495196E-3</v>
      </c>
      <c r="M23" s="629">
        <v>1.1329105562161448E-2</v>
      </c>
      <c r="N23" s="629">
        <v>6.9097358952870419E-2</v>
      </c>
      <c r="O23" s="629">
        <v>4.6653051370555725E-4</v>
      </c>
      <c r="P23" s="629">
        <v>1.0475725903831238E-3</v>
      </c>
      <c r="Q23" s="629">
        <v>3.961406726877976E-3</v>
      </c>
      <c r="R23" s="629">
        <v>6.1982690199931974E-3</v>
      </c>
      <c r="S23" s="629">
        <v>1.865914353787769E-3</v>
      </c>
      <c r="T23" s="629">
        <v>2.1685886314930093E-3</v>
      </c>
      <c r="U23" s="629">
        <v>5.264697279906405E-3</v>
      </c>
      <c r="V23" s="629">
        <v>9.1101773695757263E-4</v>
      </c>
      <c r="W23" s="629">
        <v>3.6853811934345761E-2</v>
      </c>
      <c r="X23" s="629">
        <v>3.0244938668186469E-3</v>
      </c>
      <c r="Y23" s="629">
        <v>4.4877113211003244E-3</v>
      </c>
      <c r="Z23" s="629">
        <v>3.843438701074594E-3</v>
      </c>
      <c r="AA23" s="629">
        <v>5.1835635741425733E-3</v>
      </c>
      <c r="AB23" s="629">
        <v>5.441615890129245E-3</v>
      </c>
      <c r="AC23" s="629">
        <v>1.416998191681736E-2</v>
      </c>
      <c r="AD23" s="629">
        <v>2.737673265900118E-5</v>
      </c>
      <c r="AE23" s="629">
        <v>1.3856879052922399E-3</v>
      </c>
      <c r="AF23" s="629">
        <v>1.7683039145319775E-2</v>
      </c>
      <c r="AG23" s="629">
        <v>6.5758672057884653E-3</v>
      </c>
      <c r="AH23" s="629">
        <v>1.672398753201727E-2</v>
      </c>
      <c r="AI23" s="629">
        <v>3.5173741818331512E-3</v>
      </c>
      <c r="AJ23" s="629">
        <v>3.9061003430681085E-2</v>
      </c>
      <c r="AK23" s="629">
        <v>5.8194929661666076E-3</v>
      </c>
      <c r="AL23" s="629">
        <v>5.4574323660948549E-3</v>
      </c>
      <c r="AM23" s="629">
        <v>0.12888888888888889</v>
      </c>
      <c r="AN23" s="629">
        <v>6.1378659112370159E-4</v>
      </c>
      <c r="AO23" s="630">
        <v>8.3258762263703802E-3</v>
      </c>
      <c r="AP23" s="260" t="s">
        <v>1</v>
      </c>
      <c r="AQ23" s="119"/>
    </row>
    <row r="24" spans="1:43" ht="17.25" customHeight="1" x14ac:dyDescent="0.2">
      <c r="A24" s="259" t="s">
        <v>235</v>
      </c>
      <c r="B24" s="119" t="s">
        <v>264</v>
      </c>
      <c r="C24" s="130"/>
      <c r="D24" s="629">
        <v>3.6336875028747527E-3</v>
      </c>
      <c r="E24" s="629">
        <v>3.5012119579854563E-3</v>
      </c>
      <c r="F24" s="629">
        <v>5.3192688259291819E-4</v>
      </c>
      <c r="G24" s="629">
        <v>3.1426594395110139E-3</v>
      </c>
      <c r="H24" s="629">
        <v>6.6845117496561616E-3</v>
      </c>
      <c r="I24" s="629">
        <v>2.3219412587480101E-3</v>
      </c>
      <c r="J24" s="629">
        <v>6.3587058163456145E-3</v>
      </c>
      <c r="K24" s="629">
        <v>5.1152651183548762E-3</v>
      </c>
      <c r="L24" s="629">
        <v>6.6183218934605294E-3</v>
      </c>
      <c r="M24" s="629">
        <v>7.9006473774606949E-3</v>
      </c>
      <c r="N24" s="629">
        <v>4.483082422076152E-3</v>
      </c>
      <c r="O24" s="629">
        <v>7.252428894877299E-3</v>
      </c>
      <c r="P24" s="629">
        <v>3.0467569231753446E-3</v>
      </c>
      <c r="Q24" s="629">
        <v>1.8913191043956328E-3</v>
      </c>
      <c r="R24" s="629">
        <v>1.0582410521939604E-3</v>
      </c>
      <c r="S24" s="629">
        <v>4.6164653932358746E-3</v>
      </c>
      <c r="T24" s="629">
        <v>2.4492295132156343E-3</v>
      </c>
      <c r="U24" s="629">
        <v>2.3398654577361801E-3</v>
      </c>
      <c r="V24" s="629">
        <v>1.1155319228051909E-3</v>
      </c>
      <c r="W24" s="629">
        <v>1.7103850283785858E-3</v>
      </c>
      <c r="X24" s="629">
        <v>8.8241389583306352E-4</v>
      </c>
      <c r="Y24" s="629">
        <v>1.8441099462336626E-2</v>
      </c>
      <c r="Z24" s="629">
        <v>4.4813972337699688E-2</v>
      </c>
      <c r="AA24" s="629">
        <v>2.944062806673209E-3</v>
      </c>
      <c r="AB24" s="629">
        <v>3.8534174264058356E-3</v>
      </c>
      <c r="AC24" s="629">
        <v>3.4864376130198916E-3</v>
      </c>
      <c r="AD24" s="629">
        <v>1.4078844990057923E-2</v>
      </c>
      <c r="AE24" s="629">
        <v>8.9497115536023592E-3</v>
      </c>
      <c r="AF24" s="629">
        <v>4.57955144532168E-3</v>
      </c>
      <c r="AG24" s="629">
        <v>8.9203376604951416E-3</v>
      </c>
      <c r="AH24" s="629">
        <v>6.8535012029047509E-3</v>
      </c>
      <c r="AI24" s="629">
        <v>3.0096647745724492E-3</v>
      </c>
      <c r="AJ24" s="629">
        <v>1.5150723577660519E-3</v>
      </c>
      <c r="AK24" s="629">
        <v>1.4315205410353653E-3</v>
      </c>
      <c r="AL24" s="629">
        <v>2.8607508370658515E-3</v>
      </c>
      <c r="AM24" s="629">
        <v>0</v>
      </c>
      <c r="AN24" s="629">
        <v>1.4494806421152031E-2</v>
      </c>
      <c r="AO24" s="630">
        <v>5.4653653945149604E-3</v>
      </c>
      <c r="AP24" s="260" t="s">
        <v>235</v>
      </c>
      <c r="AQ24" s="119"/>
    </row>
    <row r="25" spans="1:43" ht="17.25" customHeight="1" x14ac:dyDescent="0.2">
      <c r="A25" s="263" t="s">
        <v>236</v>
      </c>
      <c r="B25" s="124" t="s">
        <v>393</v>
      </c>
      <c r="C25" s="132"/>
      <c r="D25" s="633">
        <v>1.0774573386688744E-2</v>
      </c>
      <c r="E25" s="633">
        <v>1.7775383786695395E-2</v>
      </c>
      <c r="F25" s="633">
        <v>1.460094214168188E-2</v>
      </c>
      <c r="G25" s="633">
        <v>2.9350709260754237E-2</v>
      </c>
      <c r="H25" s="633">
        <v>6.0959197858590039E-2</v>
      </c>
      <c r="I25" s="633">
        <v>2.5950469275913962E-2</v>
      </c>
      <c r="J25" s="633">
        <v>1.6831868337385449E-2</v>
      </c>
      <c r="K25" s="633">
        <v>2.6938107580777131E-2</v>
      </c>
      <c r="L25" s="633">
        <v>4.2295213350396196E-2</v>
      </c>
      <c r="M25" s="633">
        <v>9.3962214295151281E-2</v>
      </c>
      <c r="N25" s="633">
        <v>2.9560745430251383E-2</v>
      </c>
      <c r="O25" s="633">
        <v>1.7307303323132735E-2</v>
      </c>
      <c r="P25" s="633">
        <v>2.7052962391344332E-2</v>
      </c>
      <c r="Q25" s="633">
        <v>1.1368641411079503E-2</v>
      </c>
      <c r="R25" s="633">
        <v>2.6531614951434294E-2</v>
      </c>
      <c r="S25" s="633">
        <v>3.0122250842820875E-2</v>
      </c>
      <c r="T25" s="633">
        <v>8.0875599550974588E-3</v>
      </c>
      <c r="U25" s="633">
        <v>8.920737057619187E-3</v>
      </c>
      <c r="V25" s="633">
        <v>3.686833004871156E-2</v>
      </c>
      <c r="W25" s="633">
        <v>2.0409572020248505E-2</v>
      </c>
      <c r="X25" s="633">
        <v>2.1356035387225885E-3</v>
      </c>
      <c r="Y25" s="633">
        <v>0.12205443437597646</v>
      </c>
      <c r="Z25" s="633">
        <v>5.7782309723638459E-2</v>
      </c>
      <c r="AA25" s="633">
        <v>6.7726026018469596E-2</v>
      </c>
      <c r="AB25" s="633">
        <v>2.3663478392186608E-2</v>
      </c>
      <c r="AC25" s="633">
        <v>4.6943942133815548E-3</v>
      </c>
      <c r="AD25" s="633">
        <v>3.0517852511455002E-3</v>
      </c>
      <c r="AE25" s="633">
        <v>8.0879511001044988E-3</v>
      </c>
      <c r="AF25" s="633">
        <v>5.9292805467514404E-3</v>
      </c>
      <c r="AG25" s="633">
        <v>9.4204440661133579E-3</v>
      </c>
      <c r="AH25" s="633">
        <v>1.3245842616720654E-2</v>
      </c>
      <c r="AI25" s="633">
        <v>1.1404403502432584E-2</v>
      </c>
      <c r="AJ25" s="633">
        <v>3.413266461174094E-3</v>
      </c>
      <c r="AK25" s="633">
        <v>4.0516935378407158E-3</v>
      </c>
      <c r="AL25" s="633">
        <v>2.620718607068255E-2</v>
      </c>
      <c r="AM25" s="633">
        <v>0</v>
      </c>
      <c r="AN25" s="633">
        <v>3.8479697828139757E-3</v>
      </c>
      <c r="AO25" s="634">
        <v>2.2369532301057336E-2</v>
      </c>
      <c r="AP25" s="264" t="s">
        <v>236</v>
      </c>
      <c r="AQ25" s="119"/>
    </row>
    <row r="26" spans="1:43" ht="17.25" customHeight="1" x14ac:dyDescent="0.2">
      <c r="A26" s="259" t="s">
        <v>237</v>
      </c>
      <c r="B26" s="119" t="s">
        <v>266</v>
      </c>
      <c r="C26" s="130"/>
      <c r="D26" s="629">
        <v>2.6447725495607377E-4</v>
      </c>
      <c r="E26" s="629">
        <v>5.3864799353622406E-4</v>
      </c>
      <c r="F26" s="629">
        <v>1.9473933328825479E-3</v>
      </c>
      <c r="G26" s="629">
        <v>2.8831737977165262E-3</v>
      </c>
      <c r="H26" s="629">
        <v>2.1690156119828254E-3</v>
      </c>
      <c r="I26" s="629">
        <v>3.4973938502347889E-3</v>
      </c>
      <c r="J26" s="629">
        <v>3.7404151860856558E-4</v>
      </c>
      <c r="K26" s="629">
        <v>6.3511680999708191E-4</v>
      </c>
      <c r="L26" s="629">
        <v>9.3070151626788687E-4</v>
      </c>
      <c r="M26" s="629">
        <v>1.2947549213898797E-3</v>
      </c>
      <c r="N26" s="629">
        <v>6.5630711133997713E-4</v>
      </c>
      <c r="O26" s="629">
        <v>3.5886962592735172E-4</v>
      </c>
      <c r="P26" s="629">
        <v>6.7972267314935506E-4</v>
      </c>
      <c r="Q26" s="629">
        <v>4.4562587117266965E-4</v>
      </c>
      <c r="R26" s="629">
        <v>4.913262028043388E-4</v>
      </c>
      <c r="S26" s="629">
        <v>1.1002204157792423E-3</v>
      </c>
      <c r="T26" s="629">
        <v>3.8269211143994285E-4</v>
      </c>
      <c r="U26" s="629">
        <v>4.387247733255338E-4</v>
      </c>
      <c r="V26" s="629">
        <v>3.2536347748484735E-4</v>
      </c>
      <c r="W26" s="629">
        <v>6.2893081761006286E-4</v>
      </c>
      <c r="X26" s="629">
        <v>8.7431835550431979E-4</v>
      </c>
      <c r="Y26" s="629">
        <v>7.2999385835425439E-4</v>
      </c>
      <c r="Z26" s="629">
        <v>6.5756791382330634E-2</v>
      </c>
      <c r="AA26" s="629">
        <v>7.7753453612138595E-3</v>
      </c>
      <c r="AB26" s="629">
        <v>2.6300295072342779E-3</v>
      </c>
      <c r="AC26" s="629">
        <v>1.2079566003616636E-3</v>
      </c>
      <c r="AD26" s="629">
        <v>3.875968992248062E-4</v>
      </c>
      <c r="AE26" s="629">
        <v>4.6351833030333399E-3</v>
      </c>
      <c r="AF26" s="629">
        <v>2.0293574019143923E-3</v>
      </c>
      <c r="AG26" s="629">
        <v>3.926367312194084E-3</v>
      </c>
      <c r="AH26" s="629">
        <v>7.4785671820914428E-3</v>
      </c>
      <c r="AI26" s="629">
        <v>4.7858853735475776E-3</v>
      </c>
      <c r="AJ26" s="629">
        <v>2.1419988506347631E-3</v>
      </c>
      <c r="AK26" s="629">
        <v>6.795635847329385E-4</v>
      </c>
      <c r="AL26" s="629">
        <v>9.0460665522366333E-3</v>
      </c>
      <c r="AM26" s="629">
        <v>0</v>
      </c>
      <c r="AN26" s="629">
        <v>6.1378659112370159E-4</v>
      </c>
      <c r="AO26" s="630">
        <v>2.6478924566868309E-3</v>
      </c>
      <c r="AP26" s="260" t="s">
        <v>237</v>
      </c>
      <c r="AQ26" s="119"/>
    </row>
    <row r="27" spans="1:43" ht="17.25" customHeight="1" x14ac:dyDescent="0.2">
      <c r="A27" s="259" t="s">
        <v>238</v>
      </c>
      <c r="B27" s="119" t="s">
        <v>267</v>
      </c>
      <c r="C27" s="130"/>
      <c r="D27" s="629">
        <v>1.4948714410560691E-4</v>
      </c>
      <c r="E27" s="629">
        <v>1.6159439806086723E-3</v>
      </c>
      <c r="F27" s="629">
        <v>2.1186918204972164E-3</v>
      </c>
      <c r="G27" s="629">
        <v>1.0091108292007841E-3</v>
      </c>
      <c r="H27" s="629">
        <v>2.1443677073012023E-3</v>
      </c>
      <c r="I27" s="629">
        <v>4.6716396115455026E-3</v>
      </c>
      <c r="J27" s="629">
        <v>0</v>
      </c>
      <c r="K27" s="629">
        <v>1.0299191513466193E-4</v>
      </c>
      <c r="L27" s="629">
        <v>5.1447111593697081E-3</v>
      </c>
      <c r="M27" s="629">
        <v>3.9635354736424889E-5</v>
      </c>
      <c r="N27" s="629">
        <v>6.7313549881023294E-5</v>
      </c>
      <c r="O27" s="629">
        <v>1.5333520380532301E-4</v>
      </c>
      <c r="P27" s="629">
        <v>6.5573246115584844E-4</v>
      </c>
      <c r="Q27" s="629">
        <v>3.3681025146771545E-5</v>
      </c>
      <c r="R27" s="629">
        <v>1.5117729317056579E-4</v>
      </c>
      <c r="S27" s="629">
        <v>1.4235960109576006E-3</v>
      </c>
      <c r="T27" s="629">
        <v>5.1025614858659046E-4</v>
      </c>
      <c r="U27" s="629">
        <v>4.387247733255338E-4</v>
      </c>
      <c r="V27" s="629">
        <v>5.2058156397575574E-4</v>
      </c>
      <c r="W27" s="629">
        <v>3.1446540880503143E-4</v>
      </c>
      <c r="X27" s="629">
        <v>3.1329741072238125E-3</v>
      </c>
      <c r="Y27" s="629">
        <v>1.1351269812194939E-2</v>
      </c>
      <c r="Z27" s="629">
        <v>3.0852092974612386E-3</v>
      </c>
      <c r="AA27" s="629">
        <v>0</v>
      </c>
      <c r="AB27" s="629">
        <v>2.1447466433187918E-3</v>
      </c>
      <c r="AC27" s="629">
        <v>6.3110307414104881E-3</v>
      </c>
      <c r="AD27" s="629">
        <v>1.8731448661421862E-5</v>
      </c>
      <c r="AE27" s="629">
        <v>6.003693259086419E-3</v>
      </c>
      <c r="AF27" s="629">
        <v>8.6795520804883158E-3</v>
      </c>
      <c r="AG27" s="629">
        <v>4.8474852805561464E-2</v>
      </c>
      <c r="AH27" s="629">
        <v>1.1045610369983498E-2</v>
      </c>
      <c r="AI27" s="629">
        <v>6.973762248680032E-3</v>
      </c>
      <c r="AJ27" s="629">
        <v>6.965849920763457E-5</v>
      </c>
      <c r="AK27" s="629">
        <v>1.9452799521736694E-3</v>
      </c>
      <c r="AL27" s="629">
        <v>2.999217948587737E-2</v>
      </c>
      <c r="AM27" s="629">
        <v>0</v>
      </c>
      <c r="AN27" s="629">
        <v>1.7138810198300283E-2</v>
      </c>
      <c r="AO27" s="630">
        <v>5.8888135570484054E-3</v>
      </c>
      <c r="AP27" s="260" t="s">
        <v>238</v>
      </c>
      <c r="AQ27" s="119"/>
    </row>
    <row r="28" spans="1:43" ht="17.25" customHeight="1" x14ac:dyDescent="0.2">
      <c r="A28" s="259" t="s">
        <v>239</v>
      </c>
      <c r="B28" s="119" t="s">
        <v>268</v>
      </c>
      <c r="C28" s="130"/>
      <c r="D28" s="629">
        <v>5.018168437514374E-2</v>
      </c>
      <c r="E28" s="629">
        <v>1.2388903851333153E-2</v>
      </c>
      <c r="F28" s="629">
        <v>7.6340523361958207E-2</v>
      </c>
      <c r="G28" s="629">
        <v>7.992157767270211E-2</v>
      </c>
      <c r="H28" s="629">
        <v>5.4368348146724046E-2</v>
      </c>
      <c r="I28" s="629">
        <v>4.9977251251181187E-2</v>
      </c>
      <c r="J28" s="629">
        <v>2.0385262764166821E-2</v>
      </c>
      <c r="K28" s="629">
        <v>5.3841884523176044E-2</v>
      </c>
      <c r="L28" s="629">
        <v>3.4086943033311355E-2</v>
      </c>
      <c r="M28" s="629">
        <v>1.8886246531906462E-2</v>
      </c>
      <c r="N28" s="629">
        <v>3.2519175947522357E-2</v>
      </c>
      <c r="O28" s="629">
        <v>2.4990375769122858E-2</v>
      </c>
      <c r="P28" s="629">
        <v>3.3346394670974243E-2</v>
      </c>
      <c r="Q28" s="629">
        <v>4.2629814443459924E-2</v>
      </c>
      <c r="R28" s="629">
        <v>6.3343285838467059E-2</v>
      </c>
      <c r="S28" s="629">
        <v>3.7058099815267045E-2</v>
      </c>
      <c r="T28" s="629">
        <v>4.0157158893764672E-2</v>
      </c>
      <c r="U28" s="629">
        <v>4.3287510968119336E-2</v>
      </c>
      <c r="V28" s="629">
        <v>4.0763395679173017E-2</v>
      </c>
      <c r="W28" s="629">
        <v>6.9611903666206468E-2</v>
      </c>
      <c r="X28" s="629">
        <v>5.0067678717148296E-2</v>
      </c>
      <c r="Y28" s="629">
        <v>3.0546606471355147E-3</v>
      </c>
      <c r="Z28" s="629">
        <v>2.0812089837111407E-2</v>
      </c>
      <c r="AA28" s="629">
        <v>1.7098210915679021E-2</v>
      </c>
      <c r="AB28" s="629">
        <v>9.6055464777117724E-3</v>
      </c>
      <c r="AC28" s="629">
        <v>5.2694394213381552E-3</v>
      </c>
      <c r="AD28" s="629">
        <v>1.0763378576986254E-3</v>
      </c>
      <c r="AE28" s="629">
        <v>3.2878594843752239E-2</v>
      </c>
      <c r="AF28" s="629">
        <v>9.2543778860384018E-3</v>
      </c>
      <c r="AG28" s="629">
        <v>8.9558061999006882E-3</v>
      </c>
      <c r="AH28" s="629">
        <v>1.8063017762986092E-2</v>
      </c>
      <c r="AI28" s="629">
        <v>4.0641147026850663E-2</v>
      </c>
      <c r="AJ28" s="629">
        <v>3.5212371349459273E-2</v>
      </c>
      <c r="AK28" s="629">
        <v>1.9163226035458742E-2</v>
      </c>
      <c r="AL28" s="629">
        <v>6.2831567793023832E-2</v>
      </c>
      <c r="AM28" s="629">
        <v>0.2388477366255144</v>
      </c>
      <c r="AN28" s="629">
        <v>3.1869688385269121E-3</v>
      </c>
      <c r="AO28" s="630">
        <v>3.1353720625938657E-2</v>
      </c>
      <c r="AP28" s="260" t="s">
        <v>239</v>
      </c>
      <c r="AQ28" s="119"/>
    </row>
    <row r="29" spans="1:43" ht="17.25" customHeight="1" x14ac:dyDescent="0.2">
      <c r="A29" s="259" t="s">
        <v>240</v>
      </c>
      <c r="B29" s="119" t="s">
        <v>269</v>
      </c>
      <c r="C29" s="130"/>
      <c r="D29" s="629">
        <v>8.2217929258083799E-3</v>
      </c>
      <c r="E29" s="629">
        <v>6.1136547266361432E-2</v>
      </c>
      <c r="F29" s="629">
        <v>4.8143890729596319E-3</v>
      </c>
      <c r="G29" s="629">
        <v>2.234459693230308E-2</v>
      </c>
      <c r="H29" s="629">
        <v>1.049507781343508E-2</v>
      </c>
      <c r="I29" s="629">
        <v>8.9076135295317379E-3</v>
      </c>
      <c r="J29" s="629">
        <v>1.6831868337385449E-3</v>
      </c>
      <c r="K29" s="629">
        <v>4.5373660389881618E-3</v>
      </c>
      <c r="L29" s="629">
        <v>1.2835925078527941E-2</v>
      </c>
      <c r="M29" s="629">
        <v>5.5621614480116264E-3</v>
      </c>
      <c r="N29" s="629">
        <v>1.0585055718790913E-2</v>
      </c>
      <c r="O29" s="629">
        <v>1.2717034562407428E-2</v>
      </c>
      <c r="P29" s="629">
        <v>8.0926981791429094E-3</v>
      </c>
      <c r="Q29" s="629">
        <v>7.4694150383186435E-3</v>
      </c>
      <c r="R29" s="629">
        <v>1.1073736724743943E-2</v>
      </c>
      <c r="S29" s="629">
        <v>7.3447146674992655E-3</v>
      </c>
      <c r="T29" s="629">
        <v>7.8324318808041631E-3</v>
      </c>
      <c r="U29" s="629">
        <v>9.798186604270254E-3</v>
      </c>
      <c r="V29" s="629">
        <v>5.9309113895809323E-3</v>
      </c>
      <c r="W29" s="629">
        <v>2.1099861942015647E-2</v>
      </c>
      <c r="X29" s="629">
        <v>1.0959742497053223E-2</v>
      </c>
      <c r="Y29" s="629">
        <v>2.4628538180564385E-2</v>
      </c>
      <c r="Z29" s="629">
        <v>2.0315318848537139E-2</v>
      </c>
      <c r="AA29" s="629">
        <v>2.0784580156513424E-2</v>
      </c>
      <c r="AB29" s="629">
        <v>1.8766533129039427E-2</v>
      </c>
      <c r="AC29" s="629">
        <v>7.9898734177215186E-2</v>
      </c>
      <c r="AD29" s="629">
        <v>7.4856632373706808E-2</v>
      </c>
      <c r="AE29" s="629">
        <v>2.6099030877363757E-2</v>
      </c>
      <c r="AF29" s="629">
        <v>6.021379708966647E-3</v>
      </c>
      <c r="AG29" s="629">
        <v>1.5130878910406469E-2</v>
      </c>
      <c r="AH29" s="629">
        <v>9.6676871447541682E-3</v>
      </c>
      <c r="AI29" s="629">
        <v>8.2681925392636239E-3</v>
      </c>
      <c r="AJ29" s="629">
        <v>2.5547254584399978E-2</v>
      </c>
      <c r="AK29" s="629">
        <v>1.1199955162815028E-2</v>
      </c>
      <c r="AL29" s="629">
        <v>1.2279222823713423E-2</v>
      </c>
      <c r="AM29" s="629">
        <v>0</v>
      </c>
      <c r="AN29" s="629">
        <v>3.4372049102927286E-2</v>
      </c>
      <c r="AO29" s="630">
        <v>1.9101447023426588E-2</v>
      </c>
      <c r="AP29" s="260" t="s">
        <v>240</v>
      </c>
      <c r="AQ29" s="119"/>
    </row>
    <row r="30" spans="1:43" ht="17.25" customHeight="1" x14ac:dyDescent="0.2">
      <c r="A30" s="259" t="s">
        <v>2</v>
      </c>
      <c r="B30" s="119" t="s">
        <v>270</v>
      </c>
      <c r="C30" s="130"/>
      <c r="D30" s="629">
        <v>4.7145945448691411E-4</v>
      </c>
      <c r="E30" s="629">
        <v>2.4239159709130084E-3</v>
      </c>
      <c r="F30" s="629">
        <v>3.155498456059684E-3</v>
      </c>
      <c r="G30" s="629">
        <v>4.6995732902779383E-3</v>
      </c>
      <c r="H30" s="629">
        <v>3.5936645025806354E-3</v>
      </c>
      <c r="I30" s="629">
        <v>5.2412634546479256E-3</v>
      </c>
      <c r="J30" s="629">
        <v>1.8702075930428278E-3</v>
      </c>
      <c r="K30" s="629">
        <v>4.4229305777274261E-3</v>
      </c>
      <c r="L30" s="629">
        <v>4.0588927237238401E-3</v>
      </c>
      <c r="M30" s="629">
        <v>1.7968027480512617E-3</v>
      </c>
      <c r="N30" s="629">
        <v>1.8881450741627037E-3</v>
      </c>
      <c r="O30" s="629">
        <v>3.3113879119660182E-3</v>
      </c>
      <c r="P30" s="629">
        <v>3.5425546377078152E-3</v>
      </c>
      <c r="Q30" s="629">
        <v>3.1038360096794083E-3</v>
      </c>
      <c r="R30" s="629">
        <v>2.0786877810952797E-3</v>
      </c>
      <c r="S30" s="629">
        <v>1.9514044536625074E-3</v>
      </c>
      <c r="T30" s="629">
        <v>2.6023063577916114E-3</v>
      </c>
      <c r="U30" s="629">
        <v>1.4624159110851126E-3</v>
      </c>
      <c r="V30" s="629">
        <v>8.8312943888744285E-4</v>
      </c>
      <c r="W30" s="629">
        <v>2.2472771897530295E-3</v>
      </c>
      <c r="X30" s="629">
        <v>5.3220082121161099E-3</v>
      </c>
      <c r="Y30" s="629">
        <v>9.4845327500565676E-3</v>
      </c>
      <c r="Z30" s="629">
        <v>1.0981253431641697E-3</v>
      </c>
      <c r="AA30" s="629">
        <v>1.3210538235072092E-3</v>
      </c>
      <c r="AB30" s="629">
        <v>3.6000861970961077E-2</v>
      </c>
      <c r="AC30" s="629">
        <v>1.7414104882459314E-2</v>
      </c>
      <c r="AD30" s="629">
        <v>3.2696464078844988E-2</v>
      </c>
      <c r="AE30" s="629">
        <v>2.7756702978942699E-2</v>
      </c>
      <c r="AF30" s="629">
        <v>2.3224868044131378E-2</v>
      </c>
      <c r="AG30" s="629">
        <v>3.3517769738242178E-3</v>
      </c>
      <c r="AH30" s="629">
        <v>9.7149143520704959E-3</v>
      </c>
      <c r="AI30" s="629">
        <v>1.7144721575515293E-2</v>
      </c>
      <c r="AJ30" s="629">
        <v>1.6961844557059017E-2</v>
      </c>
      <c r="AK30" s="629">
        <v>1.2229809255142264E-2</v>
      </c>
      <c r="AL30" s="629">
        <v>2.6467869874770209E-2</v>
      </c>
      <c r="AM30" s="629">
        <v>0</v>
      </c>
      <c r="AN30" s="629">
        <v>1.8980169971671387E-2</v>
      </c>
      <c r="AO30" s="630">
        <v>1.2839601122562421E-2</v>
      </c>
      <c r="AP30" s="260" t="s">
        <v>2</v>
      </c>
      <c r="AQ30" s="119"/>
    </row>
    <row r="31" spans="1:43" ht="17.25" customHeight="1" x14ac:dyDescent="0.2">
      <c r="A31" s="261" t="s">
        <v>241</v>
      </c>
      <c r="B31" s="122" t="s">
        <v>271</v>
      </c>
      <c r="C31" s="131"/>
      <c r="D31" s="631">
        <v>6.4750931419897892E-2</v>
      </c>
      <c r="E31" s="631">
        <v>0.30891462429302452</v>
      </c>
      <c r="F31" s="631">
        <v>3.883967813915748E-2</v>
      </c>
      <c r="G31" s="631">
        <v>3.2983508245877063E-2</v>
      </c>
      <c r="H31" s="631">
        <v>3.9342985452806657E-2</v>
      </c>
      <c r="I31" s="631">
        <v>2.4523996007805776E-2</v>
      </c>
      <c r="J31" s="631">
        <v>6.3774078922760422E-2</v>
      </c>
      <c r="K31" s="631">
        <v>1.7611617488027191E-2</v>
      </c>
      <c r="L31" s="631">
        <v>8.5921846925453391E-2</v>
      </c>
      <c r="M31" s="631">
        <v>2.5914916105165806E-2</v>
      </c>
      <c r="N31" s="631">
        <v>3.3404349128457814E-2</v>
      </c>
      <c r="O31" s="631">
        <v>2.6096346707208059E-2</v>
      </c>
      <c r="P31" s="631">
        <v>2.3598371864279374E-2</v>
      </c>
      <c r="Q31" s="631">
        <v>1.999098384865302E-2</v>
      </c>
      <c r="R31" s="631">
        <v>2.3545863411315621E-2</v>
      </c>
      <c r="S31" s="631">
        <v>1.4693146295862651E-2</v>
      </c>
      <c r="T31" s="631">
        <v>1.816511888968262E-2</v>
      </c>
      <c r="U31" s="631">
        <v>1.506288388417666E-2</v>
      </c>
      <c r="V31" s="631">
        <v>1.4650652586174841E-2</v>
      </c>
      <c r="W31" s="631">
        <v>0.17958275809173185</v>
      </c>
      <c r="X31" s="631">
        <v>4.7431770786109349E-2</v>
      </c>
      <c r="Y31" s="631">
        <v>1.9534743397730824E-2</v>
      </c>
      <c r="Z31" s="631">
        <v>2.9021884069338772E-2</v>
      </c>
      <c r="AA31" s="631">
        <v>8.1188193553257335E-2</v>
      </c>
      <c r="AB31" s="631">
        <v>5.8787098262992769E-2</v>
      </c>
      <c r="AC31" s="631">
        <v>3.787341772151899E-2</v>
      </c>
      <c r="AD31" s="631">
        <v>2.368807815336734E-3</v>
      </c>
      <c r="AE31" s="631">
        <v>8.3481970310777726E-2</v>
      </c>
      <c r="AF31" s="631">
        <v>2.6064062906903628E-2</v>
      </c>
      <c r="AG31" s="631">
        <v>3.6163722777896007E-2</v>
      </c>
      <c r="AH31" s="631">
        <v>3.1383868297209148E-2</v>
      </c>
      <c r="AI31" s="631">
        <v>1.8155566431412726E-2</v>
      </c>
      <c r="AJ31" s="631">
        <v>4.385002525120596E-2</v>
      </c>
      <c r="AK31" s="631">
        <v>1.6071328488426403E-2</v>
      </c>
      <c r="AL31" s="631">
        <v>4.5453776021829727E-2</v>
      </c>
      <c r="AM31" s="631">
        <v>6.1563786008230453E-2</v>
      </c>
      <c r="AN31" s="631">
        <v>5.0826251180358828E-2</v>
      </c>
      <c r="AO31" s="632">
        <v>3.4113623393834176E-2</v>
      </c>
      <c r="AP31" s="262" t="s">
        <v>241</v>
      </c>
      <c r="AQ31" s="119"/>
    </row>
    <row r="32" spans="1:43" ht="17.25" customHeight="1" x14ac:dyDescent="0.2">
      <c r="A32" s="259" t="s">
        <v>242</v>
      </c>
      <c r="B32" s="119" t="s">
        <v>272</v>
      </c>
      <c r="C32" s="130"/>
      <c r="D32" s="629">
        <v>3.2887171703233522E-3</v>
      </c>
      <c r="E32" s="629">
        <v>3.5012119579854563E-3</v>
      </c>
      <c r="F32" s="629">
        <v>4.6971848445917013E-3</v>
      </c>
      <c r="G32" s="629">
        <v>4.4977511244377807E-3</v>
      </c>
      <c r="H32" s="629">
        <v>5.5063419058745816E-3</v>
      </c>
      <c r="I32" s="629">
        <v>1.6631326656344245E-2</v>
      </c>
      <c r="J32" s="629">
        <v>3.5533944267813729E-3</v>
      </c>
      <c r="K32" s="629">
        <v>3.7191524909739029E-3</v>
      </c>
      <c r="L32" s="629">
        <v>5.8815165264151188E-3</v>
      </c>
      <c r="M32" s="629">
        <v>2.8471396485665215E-3</v>
      </c>
      <c r="N32" s="629">
        <v>2.7329301251695459E-3</v>
      </c>
      <c r="O32" s="629">
        <v>5.4189313515030108E-3</v>
      </c>
      <c r="P32" s="629">
        <v>7.125092962071475E-3</v>
      </c>
      <c r="Q32" s="629">
        <v>8.6404783741910081E-3</v>
      </c>
      <c r="R32" s="629">
        <v>3.1747231565818815E-3</v>
      </c>
      <c r="S32" s="629">
        <v>6.2147585648070708E-3</v>
      </c>
      <c r="T32" s="629">
        <v>1.0460251046025104E-2</v>
      </c>
      <c r="U32" s="629">
        <v>8.7744954665106758E-3</v>
      </c>
      <c r="V32" s="629">
        <v>2.7423493102294279E-3</v>
      </c>
      <c r="W32" s="629">
        <v>5.2998926215677249E-3</v>
      </c>
      <c r="X32" s="629">
        <v>8.1748766239653891E-3</v>
      </c>
      <c r="Y32" s="629">
        <v>1.2989042011011863E-2</v>
      </c>
      <c r="Z32" s="629">
        <v>4.0212304233011739E-2</v>
      </c>
      <c r="AA32" s="629">
        <v>9.8387056188822628E-3</v>
      </c>
      <c r="AB32" s="629">
        <v>4.1228681914050637E-2</v>
      </c>
      <c r="AC32" s="629">
        <v>5.5461121157323691E-2</v>
      </c>
      <c r="AD32" s="629">
        <v>1.6137863462148065E-3</v>
      </c>
      <c r="AE32" s="629">
        <v>7.4666819359548789E-3</v>
      </c>
      <c r="AF32" s="629">
        <v>0.18851110588862988</v>
      </c>
      <c r="AG32" s="629">
        <v>2.751649287082358E-2</v>
      </c>
      <c r="AH32" s="629">
        <v>3.2600663403359244E-2</v>
      </c>
      <c r="AI32" s="629">
        <v>1.3380353627987748E-2</v>
      </c>
      <c r="AJ32" s="629">
        <v>6.3110600282116916E-2</v>
      </c>
      <c r="AK32" s="629">
        <v>5.0413809852971399E-2</v>
      </c>
      <c r="AL32" s="629">
        <v>2.2073485748721127E-2</v>
      </c>
      <c r="AM32" s="629">
        <v>0</v>
      </c>
      <c r="AN32" s="629">
        <v>4.3153918791312557E-2</v>
      </c>
      <c r="AO32" s="630">
        <v>2.2871566540217235E-2</v>
      </c>
      <c r="AP32" s="260" t="s">
        <v>242</v>
      </c>
      <c r="AQ32" s="119"/>
    </row>
    <row r="33" spans="1:43" ht="17.25" customHeight="1" x14ac:dyDescent="0.2">
      <c r="A33" s="259" t="s">
        <v>243</v>
      </c>
      <c r="B33" s="119" t="s">
        <v>273</v>
      </c>
      <c r="C33" s="130"/>
      <c r="D33" s="629">
        <v>0</v>
      </c>
      <c r="E33" s="629">
        <v>0</v>
      </c>
      <c r="F33" s="629">
        <v>0</v>
      </c>
      <c r="G33" s="629">
        <v>0</v>
      </c>
      <c r="H33" s="629">
        <v>0</v>
      </c>
      <c r="I33" s="629">
        <v>0</v>
      </c>
      <c r="J33" s="629">
        <v>0</v>
      </c>
      <c r="K33" s="629">
        <v>0</v>
      </c>
      <c r="L33" s="629">
        <v>0</v>
      </c>
      <c r="M33" s="629">
        <v>0</v>
      </c>
      <c r="N33" s="629">
        <v>0</v>
      </c>
      <c r="O33" s="629">
        <v>0</v>
      </c>
      <c r="P33" s="629">
        <v>0</v>
      </c>
      <c r="Q33" s="629">
        <v>0</v>
      </c>
      <c r="R33" s="629">
        <v>0</v>
      </c>
      <c r="S33" s="629">
        <v>0</v>
      </c>
      <c r="T33" s="629">
        <v>0</v>
      </c>
      <c r="U33" s="629">
        <v>0</v>
      </c>
      <c r="V33" s="629">
        <v>0</v>
      </c>
      <c r="W33" s="629">
        <v>0</v>
      </c>
      <c r="X33" s="629">
        <v>0</v>
      </c>
      <c r="Y33" s="629">
        <v>0</v>
      </c>
      <c r="Z33" s="629">
        <v>0</v>
      </c>
      <c r="AA33" s="629">
        <v>0</v>
      </c>
      <c r="AB33" s="629">
        <v>0</v>
      </c>
      <c r="AC33" s="629">
        <v>0</v>
      </c>
      <c r="AD33" s="629">
        <v>0</v>
      </c>
      <c r="AE33" s="629">
        <v>0</v>
      </c>
      <c r="AF33" s="629">
        <v>0</v>
      </c>
      <c r="AG33" s="629">
        <v>0</v>
      </c>
      <c r="AH33" s="629">
        <v>0</v>
      </c>
      <c r="AI33" s="629">
        <v>0</v>
      </c>
      <c r="AJ33" s="629">
        <v>0</v>
      </c>
      <c r="AK33" s="629">
        <v>0</v>
      </c>
      <c r="AL33" s="629">
        <v>0</v>
      </c>
      <c r="AM33" s="629">
        <v>0</v>
      </c>
      <c r="AN33" s="629">
        <v>0.10082625118035883</v>
      </c>
      <c r="AO33" s="630">
        <v>4.7744115685859144E-4</v>
      </c>
      <c r="AP33" s="260" t="s">
        <v>243</v>
      </c>
      <c r="AQ33" s="119"/>
    </row>
    <row r="34" spans="1:43" ht="17.25" customHeight="1" x14ac:dyDescent="0.2">
      <c r="A34" s="259" t="s">
        <v>244</v>
      </c>
      <c r="B34" s="119" t="s">
        <v>274</v>
      </c>
      <c r="C34" s="130"/>
      <c r="D34" s="629">
        <v>2.2998022170093373E-5</v>
      </c>
      <c r="E34" s="629">
        <v>0</v>
      </c>
      <c r="F34" s="629">
        <v>1.8031419748912479E-4</v>
      </c>
      <c r="G34" s="629">
        <v>5.7663475954330527E-5</v>
      </c>
      <c r="H34" s="629">
        <v>1.873240755803349E-4</v>
      </c>
      <c r="I34" s="629">
        <v>2.7877777067088894E-4</v>
      </c>
      <c r="J34" s="629">
        <v>0</v>
      </c>
      <c r="K34" s="629">
        <v>1.8309673801717677E-4</v>
      </c>
      <c r="L34" s="629">
        <v>2.9730742880779723E-4</v>
      </c>
      <c r="M34" s="629">
        <v>1.3872374157748713E-4</v>
      </c>
      <c r="N34" s="629">
        <v>3.0291097446460486E-5</v>
      </c>
      <c r="O34" s="629">
        <v>2.7078344501791084E-4</v>
      </c>
      <c r="P34" s="629">
        <v>9.1162805575325265E-4</v>
      </c>
      <c r="Q34" s="629">
        <v>3.1608346676200989E-4</v>
      </c>
      <c r="R34" s="629">
        <v>3.4014890963377301E-4</v>
      </c>
      <c r="S34" s="629">
        <v>1.6354627802123872E-3</v>
      </c>
      <c r="T34" s="629">
        <v>1.3266659863251352E-3</v>
      </c>
      <c r="U34" s="629">
        <v>1.7548990933021352E-3</v>
      </c>
      <c r="V34" s="629">
        <v>3.2536347748484735E-4</v>
      </c>
      <c r="W34" s="629">
        <v>8.4368768215984047E-5</v>
      </c>
      <c r="X34" s="629">
        <v>1.6352991464062277E-4</v>
      </c>
      <c r="Y34" s="629">
        <v>8.5390425497527175E-4</v>
      </c>
      <c r="Z34" s="629">
        <v>7.8437524511726405E-5</v>
      </c>
      <c r="AA34" s="629">
        <v>2.5162929971565888E-4</v>
      </c>
      <c r="AB34" s="629">
        <v>2.273702928834795E-4</v>
      </c>
      <c r="AC34" s="629">
        <v>2.2423146473779385E-4</v>
      </c>
      <c r="AD34" s="629">
        <v>1.4408806662632201E-6</v>
      </c>
      <c r="AE34" s="629">
        <v>4.6953061253703993E-4</v>
      </c>
      <c r="AF34" s="629">
        <v>4.7192881052344083E-3</v>
      </c>
      <c r="AG34" s="629">
        <v>9.2218202454422927E-5</v>
      </c>
      <c r="AH34" s="629">
        <v>0</v>
      </c>
      <c r="AI34" s="629">
        <v>9.7577783978032806E-5</v>
      </c>
      <c r="AJ34" s="629">
        <v>0</v>
      </c>
      <c r="AK34" s="629">
        <v>4.6471874007510231E-4</v>
      </c>
      <c r="AL34" s="629">
        <v>5.823066792607414E-4</v>
      </c>
      <c r="AM34" s="629">
        <v>0</v>
      </c>
      <c r="AN34" s="629">
        <v>2.4315391879131255E-3</v>
      </c>
      <c r="AO34" s="630">
        <v>4.6145565336274069E-4</v>
      </c>
      <c r="AP34" s="260" t="s">
        <v>244</v>
      </c>
      <c r="AQ34" s="119"/>
    </row>
    <row r="35" spans="1:43" ht="17.25" customHeight="1" x14ac:dyDescent="0.2">
      <c r="A35" s="263" t="s">
        <v>245</v>
      </c>
      <c r="B35" s="124" t="s">
        <v>275</v>
      </c>
      <c r="C35" s="132"/>
      <c r="D35" s="633">
        <v>0</v>
      </c>
      <c r="E35" s="633">
        <v>0</v>
      </c>
      <c r="F35" s="633">
        <v>0</v>
      </c>
      <c r="G35" s="633">
        <v>0</v>
      </c>
      <c r="H35" s="633">
        <v>0</v>
      </c>
      <c r="I35" s="633">
        <v>1.086147158458009E-5</v>
      </c>
      <c r="J35" s="633">
        <v>0</v>
      </c>
      <c r="K35" s="633">
        <v>0</v>
      </c>
      <c r="L35" s="633">
        <v>0</v>
      </c>
      <c r="M35" s="633">
        <v>0</v>
      </c>
      <c r="N35" s="633">
        <v>0</v>
      </c>
      <c r="O35" s="633">
        <v>0</v>
      </c>
      <c r="P35" s="633">
        <v>0</v>
      </c>
      <c r="Q35" s="633">
        <v>0</v>
      </c>
      <c r="R35" s="633">
        <v>0</v>
      </c>
      <c r="S35" s="633">
        <v>0</v>
      </c>
      <c r="T35" s="633">
        <v>0</v>
      </c>
      <c r="U35" s="633">
        <v>0</v>
      </c>
      <c r="V35" s="633">
        <v>0</v>
      </c>
      <c r="W35" s="633">
        <v>0</v>
      </c>
      <c r="X35" s="633">
        <v>0</v>
      </c>
      <c r="Y35" s="633">
        <v>0</v>
      </c>
      <c r="Z35" s="633">
        <v>1.0458336601563521E-4</v>
      </c>
      <c r="AA35" s="633">
        <v>0</v>
      </c>
      <c r="AB35" s="633">
        <v>2.0361518765684734E-5</v>
      </c>
      <c r="AC35" s="633">
        <v>1.1573236889692586E-4</v>
      </c>
      <c r="AD35" s="633">
        <v>5.7635226650528806E-6</v>
      </c>
      <c r="AE35" s="633">
        <v>7.2147386804471991E-4</v>
      </c>
      <c r="AF35" s="633">
        <v>3.3028665070281189E-4</v>
      </c>
      <c r="AG35" s="633">
        <v>1.4187415762218912E-5</v>
      </c>
      <c r="AH35" s="633">
        <v>1.3890355093037598E-5</v>
      </c>
      <c r="AI35" s="633">
        <v>1.3808781085766298E-2</v>
      </c>
      <c r="AJ35" s="633">
        <v>0</v>
      </c>
      <c r="AK35" s="633">
        <v>2.1017430455657893E-5</v>
      </c>
      <c r="AL35" s="633">
        <v>2.4714178829089603E-4</v>
      </c>
      <c r="AM35" s="633">
        <v>0</v>
      </c>
      <c r="AN35" s="633">
        <v>1.1803588290840416E-4</v>
      </c>
      <c r="AO35" s="634">
        <v>1.0697990801069352E-3</v>
      </c>
      <c r="AP35" s="264" t="s">
        <v>245</v>
      </c>
      <c r="AQ35" s="119"/>
    </row>
    <row r="36" spans="1:43" ht="17.25" customHeight="1" x14ac:dyDescent="0.2">
      <c r="A36" s="259" t="s">
        <v>246</v>
      </c>
      <c r="B36" s="119" t="s">
        <v>383</v>
      </c>
      <c r="C36" s="130"/>
      <c r="D36" s="629">
        <v>4.5766064118485808E-3</v>
      </c>
      <c r="E36" s="629">
        <v>2.4239159709130084E-3</v>
      </c>
      <c r="F36" s="629">
        <v>1.4830842743480514E-3</v>
      </c>
      <c r="G36" s="629">
        <v>1.1532695190866105E-3</v>
      </c>
      <c r="H36" s="629">
        <v>8.9718373041107772E-4</v>
      </c>
      <c r="I36" s="629">
        <v>2.0866093744154415E-3</v>
      </c>
      <c r="J36" s="629">
        <v>5.6106227791284831E-4</v>
      </c>
      <c r="K36" s="629">
        <v>6.2367326387100831E-4</v>
      </c>
      <c r="L36" s="629">
        <v>1.0341127958532078E-3</v>
      </c>
      <c r="M36" s="629">
        <v>6.2095389087065658E-4</v>
      </c>
      <c r="N36" s="629">
        <v>1.3630993850907219E-3</v>
      </c>
      <c r="O36" s="629">
        <v>2.3489648242517569E-4</v>
      </c>
      <c r="P36" s="629">
        <v>4.0383523522402858E-3</v>
      </c>
      <c r="Q36" s="629">
        <v>6.6584795867079131E-4</v>
      </c>
      <c r="R36" s="629">
        <v>2.6456026304849011E-4</v>
      </c>
      <c r="S36" s="629">
        <v>4.7205402974312085E-4</v>
      </c>
      <c r="T36" s="629">
        <v>5.6128176344524946E-4</v>
      </c>
      <c r="U36" s="629">
        <v>4.387247733255338E-4</v>
      </c>
      <c r="V36" s="629">
        <v>1.2084929163722902E-4</v>
      </c>
      <c r="W36" s="629">
        <v>1.2655315232397606E-3</v>
      </c>
      <c r="X36" s="629">
        <v>1.4183386655958964E-3</v>
      </c>
      <c r="Y36" s="629">
        <v>2.4135590298354687E-3</v>
      </c>
      <c r="Z36" s="629">
        <v>9.203336209375898E-3</v>
      </c>
      <c r="AA36" s="629">
        <v>2.5666188570997207E-3</v>
      </c>
      <c r="AB36" s="629">
        <v>8.5857737461970626E-4</v>
      </c>
      <c r="AC36" s="629">
        <v>4.4593128390596742E-3</v>
      </c>
      <c r="AD36" s="629">
        <v>1.7578744128411285E-4</v>
      </c>
      <c r="AE36" s="629">
        <v>1.5918232961621599E-3</v>
      </c>
      <c r="AF36" s="629">
        <v>1.7181257502905888E-3</v>
      </c>
      <c r="AG36" s="629">
        <v>3.5468539405547279E-6</v>
      </c>
      <c r="AH36" s="629">
        <v>2.9586456348170086E-3</v>
      </c>
      <c r="AI36" s="629">
        <v>1.3386452239486375E-3</v>
      </c>
      <c r="AJ36" s="629">
        <v>0</v>
      </c>
      <c r="AK36" s="629">
        <v>2.4567040932613449E-3</v>
      </c>
      <c r="AL36" s="629">
        <v>3.1349766569502705E-3</v>
      </c>
      <c r="AM36" s="629">
        <v>0</v>
      </c>
      <c r="AN36" s="629">
        <v>3.3050047214353164E-4</v>
      </c>
      <c r="AO36" s="630">
        <v>1.5394151653242011E-3</v>
      </c>
      <c r="AP36" s="260" t="s">
        <v>246</v>
      </c>
      <c r="AQ36" s="119"/>
    </row>
    <row r="37" spans="1:43" ht="17.25" customHeight="1" x14ac:dyDescent="0.2">
      <c r="A37" s="259" t="s">
        <v>247</v>
      </c>
      <c r="B37" s="119" t="s">
        <v>276</v>
      </c>
      <c r="C37" s="130"/>
      <c r="D37" s="629">
        <v>5.011269030863346E-2</v>
      </c>
      <c r="E37" s="629">
        <v>2.7471047670347429E-2</v>
      </c>
      <c r="F37" s="629">
        <v>4.5777266887551557E-2</v>
      </c>
      <c r="G37" s="629">
        <v>2.8024449313804635E-2</v>
      </c>
      <c r="H37" s="629">
        <v>2.4184524073608504E-2</v>
      </c>
      <c r="I37" s="629">
        <v>7.5122764799660152E-2</v>
      </c>
      <c r="J37" s="629">
        <v>3.179352908172807E-2</v>
      </c>
      <c r="K37" s="629">
        <v>4.0750467754947901E-2</v>
      </c>
      <c r="L37" s="629">
        <v>6.4257183852328689E-2</v>
      </c>
      <c r="M37" s="629">
        <v>2.2578940414850045E-2</v>
      </c>
      <c r="N37" s="629">
        <v>1.9053100293823646E-2</v>
      </c>
      <c r="O37" s="629">
        <v>2.5541730012593061E-2</v>
      </c>
      <c r="P37" s="629">
        <v>3.6641050451415823E-2</v>
      </c>
      <c r="Q37" s="629">
        <v>3.9533750978045151E-2</v>
      </c>
      <c r="R37" s="629">
        <v>3.7756528969348807E-2</v>
      </c>
      <c r="S37" s="629">
        <v>7.1532911829971346E-2</v>
      </c>
      <c r="T37" s="629">
        <v>4.0539851005204609E-2</v>
      </c>
      <c r="U37" s="629">
        <v>3.714536414156186E-2</v>
      </c>
      <c r="V37" s="629">
        <v>4.5411445357527981E-2</v>
      </c>
      <c r="W37" s="629">
        <v>3.9062739684000612E-2</v>
      </c>
      <c r="X37" s="629">
        <v>0.10084776498322603</v>
      </c>
      <c r="Y37" s="629">
        <v>0.14325388701526792</v>
      </c>
      <c r="Z37" s="629">
        <v>0.17256255392579811</v>
      </c>
      <c r="AA37" s="629">
        <v>6.5171988626355648E-2</v>
      </c>
      <c r="AB37" s="629">
        <v>8.0098821237742784E-2</v>
      </c>
      <c r="AC37" s="629">
        <v>0.12011934900542495</v>
      </c>
      <c r="AD37" s="629">
        <v>1.5666695484279992E-2</v>
      </c>
      <c r="AE37" s="629">
        <v>0.16695821463847574</v>
      </c>
      <c r="AF37" s="629">
        <v>0.1533705117537586</v>
      </c>
      <c r="AG37" s="629">
        <v>8.5152869404837905E-2</v>
      </c>
      <c r="AH37" s="629">
        <v>9.1329084736722216E-2</v>
      </c>
      <c r="AI37" s="629">
        <v>4.9398753138879106E-2</v>
      </c>
      <c r="AJ37" s="629">
        <v>7.552722776587778E-2</v>
      </c>
      <c r="AK37" s="629">
        <v>0.1397519009098212</v>
      </c>
      <c r="AL37" s="629">
        <v>3.7697586474234622E-2</v>
      </c>
      <c r="AM37" s="629">
        <v>0</v>
      </c>
      <c r="AN37" s="629">
        <v>3.2294617563739379E-2</v>
      </c>
      <c r="AO37" s="630">
        <v>7.3212823503832333E-2</v>
      </c>
      <c r="AP37" s="260" t="s">
        <v>247</v>
      </c>
      <c r="AQ37" s="119"/>
    </row>
    <row r="38" spans="1:43" ht="17.25" customHeight="1" x14ac:dyDescent="0.2">
      <c r="A38" s="259" t="s">
        <v>248</v>
      </c>
      <c r="B38" s="119" t="s">
        <v>277</v>
      </c>
      <c r="C38" s="130"/>
      <c r="D38" s="629">
        <v>8.0493077595326804E-4</v>
      </c>
      <c r="E38" s="629">
        <v>2.6932399676811203E-4</v>
      </c>
      <c r="F38" s="629">
        <v>2.5243987648477471E-4</v>
      </c>
      <c r="G38" s="629">
        <v>1.1532695190866105E-4</v>
      </c>
      <c r="H38" s="629">
        <v>1.0352119966281666E-4</v>
      </c>
      <c r="I38" s="629">
        <v>1.8464501693786153E-4</v>
      </c>
      <c r="J38" s="629">
        <v>0</v>
      </c>
      <c r="K38" s="629">
        <v>9.1548369008588387E-5</v>
      </c>
      <c r="L38" s="629">
        <v>3.1023383875596229E-4</v>
      </c>
      <c r="M38" s="629">
        <v>8.5876601928920596E-5</v>
      </c>
      <c r="N38" s="629">
        <v>8.4141937351279121E-5</v>
      </c>
      <c r="O38" s="629">
        <v>6.8511474040676242E-5</v>
      </c>
      <c r="P38" s="629">
        <v>1.6793148395454654E-4</v>
      </c>
      <c r="Q38" s="629">
        <v>9.3270531175675039E-5</v>
      </c>
      <c r="R38" s="629">
        <v>7.5588646585282896E-5</v>
      </c>
      <c r="S38" s="629">
        <v>3.3452647777071554E-4</v>
      </c>
      <c r="T38" s="629">
        <v>1.2756403714664762E-4</v>
      </c>
      <c r="U38" s="629">
        <v>1.4624159110851126E-4</v>
      </c>
      <c r="V38" s="629">
        <v>1.0225709292380917E-4</v>
      </c>
      <c r="W38" s="629">
        <v>1.9941708851050775E-4</v>
      </c>
      <c r="X38" s="629">
        <v>2.962967760320195E-4</v>
      </c>
      <c r="Y38" s="629">
        <v>1.2660410089538731E-4</v>
      </c>
      <c r="Z38" s="629">
        <v>4.7062514707035846E-4</v>
      </c>
      <c r="AA38" s="629">
        <v>6.290732492891472E-5</v>
      </c>
      <c r="AB38" s="629">
        <v>6.5496218696285886E-4</v>
      </c>
      <c r="AC38" s="629">
        <v>2.6763110307414107E-4</v>
      </c>
      <c r="AD38" s="629">
        <v>6.3542837382208001E-4</v>
      </c>
      <c r="AE38" s="629">
        <v>3.5501095094263996E-4</v>
      </c>
      <c r="AF38" s="629">
        <v>9.9689403515012161E-3</v>
      </c>
      <c r="AG38" s="629">
        <v>4.1143505710434847E-4</v>
      </c>
      <c r="AH38" s="629">
        <v>9.5121151677121478E-3</v>
      </c>
      <c r="AI38" s="629">
        <v>2.5698024202339732E-2</v>
      </c>
      <c r="AJ38" s="629">
        <v>2.3683889730595755E-3</v>
      </c>
      <c r="AK38" s="629">
        <v>1.8028284790853214E-3</v>
      </c>
      <c r="AL38" s="629">
        <v>1.0735433022882622E-2</v>
      </c>
      <c r="AM38" s="629">
        <v>0</v>
      </c>
      <c r="AN38" s="629">
        <v>3.3994334277620396E-3</v>
      </c>
      <c r="AO38" s="630">
        <v>3.3123528257731033E-3</v>
      </c>
      <c r="AP38" s="260" t="s">
        <v>248</v>
      </c>
      <c r="AQ38" s="119"/>
    </row>
    <row r="39" spans="1:43" ht="17.25" customHeight="1" x14ac:dyDescent="0.2">
      <c r="A39" s="259" t="s">
        <v>249</v>
      </c>
      <c r="B39" s="119" t="s">
        <v>384</v>
      </c>
      <c r="C39" s="130"/>
      <c r="D39" s="629">
        <v>4.5996044340186745E-4</v>
      </c>
      <c r="E39" s="629">
        <v>8.0797199030433614E-4</v>
      </c>
      <c r="F39" s="629">
        <v>6.4913111096084929E-4</v>
      </c>
      <c r="G39" s="629">
        <v>1.2397647330181063E-3</v>
      </c>
      <c r="H39" s="629">
        <v>9.1690205415637614E-4</v>
      </c>
      <c r="I39" s="629">
        <v>7.4340738845570388E-4</v>
      </c>
      <c r="J39" s="629">
        <v>1.8702075930428279E-4</v>
      </c>
      <c r="K39" s="629">
        <v>1.3732255351288258E-4</v>
      </c>
      <c r="L39" s="629">
        <v>9.3070151626788687E-4</v>
      </c>
      <c r="M39" s="629">
        <v>1.7835909631391201E-4</v>
      </c>
      <c r="N39" s="629">
        <v>3.096423294527072E-4</v>
      </c>
      <c r="O39" s="629">
        <v>4.6000561141596905E-4</v>
      </c>
      <c r="P39" s="629">
        <v>7.5969004646104393E-4</v>
      </c>
      <c r="Q39" s="629">
        <v>9.9488566587386715E-4</v>
      </c>
      <c r="R39" s="629">
        <v>7.9368078914547038E-4</v>
      </c>
      <c r="S39" s="629">
        <v>2.1223846534119844E-3</v>
      </c>
      <c r="T39" s="629">
        <v>7.9089703030921525E-4</v>
      </c>
      <c r="U39" s="629">
        <v>1.1699327288680901E-3</v>
      </c>
      <c r="V39" s="629">
        <v>4.2762057040865654E-4</v>
      </c>
      <c r="W39" s="629">
        <v>1.5186378278877128E-3</v>
      </c>
      <c r="X39" s="629">
        <v>7.2859862958693316E-4</v>
      </c>
      <c r="Y39" s="629">
        <v>8.3504832505468214E-5</v>
      </c>
      <c r="Z39" s="629">
        <v>1.0981253431641697E-3</v>
      </c>
      <c r="AA39" s="629">
        <v>2.8937369467300772E-3</v>
      </c>
      <c r="AB39" s="629">
        <v>1.9988224254980512E-3</v>
      </c>
      <c r="AC39" s="629">
        <v>3.4032549728752262E-3</v>
      </c>
      <c r="AD39" s="629">
        <v>2.1036857727443014E-4</v>
      </c>
      <c r="AE39" s="629">
        <v>1.7893697124124997E-3</v>
      </c>
      <c r="AF39" s="629">
        <v>1.810224912505796E-3</v>
      </c>
      <c r="AG39" s="629">
        <v>2.826842590622118E-3</v>
      </c>
      <c r="AH39" s="629">
        <v>3.8809652129947049E-3</v>
      </c>
      <c r="AI39" s="629">
        <v>2.4516418224480741E-3</v>
      </c>
      <c r="AJ39" s="629">
        <v>4.4929731988924302E-3</v>
      </c>
      <c r="AK39" s="629">
        <v>1.3521213593139911E-3</v>
      </c>
      <c r="AL39" s="629">
        <v>1.8620271720546963E-3</v>
      </c>
      <c r="AM39" s="629">
        <v>0</v>
      </c>
      <c r="AN39" s="629">
        <v>1.1803588290840416E-4</v>
      </c>
      <c r="AO39" s="630">
        <v>1.3582088634586482E-3</v>
      </c>
      <c r="AP39" s="260" t="s">
        <v>249</v>
      </c>
      <c r="AQ39" s="119"/>
    </row>
    <row r="40" spans="1:43" ht="17.25" customHeight="1" x14ac:dyDescent="0.2">
      <c r="A40" s="259" t="s">
        <v>250</v>
      </c>
      <c r="B40" s="119" t="s">
        <v>385</v>
      </c>
      <c r="C40" s="130"/>
      <c r="D40" s="629">
        <v>7.2558759946644586E-3</v>
      </c>
      <c r="E40" s="629">
        <v>4.8478319418260168E-3</v>
      </c>
      <c r="F40" s="629">
        <v>2.5875087339689408E-3</v>
      </c>
      <c r="G40" s="629">
        <v>2.3065390381732209E-3</v>
      </c>
      <c r="H40" s="629">
        <v>3.2338050942289395E-3</v>
      </c>
      <c r="I40" s="629">
        <v>6.0462191820829169E-4</v>
      </c>
      <c r="J40" s="629">
        <v>1.832803441181971E-2</v>
      </c>
      <c r="K40" s="629">
        <v>1.670757734406738E-3</v>
      </c>
      <c r="L40" s="629">
        <v>1.1918149972208218E-2</v>
      </c>
      <c r="M40" s="629">
        <v>7.9601004095653325E-3</v>
      </c>
      <c r="N40" s="629">
        <v>3.204124974336709E-3</v>
      </c>
      <c r="O40" s="629">
        <v>3.9149413737529278E-3</v>
      </c>
      <c r="P40" s="629">
        <v>7.4369657179870615E-3</v>
      </c>
      <c r="Q40" s="629">
        <v>4.6505723183426859E-3</v>
      </c>
      <c r="R40" s="629">
        <v>2.2676593975584866E-3</v>
      </c>
      <c r="S40" s="629">
        <v>5.0178971665607334E-4</v>
      </c>
      <c r="T40" s="629">
        <v>1.1991019491784877E-3</v>
      </c>
      <c r="U40" s="629">
        <v>2.1936238666276689E-3</v>
      </c>
      <c r="V40" s="629">
        <v>1.0690514260216413E-3</v>
      </c>
      <c r="W40" s="629">
        <v>1.7410645804571254E-3</v>
      </c>
      <c r="X40" s="629">
        <v>1.4367964975454322E-2</v>
      </c>
      <c r="Y40" s="629">
        <v>3.0196424915687058E-3</v>
      </c>
      <c r="Z40" s="629">
        <v>7.9483358171882762E-3</v>
      </c>
      <c r="AA40" s="629">
        <v>7.8634156161143404E-3</v>
      </c>
      <c r="AB40" s="629">
        <v>4.2759189407937936E-3</v>
      </c>
      <c r="AC40" s="629">
        <v>9.8553345388788429E-3</v>
      </c>
      <c r="AD40" s="629">
        <v>2.2016656580502005E-3</v>
      </c>
      <c r="AE40" s="629">
        <v>1.8723964670684398E-3</v>
      </c>
      <c r="AF40" s="629">
        <v>4.0809456360876278E-3</v>
      </c>
      <c r="AG40" s="629">
        <v>2.6601404554160458E-4</v>
      </c>
      <c r="AH40" s="629">
        <v>6.7145976519743748E-3</v>
      </c>
      <c r="AI40" s="629">
        <v>2.9715484527060303E-3</v>
      </c>
      <c r="AJ40" s="629">
        <v>1.2660432230987584E-2</v>
      </c>
      <c r="AK40" s="629">
        <v>3.5963158779681284E-3</v>
      </c>
      <c r="AL40" s="629">
        <v>5.4642033739932356E-3</v>
      </c>
      <c r="AM40" s="629">
        <v>4.9382716049382717E-4</v>
      </c>
      <c r="AN40" s="629">
        <v>0</v>
      </c>
      <c r="AO40" s="630">
        <v>4.2945111034971926E-3</v>
      </c>
      <c r="AP40" s="260" t="s">
        <v>250</v>
      </c>
      <c r="AQ40" s="119"/>
    </row>
    <row r="41" spans="1:43" ht="17.25" customHeight="1" x14ac:dyDescent="0.2">
      <c r="A41" s="265" t="s">
        <v>251</v>
      </c>
      <c r="B41" s="122" t="s">
        <v>15</v>
      </c>
      <c r="C41" s="266"/>
      <c r="D41" s="635">
        <v>0.48822501264891222</v>
      </c>
      <c r="E41" s="635">
        <v>0.49905736601131162</v>
      </c>
      <c r="F41" s="635">
        <v>0.68985507246376809</v>
      </c>
      <c r="G41" s="635">
        <v>0.56172875100911079</v>
      </c>
      <c r="H41" s="635">
        <v>0.58068491597529293</v>
      </c>
      <c r="I41" s="635">
        <v>0.5604422791229241</v>
      </c>
      <c r="J41" s="635">
        <v>0.51206283897512628</v>
      </c>
      <c r="K41" s="635">
        <v>0.54051873594589495</v>
      </c>
      <c r="L41" s="635">
        <v>0.50535799692351446</v>
      </c>
      <c r="M41" s="635">
        <v>0.62479191438763382</v>
      </c>
      <c r="N41" s="635">
        <v>0.82951833789382634</v>
      </c>
      <c r="O41" s="635">
        <v>0.45083812369909759</v>
      </c>
      <c r="P41" s="635">
        <v>0.50196319901480191</v>
      </c>
      <c r="Q41" s="635">
        <v>0.50008031629073457</v>
      </c>
      <c r="R41" s="635">
        <v>0.68298121622132357</v>
      </c>
      <c r="S41" s="635">
        <v>0.59080721239086076</v>
      </c>
      <c r="T41" s="635">
        <v>0.50561281763445254</v>
      </c>
      <c r="U41" s="635">
        <v>0.61509213220239833</v>
      </c>
      <c r="V41" s="635">
        <v>0.65595136280816568</v>
      </c>
      <c r="W41" s="635">
        <v>0.59382574014419387</v>
      </c>
      <c r="X41" s="635">
        <v>0.51870231726746374</v>
      </c>
      <c r="Y41" s="635">
        <v>0.50054682196769706</v>
      </c>
      <c r="Z41" s="635">
        <v>0.56733861479331715</v>
      </c>
      <c r="AA41" s="635">
        <v>0.34747489997735337</v>
      </c>
      <c r="AB41" s="635">
        <v>0.31379984966411978</v>
      </c>
      <c r="AC41" s="635">
        <v>0.37352260397830017</v>
      </c>
      <c r="AD41" s="635">
        <v>0.1508112158151062</v>
      </c>
      <c r="AE41" s="635">
        <v>0.50631146484962142</v>
      </c>
      <c r="AF41" s="635">
        <v>0.48690603979954139</v>
      </c>
      <c r="AG41" s="635">
        <v>0.28879903525572814</v>
      </c>
      <c r="AH41" s="635">
        <v>0.3080325145432018</v>
      </c>
      <c r="AI41" s="635">
        <v>0.4032554388179671</v>
      </c>
      <c r="AJ41" s="635">
        <v>0.38510701286940774</v>
      </c>
      <c r="AK41" s="635">
        <v>0.36602322192538345</v>
      </c>
      <c r="AL41" s="635">
        <v>0.45396899555483333</v>
      </c>
      <c r="AM41" s="635">
        <v>1</v>
      </c>
      <c r="AN41" s="635">
        <v>0.34985835694050993</v>
      </c>
      <c r="AO41" s="636">
        <v>0.45772443563068121</v>
      </c>
      <c r="AP41" s="267" t="s">
        <v>251</v>
      </c>
      <c r="AQ41" s="119"/>
    </row>
    <row r="42" spans="1:43" ht="17.25" customHeight="1" x14ac:dyDescent="0.15">
      <c r="A42" s="259" t="s">
        <v>252</v>
      </c>
      <c r="B42" s="188" t="s">
        <v>288</v>
      </c>
      <c r="C42" s="130"/>
      <c r="D42" s="629">
        <v>6.4969412630513776E-3</v>
      </c>
      <c r="E42" s="629">
        <v>1.1042283867492593E-2</v>
      </c>
      <c r="F42" s="629">
        <v>5.4139337796109722E-3</v>
      </c>
      <c r="G42" s="629">
        <v>8.1305501095606039E-3</v>
      </c>
      <c r="H42" s="629">
        <v>1.0923951354895321E-2</v>
      </c>
      <c r="I42" s="629">
        <v>7.977147463786043E-3</v>
      </c>
      <c r="J42" s="629">
        <v>5.6106227791284831E-3</v>
      </c>
      <c r="K42" s="629">
        <v>1.4081283508133501E-2</v>
      </c>
      <c r="L42" s="629">
        <v>1.3081526867543077E-2</v>
      </c>
      <c r="M42" s="629">
        <v>6.0642092746730084E-3</v>
      </c>
      <c r="N42" s="629">
        <v>6.5798995008700279E-3</v>
      </c>
      <c r="O42" s="629">
        <v>6.9979577055833591E-3</v>
      </c>
      <c r="P42" s="629">
        <v>1.2059079895402676E-2</v>
      </c>
      <c r="Q42" s="629">
        <v>1.2233984672542711E-2</v>
      </c>
      <c r="R42" s="629">
        <v>9.5241694697456442E-3</v>
      </c>
      <c r="S42" s="629">
        <v>1.1559748287410281E-2</v>
      </c>
      <c r="T42" s="629">
        <v>1.1353199306051638E-2</v>
      </c>
      <c r="U42" s="629">
        <v>1.0968119333138345E-2</v>
      </c>
      <c r="V42" s="629">
        <v>6.0052801844346108E-3</v>
      </c>
      <c r="W42" s="629">
        <v>1.0699493787390704E-2</v>
      </c>
      <c r="X42" s="629">
        <v>1.2204836599614004E-2</v>
      </c>
      <c r="Y42" s="629">
        <v>8.6898899891174348E-3</v>
      </c>
      <c r="Z42" s="629">
        <v>7.7391690851570062E-3</v>
      </c>
      <c r="AA42" s="629">
        <v>1.6657859641176619E-2</v>
      </c>
      <c r="AB42" s="629">
        <v>1.3798322550212353E-2</v>
      </c>
      <c r="AC42" s="629">
        <v>2.4643761301989149E-2</v>
      </c>
      <c r="AD42" s="629">
        <v>9.2360450707472408E-4</v>
      </c>
      <c r="AE42" s="629">
        <v>5.5713815365675597E-3</v>
      </c>
      <c r="AF42" s="629">
        <v>7.1360971550886373E-3</v>
      </c>
      <c r="AG42" s="629">
        <v>8.5337305809746761E-3</v>
      </c>
      <c r="AH42" s="629">
        <v>2.8780815752773902E-3</v>
      </c>
      <c r="AI42" s="629">
        <v>8.483168594590227E-3</v>
      </c>
      <c r="AJ42" s="629">
        <v>3.5055639726242101E-2</v>
      </c>
      <c r="AK42" s="629">
        <v>7.9726119528462265E-3</v>
      </c>
      <c r="AL42" s="629">
        <v>1.4337609224821161E-2</v>
      </c>
      <c r="AM42" s="629">
        <v>0</v>
      </c>
      <c r="AN42" s="629">
        <v>1.8885741265344666E-3</v>
      </c>
      <c r="AO42" s="630">
        <v>9.2225176497285535E-3</v>
      </c>
      <c r="AP42" s="260" t="s">
        <v>252</v>
      </c>
      <c r="AQ42" s="241"/>
    </row>
    <row r="43" spans="1:43" ht="17.25" customHeight="1" x14ac:dyDescent="0.15">
      <c r="A43" s="259" t="s">
        <v>289</v>
      </c>
      <c r="B43" s="119" t="s">
        <v>23</v>
      </c>
      <c r="C43" s="130"/>
      <c r="D43" s="629">
        <v>0.15528264569247044</v>
      </c>
      <c r="E43" s="629">
        <v>0.28952329652572045</v>
      </c>
      <c r="F43" s="629">
        <v>0.15527757116775981</v>
      </c>
      <c r="G43" s="629">
        <v>0.3282493368700265</v>
      </c>
      <c r="H43" s="629">
        <v>0.18916773885052032</v>
      </c>
      <c r="I43" s="629">
        <v>0.15718721677204306</v>
      </c>
      <c r="J43" s="629">
        <v>0.10117823078361698</v>
      </c>
      <c r="K43" s="629">
        <v>0.26709808835561966</v>
      </c>
      <c r="L43" s="629">
        <v>0.23937125942012125</v>
      </c>
      <c r="M43" s="629">
        <v>0.14990091161315894</v>
      </c>
      <c r="N43" s="629">
        <v>0.13170232601971613</v>
      </c>
      <c r="O43" s="629">
        <v>0.33371612760098918</v>
      </c>
      <c r="P43" s="629">
        <v>0.24577172513614445</v>
      </c>
      <c r="Q43" s="629">
        <v>0.27265308025929208</v>
      </c>
      <c r="R43" s="629">
        <v>0.22729506028194565</v>
      </c>
      <c r="S43" s="629">
        <v>0.26800774614644085</v>
      </c>
      <c r="T43" s="629">
        <v>0.35097969180528626</v>
      </c>
      <c r="U43" s="629">
        <v>0.19289265867212635</v>
      </c>
      <c r="V43" s="629">
        <v>0.24144758859182686</v>
      </c>
      <c r="W43" s="629">
        <v>0.28566497929130236</v>
      </c>
      <c r="X43" s="629">
        <v>0.34259193295597323</v>
      </c>
      <c r="Y43" s="629">
        <v>0.10228533870637546</v>
      </c>
      <c r="Z43" s="629">
        <v>0.11872826626924987</v>
      </c>
      <c r="AA43" s="629">
        <v>0.4578772552275987</v>
      </c>
      <c r="AB43" s="629">
        <v>0.43737730063952135</v>
      </c>
      <c r="AC43" s="629">
        <v>0.30584448462929475</v>
      </c>
      <c r="AD43" s="629">
        <v>3.1951528774386909E-2</v>
      </c>
      <c r="AE43" s="629">
        <v>0.33338104985899769</v>
      </c>
      <c r="AF43" s="629">
        <v>0.20452683261453641</v>
      </c>
      <c r="AG43" s="629">
        <v>0.39333191459175709</v>
      </c>
      <c r="AH43" s="629">
        <v>0.52561937093359856</v>
      </c>
      <c r="AI43" s="629">
        <v>0.52874656762521588</v>
      </c>
      <c r="AJ43" s="629">
        <v>0.53259147031677201</v>
      </c>
      <c r="AK43" s="629">
        <v>0.38986632914230201</v>
      </c>
      <c r="AL43" s="629">
        <v>0.32905067083760753</v>
      </c>
      <c r="AM43" s="629">
        <v>0</v>
      </c>
      <c r="AN43" s="629">
        <v>1.6831916902738431E-2</v>
      </c>
      <c r="AO43" s="630">
        <v>0.28275952269298721</v>
      </c>
      <c r="AP43" s="260" t="s">
        <v>289</v>
      </c>
      <c r="AQ43" s="241"/>
    </row>
    <row r="44" spans="1:43" ht="17.25" customHeight="1" x14ac:dyDescent="0.15">
      <c r="A44" s="259" t="s">
        <v>290</v>
      </c>
      <c r="B44" s="119" t="s">
        <v>24</v>
      </c>
      <c r="C44" s="130"/>
      <c r="D44" s="629">
        <v>0.19758750747435722</v>
      </c>
      <c r="E44" s="629">
        <v>4.7131699434419604E-2</v>
      </c>
      <c r="F44" s="629">
        <v>7.31174070818401E-2</v>
      </c>
      <c r="G44" s="629">
        <v>-3.926882712489909E-2</v>
      </c>
      <c r="H44" s="629">
        <v>9.0235979039421862E-2</v>
      </c>
      <c r="I44" s="629">
        <v>3.1241212767780531E-2</v>
      </c>
      <c r="J44" s="629">
        <v>0.20160837853001684</v>
      </c>
      <c r="K44" s="629">
        <v>6.0862500071522163E-2</v>
      </c>
      <c r="L44" s="629">
        <v>0.10898256227297992</v>
      </c>
      <c r="M44" s="629">
        <v>0.13638525564803805</v>
      </c>
      <c r="N44" s="629">
        <v>-1.4603674646688006E-2</v>
      </c>
      <c r="O44" s="629">
        <v>8.0057288642102584E-2</v>
      </c>
      <c r="P44" s="629">
        <v>0.10271009428153313</v>
      </c>
      <c r="Q44" s="629">
        <v>8.1440718804893591E-2</v>
      </c>
      <c r="R44" s="629">
        <v>-3.7151819796666541E-2</v>
      </c>
      <c r="S44" s="629">
        <v>-4.5692599902615628E-2</v>
      </c>
      <c r="T44" s="629">
        <v>-3.7988570262271662E-2</v>
      </c>
      <c r="U44" s="629">
        <v>5.4694355074583215E-2</v>
      </c>
      <c r="V44" s="629">
        <v>-1.5412932733425054E-2</v>
      </c>
      <c r="W44" s="629">
        <v>1.3276576161988036E-2</v>
      </c>
      <c r="X44" s="629">
        <v>3.2749698845899768E-2</v>
      </c>
      <c r="Y44" s="629">
        <v>8.1950565139156759E-2</v>
      </c>
      <c r="Z44" s="629">
        <v>0.1084006588752059</v>
      </c>
      <c r="AA44" s="629">
        <v>5.9095141038222491E-2</v>
      </c>
      <c r="AB44" s="629">
        <v>8.107108375880423E-2</v>
      </c>
      <c r="AC44" s="629">
        <v>0.21529475587703437</v>
      </c>
      <c r="AD44" s="629">
        <v>0.38303218927408433</v>
      </c>
      <c r="AE44" s="629">
        <v>2.1990638017664658E-2</v>
      </c>
      <c r="AF44" s="629">
        <v>0.12404486817116471</v>
      </c>
      <c r="AG44" s="629">
        <v>0</v>
      </c>
      <c r="AH44" s="629">
        <v>1.5612759124574261E-2</v>
      </c>
      <c r="AI44" s="629">
        <v>2.9684991469567166E-3</v>
      </c>
      <c r="AJ44" s="629">
        <v>-1.2608188356581857E-2</v>
      </c>
      <c r="AK44" s="629">
        <v>6.8913819194051595E-2</v>
      </c>
      <c r="AL44" s="629">
        <v>1.1104452953344369E-2</v>
      </c>
      <c r="AM44" s="629">
        <v>0</v>
      </c>
      <c r="AN44" s="629">
        <v>0.56657223796033995</v>
      </c>
      <c r="AO44" s="630">
        <v>7.9409497736598028E-2</v>
      </c>
      <c r="AP44" s="260" t="s">
        <v>290</v>
      </c>
      <c r="AQ44" s="241"/>
    </row>
    <row r="45" spans="1:43" ht="17.25" customHeight="1" x14ac:dyDescent="0.15">
      <c r="A45" s="259" t="s">
        <v>291</v>
      </c>
      <c r="B45" s="119" t="s">
        <v>25</v>
      </c>
      <c r="C45" s="130"/>
      <c r="D45" s="629">
        <v>0.21192677429741041</v>
      </c>
      <c r="E45" s="629">
        <v>0.10153514678157824</v>
      </c>
      <c r="F45" s="629">
        <v>5.4243018459665969E-2</v>
      </c>
      <c r="G45" s="629">
        <v>0.12175642947756891</v>
      </c>
      <c r="H45" s="629">
        <v>8.647963836594251E-2</v>
      </c>
      <c r="I45" s="629">
        <v>0.23075799796528432</v>
      </c>
      <c r="J45" s="629">
        <v>0.11389564241630822</v>
      </c>
      <c r="K45" s="629">
        <v>9.2784271990204323E-2</v>
      </c>
      <c r="L45" s="629">
        <v>0.10545365235713085</v>
      </c>
      <c r="M45" s="629">
        <v>5.4412736160655305E-2</v>
      </c>
      <c r="N45" s="629">
        <v>2.9365536135596414E-2</v>
      </c>
      <c r="O45" s="629">
        <v>8.3349101847199833E-2</v>
      </c>
      <c r="P45" s="629">
        <v>0.12650038784176057</v>
      </c>
      <c r="Q45" s="629">
        <v>0.12954240441065978</v>
      </c>
      <c r="R45" s="629">
        <v>0.13447220227521825</v>
      </c>
      <c r="S45" s="629">
        <v>0.18683675479580875</v>
      </c>
      <c r="T45" s="629">
        <v>0.16784876007755895</v>
      </c>
      <c r="U45" s="629">
        <v>0.15911085112606024</v>
      </c>
      <c r="V45" s="629">
        <v>0.11216673483806194</v>
      </c>
      <c r="W45" s="629">
        <v>8.3678478294216901E-2</v>
      </c>
      <c r="X45" s="629">
        <v>4.7507868865199539E-2</v>
      </c>
      <c r="Y45" s="629">
        <v>0.25984279541854777</v>
      </c>
      <c r="Z45" s="629">
        <v>0.19094308050304598</v>
      </c>
      <c r="AA45" s="629">
        <v>7.1072695704687855E-2</v>
      </c>
      <c r="AB45" s="629">
        <v>9.689368063297174E-2</v>
      </c>
      <c r="AC45" s="629">
        <v>7.5779385171790239E-2</v>
      </c>
      <c r="AD45" s="629">
        <v>0.36150543212011182</v>
      </c>
      <c r="AE45" s="629">
        <v>8.8171550453068417E-2</v>
      </c>
      <c r="AF45" s="629">
        <v>0.14453851968063822</v>
      </c>
      <c r="AG45" s="629">
        <v>0.3075583457473221</v>
      </c>
      <c r="AH45" s="629">
        <v>0.14041759963551709</v>
      </c>
      <c r="AI45" s="629">
        <v>5.9627649274951323E-2</v>
      </c>
      <c r="AJ45" s="629">
        <v>4.4180903122442224E-2</v>
      </c>
      <c r="AK45" s="629">
        <v>0.11510546079548639</v>
      </c>
      <c r="AL45" s="629">
        <v>0.13286410248597555</v>
      </c>
      <c r="AM45" s="629">
        <v>0</v>
      </c>
      <c r="AN45" s="629">
        <v>3.4915014164305952E-2</v>
      </c>
      <c r="AO45" s="630">
        <v>0.14247532726964807</v>
      </c>
      <c r="AP45" s="260" t="s">
        <v>291</v>
      </c>
      <c r="AQ45" s="241"/>
    </row>
    <row r="46" spans="1:43" ht="17.25" customHeight="1" x14ac:dyDescent="0.15">
      <c r="A46" s="259" t="s">
        <v>292</v>
      </c>
      <c r="B46" s="234" t="s">
        <v>293</v>
      </c>
      <c r="C46" s="130"/>
      <c r="D46" s="629">
        <v>3.1771767627983991E-2</v>
      </c>
      <c r="E46" s="629">
        <v>5.1710207379477513E-2</v>
      </c>
      <c r="F46" s="629">
        <v>2.2926950210742217E-2</v>
      </c>
      <c r="G46" s="629">
        <v>1.9403759658632221E-2</v>
      </c>
      <c r="H46" s="629">
        <v>4.2507776413927049E-2</v>
      </c>
      <c r="I46" s="629">
        <v>1.2394145908181947E-2</v>
      </c>
      <c r="J46" s="629">
        <v>6.6205348793716104E-2</v>
      </c>
      <c r="K46" s="629">
        <v>2.465512012862546E-2</v>
      </c>
      <c r="L46" s="629">
        <v>2.775300215871046E-2</v>
      </c>
      <c r="M46" s="629">
        <v>2.844497291584093E-2</v>
      </c>
      <c r="N46" s="629">
        <v>1.7440940774173137E-2</v>
      </c>
      <c r="O46" s="629">
        <v>4.5047925407317023E-2</v>
      </c>
      <c r="P46" s="629">
        <v>1.1003510567688383E-2</v>
      </c>
      <c r="Q46" s="629">
        <v>4.054677258053651E-3</v>
      </c>
      <c r="R46" s="629">
        <v>-1.7120828451566573E-2</v>
      </c>
      <c r="S46" s="629">
        <v>-1.1515144757040853E-2</v>
      </c>
      <c r="T46" s="629">
        <v>2.194101438922339E-3</v>
      </c>
      <c r="U46" s="629">
        <v>-3.2758116408306524E-2</v>
      </c>
      <c r="V46" s="629">
        <v>-1.5803368906406871E-4</v>
      </c>
      <c r="W46" s="629">
        <v>1.286240220892775E-2</v>
      </c>
      <c r="X46" s="629">
        <v>4.8751343859694568E-2</v>
      </c>
      <c r="Y46" s="629">
        <v>4.6792336950080275E-2</v>
      </c>
      <c r="Z46" s="629">
        <v>4.1598033832718907E-2</v>
      </c>
      <c r="AA46" s="629">
        <v>4.7822148410960975E-2</v>
      </c>
      <c r="AB46" s="629">
        <v>5.7775809497630427E-2</v>
      </c>
      <c r="AC46" s="629">
        <v>1.6354430379746834E-2</v>
      </c>
      <c r="AD46" s="629">
        <v>7.1884095559205788E-2</v>
      </c>
      <c r="AE46" s="629">
        <v>4.5833631561618737E-2</v>
      </c>
      <c r="AF46" s="629">
        <v>3.2850818412210443E-2</v>
      </c>
      <c r="AG46" s="629">
        <v>1.7769738242179188E-3</v>
      </c>
      <c r="AH46" s="629">
        <v>8.0452936698873767E-3</v>
      </c>
      <c r="AI46" s="629">
        <v>1.0527728099504946E-2</v>
      </c>
      <c r="AJ46" s="629">
        <v>3.2304129007540532E-2</v>
      </c>
      <c r="AK46" s="629">
        <v>5.2151250770639118E-2</v>
      </c>
      <c r="AL46" s="629">
        <v>5.8677554447367261E-2</v>
      </c>
      <c r="AM46" s="629">
        <v>0</v>
      </c>
      <c r="AN46" s="629">
        <v>3.2884796978281394E-2</v>
      </c>
      <c r="AO46" s="630">
        <v>3.1247299651616631E-2</v>
      </c>
      <c r="AP46" s="260" t="s">
        <v>292</v>
      </c>
      <c r="AQ46" s="241"/>
    </row>
    <row r="47" spans="1:43" ht="17.25" customHeight="1" x14ac:dyDescent="0.15">
      <c r="A47" s="259" t="s">
        <v>294</v>
      </c>
      <c r="B47" s="119" t="s">
        <v>26</v>
      </c>
      <c r="C47" s="130"/>
      <c r="D47" s="629">
        <v>-9.1290649004185639E-2</v>
      </c>
      <c r="E47" s="629">
        <v>0</v>
      </c>
      <c r="F47" s="629">
        <v>-8.3395316338720222E-4</v>
      </c>
      <c r="G47" s="629">
        <v>0</v>
      </c>
      <c r="H47" s="629">
        <v>0</v>
      </c>
      <c r="I47" s="629">
        <v>0</v>
      </c>
      <c r="J47" s="629">
        <v>-5.6106227791284831E-4</v>
      </c>
      <c r="K47" s="629">
        <v>0</v>
      </c>
      <c r="L47" s="629">
        <v>0</v>
      </c>
      <c r="M47" s="629">
        <v>0</v>
      </c>
      <c r="N47" s="629">
        <v>-3.3656774940511651E-6</v>
      </c>
      <c r="O47" s="629">
        <v>-6.5249022895882137E-6</v>
      </c>
      <c r="P47" s="629">
        <v>-7.9967373311688831E-6</v>
      </c>
      <c r="Q47" s="629">
        <v>-5.1816961764263917E-6</v>
      </c>
      <c r="R47" s="629">
        <v>0</v>
      </c>
      <c r="S47" s="629">
        <v>-3.7169608641190616E-6</v>
      </c>
      <c r="T47" s="629">
        <v>0</v>
      </c>
      <c r="U47" s="629">
        <v>0</v>
      </c>
      <c r="V47" s="629">
        <v>0</v>
      </c>
      <c r="W47" s="629">
        <v>-7.6698880196349129E-6</v>
      </c>
      <c r="X47" s="629">
        <v>-2.5079983938447988E-3</v>
      </c>
      <c r="Y47" s="629">
        <v>-1.077481709747977E-4</v>
      </c>
      <c r="Z47" s="629">
        <v>-3.47478233586948E-2</v>
      </c>
      <c r="AA47" s="629">
        <v>0</v>
      </c>
      <c r="AB47" s="629">
        <v>-7.1604674325991306E-4</v>
      </c>
      <c r="AC47" s="629">
        <v>-1.1439421338155516E-2</v>
      </c>
      <c r="AD47" s="629">
        <v>-1.0806604996974151E-4</v>
      </c>
      <c r="AE47" s="629">
        <v>-1.2597162775383999E-3</v>
      </c>
      <c r="AF47" s="629">
        <v>-3.1758331798347297E-6</v>
      </c>
      <c r="AG47" s="629">
        <v>0</v>
      </c>
      <c r="AH47" s="629">
        <v>-6.0561948205643931E-4</v>
      </c>
      <c r="AI47" s="629">
        <v>-1.3609051559186262E-2</v>
      </c>
      <c r="AJ47" s="629">
        <v>-1.6630966685822753E-2</v>
      </c>
      <c r="AK47" s="629">
        <v>-3.2693780708801169E-5</v>
      </c>
      <c r="AL47" s="629">
        <v>-3.3855039491903565E-6</v>
      </c>
      <c r="AM47" s="629">
        <v>0</v>
      </c>
      <c r="AN47" s="629">
        <v>-2.9508970727101041E-3</v>
      </c>
      <c r="AO47" s="630">
        <v>-2.8386006312597079E-3</v>
      </c>
      <c r="AP47" s="260" t="s">
        <v>294</v>
      </c>
      <c r="AQ47" s="241"/>
    </row>
    <row r="48" spans="1:43" ht="17.25" customHeight="1" x14ac:dyDescent="0.15">
      <c r="A48" s="268">
        <v>96</v>
      </c>
      <c r="B48" s="236" t="s">
        <v>27</v>
      </c>
      <c r="C48" s="269"/>
      <c r="D48" s="637">
        <v>0.51177498735108784</v>
      </c>
      <c r="E48" s="637">
        <v>0.50094263398868843</v>
      </c>
      <c r="F48" s="637">
        <v>0.31014492753623191</v>
      </c>
      <c r="G48" s="637">
        <v>0.43827124899088915</v>
      </c>
      <c r="H48" s="637">
        <v>0.41931508402470707</v>
      </c>
      <c r="I48" s="637">
        <v>0.4395577208770759</v>
      </c>
      <c r="J48" s="637">
        <v>0.48793716102487378</v>
      </c>
      <c r="K48" s="637">
        <v>0.45948126405410511</v>
      </c>
      <c r="L48" s="637">
        <v>0.49464200307648559</v>
      </c>
      <c r="M48" s="637">
        <v>0.37520808561236624</v>
      </c>
      <c r="N48" s="637">
        <v>0.17048166210617366</v>
      </c>
      <c r="O48" s="637">
        <v>0.54916187630090241</v>
      </c>
      <c r="P48" s="637">
        <v>0.49803680098519804</v>
      </c>
      <c r="Q48" s="637">
        <v>0.49991968370926537</v>
      </c>
      <c r="R48" s="637">
        <v>0.31701878377867643</v>
      </c>
      <c r="S48" s="637">
        <v>0.40919278760913924</v>
      </c>
      <c r="T48" s="637">
        <v>0.49438718236554752</v>
      </c>
      <c r="U48" s="637">
        <v>0.38490786779760161</v>
      </c>
      <c r="V48" s="637">
        <v>0.34404863719183432</v>
      </c>
      <c r="W48" s="637">
        <v>0.40617425985580613</v>
      </c>
      <c r="X48" s="637">
        <v>0.48129768273253631</v>
      </c>
      <c r="Y48" s="637">
        <v>0.49945317803230288</v>
      </c>
      <c r="Z48" s="631">
        <v>0.4326613852066829</v>
      </c>
      <c r="AA48" s="631">
        <v>0.65252510002264663</v>
      </c>
      <c r="AB48" s="631">
        <v>0.68620015033588022</v>
      </c>
      <c r="AC48" s="631">
        <v>0.62647739602169983</v>
      </c>
      <c r="AD48" s="631">
        <v>0.84918878418489385</v>
      </c>
      <c r="AE48" s="631">
        <v>0.49368853515037864</v>
      </c>
      <c r="AF48" s="631">
        <v>0.51309396020045861</v>
      </c>
      <c r="AG48" s="631">
        <v>0.71120096474427186</v>
      </c>
      <c r="AH48" s="631">
        <v>0.6919674854567982</v>
      </c>
      <c r="AI48" s="631">
        <v>0.5967445611820329</v>
      </c>
      <c r="AJ48" s="631">
        <v>0.61489298713059226</v>
      </c>
      <c r="AK48" s="631">
        <v>0.6339767780746165</v>
      </c>
      <c r="AL48" s="631">
        <v>0.54603100444516672</v>
      </c>
      <c r="AM48" s="631">
        <v>0</v>
      </c>
      <c r="AN48" s="631">
        <v>0.65014164305949007</v>
      </c>
      <c r="AO48" s="632">
        <v>0.54227556436931879</v>
      </c>
      <c r="AP48" s="270">
        <v>96</v>
      </c>
      <c r="AQ48" s="241"/>
    </row>
    <row r="49" spans="1:43" ht="17.25" customHeight="1" thickBot="1" x14ac:dyDescent="0.2">
      <c r="A49" s="271">
        <v>97</v>
      </c>
      <c r="B49" s="238" t="s">
        <v>299</v>
      </c>
      <c r="C49" s="272"/>
      <c r="D49" s="638">
        <v>1</v>
      </c>
      <c r="E49" s="638">
        <v>1</v>
      </c>
      <c r="F49" s="638">
        <v>1</v>
      </c>
      <c r="G49" s="638">
        <v>1</v>
      </c>
      <c r="H49" s="638">
        <v>1</v>
      </c>
      <c r="I49" s="638">
        <v>1</v>
      </c>
      <c r="J49" s="638">
        <v>1</v>
      </c>
      <c r="K49" s="638">
        <v>1</v>
      </c>
      <c r="L49" s="638">
        <v>1</v>
      </c>
      <c r="M49" s="638">
        <v>1</v>
      </c>
      <c r="N49" s="638">
        <v>1</v>
      </c>
      <c r="O49" s="638">
        <v>1</v>
      </c>
      <c r="P49" s="638">
        <v>1</v>
      </c>
      <c r="Q49" s="638">
        <v>1</v>
      </c>
      <c r="R49" s="638">
        <v>1</v>
      </c>
      <c r="S49" s="638">
        <v>1</v>
      </c>
      <c r="T49" s="638">
        <v>1</v>
      </c>
      <c r="U49" s="638">
        <v>1</v>
      </c>
      <c r="V49" s="638">
        <v>1</v>
      </c>
      <c r="W49" s="638">
        <v>1</v>
      </c>
      <c r="X49" s="638">
        <v>1</v>
      </c>
      <c r="Y49" s="638">
        <v>1</v>
      </c>
      <c r="Z49" s="638">
        <v>1</v>
      </c>
      <c r="AA49" s="638">
        <v>1</v>
      </c>
      <c r="AB49" s="638">
        <v>1</v>
      </c>
      <c r="AC49" s="638">
        <v>1</v>
      </c>
      <c r="AD49" s="638">
        <v>1</v>
      </c>
      <c r="AE49" s="638">
        <v>1</v>
      </c>
      <c r="AF49" s="638">
        <v>1</v>
      </c>
      <c r="AG49" s="638">
        <v>1</v>
      </c>
      <c r="AH49" s="638">
        <v>1</v>
      </c>
      <c r="AI49" s="638">
        <v>1</v>
      </c>
      <c r="AJ49" s="638">
        <v>1</v>
      </c>
      <c r="AK49" s="638">
        <v>1</v>
      </c>
      <c r="AL49" s="638">
        <v>1</v>
      </c>
      <c r="AM49" s="638">
        <v>1</v>
      </c>
      <c r="AN49" s="638">
        <v>1</v>
      </c>
      <c r="AO49" s="639">
        <v>1</v>
      </c>
      <c r="AP49" s="273">
        <v>97</v>
      </c>
      <c r="AQ49" s="241"/>
    </row>
    <row r="50" spans="1:43" ht="15.75" customHeight="1" x14ac:dyDescent="0.15">
      <c r="AQ50" s="157"/>
    </row>
  </sheetData>
  <phoneticPr fontId="2"/>
  <pageMargins left="0.78740157480314965" right="0.78740157480314965" top="0.78740157480314965" bottom="0.78740157480314965" header="0.51181102362204722" footer="0.51181102362204722"/>
  <pageSetup paperSize="8" scale="84" fitToWidth="2" orientation="landscape" r:id="rId1"/>
  <headerFooter alignWithMargins="0">
    <oddFooter>&amp;C&amp;P  /  &amp;N&amp;R&amp;F  &amp;A</oddFooter>
  </headerFooter>
  <ignoredErrors>
    <ignoredError sqref="A4:A49 D2:AO2 AP4:AP4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Q42"/>
  <sheetViews>
    <sheetView zoomScaleNormal="100" workbookViewId="0">
      <pane xSplit="3" ySplit="3" topLeftCell="O28" activePane="bottomRight" state="frozen"/>
      <selection pane="topRight"/>
      <selection pane="bottomLeft"/>
      <selection pane="bottomRight"/>
    </sheetView>
  </sheetViews>
  <sheetFormatPr defaultColWidth="15.6640625" defaultRowHeight="18.75" customHeight="1" x14ac:dyDescent="0.15"/>
  <cols>
    <col min="1" max="1" width="2.77734375" style="274" customWidth="1"/>
    <col min="2" max="2" width="23.6640625" style="240" customWidth="1"/>
    <col min="3" max="3" width="0.44140625" style="240" customWidth="1"/>
    <col min="4" max="42" width="8.33203125" style="137" customWidth="1"/>
    <col min="43" max="43" width="2.77734375" style="277" customWidth="1"/>
    <col min="44" max="16384" width="15.6640625" style="137"/>
  </cols>
  <sheetData>
    <row r="1" spans="1:43" ht="18.75" customHeight="1" thickBot="1" x14ac:dyDescent="0.2">
      <c r="A1" s="275" t="s">
        <v>62</v>
      </c>
      <c r="B1" s="209"/>
      <c r="C1" s="209"/>
      <c r="F1" s="276"/>
      <c r="L1" s="276"/>
      <c r="N1" s="276"/>
      <c r="Z1" s="276"/>
      <c r="AO1" s="276"/>
    </row>
    <row r="2" spans="1:43" s="219" customFormat="1" ht="12" x14ac:dyDescent="0.2">
      <c r="A2" s="180"/>
      <c r="B2" s="181"/>
      <c r="C2" s="278"/>
      <c r="D2" s="181" t="s">
        <v>21</v>
      </c>
      <c r="E2" s="181" t="s">
        <v>22</v>
      </c>
      <c r="F2" s="181" t="s">
        <v>219</v>
      </c>
      <c r="G2" s="181" t="s">
        <v>220</v>
      </c>
      <c r="H2" s="181" t="s">
        <v>221</v>
      </c>
      <c r="I2" s="181" t="s">
        <v>222</v>
      </c>
      <c r="J2" s="181" t="s">
        <v>223</v>
      </c>
      <c r="K2" s="181" t="s">
        <v>224</v>
      </c>
      <c r="L2" s="181" t="s">
        <v>225</v>
      </c>
      <c r="M2" s="181" t="s">
        <v>226</v>
      </c>
      <c r="N2" s="181" t="s">
        <v>227</v>
      </c>
      <c r="O2" s="181" t="s">
        <v>228</v>
      </c>
      <c r="P2" s="181" t="s">
        <v>229</v>
      </c>
      <c r="Q2" s="213" t="s">
        <v>230</v>
      </c>
      <c r="R2" s="213" t="s">
        <v>231</v>
      </c>
      <c r="S2" s="181" t="s">
        <v>232</v>
      </c>
      <c r="T2" s="181" t="s">
        <v>233</v>
      </c>
      <c r="U2" s="181" t="s">
        <v>234</v>
      </c>
      <c r="V2" s="181" t="s">
        <v>0</v>
      </c>
      <c r="W2" s="181" t="s">
        <v>1</v>
      </c>
      <c r="X2" s="181" t="s">
        <v>235</v>
      </c>
      <c r="Y2" s="181" t="s">
        <v>236</v>
      </c>
      <c r="Z2" s="181" t="s">
        <v>237</v>
      </c>
      <c r="AA2" s="181" t="s">
        <v>238</v>
      </c>
      <c r="AB2" s="181" t="s">
        <v>239</v>
      </c>
      <c r="AC2" s="181" t="s">
        <v>240</v>
      </c>
      <c r="AD2" s="181" t="s">
        <v>2</v>
      </c>
      <c r="AE2" s="181" t="s">
        <v>241</v>
      </c>
      <c r="AF2" s="181" t="s">
        <v>242</v>
      </c>
      <c r="AG2" s="181" t="s">
        <v>243</v>
      </c>
      <c r="AH2" s="181" t="s">
        <v>244</v>
      </c>
      <c r="AI2" s="181" t="s">
        <v>245</v>
      </c>
      <c r="AJ2" s="181" t="s">
        <v>246</v>
      </c>
      <c r="AK2" s="181" t="s">
        <v>247</v>
      </c>
      <c r="AL2" s="181" t="s">
        <v>248</v>
      </c>
      <c r="AM2" s="181" t="s">
        <v>249</v>
      </c>
      <c r="AN2" s="181" t="s">
        <v>250</v>
      </c>
      <c r="AO2" s="215"/>
      <c r="AP2" s="214"/>
      <c r="AQ2" s="279"/>
    </row>
    <row r="3" spans="1:43" s="256" customFormat="1" ht="39" customHeight="1" x14ac:dyDescent="0.2">
      <c r="A3" s="251"/>
      <c r="B3" s="220"/>
      <c r="C3" s="252"/>
      <c r="D3" s="220" t="s">
        <v>380</v>
      </c>
      <c r="E3" s="220" t="s">
        <v>3</v>
      </c>
      <c r="F3" s="220" t="s">
        <v>258</v>
      </c>
      <c r="G3" s="220" t="s">
        <v>4</v>
      </c>
      <c r="H3" s="220" t="s">
        <v>5</v>
      </c>
      <c r="I3" s="220" t="s">
        <v>6</v>
      </c>
      <c r="J3" s="220" t="s">
        <v>7</v>
      </c>
      <c r="K3" s="220" t="s">
        <v>381</v>
      </c>
      <c r="L3" s="220" t="s">
        <v>8</v>
      </c>
      <c r="M3" s="220" t="s">
        <v>9</v>
      </c>
      <c r="N3" s="220" t="s">
        <v>10</v>
      </c>
      <c r="O3" s="220" t="s">
        <v>11</v>
      </c>
      <c r="P3" s="220" t="s">
        <v>259</v>
      </c>
      <c r="Q3" s="220" t="s">
        <v>260</v>
      </c>
      <c r="R3" s="220" t="s">
        <v>261</v>
      </c>
      <c r="S3" s="220" t="s">
        <v>262</v>
      </c>
      <c r="T3" s="220" t="s">
        <v>12</v>
      </c>
      <c r="U3" s="220" t="s">
        <v>382</v>
      </c>
      <c r="V3" s="220" t="s">
        <v>263</v>
      </c>
      <c r="W3" s="220" t="s">
        <v>108</v>
      </c>
      <c r="X3" s="220" t="s">
        <v>264</v>
      </c>
      <c r="Y3" s="220" t="s">
        <v>393</v>
      </c>
      <c r="Z3" s="220" t="s">
        <v>266</v>
      </c>
      <c r="AA3" s="220" t="s">
        <v>267</v>
      </c>
      <c r="AB3" s="220" t="s">
        <v>268</v>
      </c>
      <c r="AC3" s="220" t="s">
        <v>269</v>
      </c>
      <c r="AD3" s="220" t="s">
        <v>270</v>
      </c>
      <c r="AE3" s="220" t="s">
        <v>271</v>
      </c>
      <c r="AF3" s="220" t="s">
        <v>272</v>
      </c>
      <c r="AG3" s="220" t="s">
        <v>273</v>
      </c>
      <c r="AH3" s="220" t="s">
        <v>274</v>
      </c>
      <c r="AI3" s="220" t="s">
        <v>275</v>
      </c>
      <c r="AJ3" s="663" t="s">
        <v>383</v>
      </c>
      <c r="AK3" s="220" t="s">
        <v>276</v>
      </c>
      <c r="AL3" s="220" t="s">
        <v>277</v>
      </c>
      <c r="AM3" s="220" t="s">
        <v>384</v>
      </c>
      <c r="AN3" s="220" t="s">
        <v>385</v>
      </c>
      <c r="AO3" s="280" t="s">
        <v>30</v>
      </c>
      <c r="AP3" s="281" t="s">
        <v>31</v>
      </c>
      <c r="AQ3" s="282"/>
    </row>
    <row r="4" spans="1:43" ht="18.75" customHeight="1" x14ac:dyDescent="0.2">
      <c r="A4" s="187" t="s">
        <v>21</v>
      </c>
      <c r="B4" s="188" t="s">
        <v>380</v>
      </c>
      <c r="C4" s="130"/>
      <c r="D4" s="640">
        <v>1.0642105851279995</v>
      </c>
      <c r="E4" s="640">
        <v>6.5373202569191658E-5</v>
      </c>
      <c r="F4" s="640">
        <v>7.9129056094395481E-2</v>
      </c>
      <c r="G4" s="640">
        <v>3.2073136994507944E-3</v>
      </c>
      <c r="H4" s="640">
        <v>1.3618704474980948E-2</v>
      </c>
      <c r="I4" s="640">
        <v>1.8443206793567915E-3</v>
      </c>
      <c r="J4" s="640">
        <v>3.8889097226860867E-5</v>
      </c>
      <c r="K4" s="640">
        <v>4.5885831832359825E-4</v>
      </c>
      <c r="L4" s="629">
        <v>2.8746790175750267E-4</v>
      </c>
      <c r="M4" s="641">
        <v>1.1364446688739603E-4</v>
      </c>
      <c r="N4" s="641">
        <v>5.8346898899599216E-4</v>
      </c>
      <c r="O4" s="641">
        <v>6.2738461348207881E-5</v>
      </c>
      <c r="P4" s="641">
        <v>6.0939284642835669E-5</v>
      </c>
      <c r="Q4" s="641">
        <v>6.4042102604479852E-5</v>
      </c>
      <c r="R4" s="641">
        <v>1.0108601715771108E-4</v>
      </c>
      <c r="S4" s="641">
        <v>7.6077081756119178E-5</v>
      </c>
      <c r="T4" s="641">
        <v>9.0646149518192463E-5</v>
      </c>
      <c r="U4" s="641">
        <v>7.6854010696340765E-5</v>
      </c>
      <c r="V4" s="641">
        <v>4.3322716078436675E-5</v>
      </c>
      <c r="W4" s="641">
        <v>1.6089183323533679E-2</v>
      </c>
      <c r="X4" s="641">
        <v>7.0709121593151244E-4</v>
      </c>
      <c r="Y4" s="641">
        <v>8.7180003722331297E-5</v>
      </c>
      <c r="Z4" s="641">
        <v>1.4154748843414725E-4</v>
      </c>
      <c r="AA4" s="641">
        <v>9.5659307681675873E-5</v>
      </c>
      <c r="AB4" s="641">
        <v>1.9081422958378889E-4</v>
      </c>
      <c r="AC4" s="641">
        <v>1.6642067991472068E-4</v>
      </c>
      <c r="AD4" s="641">
        <v>3.5073125611367947E-5</v>
      </c>
      <c r="AE4" s="641">
        <v>7.1278448513330565E-5</v>
      </c>
      <c r="AF4" s="641">
        <v>3.1927749071254441E-4</v>
      </c>
      <c r="AG4" s="641">
        <v>1.084665877838974E-4</v>
      </c>
      <c r="AH4" s="641">
        <v>1.1261153793948114E-3</v>
      </c>
      <c r="AI4" s="641">
        <v>1.64396375411133E-3</v>
      </c>
      <c r="AJ4" s="641">
        <v>1.6398521139745449E-3</v>
      </c>
      <c r="AK4" s="641">
        <v>1.0930940715285914E-4</v>
      </c>
      <c r="AL4" s="641">
        <v>1.0502194945324618E-2</v>
      </c>
      <c r="AM4" s="641">
        <v>2.6887960760366217E-3</v>
      </c>
      <c r="AN4" s="641">
        <v>1.2681172386241576E-4</v>
      </c>
      <c r="AO4" s="642">
        <v>1.1999824231770275</v>
      </c>
      <c r="AP4" s="643">
        <v>0.92790869816077337</v>
      </c>
      <c r="AQ4" s="283" t="s">
        <v>21</v>
      </c>
    </row>
    <row r="5" spans="1:43" ht="18.75" customHeight="1" x14ac:dyDescent="0.2">
      <c r="A5" s="191" t="s">
        <v>22</v>
      </c>
      <c r="B5" s="119" t="s">
        <v>3</v>
      </c>
      <c r="C5" s="130"/>
      <c r="D5" s="640">
        <v>5.5679271919306387E-5</v>
      </c>
      <c r="E5" s="640">
        <v>1.0000889826407411</v>
      </c>
      <c r="F5" s="640">
        <v>8.4708443834861702E-5</v>
      </c>
      <c r="G5" s="640">
        <v>1.2943248104358047E-4</v>
      </c>
      <c r="H5" s="640">
        <v>3.3304438341492004E-4</v>
      </c>
      <c r="I5" s="640">
        <v>2.1805829256567956E-4</v>
      </c>
      <c r="J5" s="640">
        <v>2.4782108047431274E-3</v>
      </c>
      <c r="K5" s="640">
        <v>1.1471426978307327E-4</v>
      </c>
      <c r="L5" s="629">
        <v>1.2936630140674987E-3</v>
      </c>
      <c r="M5" s="629">
        <v>6.6054181540881702E-4</v>
      </c>
      <c r="N5" s="629">
        <v>1.7144901810521439E-3</v>
      </c>
      <c r="O5" s="629">
        <v>1.4313579470020434E-4</v>
      </c>
      <c r="P5" s="629">
        <v>1.4408260563292117E-4</v>
      </c>
      <c r="Q5" s="629">
        <v>8.0132797436616466E-5</v>
      </c>
      <c r="R5" s="629">
        <v>1.2588931323692269E-4</v>
      </c>
      <c r="S5" s="629">
        <v>1.5949596300699186E-4</v>
      </c>
      <c r="T5" s="629">
        <v>8.0085971618823988E-5</v>
      </c>
      <c r="U5" s="629">
        <v>5.6627929213762093E-5</v>
      </c>
      <c r="V5" s="629">
        <v>1.8439962428600155E-4</v>
      </c>
      <c r="W5" s="629">
        <v>1.5919957817406497E-4</v>
      </c>
      <c r="X5" s="629">
        <v>1.1238959118344486E-4</v>
      </c>
      <c r="Y5" s="629">
        <v>3.728886331152521E-3</v>
      </c>
      <c r="Z5" s="629">
        <v>2.3755721689927486E-4</v>
      </c>
      <c r="AA5" s="629">
        <v>2.5004319565034725E-4</v>
      </c>
      <c r="AB5" s="629">
        <v>9.2461003978346428E-5</v>
      </c>
      <c r="AC5" s="629">
        <v>2.7273373337560185E-5</v>
      </c>
      <c r="AD5" s="629">
        <v>1.531027900435809E-5</v>
      </c>
      <c r="AE5" s="629">
        <v>5.2856086959444972E-5</v>
      </c>
      <c r="AF5" s="629">
        <v>3.6141514422147029E-5</v>
      </c>
      <c r="AG5" s="629">
        <v>5.2940203880270405E-5</v>
      </c>
      <c r="AH5" s="629">
        <v>6.2463362392409011E-5</v>
      </c>
      <c r="AI5" s="629">
        <v>5.9679262052251449E-5</v>
      </c>
      <c r="AJ5" s="629">
        <v>2.667409135051203E-5</v>
      </c>
      <c r="AK5" s="629">
        <v>2.3789287846652484E-5</v>
      </c>
      <c r="AL5" s="629">
        <v>1.1451940004464458E-4</v>
      </c>
      <c r="AM5" s="629">
        <v>7.0132733437369688E-5</v>
      </c>
      <c r="AN5" s="629">
        <v>3.5895138923912367E-5</v>
      </c>
      <c r="AO5" s="642">
        <v>1.013303587248396</v>
      </c>
      <c r="AP5" s="643">
        <v>0.78355582075604269</v>
      </c>
      <c r="AQ5" s="283" t="s">
        <v>22</v>
      </c>
    </row>
    <row r="6" spans="1:43" ht="18.75" customHeight="1" x14ac:dyDescent="0.2">
      <c r="A6" s="191" t="s">
        <v>219</v>
      </c>
      <c r="B6" s="119" t="s">
        <v>258</v>
      </c>
      <c r="C6" s="130"/>
      <c r="D6" s="640">
        <v>1.0816016749557853E-2</v>
      </c>
      <c r="E6" s="640">
        <v>1.7220170063816092E-5</v>
      </c>
      <c r="F6" s="640">
        <v>1.0503786809581093</v>
      </c>
      <c r="G6" s="640">
        <v>1.8225791126211914E-4</v>
      </c>
      <c r="H6" s="640">
        <v>5.6776158303568924E-4</v>
      </c>
      <c r="I6" s="640">
        <v>2.2001062404508592E-3</v>
      </c>
      <c r="J6" s="640">
        <v>2.5646376306155231E-5</v>
      </c>
      <c r="K6" s="640">
        <v>8.3375315280451628E-5</v>
      </c>
      <c r="L6" s="629">
        <v>2.0581120424311659E-4</v>
      </c>
      <c r="M6" s="629">
        <v>1.7023728788990056E-5</v>
      </c>
      <c r="N6" s="629">
        <v>3.2556582681307777E-5</v>
      </c>
      <c r="O6" s="629">
        <v>1.1750038307400225E-5</v>
      </c>
      <c r="P6" s="629">
        <v>1.6836638825855292E-5</v>
      </c>
      <c r="Q6" s="629">
        <v>1.3182912858208251E-5</v>
      </c>
      <c r="R6" s="629">
        <v>2.5273768275303222E-5</v>
      </c>
      <c r="S6" s="629">
        <v>2.2075766978723216E-5</v>
      </c>
      <c r="T6" s="629">
        <v>1.6646386013662322E-5</v>
      </c>
      <c r="U6" s="629">
        <v>1.4681104886935053E-5</v>
      </c>
      <c r="V6" s="629">
        <v>1.3605386696421802E-5</v>
      </c>
      <c r="W6" s="629">
        <v>5.8625354811430797E-4</v>
      </c>
      <c r="X6" s="629">
        <v>4.8153815703870915E-5</v>
      </c>
      <c r="Y6" s="629">
        <v>1.6752543204946747E-5</v>
      </c>
      <c r="Z6" s="629">
        <v>3.8449867045049104E-5</v>
      </c>
      <c r="AA6" s="629">
        <v>2.0636265574175353E-5</v>
      </c>
      <c r="AB6" s="629">
        <v>5.5299543993554454E-5</v>
      </c>
      <c r="AC6" s="629">
        <v>2.8806252540250161E-5</v>
      </c>
      <c r="AD6" s="629">
        <v>1.5699580598952525E-5</v>
      </c>
      <c r="AE6" s="629">
        <v>2.0516362592771354E-5</v>
      </c>
      <c r="AF6" s="629">
        <v>2.1830560717455981E-4</v>
      </c>
      <c r="AG6" s="629">
        <v>1.5749452510843554E-4</v>
      </c>
      <c r="AH6" s="629">
        <v>1.2810281729083663E-3</v>
      </c>
      <c r="AI6" s="629">
        <v>2.0061539324460402E-3</v>
      </c>
      <c r="AJ6" s="629">
        <v>4.048859307484725E-4</v>
      </c>
      <c r="AK6" s="629">
        <v>5.0466660685611398E-5</v>
      </c>
      <c r="AL6" s="629">
        <v>2.0464601549980244E-2</v>
      </c>
      <c r="AM6" s="629">
        <v>1.1895063225260569E-4</v>
      </c>
      <c r="AN6" s="629">
        <v>6.685234132576092E-4</v>
      </c>
      <c r="AO6" s="642">
        <v>1.0908614870265512</v>
      </c>
      <c r="AP6" s="643">
        <v>0.84352890738234132</v>
      </c>
      <c r="AQ6" s="283" t="s">
        <v>219</v>
      </c>
    </row>
    <row r="7" spans="1:43" ht="18.75" customHeight="1" x14ac:dyDescent="0.2">
      <c r="A7" s="191" t="s">
        <v>220</v>
      </c>
      <c r="B7" s="119" t="s">
        <v>4</v>
      </c>
      <c r="C7" s="130"/>
      <c r="D7" s="640">
        <v>7.0348970731690108E-4</v>
      </c>
      <c r="E7" s="640">
        <v>2.9202120763422844E-4</v>
      </c>
      <c r="F7" s="640">
        <v>1.7055285646756671E-4</v>
      </c>
      <c r="G7" s="640">
        <v>1.0178296275330472</v>
      </c>
      <c r="H7" s="640">
        <v>2.9461452388197129E-4</v>
      </c>
      <c r="I7" s="640">
        <v>1.9260648286319865E-4</v>
      </c>
      <c r="J7" s="640">
        <v>7.5511008403300356E-5</v>
      </c>
      <c r="K7" s="640">
        <v>1.6699915327458663E-4</v>
      </c>
      <c r="L7" s="629">
        <v>4.8399496065950807E-4</v>
      </c>
      <c r="M7" s="629">
        <v>1.0633910562130539E-4</v>
      </c>
      <c r="N7" s="629">
        <v>1.9611727679096688E-4</v>
      </c>
      <c r="O7" s="629">
        <v>1.1410621720128823E-4</v>
      </c>
      <c r="P7" s="629">
        <v>1.5518068199309992E-4</v>
      </c>
      <c r="Q7" s="629">
        <v>2.8618679268060135E-4</v>
      </c>
      <c r="R7" s="629">
        <v>1.616289959417861E-4</v>
      </c>
      <c r="S7" s="629">
        <v>3.351456143103114E-4</v>
      </c>
      <c r="T7" s="629">
        <v>1.7701430236085906E-4</v>
      </c>
      <c r="U7" s="629">
        <v>1.0914832213773003E-4</v>
      </c>
      <c r="V7" s="629">
        <v>1.0632403029807113E-4</v>
      </c>
      <c r="W7" s="629">
        <v>4.9874057576110395E-4</v>
      </c>
      <c r="X7" s="629">
        <v>3.8987942484992644E-4</v>
      </c>
      <c r="Y7" s="629">
        <v>6.754135410970057E-5</v>
      </c>
      <c r="Z7" s="629">
        <v>1.6781426111060218E-4</v>
      </c>
      <c r="AA7" s="629">
        <v>2.8126231524057578E-4</v>
      </c>
      <c r="AB7" s="629">
        <v>4.1832230915279939E-4</v>
      </c>
      <c r="AC7" s="629">
        <v>1.7177494114151853E-4</v>
      </c>
      <c r="AD7" s="629">
        <v>2.4275997395283417E-5</v>
      </c>
      <c r="AE7" s="629">
        <v>1.5208252090976663E-4</v>
      </c>
      <c r="AF7" s="629">
        <v>1.2890461139668653E-4</v>
      </c>
      <c r="AG7" s="629">
        <v>4.3630073373501175E-4</v>
      </c>
      <c r="AH7" s="629">
        <v>8.0134984187672632E-5</v>
      </c>
      <c r="AI7" s="629">
        <v>3.8218043365227628E-4</v>
      </c>
      <c r="AJ7" s="629">
        <v>1.9009765315991592E-3</v>
      </c>
      <c r="AK7" s="629">
        <v>1.9388295089065578E-4</v>
      </c>
      <c r="AL7" s="629">
        <v>4.4295022260364277E-4</v>
      </c>
      <c r="AM7" s="629">
        <v>1.887183716901372E-3</v>
      </c>
      <c r="AN7" s="629">
        <v>8.8318277092634662E-5</v>
      </c>
      <c r="AO7" s="642">
        <v>1.029669134934615</v>
      </c>
      <c r="AP7" s="643">
        <v>0.79621078449126337</v>
      </c>
      <c r="AQ7" s="283" t="s">
        <v>220</v>
      </c>
    </row>
    <row r="8" spans="1:43" ht="18.75" customHeight="1" x14ac:dyDescent="0.2">
      <c r="A8" s="191" t="s">
        <v>221</v>
      </c>
      <c r="B8" s="119" t="s">
        <v>5</v>
      </c>
      <c r="C8" s="130"/>
      <c r="D8" s="640">
        <v>6.0841773211701882E-3</v>
      </c>
      <c r="E8" s="640">
        <v>1.2099191277715126E-3</v>
      </c>
      <c r="F8" s="640">
        <v>7.9656431219103964E-3</v>
      </c>
      <c r="G8" s="640">
        <v>2.3108970770938891E-3</v>
      </c>
      <c r="H8" s="640">
        <v>1.0909217431109322</v>
      </c>
      <c r="I8" s="640">
        <v>9.6294221860851632E-3</v>
      </c>
      <c r="J8" s="640">
        <v>6.5136139766117974E-4</v>
      </c>
      <c r="K8" s="640">
        <v>2.4758784594763592E-3</v>
      </c>
      <c r="L8" s="629">
        <v>5.4916333945793198E-3</v>
      </c>
      <c r="M8" s="629">
        <v>8.5570883525350899E-4</v>
      </c>
      <c r="N8" s="629">
        <v>2.1068257743201988E-3</v>
      </c>
      <c r="O8" s="629">
        <v>2.0815050041858786E-3</v>
      </c>
      <c r="P8" s="629">
        <v>1.8881878492114793E-3</v>
      </c>
      <c r="Q8" s="629">
        <v>1.0820228570946489E-3</v>
      </c>
      <c r="R8" s="629">
        <v>2.1336906039110186E-3</v>
      </c>
      <c r="S8" s="629">
        <v>2.1406662625439001E-3</v>
      </c>
      <c r="T8" s="629">
        <v>3.6682190092135391E-3</v>
      </c>
      <c r="U8" s="629">
        <v>1.5462072223451713E-3</v>
      </c>
      <c r="V8" s="629">
        <v>8.6439908068722054E-4</v>
      </c>
      <c r="W8" s="629">
        <v>1.6890300392196106E-2</v>
      </c>
      <c r="X8" s="629">
        <v>1.5387562708755386E-2</v>
      </c>
      <c r="Y8" s="629">
        <v>1.7872423093405632E-3</v>
      </c>
      <c r="Z8" s="629">
        <v>3.1544768340368724E-3</v>
      </c>
      <c r="AA8" s="629">
        <v>2.5228608155830525E-3</v>
      </c>
      <c r="AB8" s="629">
        <v>3.374542988216872E-3</v>
      </c>
      <c r="AC8" s="629">
        <v>2.8288434183980551E-3</v>
      </c>
      <c r="AD8" s="629">
        <v>6.1098687283596192E-4</v>
      </c>
      <c r="AE8" s="629">
        <v>2.391523494538019E-3</v>
      </c>
      <c r="AF8" s="629">
        <v>5.239967809480447E-3</v>
      </c>
      <c r="AG8" s="629">
        <v>1.4676388281154485E-3</v>
      </c>
      <c r="AH8" s="629">
        <v>3.8247427110819172E-3</v>
      </c>
      <c r="AI8" s="629">
        <v>3.2568657380515533E-3</v>
      </c>
      <c r="AJ8" s="629">
        <v>7.7619193148138641E-3</v>
      </c>
      <c r="AK8" s="629">
        <v>2.0264494496557563E-3</v>
      </c>
      <c r="AL8" s="629">
        <v>2.7537981806692664E-3</v>
      </c>
      <c r="AM8" s="629">
        <v>0.14706659946717388</v>
      </c>
      <c r="AN8" s="629">
        <v>9.9236595474495111E-4</v>
      </c>
      <c r="AO8" s="642">
        <v>1.3684467949831343</v>
      </c>
      <c r="AP8" s="643">
        <v>1.0581769028526482</v>
      </c>
      <c r="AQ8" s="283" t="s">
        <v>221</v>
      </c>
    </row>
    <row r="9" spans="1:43" ht="18.75" customHeight="1" x14ac:dyDescent="0.2">
      <c r="A9" s="192" t="s">
        <v>222</v>
      </c>
      <c r="B9" s="122" t="s">
        <v>6</v>
      </c>
      <c r="C9" s="131"/>
      <c r="D9" s="631">
        <v>1.2642238283746101E-2</v>
      </c>
      <c r="E9" s="631">
        <v>8.2296147740607516E-4</v>
      </c>
      <c r="F9" s="631">
        <v>3.7381495376562868E-3</v>
      </c>
      <c r="G9" s="631">
        <v>2.2469656455844512E-2</v>
      </c>
      <c r="H9" s="631">
        <v>6.5103717661896335E-3</v>
      </c>
      <c r="I9" s="631">
        <v>1.0412874607625253</v>
      </c>
      <c r="J9" s="631">
        <v>6.8316715823072581E-3</v>
      </c>
      <c r="K9" s="631">
        <v>3.1896531376664976E-2</v>
      </c>
      <c r="L9" s="631">
        <v>8.3754022295383125E-3</v>
      </c>
      <c r="M9" s="631">
        <v>1.1902957781814319E-3</v>
      </c>
      <c r="N9" s="631">
        <v>1.7613934148108612E-3</v>
      </c>
      <c r="O9" s="631">
        <v>1.3360251621254496E-3</v>
      </c>
      <c r="P9" s="631">
        <v>1.089895726830349E-3</v>
      </c>
      <c r="Q9" s="631">
        <v>1.1287170406387951E-3</v>
      </c>
      <c r="R9" s="631">
        <v>7.0814815741709431E-3</v>
      </c>
      <c r="S9" s="631">
        <v>2.4567683544750498E-3</v>
      </c>
      <c r="T9" s="631">
        <v>2.0729372310178103E-3</v>
      </c>
      <c r="U9" s="631">
        <v>1.214572583887707E-3</v>
      </c>
      <c r="V9" s="631">
        <v>2.7629069507122922E-3</v>
      </c>
      <c r="W9" s="631">
        <v>6.717918264835517E-3</v>
      </c>
      <c r="X9" s="631">
        <v>1.4787390712789779E-3</v>
      </c>
      <c r="Y9" s="631">
        <v>3.0769094285077532E-4</v>
      </c>
      <c r="Z9" s="631">
        <v>2.4932629605295973E-3</v>
      </c>
      <c r="AA9" s="631">
        <v>3.2602458186959519E-3</v>
      </c>
      <c r="AB9" s="631">
        <v>1.8399131935220892E-4</v>
      </c>
      <c r="AC9" s="631">
        <v>2.2547197392065794E-4</v>
      </c>
      <c r="AD9" s="631">
        <v>6.2861581510308568E-5</v>
      </c>
      <c r="AE9" s="631">
        <v>3.5921879062850073E-4</v>
      </c>
      <c r="AF9" s="631">
        <v>5.0694046267552853E-4</v>
      </c>
      <c r="AG9" s="631">
        <v>4.7935855652581001E-4</v>
      </c>
      <c r="AH9" s="631">
        <v>2.4547716116545661E-3</v>
      </c>
      <c r="AI9" s="631">
        <v>2.9328201393845923E-2</v>
      </c>
      <c r="AJ9" s="631">
        <v>8.0710041988156132E-4</v>
      </c>
      <c r="AK9" s="631">
        <v>9.3135262171985527E-4</v>
      </c>
      <c r="AL9" s="631">
        <v>2.447952388720379E-3</v>
      </c>
      <c r="AM9" s="631">
        <v>3.4344195731703616E-3</v>
      </c>
      <c r="AN9" s="631">
        <v>7.9521310640620862E-4</v>
      </c>
      <c r="AO9" s="644">
        <v>1.2129441481469321</v>
      </c>
      <c r="AP9" s="645">
        <v>0.93793159275526172</v>
      </c>
      <c r="AQ9" s="284" t="s">
        <v>222</v>
      </c>
    </row>
    <row r="10" spans="1:43" ht="18.75" customHeight="1" x14ac:dyDescent="0.2">
      <c r="A10" s="191" t="s">
        <v>223</v>
      </c>
      <c r="B10" s="119" t="s">
        <v>7</v>
      </c>
      <c r="C10" s="130"/>
      <c r="D10" s="629">
        <v>9.1986381326153584E-4</v>
      </c>
      <c r="E10" s="629">
        <v>1.9657096666723778E-3</v>
      </c>
      <c r="F10" s="629">
        <v>4.0898237277121224E-4</v>
      </c>
      <c r="G10" s="629">
        <v>3.8025278485418889E-4</v>
      </c>
      <c r="H10" s="629">
        <v>3.748682100704441E-4</v>
      </c>
      <c r="I10" s="629">
        <v>3.6770509290265325E-4</v>
      </c>
      <c r="J10" s="629">
        <v>1.0097325479314005</v>
      </c>
      <c r="K10" s="629">
        <v>1.5264272534121478E-4</v>
      </c>
      <c r="L10" s="629">
        <v>7.352237850853623E-4</v>
      </c>
      <c r="M10" s="629">
        <v>9.9966117994876747E-4</v>
      </c>
      <c r="N10" s="629">
        <v>3.7131768435179113E-4</v>
      </c>
      <c r="O10" s="629">
        <v>3.5794007575496345E-4</v>
      </c>
      <c r="P10" s="629">
        <v>2.42640950160379E-4</v>
      </c>
      <c r="Q10" s="629">
        <v>1.6524959492407755E-4</v>
      </c>
      <c r="R10" s="629">
        <v>2.0699207867627846E-4</v>
      </c>
      <c r="S10" s="629">
        <v>1.3902581433491564E-4</v>
      </c>
      <c r="T10" s="629">
        <v>1.4703740696926618E-4</v>
      </c>
      <c r="U10" s="629">
        <v>1.2743871204453375E-4</v>
      </c>
      <c r="V10" s="629">
        <v>3.6571456551681372E-4</v>
      </c>
      <c r="W10" s="629">
        <v>7.8300480638087203E-4</v>
      </c>
      <c r="X10" s="629">
        <v>6.8977378655434279E-4</v>
      </c>
      <c r="Y10" s="629">
        <v>1.0004710763824012E-3</v>
      </c>
      <c r="Z10" s="629">
        <v>8.8846088930949745E-4</v>
      </c>
      <c r="AA10" s="629">
        <v>9.0670313343411675E-4</v>
      </c>
      <c r="AB10" s="629">
        <v>3.0553491417511196E-4</v>
      </c>
      <c r="AC10" s="629">
        <v>1.9604729723196235E-4</v>
      </c>
      <c r="AD10" s="629">
        <v>5.0320985333642186E-5</v>
      </c>
      <c r="AE10" s="629">
        <v>5.213003709055003E-3</v>
      </c>
      <c r="AF10" s="629">
        <v>1.9043752615449287E-4</v>
      </c>
      <c r="AG10" s="629">
        <v>5.2255827933151376E-4</v>
      </c>
      <c r="AH10" s="629">
        <v>2.8075621554880852E-4</v>
      </c>
      <c r="AI10" s="629">
        <v>2.1753046879120495E-4</v>
      </c>
      <c r="AJ10" s="629">
        <v>3.3487717290816644E-4</v>
      </c>
      <c r="AK10" s="629">
        <v>1.7270920053144315E-4</v>
      </c>
      <c r="AL10" s="629">
        <v>4.22255066350011E-4</v>
      </c>
      <c r="AM10" s="629">
        <v>3.2893184717346856E-4</v>
      </c>
      <c r="AN10" s="629">
        <v>5.6085256270005282E-4</v>
      </c>
      <c r="AO10" s="642">
        <v>1.031225043382388</v>
      </c>
      <c r="AP10" s="643">
        <v>0.79741391959919938</v>
      </c>
      <c r="AQ10" s="283" t="s">
        <v>223</v>
      </c>
    </row>
    <row r="11" spans="1:43" ht="18.75" customHeight="1" x14ac:dyDescent="0.2">
      <c r="A11" s="191" t="s">
        <v>224</v>
      </c>
      <c r="B11" s="119" t="s">
        <v>381</v>
      </c>
      <c r="C11" s="130"/>
      <c r="D11" s="629">
        <v>1.4984757174945336E-3</v>
      </c>
      <c r="E11" s="629">
        <v>9.1002361383465198E-4</v>
      </c>
      <c r="F11" s="629">
        <v>5.5009044980166366E-3</v>
      </c>
      <c r="G11" s="629">
        <v>1.2137522548911325E-3</v>
      </c>
      <c r="H11" s="629">
        <v>2.6451476299274197E-3</v>
      </c>
      <c r="I11" s="629">
        <v>9.2475338304184203E-3</v>
      </c>
      <c r="J11" s="629">
        <v>3.2155851565539561E-4</v>
      </c>
      <c r="K11" s="629">
        <v>1.0334407266237482</v>
      </c>
      <c r="L11" s="629">
        <v>1.9239477324164654E-3</v>
      </c>
      <c r="M11" s="629">
        <v>3.79770166952094E-4</v>
      </c>
      <c r="N11" s="629">
        <v>9.3702202603689023E-4</v>
      </c>
      <c r="O11" s="629">
        <v>1.1978733675937969E-3</v>
      </c>
      <c r="P11" s="629">
        <v>1.9251771338018935E-3</v>
      </c>
      <c r="Q11" s="629">
        <v>2.9218443571308681E-3</v>
      </c>
      <c r="R11" s="629">
        <v>1.0353132483760243E-2</v>
      </c>
      <c r="S11" s="629">
        <v>2.6151303783630321E-3</v>
      </c>
      <c r="T11" s="629">
        <v>3.4273960850837648E-3</v>
      </c>
      <c r="U11" s="629">
        <v>5.1211342175104622E-3</v>
      </c>
      <c r="V11" s="629">
        <v>6.9907338095832683E-3</v>
      </c>
      <c r="W11" s="629">
        <v>7.3671400668426932E-3</v>
      </c>
      <c r="X11" s="629">
        <v>2.6175990847940997E-3</v>
      </c>
      <c r="Y11" s="629">
        <v>3.3200612673232671E-4</v>
      </c>
      <c r="Z11" s="629">
        <v>7.5761918788658225E-3</v>
      </c>
      <c r="AA11" s="629">
        <v>3.5276435241250129E-3</v>
      </c>
      <c r="AB11" s="629">
        <v>1.1881714183730749E-3</v>
      </c>
      <c r="AC11" s="629">
        <v>8.0883214036632891E-4</v>
      </c>
      <c r="AD11" s="629">
        <v>2.1507278577712616E-4</v>
      </c>
      <c r="AE11" s="629">
        <v>1.0481763012563398E-3</v>
      </c>
      <c r="AF11" s="629">
        <v>1.0123513497944192E-3</v>
      </c>
      <c r="AG11" s="629">
        <v>6.8325143860203919E-4</v>
      </c>
      <c r="AH11" s="629">
        <v>1.1255228737606566E-3</v>
      </c>
      <c r="AI11" s="629">
        <v>8.9961856891172625E-4</v>
      </c>
      <c r="AJ11" s="629">
        <v>1.582652586427242E-3</v>
      </c>
      <c r="AK11" s="629">
        <v>1.6978909505807214E-3</v>
      </c>
      <c r="AL11" s="629">
        <v>9.3058826418822565E-4</v>
      </c>
      <c r="AM11" s="629">
        <v>8.4780664067461171E-3</v>
      </c>
      <c r="AN11" s="629">
        <v>5.6985475261656473E-4</v>
      </c>
      <c r="AO11" s="642">
        <v>1.1342319149609785</v>
      </c>
      <c r="AP11" s="643">
        <v>0.87706589637986532</v>
      </c>
      <c r="AQ11" s="283" t="s">
        <v>224</v>
      </c>
    </row>
    <row r="12" spans="1:43" ht="18.75" customHeight="1" x14ac:dyDescent="0.2">
      <c r="A12" s="191" t="s">
        <v>225</v>
      </c>
      <c r="B12" s="119" t="s">
        <v>8</v>
      </c>
      <c r="C12" s="130"/>
      <c r="D12" s="629">
        <v>8.4526569691227918E-4</v>
      </c>
      <c r="E12" s="629">
        <v>1.6092477219898106E-4</v>
      </c>
      <c r="F12" s="629">
        <v>8.8376146255067034E-4</v>
      </c>
      <c r="G12" s="629">
        <v>2.5793517639369239E-4</v>
      </c>
      <c r="H12" s="629">
        <v>1.0665243783178795E-3</v>
      </c>
      <c r="I12" s="629">
        <v>4.0893532135257921E-3</v>
      </c>
      <c r="J12" s="629">
        <v>7.0652517177910053E-3</v>
      </c>
      <c r="K12" s="629">
        <v>1.1316566592544906E-3</v>
      </c>
      <c r="L12" s="629">
        <v>1.0243358833320106</v>
      </c>
      <c r="M12" s="629">
        <v>4.5210727361684709E-3</v>
      </c>
      <c r="N12" s="629">
        <v>7.5158855422617762E-3</v>
      </c>
      <c r="O12" s="629">
        <v>1.684435000534439E-3</v>
      </c>
      <c r="P12" s="629">
        <v>2.7693457615660189E-3</v>
      </c>
      <c r="Q12" s="629">
        <v>2.4401283170234814E-3</v>
      </c>
      <c r="R12" s="629">
        <v>3.2028833194707867E-3</v>
      </c>
      <c r="S12" s="629">
        <v>1.0673463558789443E-2</v>
      </c>
      <c r="T12" s="629">
        <v>2.7917536467735008E-3</v>
      </c>
      <c r="U12" s="629">
        <v>9.2179489400506169E-4</v>
      </c>
      <c r="V12" s="629">
        <v>9.4638248064796387E-4</v>
      </c>
      <c r="W12" s="629">
        <v>1.6850297998215848E-3</v>
      </c>
      <c r="X12" s="629">
        <v>1.5836264999757068E-2</v>
      </c>
      <c r="Y12" s="629">
        <v>4.2346443775217687E-4</v>
      </c>
      <c r="Z12" s="629">
        <v>2.6930382037827481E-3</v>
      </c>
      <c r="AA12" s="629">
        <v>2.9325812138168586E-4</v>
      </c>
      <c r="AB12" s="629">
        <v>1.9944757234535945E-4</v>
      </c>
      <c r="AC12" s="629">
        <v>1.4091675915103128E-4</v>
      </c>
      <c r="AD12" s="629">
        <v>2.722383377441393E-4</v>
      </c>
      <c r="AE12" s="629">
        <v>2.7491592101666537E-4</v>
      </c>
      <c r="AF12" s="629">
        <v>1.8069420892353945E-4</v>
      </c>
      <c r="AG12" s="629">
        <v>2.8324061136740319E-4</v>
      </c>
      <c r="AH12" s="629">
        <v>7.1561487699616639E-4</v>
      </c>
      <c r="AI12" s="629">
        <v>4.6030693377219732E-4</v>
      </c>
      <c r="AJ12" s="629">
        <v>2.5787662444945388E-4</v>
      </c>
      <c r="AK12" s="629">
        <v>3.5933678395689861E-4</v>
      </c>
      <c r="AL12" s="629">
        <v>4.8071900863179152E-4</v>
      </c>
      <c r="AM12" s="629">
        <v>1.9260849008769555E-3</v>
      </c>
      <c r="AN12" s="629">
        <v>9.5588791577103929E-4</v>
      </c>
      <c r="AO12" s="642">
        <v>1.1047420376836938</v>
      </c>
      <c r="AP12" s="643">
        <v>0.85426230100649436</v>
      </c>
      <c r="AQ12" s="283" t="s">
        <v>225</v>
      </c>
    </row>
    <row r="13" spans="1:43" ht="18.75" customHeight="1" x14ac:dyDescent="0.2">
      <c r="A13" s="195" t="s">
        <v>226</v>
      </c>
      <c r="B13" s="124" t="s">
        <v>9</v>
      </c>
      <c r="C13" s="132"/>
      <c r="D13" s="633">
        <v>1.4961536763475158E-4</v>
      </c>
      <c r="E13" s="633">
        <v>9.3379649031869686E-4</v>
      </c>
      <c r="F13" s="633">
        <v>4.3855705625507418E-4</v>
      </c>
      <c r="G13" s="633">
        <v>1.0368067399571655E-4</v>
      </c>
      <c r="H13" s="633">
        <v>1.0890592078722965E-3</v>
      </c>
      <c r="I13" s="633">
        <v>4.1521642842447042E-4</v>
      </c>
      <c r="J13" s="633">
        <v>9.5333555603861709E-5</v>
      </c>
      <c r="K13" s="633">
        <v>6.1861690439444182E-4</v>
      </c>
      <c r="L13" s="633">
        <v>2.148406933017888E-3</v>
      </c>
      <c r="M13" s="633">
        <v>1.1072758168936019</v>
      </c>
      <c r="N13" s="633">
        <v>4.5942297739521719E-4</v>
      </c>
      <c r="O13" s="633">
        <v>4.8991745696042026E-2</v>
      </c>
      <c r="P13" s="633">
        <v>3.9876707115904256E-2</v>
      </c>
      <c r="Q13" s="633">
        <v>2.1923891204506569E-2</v>
      </c>
      <c r="R13" s="633">
        <v>5.9264811989983082E-3</v>
      </c>
      <c r="S13" s="633">
        <v>2.06952540866494E-3</v>
      </c>
      <c r="T13" s="633">
        <v>1.2911432279550283E-2</v>
      </c>
      <c r="U13" s="633">
        <v>3.9572433125598617E-3</v>
      </c>
      <c r="V13" s="633">
        <v>1.3857024415623021E-2</v>
      </c>
      <c r="W13" s="633">
        <v>1.3418882227558512E-3</v>
      </c>
      <c r="X13" s="633">
        <v>6.9359226838001864E-3</v>
      </c>
      <c r="Y13" s="633">
        <v>2.0757836690646206E-4</v>
      </c>
      <c r="Z13" s="633">
        <v>5.915220075394551E-4</v>
      </c>
      <c r="AA13" s="633">
        <v>7.98182191130246E-5</v>
      </c>
      <c r="AB13" s="633">
        <v>1.2457827639895117E-4</v>
      </c>
      <c r="AC13" s="633">
        <v>8.4516246091339921E-5</v>
      </c>
      <c r="AD13" s="633">
        <v>1.1830005419465295E-4</v>
      </c>
      <c r="AE13" s="633">
        <v>2.0792320910740979E-4</v>
      </c>
      <c r="AF13" s="633">
        <v>1.1184014996217553E-4</v>
      </c>
      <c r="AG13" s="633">
        <v>1.7702499316447605E-4</v>
      </c>
      <c r="AH13" s="633">
        <v>1.0799022668724607E-4</v>
      </c>
      <c r="AI13" s="633">
        <v>7.8312436317208022E-5</v>
      </c>
      <c r="AJ13" s="633">
        <v>1.1964115759604071E-4</v>
      </c>
      <c r="AK13" s="633">
        <v>3.7450142020029677E-4</v>
      </c>
      <c r="AL13" s="633">
        <v>1.4234899268680181E-4</v>
      </c>
      <c r="AM13" s="633">
        <v>2.6157366990551986E-4</v>
      </c>
      <c r="AN13" s="633">
        <v>7.5227063632096627E-4</v>
      </c>
      <c r="AO13" s="646">
        <v>1.275059124089112</v>
      </c>
      <c r="AP13" s="647">
        <v>0.9859631516760986</v>
      </c>
      <c r="AQ13" s="285" t="s">
        <v>226</v>
      </c>
    </row>
    <row r="14" spans="1:43" ht="18.75" customHeight="1" x14ac:dyDescent="0.2">
      <c r="A14" s="191" t="s">
        <v>227</v>
      </c>
      <c r="B14" s="119" t="s">
        <v>10</v>
      </c>
      <c r="C14" s="130"/>
      <c r="D14" s="640">
        <v>1.4485572218806566E-4</v>
      </c>
      <c r="E14" s="640">
        <v>2.0233607356542606E-4</v>
      </c>
      <c r="F14" s="640">
        <v>9.2809747921205699E-4</v>
      </c>
      <c r="G14" s="640">
        <v>1.9648366385991326E-4</v>
      </c>
      <c r="H14" s="640">
        <v>7.0075793456432023E-4</v>
      </c>
      <c r="I14" s="640">
        <v>1.6174984869171106E-3</v>
      </c>
      <c r="J14" s="640">
        <v>1.0709096094462913E-4</v>
      </c>
      <c r="K14" s="640">
        <v>1.1827972391957563E-3</v>
      </c>
      <c r="L14" s="629">
        <v>4.5126203901787818E-3</v>
      </c>
      <c r="M14" s="629">
        <v>3.7110261415013459E-3</v>
      </c>
      <c r="N14" s="629">
        <v>1.2192172845444107</v>
      </c>
      <c r="O14" s="629">
        <v>2.9311583838149323E-2</v>
      </c>
      <c r="P14" s="629">
        <v>7.7555527566141331E-3</v>
      </c>
      <c r="Q14" s="629">
        <v>9.9879185657185763E-3</v>
      </c>
      <c r="R14" s="629">
        <v>9.4431306619774877E-3</v>
      </c>
      <c r="S14" s="629">
        <v>2.0504166114813611E-2</v>
      </c>
      <c r="T14" s="629">
        <v>2.2437300652378919E-2</v>
      </c>
      <c r="U14" s="629">
        <v>9.9954176587642024E-3</v>
      </c>
      <c r="V14" s="629">
        <v>1.2974787340866975E-2</v>
      </c>
      <c r="W14" s="629">
        <v>1.2965897426363308E-2</v>
      </c>
      <c r="X14" s="629">
        <v>4.3172453557670078E-3</v>
      </c>
      <c r="Y14" s="629">
        <v>5.1631985734768569E-4</v>
      </c>
      <c r="Z14" s="629">
        <v>4.4904873275725501E-4</v>
      </c>
      <c r="AA14" s="629">
        <v>1.2157061974114941E-4</v>
      </c>
      <c r="AB14" s="629">
        <v>1.3574902610793675E-4</v>
      </c>
      <c r="AC14" s="629">
        <v>1.5449543327701579E-4</v>
      </c>
      <c r="AD14" s="629">
        <v>8.4195362766811398E-5</v>
      </c>
      <c r="AE14" s="629">
        <v>1.3390604196557938E-4</v>
      </c>
      <c r="AF14" s="629">
        <v>2.3726837681638518E-4</v>
      </c>
      <c r="AG14" s="629">
        <v>2.2467277321613972E-4</v>
      </c>
      <c r="AH14" s="629">
        <v>2.257055148973474E-4</v>
      </c>
      <c r="AI14" s="629">
        <v>7.9069533367227308E-4</v>
      </c>
      <c r="AJ14" s="629">
        <v>3.7619081586117727E-4</v>
      </c>
      <c r="AK14" s="629">
        <v>3.8696184746154393E-4</v>
      </c>
      <c r="AL14" s="629">
        <v>3.1353606290954498E-4</v>
      </c>
      <c r="AM14" s="629">
        <v>1.2422459768437735E-3</v>
      </c>
      <c r="AN14" s="629">
        <v>8.2832831076117388E-4</v>
      </c>
      <c r="AO14" s="642">
        <v>1.3784347390943543</v>
      </c>
      <c r="AP14" s="643">
        <v>1.0659002661607602</v>
      </c>
      <c r="AQ14" s="283" t="s">
        <v>227</v>
      </c>
    </row>
    <row r="15" spans="1:43" ht="18.75" customHeight="1" x14ac:dyDescent="0.2">
      <c r="A15" s="191" t="s">
        <v>228</v>
      </c>
      <c r="B15" s="119" t="s">
        <v>11</v>
      </c>
      <c r="C15" s="130"/>
      <c r="D15" s="640">
        <v>1.7186449784305884E-3</v>
      </c>
      <c r="E15" s="640">
        <v>3.9495345307721634E-3</v>
      </c>
      <c r="F15" s="640">
        <v>8.2986053605444646E-3</v>
      </c>
      <c r="G15" s="640">
        <v>1.0022103188280737E-3</v>
      </c>
      <c r="H15" s="640">
        <v>3.3847446080329624E-3</v>
      </c>
      <c r="I15" s="640">
        <v>7.3446346166423145E-3</v>
      </c>
      <c r="J15" s="640">
        <v>5.1398992586597619E-4</v>
      </c>
      <c r="K15" s="640">
        <v>1.8484812083487056E-3</v>
      </c>
      <c r="L15" s="629">
        <v>5.4085211124862689E-3</v>
      </c>
      <c r="M15" s="629">
        <v>2.0537187830432448E-3</v>
      </c>
      <c r="N15" s="629">
        <v>2.01147399935685E-3</v>
      </c>
      <c r="O15" s="629">
        <v>1.0240261871127414</v>
      </c>
      <c r="P15" s="629">
        <v>1.8177442119950472E-2</v>
      </c>
      <c r="Q15" s="629">
        <v>1.3069548644027948E-2</v>
      </c>
      <c r="R15" s="629">
        <v>8.9098924358453502E-3</v>
      </c>
      <c r="S15" s="629">
        <v>7.8383896389803646E-3</v>
      </c>
      <c r="T15" s="629">
        <v>7.9840479085990998E-3</v>
      </c>
      <c r="U15" s="629">
        <v>8.9218318646744812E-3</v>
      </c>
      <c r="V15" s="629">
        <v>4.5049344197881794E-3</v>
      </c>
      <c r="W15" s="629">
        <v>5.5891297810218184E-3</v>
      </c>
      <c r="X15" s="629">
        <v>3.6688959187761154E-2</v>
      </c>
      <c r="Y15" s="629">
        <v>1.1654726907934009E-3</v>
      </c>
      <c r="Z15" s="629">
        <v>2.4055068134783918E-3</v>
      </c>
      <c r="AA15" s="629">
        <v>4.1763710324208686E-4</v>
      </c>
      <c r="AB15" s="629">
        <v>1.3686557720577453E-3</v>
      </c>
      <c r="AC15" s="629">
        <v>3.7942276890287862E-4</v>
      </c>
      <c r="AD15" s="629">
        <v>7.0090565717590163E-4</v>
      </c>
      <c r="AE15" s="629">
        <v>1.0632254565257242E-3</v>
      </c>
      <c r="AF15" s="629">
        <v>5.9379780190068764E-4</v>
      </c>
      <c r="AG15" s="629">
        <v>1.6231191020892302E-3</v>
      </c>
      <c r="AH15" s="629">
        <v>5.7042619099034676E-4</v>
      </c>
      <c r="AI15" s="629">
        <v>6.4761403062366053E-4</v>
      </c>
      <c r="AJ15" s="629">
        <v>1.1800757200730184E-3</v>
      </c>
      <c r="AK15" s="629">
        <v>8.2672233009625437E-4</v>
      </c>
      <c r="AL15" s="629">
        <v>1.5848405202619974E-3</v>
      </c>
      <c r="AM15" s="629">
        <v>1.1572459155983112E-3</v>
      </c>
      <c r="AN15" s="629">
        <v>1.7250025080263556E-3</v>
      </c>
      <c r="AO15" s="642">
        <v>1.1906545929375778</v>
      </c>
      <c r="AP15" s="643">
        <v>0.92069578016549403</v>
      </c>
      <c r="AQ15" s="283" t="s">
        <v>228</v>
      </c>
    </row>
    <row r="16" spans="1:43" ht="18.75" customHeight="1" x14ac:dyDescent="0.2">
      <c r="A16" s="191" t="s">
        <v>229</v>
      </c>
      <c r="B16" s="119" t="s">
        <v>259</v>
      </c>
      <c r="C16" s="130"/>
      <c r="D16" s="640">
        <v>1.2676341074803802E-4</v>
      </c>
      <c r="E16" s="640">
        <v>1.4479441147017328E-3</v>
      </c>
      <c r="F16" s="640">
        <v>1.2281596340726008E-4</v>
      </c>
      <c r="G16" s="640">
        <v>1.006796426761373E-4</v>
      </c>
      <c r="H16" s="640">
        <v>1.2672171532907462E-4</v>
      </c>
      <c r="I16" s="640">
        <v>1.7758452522306179E-4</v>
      </c>
      <c r="J16" s="640">
        <v>9.7138364159407738E-5</v>
      </c>
      <c r="K16" s="640">
        <v>2.2984380693210222E-4</v>
      </c>
      <c r="L16" s="629">
        <v>5.3674970095789925E-4</v>
      </c>
      <c r="M16" s="629">
        <v>2.465859883014072E-4</v>
      </c>
      <c r="N16" s="629">
        <v>1.0530382203486409E-4</v>
      </c>
      <c r="O16" s="629">
        <v>1.8669888516996229E-4</v>
      </c>
      <c r="P16" s="629">
        <v>1.0319648114680215</v>
      </c>
      <c r="Q16" s="629">
        <v>1.0594604749909833E-2</v>
      </c>
      <c r="R16" s="629">
        <v>1.0878816268643831E-3</v>
      </c>
      <c r="S16" s="629">
        <v>6.5354094306159147E-4</v>
      </c>
      <c r="T16" s="629">
        <v>2.0695048573893577E-3</v>
      </c>
      <c r="U16" s="629">
        <v>9.3274319900977782E-4</v>
      </c>
      <c r="V16" s="629">
        <v>2.908335315263709E-3</v>
      </c>
      <c r="W16" s="629">
        <v>2.0232881152524129E-4</v>
      </c>
      <c r="X16" s="629">
        <v>2.1800194966877791E-3</v>
      </c>
      <c r="Y16" s="629">
        <v>3.2326847727756359E-4</v>
      </c>
      <c r="Z16" s="629">
        <v>4.4733719654473326E-3</v>
      </c>
      <c r="AA16" s="629">
        <v>1.9112973278745591E-4</v>
      </c>
      <c r="AB16" s="629">
        <v>1.8270694382824774E-4</v>
      </c>
      <c r="AC16" s="629">
        <v>2.4184073151642835E-4</v>
      </c>
      <c r="AD16" s="629">
        <v>7.6888129765125565E-5</v>
      </c>
      <c r="AE16" s="629">
        <v>3.4785756693406992E-4</v>
      </c>
      <c r="AF16" s="629">
        <v>3.1204433739881541E-4</v>
      </c>
      <c r="AG16" s="629">
        <v>2.6410542908785004E-4</v>
      </c>
      <c r="AH16" s="629">
        <v>2.1848038000074342E-4</v>
      </c>
      <c r="AI16" s="629">
        <v>1.3465150851471269E-4</v>
      </c>
      <c r="AJ16" s="629">
        <v>1.6865043068500522E-4</v>
      </c>
      <c r="AK16" s="629">
        <v>2.816386023514464E-3</v>
      </c>
      <c r="AL16" s="629">
        <v>1.5813469096890366E-4</v>
      </c>
      <c r="AM16" s="629">
        <v>6.7179266441563597E-5</v>
      </c>
      <c r="AN16" s="629">
        <v>1.4552245852997094E-4</v>
      </c>
      <c r="AO16" s="642">
        <v>1.0662208184800723</v>
      </c>
      <c r="AP16" s="643">
        <v>0.82447505273317101</v>
      </c>
      <c r="AQ16" s="283" t="s">
        <v>229</v>
      </c>
    </row>
    <row r="17" spans="1:43" ht="18.75" customHeight="1" x14ac:dyDescent="0.2">
      <c r="A17" s="191" t="s">
        <v>230</v>
      </c>
      <c r="B17" s="119" t="s">
        <v>260</v>
      </c>
      <c r="C17" s="130"/>
      <c r="D17" s="640">
        <v>2.0529610076387215E-4</v>
      </c>
      <c r="E17" s="640">
        <v>4.0758864056080933E-4</v>
      </c>
      <c r="F17" s="640">
        <v>2.0209174295972E-4</v>
      </c>
      <c r="G17" s="640">
        <v>1.4255407333392642E-4</v>
      </c>
      <c r="H17" s="640">
        <v>1.903819668236758E-4</v>
      </c>
      <c r="I17" s="640">
        <v>2.845330086271081E-4</v>
      </c>
      <c r="J17" s="640">
        <v>1.393091045416513E-4</v>
      </c>
      <c r="K17" s="640">
        <v>1.2130830367739903E-3</v>
      </c>
      <c r="L17" s="629">
        <v>8.5739291812464641E-4</v>
      </c>
      <c r="M17" s="629">
        <v>3.286029632236696E-4</v>
      </c>
      <c r="N17" s="629">
        <v>2.2808529221402985E-4</v>
      </c>
      <c r="O17" s="629">
        <v>1.8140109524463426E-4</v>
      </c>
      <c r="P17" s="629">
        <v>1.7248904211868887E-3</v>
      </c>
      <c r="Q17" s="629">
        <v>1.0417332505793082</v>
      </c>
      <c r="R17" s="629">
        <v>2.9515215489783205E-4</v>
      </c>
      <c r="S17" s="629">
        <v>1.10100172018769E-3</v>
      </c>
      <c r="T17" s="629">
        <v>1.0881889247021297E-3</v>
      </c>
      <c r="U17" s="629">
        <v>2.5990993731184718E-4</v>
      </c>
      <c r="V17" s="629">
        <v>4.6754274203405957E-4</v>
      </c>
      <c r="W17" s="629">
        <v>2.4266338103576176E-4</v>
      </c>
      <c r="X17" s="629">
        <v>3.7492312439125141E-4</v>
      </c>
      <c r="Y17" s="629">
        <v>5.0047373260754427E-4</v>
      </c>
      <c r="Z17" s="629">
        <v>7.6436277815903242E-4</v>
      </c>
      <c r="AA17" s="629">
        <v>2.723481251921481E-4</v>
      </c>
      <c r="AB17" s="629">
        <v>2.9195852666359353E-4</v>
      </c>
      <c r="AC17" s="629">
        <v>4.1413004597529082E-4</v>
      </c>
      <c r="AD17" s="629">
        <v>8.2940517521795521E-5</v>
      </c>
      <c r="AE17" s="629">
        <v>5.4775414132185332E-4</v>
      </c>
      <c r="AF17" s="629">
        <v>5.2844849260008599E-4</v>
      </c>
      <c r="AG17" s="629">
        <v>3.0123334181886556E-4</v>
      </c>
      <c r="AH17" s="629">
        <v>3.1304367189182667E-4</v>
      </c>
      <c r="AI17" s="629">
        <v>1.9082655055981712E-4</v>
      </c>
      <c r="AJ17" s="629">
        <v>2.7920691151663989E-4</v>
      </c>
      <c r="AK17" s="629">
        <v>5.179531471264427E-3</v>
      </c>
      <c r="AL17" s="629">
        <v>1.8864371670721379E-4</v>
      </c>
      <c r="AM17" s="629">
        <v>1.0631837603107665E-4</v>
      </c>
      <c r="AN17" s="629">
        <v>1.8324544201879601E-4</v>
      </c>
      <c r="AO17" s="642">
        <v>1.0618123087700972</v>
      </c>
      <c r="AP17" s="643">
        <v>0.82106609071272596</v>
      </c>
      <c r="AQ17" s="283" t="s">
        <v>230</v>
      </c>
    </row>
    <row r="18" spans="1:43" ht="18.75" customHeight="1" x14ac:dyDescent="0.2">
      <c r="A18" s="191" t="s">
        <v>231</v>
      </c>
      <c r="B18" s="119" t="s">
        <v>261</v>
      </c>
      <c r="C18" s="130"/>
      <c r="D18" s="640">
        <v>8.6483759059350594E-6</v>
      </c>
      <c r="E18" s="640">
        <v>8.5121291724830643E-6</v>
      </c>
      <c r="F18" s="640">
        <v>8.2206126665689797E-6</v>
      </c>
      <c r="G18" s="640">
        <v>6.9606993856335738E-6</v>
      </c>
      <c r="H18" s="640">
        <v>6.6534258160499649E-6</v>
      </c>
      <c r="I18" s="640">
        <v>1.010230659832054E-5</v>
      </c>
      <c r="J18" s="640">
        <v>4.923018651031968E-6</v>
      </c>
      <c r="K18" s="640">
        <v>6.3535194364591732E-6</v>
      </c>
      <c r="L18" s="629">
        <v>9.8507096893097729E-6</v>
      </c>
      <c r="M18" s="629">
        <v>5.2749239374677265E-6</v>
      </c>
      <c r="N18" s="629">
        <v>5.1518266707553289E-6</v>
      </c>
      <c r="O18" s="629">
        <v>4.8750832937645849E-6</v>
      </c>
      <c r="P18" s="629">
        <v>3.1245665853209663E-5</v>
      </c>
      <c r="Q18" s="629">
        <v>1.2860361435148063E-4</v>
      </c>
      <c r="R18" s="629">
        <v>1.0033450917438052</v>
      </c>
      <c r="S18" s="629">
        <v>1.0249631269093744E-5</v>
      </c>
      <c r="T18" s="629">
        <v>8.4586685304224345E-5</v>
      </c>
      <c r="U18" s="629">
        <v>6.3335962539621977E-6</v>
      </c>
      <c r="V18" s="629">
        <v>1.4070064317702161E-5</v>
      </c>
      <c r="W18" s="629">
        <v>1.2697629822391805E-5</v>
      </c>
      <c r="X18" s="629">
        <v>1.9130091825077037E-5</v>
      </c>
      <c r="Y18" s="629">
        <v>1.5897744668496541E-5</v>
      </c>
      <c r="Z18" s="629">
        <v>2.5889760037084469E-5</v>
      </c>
      <c r="AA18" s="629">
        <v>1.2058908568298886E-5</v>
      </c>
      <c r="AB18" s="629">
        <v>4.1283465752295392E-5</v>
      </c>
      <c r="AC18" s="629">
        <v>1.6624497332849696E-5</v>
      </c>
      <c r="AD18" s="629">
        <v>3.1491352092099623E-6</v>
      </c>
      <c r="AE18" s="629">
        <v>1.9588674747290738E-5</v>
      </c>
      <c r="AF18" s="629">
        <v>2.3178937547628119E-5</v>
      </c>
      <c r="AG18" s="629">
        <v>9.5123471696312954E-5</v>
      </c>
      <c r="AH18" s="629">
        <v>1.3635077153412889E-5</v>
      </c>
      <c r="AI18" s="629">
        <v>4.070010447110492E-4</v>
      </c>
      <c r="AJ18" s="629">
        <v>1.3331326416088893E-5</v>
      </c>
      <c r="AK18" s="629">
        <v>1.5895030596497903E-4</v>
      </c>
      <c r="AL18" s="629">
        <v>3.7726204505838307E-5</v>
      </c>
      <c r="AM18" s="629">
        <v>7.9273549263043355E-4</v>
      </c>
      <c r="AN18" s="629">
        <v>1.5136964963685253E-5</v>
      </c>
      <c r="AO18" s="642">
        <v>1.0054288463659313</v>
      </c>
      <c r="AP18" s="643">
        <v>0.777466531096903</v>
      </c>
      <c r="AQ18" s="283" t="s">
        <v>231</v>
      </c>
    </row>
    <row r="19" spans="1:43" ht="18.75" customHeight="1" x14ac:dyDescent="0.2">
      <c r="A19" s="191" t="s">
        <v>232</v>
      </c>
      <c r="B19" s="119" t="s">
        <v>262</v>
      </c>
      <c r="C19" s="130"/>
      <c r="D19" s="640">
        <v>2.7144075387840962E-5</v>
      </c>
      <c r="E19" s="640">
        <v>2.9864381609756785E-5</v>
      </c>
      <c r="F19" s="640">
        <v>2.5996573619114847E-5</v>
      </c>
      <c r="G19" s="640">
        <v>2.0214891962436084E-5</v>
      </c>
      <c r="H19" s="640">
        <v>2.097055977161477E-5</v>
      </c>
      <c r="I19" s="640">
        <v>3.6106391454018895E-5</v>
      </c>
      <c r="J19" s="640">
        <v>1.7474383406716304E-5</v>
      </c>
      <c r="K19" s="640">
        <v>2.1831436063940841E-5</v>
      </c>
      <c r="L19" s="629">
        <v>3.5046629126853149E-5</v>
      </c>
      <c r="M19" s="629">
        <v>1.9182530295616156E-5</v>
      </c>
      <c r="N19" s="629">
        <v>1.9262972261142936E-5</v>
      </c>
      <c r="O19" s="629">
        <v>1.7327468601024336E-5</v>
      </c>
      <c r="P19" s="629">
        <v>7.7910905924039308E-5</v>
      </c>
      <c r="Q19" s="629">
        <v>7.4462692461803987E-4</v>
      </c>
      <c r="R19" s="629">
        <v>8.6507153183927061E-3</v>
      </c>
      <c r="S19" s="629">
        <v>1.0104947405655391</v>
      </c>
      <c r="T19" s="629">
        <v>4.6366820620874919E-3</v>
      </c>
      <c r="U19" s="629">
        <v>1.2880694088620973E-2</v>
      </c>
      <c r="V19" s="629">
        <v>6.1184389511498413E-4</v>
      </c>
      <c r="W19" s="629">
        <v>6.9963667129785612E-5</v>
      </c>
      <c r="X19" s="629">
        <v>6.0033569700376669E-5</v>
      </c>
      <c r="Y19" s="629">
        <v>6.3447907076525021E-5</v>
      </c>
      <c r="Z19" s="629">
        <v>8.2136915754025359E-5</v>
      </c>
      <c r="AA19" s="629">
        <v>3.8022426799843212E-5</v>
      </c>
      <c r="AB19" s="629">
        <v>4.1658767990602739E-5</v>
      </c>
      <c r="AC19" s="629">
        <v>6.0054811221896404E-5</v>
      </c>
      <c r="AD19" s="629">
        <v>1.1426617733017738E-5</v>
      </c>
      <c r="AE19" s="629">
        <v>7.0184989084179987E-5</v>
      </c>
      <c r="AF19" s="629">
        <v>1.0552686419453725E-4</v>
      </c>
      <c r="AG19" s="629">
        <v>9.396575167808322E-5</v>
      </c>
      <c r="AH19" s="629">
        <v>9.319960802277163E-5</v>
      </c>
      <c r="AI19" s="629">
        <v>3.1242063738406714E-5</v>
      </c>
      <c r="AJ19" s="629">
        <v>4.3135506478868366E-5</v>
      </c>
      <c r="AK19" s="629">
        <v>6.4486764099107416E-4</v>
      </c>
      <c r="AL19" s="629">
        <v>2.8037940119238513E-5</v>
      </c>
      <c r="AM19" s="629">
        <v>1.3327288105644145E-3</v>
      </c>
      <c r="AN19" s="629">
        <v>3.0466326044902448E-5</v>
      </c>
      <c r="AO19" s="642">
        <v>1.0412877362381801</v>
      </c>
      <c r="AP19" s="643">
        <v>0.80519508376249493</v>
      </c>
      <c r="AQ19" s="283" t="s">
        <v>232</v>
      </c>
    </row>
    <row r="20" spans="1:43" ht="18.75" customHeight="1" x14ac:dyDescent="0.2">
      <c r="A20" s="191" t="s">
        <v>233</v>
      </c>
      <c r="B20" s="119" t="s">
        <v>12</v>
      </c>
      <c r="C20" s="130"/>
      <c r="D20" s="640">
        <v>6.2702640456411711E-5</v>
      </c>
      <c r="E20" s="640">
        <v>3.8966717070268573E-5</v>
      </c>
      <c r="F20" s="640">
        <v>3.2816893596156847E-5</v>
      </c>
      <c r="G20" s="640">
        <v>2.4970347741325352E-5</v>
      </c>
      <c r="H20" s="640">
        <v>3.8776096077762644E-5</v>
      </c>
      <c r="I20" s="640">
        <v>4.2816032328198052E-5</v>
      </c>
      <c r="J20" s="640">
        <v>2.538493018876586E-5</v>
      </c>
      <c r="K20" s="640">
        <v>3.4257952846181074E-5</v>
      </c>
      <c r="L20" s="629">
        <v>4.9799234900426478E-5</v>
      </c>
      <c r="M20" s="629">
        <v>3.0381823047203033E-5</v>
      </c>
      <c r="N20" s="629">
        <v>2.6049271538471095E-5</v>
      </c>
      <c r="O20" s="629">
        <v>9.1514986983246872E-5</v>
      </c>
      <c r="P20" s="629">
        <v>5.111791147991673E-4</v>
      </c>
      <c r="Q20" s="629">
        <v>2.2733215079041996E-3</v>
      </c>
      <c r="R20" s="629">
        <v>1.6159156370854043E-3</v>
      </c>
      <c r="S20" s="629">
        <v>7.2028604481331809E-4</v>
      </c>
      <c r="T20" s="629">
        <v>1.0077728878639758</v>
      </c>
      <c r="U20" s="629">
        <v>2.8115525816535128E-3</v>
      </c>
      <c r="V20" s="629">
        <v>4.1699293240973533E-3</v>
      </c>
      <c r="W20" s="629">
        <v>9.8732657184902285E-5</v>
      </c>
      <c r="X20" s="629">
        <v>8.285915881329855E-4</v>
      </c>
      <c r="Y20" s="629">
        <v>8.6058490116622466E-5</v>
      </c>
      <c r="Z20" s="629">
        <v>1.5670375553790495E-4</v>
      </c>
      <c r="AA20" s="629">
        <v>4.2504490314362935E-5</v>
      </c>
      <c r="AB20" s="629">
        <v>6.4768499456525712E-5</v>
      </c>
      <c r="AC20" s="629">
        <v>6.259242076504405E-5</v>
      </c>
      <c r="AD20" s="629">
        <v>2.4831578066899202E-5</v>
      </c>
      <c r="AE20" s="629">
        <v>9.3456341016901899E-5</v>
      </c>
      <c r="AF20" s="629">
        <v>9.8265626443695537E-5</v>
      </c>
      <c r="AG20" s="629">
        <v>1.7825348715056676E-4</v>
      </c>
      <c r="AH20" s="629">
        <v>1.128861550047958E-4</v>
      </c>
      <c r="AI20" s="629">
        <v>3.7354346035627082E-5</v>
      </c>
      <c r="AJ20" s="629">
        <v>4.3287045933218662E-5</v>
      </c>
      <c r="AK20" s="629">
        <v>7.0919610761592219E-4</v>
      </c>
      <c r="AL20" s="629">
        <v>4.3182101306567472E-5</v>
      </c>
      <c r="AM20" s="629">
        <v>2.423777808590928E-5</v>
      </c>
      <c r="AN20" s="629">
        <v>6.8319742748531226E-5</v>
      </c>
      <c r="AO20" s="642">
        <v>1.0231467312120199</v>
      </c>
      <c r="AP20" s="643">
        <v>0.79116721466039153</v>
      </c>
      <c r="AQ20" s="283" t="s">
        <v>233</v>
      </c>
    </row>
    <row r="21" spans="1:43" ht="18.75" customHeight="1" x14ac:dyDescent="0.2">
      <c r="A21" s="192" t="s">
        <v>234</v>
      </c>
      <c r="B21" s="122" t="s">
        <v>382</v>
      </c>
      <c r="C21" s="131"/>
      <c r="D21" s="631">
        <v>2.648221862015112E-7</v>
      </c>
      <c r="E21" s="631">
        <v>3.348877924604769E-7</v>
      </c>
      <c r="F21" s="631">
        <v>2.9437040093699015E-7</v>
      </c>
      <c r="G21" s="631">
        <v>2.1847892864445015E-7</v>
      </c>
      <c r="H21" s="631">
        <v>2.5854346089465916E-7</v>
      </c>
      <c r="I21" s="631">
        <v>6.0067852683134362E-7</v>
      </c>
      <c r="J21" s="631">
        <v>1.993090625079162E-7</v>
      </c>
      <c r="K21" s="631">
        <v>2.3010608484678103E-7</v>
      </c>
      <c r="L21" s="631">
        <v>4.77738559387889E-7</v>
      </c>
      <c r="M21" s="631">
        <v>2.2784171006469435E-7</v>
      </c>
      <c r="N21" s="631">
        <v>1.9499720612908585E-7</v>
      </c>
      <c r="O21" s="631">
        <v>3.4701318838005331E-7</v>
      </c>
      <c r="P21" s="631">
        <v>8.5804104594026608E-7</v>
      </c>
      <c r="Q21" s="631">
        <v>6.284045350121793E-7</v>
      </c>
      <c r="R21" s="631">
        <v>2.0146676933316206E-7</v>
      </c>
      <c r="S21" s="631">
        <v>4.3466794175840483E-7</v>
      </c>
      <c r="T21" s="631">
        <v>2.8039953670480448E-7</v>
      </c>
      <c r="U21" s="631">
        <v>1.0001089444710263</v>
      </c>
      <c r="V21" s="631">
        <v>8.3732183239364089E-7</v>
      </c>
      <c r="W21" s="631">
        <v>4.1242743242046795E-7</v>
      </c>
      <c r="X21" s="631">
        <v>6.0610499396228522E-6</v>
      </c>
      <c r="Y21" s="631">
        <v>6.4924071329658652E-7</v>
      </c>
      <c r="Z21" s="631">
        <v>9.0330708028662055E-7</v>
      </c>
      <c r="AA21" s="631">
        <v>4.0776809793960257E-7</v>
      </c>
      <c r="AB21" s="631">
        <v>1.1053012141968782E-6</v>
      </c>
      <c r="AC21" s="631">
        <v>8.3701975324039363E-7</v>
      </c>
      <c r="AD21" s="631">
        <v>3.1064876514188655E-7</v>
      </c>
      <c r="AE21" s="631">
        <v>8.87105340758393E-7</v>
      </c>
      <c r="AF21" s="631">
        <v>1.1297917650229155E-6</v>
      </c>
      <c r="AG21" s="631">
        <v>4.6627558753396329E-6</v>
      </c>
      <c r="AH21" s="631">
        <v>7.2750202807712772E-7</v>
      </c>
      <c r="AI21" s="631">
        <v>3.0925042096508005E-7</v>
      </c>
      <c r="AJ21" s="631">
        <v>5.1808759074672989E-7</v>
      </c>
      <c r="AK21" s="631">
        <v>4.7430344762454992E-6</v>
      </c>
      <c r="AL21" s="631">
        <v>5.6710309165295804E-7</v>
      </c>
      <c r="AM21" s="631">
        <v>2.2619410439607224E-7</v>
      </c>
      <c r="AN21" s="631">
        <v>7.4753682221499983E-7</v>
      </c>
      <c r="AO21" s="644">
        <v>1.0001410386843064</v>
      </c>
      <c r="AP21" s="645">
        <v>0.77337763558709161</v>
      </c>
      <c r="AQ21" s="284" t="s">
        <v>234</v>
      </c>
    </row>
    <row r="22" spans="1:43" ht="18.75" customHeight="1" x14ac:dyDescent="0.2">
      <c r="A22" s="191" t="s">
        <v>0</v>
      </c>
      <c r="B22" s="119" t="s">
        <v>263</v>
      </c>
      <c r="C22" s="130"/>
      <c r="D22" s="629">
        <v>1.0153800110350171E-3</v>
      </c>
      <c r="E22" s="629">
        <v>2.6242461331455841E-4</v>
      </c>
      <c r="F22" s="629">
        <v>1.9933346802379897E-4</v>
      </c>
      <c r="G22" s="629">
        <v>1.0083282824622794E-4</v>
      </c>
      <c r="H22" s="629">
        <v>1.1649207041261992E-4</v>
      </c>
      <c r="I22" s="629">
        <v>1.7707768291386604E-4</v>
      </c>
      <c r="J22" s="629">
        <v>1.0320218601075569E-4</v>
      </c>
      <c r="K22" s="629">
        <v>1.0689888770252307E-4</v>
      </c>
      <c r="L22" s="629">
        <v>1.8807571195544274E-4</v>
      </c>
      <c r="M22" s="629">
        <v>9.918113688294462E-5</v>
      </c>
      <c r="N22" s="629">
        <v>9.0663072466620902E-5</v>
      </c>
      <c r="O22" s="629">
        <v>8.0718143246059581E-5</v>
      </c>
      <c r="P22" s="629">
        <v>1.0285174995413846E-4</v>
      </c>
      <c r="Q22" s="629">
        <v>1.0594142402637869E-4</v>
      </c>
      <c r="R22" s="629">
        <v>1.0297256316004692E-4</v>
      </c>
      <c r="S22" s="629">
        <v>1.5683290128406635E-4</v>
      </c>
      <c r="T22" s="629">
        <v>9.8230803764115187E-5</v>
      </c>
      <c r="U22" s="629">
        <v>9.0198538248444627E-5</v>
      </c>
      <c r="V22" s="629">
        <v>1.0374144412998099</v>
      </c>
      <c r="W22" s="629">
        <v>2.0160825442316489E-4</v>
      </c>
      <c r="X22" s="629">
        <v>2.218445124313871E-4</v>
      </c>
      <c r="Y22" s="629">
        <v>3.134965825241644E-4</v>
      </c>
      <c r="Z22" s="629">
        <v>3.8829332995293987E-4</v>
      </c>
      <c r="AA22" s="629">
        <v>1.8972076307944855E-4</v>
      </c>
      <c r="AB22" s="629">
        <v>1.9599797479572718E-4</v>
      </c>
      <c r="AC22" s="629">
        <v>2.6697167433154938E-4</v>
      </c>
      <c r="AD22" s="629">
        <v>5.2381243798789695E-5</v>
      </c>
      <c r="AE22" s="629">
        <v>8.1637077391500485E-4</v>
      </c>
      <c r="AF22" s="629">
        <v>3.335877226946733E-4</v>
      </c>
      <c r="AG22" s="629">
        <v>8.8456308023179483E-4</v>
      </c>
      <c r="AH22" s="629">
        <v>2.1624358387471607E-4</v>
      </c>
      <c r="AI22" s="629">
        <v>1.2457805920345859E-4</v>
      </c>
      <c r="AJ22" s="629">
        <v>1.8671980386411865E-4</v>
      </c>
      <c r="AK22" s="629">
        <v>3.1745754871618076E-3</v>
      </c>
      <c r="AL22" s="629">
        <v>1.4957593285801814E-4</v>
      </c>
      <c r="AM22" s="629">
        <v>8.225532121174201E-5</v>
      </c>
      <c r="AN22" s="629">
        <v>1.9861325936033504E-4</v>
      </c>
      <c r="AO22" s="642">
        <v>1.0486091464521701</v>
      </c>
      <c r="AP22" s="643">
        <v>0.8108565002042275</v>
      </c>
      <c r="AQ22" s="283" t="s">
        <v>0</v>
      </c>
    </row>
    <row r="23" spans="1:43" ht="18.75" customHeight="1" x14ac:dyDescent="0.2">
      <c r="A23" s="191" t="s">
        <v>1</v>
      </c>
      <c r="B23" s="119" t="s">
        <v>108</v>
      </c>
      <c r="C23" s="130"/>
      <c r="D23" s="629">
        <v>1.4194243223660231E-3</v>
      </c>
      <c r="E23" s="629">
        <v>2.2150657387603589E-3</v>
      </c>
      <c r="F23" s="629">
        <v>3.4229558323092928E-3</v>
      </c>
      <c r="G23" s="629">
        <v>7.9093888728421612E-3</v>
      </c>
      <c r="H23" s="629">
        <v>5.8248160544457309E-3</v>
      </c>
      <c r="I23" s="629">
        <v>2.4109376846770023E-3</v>
      </c>
      <c r="J23" s="629">
        <v>6.9713828102160695E-4</v>
      </c>
      <c r="K23" s="629">
        <v>2.5803230725061927E-3</v>
      </c>
      <c r="L23" s="629">
        <v>3.5768597778898584E-3</v>
      </c>
      <c r="M23" s="629">
        <v>5.7204471257946386E-3</v>
      </c>
      <c r="N23" s="629">
        <v>3.4770987009016409E-2</v>
      </c>
      <c r="O23" s="629">
        <v>1.614316052043239E-3</v>
      </c>
      <c r="P23" s="629">
        <v>1.3345987398320248E-3</v>
      </c>
      <c r="Q23" s="629">
        <v>2.4842539222729686E-3</v>
      </c>
      <c r="R23" s="629">
        <v>3.3070331815184982E-3</v>
      </c>
      <c r="S23" s="629">
        <v>1.9351466171808182E-3</v>
      </c>
      <c r="T23" s="629">
        <v>1.9965650232758483E-3</v>
      </c>
      <c r="U23" s="629">
        <v>2.8671514219068286E-3</v>
      </c>
      <c r="V23" s="629">
        <v>1.2129589815346974E-3</v>
      </c>
      <c r="W23" s="629">
        <v>1.0161974458791743</v>
      </c>
      <c r="X23" s="629">
        <v>2.0552426327045121E-3</v>
      </c>
      <c r="Y23" s="629">
        <v>2.8011016190020049E-3</v>
      </c>
      <c r="Z23" s="629">
        <v>2.9785417746804425E-3</v>
      </c>
      <c r="AA23" s="629">
        <v>2.9455032604102493E-3</v>
      </c>
      <c r="AB23" s="629">
        <v>3.0258768769283323E-3</v>
      </c>
      <c r="AC23" s="629">
        <v>7.1564015181621232E-3</v>
      </c>
      <c r="AD23" s="629">
        <v>5.8895767389485645E-4</v>
      </c>
      <c r="AE23" s="629">
        <v>1.4132801041710677E-3</v>
      </c>
      <c r="AF23" s="629">
        <v>8.8926534497269956E-3</v>
      </c>
      <c r="AG23" s="629">
        <v>3.4850792938407528E-3</v>
      </c>
      <c r="AH23" s="629">
        <v>7.6974049810328597E-3</v>
      </c>
      <c r="AI23" s="629">
        <v>2.1652698551275387E-3</v>
      </c>
      <c r="AJ23" s="629">
        <v>1.7006729958756968E-2</v>
      </c>
      <c r="AK23" s="629">
        <v>3.2030935182242475E-3</v>
      </c>
      <c r="AL23" s="629">
        <v>3.1151036110203529E-3</v>
      </c>
      <c r="AM23" s="629">
        <v>5.3803190086281649E-2</v>
      </c>
      <c r="AN23" s="629">
        <v>1.3320501756903481E-3</v>
      </c>
      <c r="AO23" s="642">
        <v>1.2271632939800237</v>
      </c>
      <c r="AP23" s="643">
        <v>0.9489268113885565</v>
      </c>
      <c r="AQ23" s="283" t="s">
        <v>1</v>
      </c>
    </row>
    <row r="24" spans="1:43" ht="18.75" customHeight="1" x14ac:dyDescent="0.2">
      <c r="A24" s="191" t="s">
        <v>235</v>
      </c>
      <c r="B24" s="119" t="s">
        <v>264</v>
      </c>
      <c r="C24" s="130"/>
      <c r="D24" s="629">
        <v>5.120147165782591E-3</v>
      </c>
      <c r="E24" s="629">
        <v>6.5054273861257844E-3</v>
      </c>
      <c r="F24" s="629">
        <v>2.2676552282517256E-3</v>
      </c>
      <c r="G24" s="629">
        <v>4.8552566033990526E-3</v>
      </c>
      <c r="H24" s="629">
        <v>9.6525604409235157E-3</v>
      </c>
      <c r="I24" s="629">
        <v>4.0948465627418038E-3</v>
      </c>
      <c r="J24" s="629">
        <v>7.656053881987342E-3</v>
      </c>
      <c r="K24" s="629">
        <v>6.5571373953120082E-3</v>
      </c>
      <c r="L24" s="629">
        <v>9.0040868633496172E-3</v>
      </c>
      <c r="M24" s="629">
        <v>1.1535904010196767E-2</v>
      </c>
      <c r="N24" s="629">
        <v>7.0839626231077859E-3</v>
      </c>
      <c r="O24" s="629">
        <v>9.0028080742922297E-3</v>
      </c>
      <c r="P24" s="629">
        <v>4.9509713330385943E-3</v>
      </c>
      <c r="Q24" s="629">
        <v>3.2352216771686687E-3</v>
      </c>
      <c r="R24" s="629">
        <v>2.5423178260812617E-3</v>
      </c>
      <c r="S24" s="629">
        <v>6.129362805550014E-3</v>
      </c>
      <c r="T24" s="629">
        <v>3.5513013199294182E-3</v>
      </c>
      <c r="U24" s="629">
        <v>3.2882954668362985E-3</v>
      </c>
      <c r="V24" s="629">
        <v>2.6772929728584752E-3</v>
      </c>
      <c r="W24" s="629">
        <v>4.2990714394691883E-3</v>
      </c>
      <c r="X24" s="629">
        <v>1.0025822814219705</v>
      </c>
      <c r="Y24" s="629">
        <v>2.183340171881713E-2</v>
      </c>
      <c r="Z24" s="629">
        <v>5.0430911288712785E-2</v>
      </c>
      <c r="AA24" s="629">
        <v>5.7257195749253536E-3</v>
      </c>
      <c r="AB24" s="629">
        <v>5.9039893367581718E-3</v>
      </c>
      <c r="AC24" s="629">
        <v>5.1074649266757638E-3</v>
      </c>
      <c r="AD24" s="629">
        <v>1.5072350346410687E-2</v>
      </c>
      <c r="AE24" s="629">
        <v>1.0938377802473363E-2</v>
      </c>
      <c r="AF24" s="629">
        <v>6.6250997957311422E-3</v>
      </c>
      <c r="AG24" s="629">
        <v>1.0269270226920191E-2</v>
      </c>
      <c r="AH24" s="629">
        <v>8.4869223692525045E-3</v>
      </c>
      <c r="AI24" s="629">
        <v>4.555723015466983E-3</v>
      </c>
      <c r="AJ24" s="629">
        <v>3.1074403343239526E-3</v>
      </c>
      <c r="AK24" s="629">
        <v>2.4914843174040431E-3</v>
      </c>
      <c r="AL24" s="629">
        <v>5.3525705212626035E-3</v>
      </c>
      <c r="AM24" s="629">
        <v>2.7253918245503193E-3</v>
      </c>
      <c r="AN24" s="629">
        <v>1.6843987484880162E-2</v>
      </c>
      <c r="AO24" s="642">
        <v>1.2920620673829377</v>
      </c>
      <c r="AP24" s="643">
        <v>0.99911099340440002</v>
      </c>
      <c r="AQ24" s="283" t="s">
        <v>235</v>
      </c>
    </row>
    <row r="25" spans="1:43" ht="18.75" customHeight="1" x14ac:dyDescent="0.2">
      <c r="A25" s="195" t="s">
        <v>236</v>
      </c>
      <c r="B25" s="124" t="s">
        <v>393</v>
      </c>
      <c r="C25" s="132"/>
      <c r="D25" s="633">
        <v>1.5117194297510723E-2</v>
      </c>
      <c r="E25" s="633">
        <v>2.2596616959522323E-2</v>
      </c>
      <c r="F25" s="633">
        <v>2.061478045024118E-2</v>
      </c>
      <c r="G25" s="633">
        <v>3.5132941475852268E-2</v>
      </c>
      <c r="H25" s="633">
        <v>7.3908653083512757E-2</v>
      </c>
      <c r="I25" s="633">
        <v>3.2444076012373778E-2</v>
      </c>
      <c r="J25" s="633">
        <v>1.9928720658123546E-2</v>
      </c>
      <c r="K25" s="633">
        <v>3.2446571434368007E-2</v>
      </c>
      <c r="L25" s="633">
        <v>4.9777383065487818E-2</v>
      </c>
      <c r="M25" s="633">
        <v>0.11306496089628292</v>
      </c>
      <c r="N25" s="633">
        <v>4.1355442220207643E-2</v>
      </c>
      <c r="O25" s="633">
        <v>2.6136672556630183E-2</v>
      </c>
      <c r="P25" s="633">
        <v>3.6074919086991168E-2</v>
      </c>
      <c r="Q25" s="633">
        <v>1.7336399362592861E-2</v>
      </c>
      <c r="R25" s="633">
        <v>3.2201552162309355E-2</v>
      </c>
      <c r="S25" s="633">
        <v>3.5768551240350069E-2</v>
      </c>
      <c r="T25" s="633">
        <v>1.281818327782789E-2</v>
      </c>
      <c r="U25" s="633">
        <v>1.2426499441026679E-2</v>
      </c>
      <c r="V25" s="633">
        <v>4.4501051518249013E-2</v>
      </c>
      <c r="W25" s="633">
        <v>2.7459289067662172E-2</v>
      </c>
      <c r="X25" s="633">
        <v>7.766866797786316E-3</v>
      </c>
      <c r="Y25" s="633">
        <v>1.1332131578695395</v>
      </c>
      <c r="Z25" s="633">
        <v>6.941597479090339E-2</v>
      </c>
      <c r="AA25" s="633">
        <v>7.4973585481524371E-2</v>
      </c>
      <c r="AB25" s="633">
        <v>2.7527478016912119E-2</v>
      </c>
      <c r="AC25" s="633">
        <v>7.7660383686566211E-3</v>
      </c>
      <c r="AD25" s="633">
        <v>4.1919609371176021E-3</v>
      </c>
      <c r="AE25" s="633">
        <v>1.1852040580236476E-2</v>
      </c>
      <c r="AF25" s="633">
        <v>1.0302736312113219E-2</v>
      </c>
      <c r="AG25" s="633">
        <v>1.5208621436183357E-2</v>
      </c>
      <c r="AH25" s="633">
        <v>1.7596798169452709E-2</v>
      </c>
      <c r="AI25" s="633">
        <v>1.6389216500906134E-2</v>
      </c>
      <c r="AJ25" s="633">
        <v>6.7728808233323357E-3</v>
      </c>
      <c r="AK25" s="633">
        <v>6.5762819794900548E-3</v>
      </c>
      <c r="AL25" s="633">
        <v>3.3821253912295894E-2</v>
      </c>
      <c r="AM25" s="633">
        <v>1.5545279492236143E-2</v>
      </c>
      <c r="AN25" s="633">
        <v>8.5115371686900147E-3</v>
      </c>
      <c r="AO25" s="646">
        <v>2.1685421669044977</v>
      </c>
      <c r="AP25" s="647">
        <v>1.6768655108061059</v>
      </c>
      <c r="AQ25" s="285" t="s">
        <v>236</v>
      </c>
    </row>
    <row r="26" spans="1:43" ht="18.75" customHeight="1" x14ac:dyDescent="0.2">
      <c r="A26" s="191" t="s">
        <v>237</v>
      </c>
      <c r="B26" s="119" t="s">
        <v>266</v>
      </c>
      <c r="C26" s="130"/>
      <c r="D26" s="640">
        <v>8.2870436603321555E-4</v>
      </c>
      <c r="E26" s="640">
        <v>1.8495195650811965E-3</v>
      </c>
      <c r="F26" s="640">
        <v>2.6679329943617718E-3</v>
      </c>
      <c r="G26" s="640">
        <v>3.6275445513188056E-3</v>
      </c>
      <c r="H26" s="640">
        <v>3.001743998668227E-3</v>
      </c>
      <c r="I26" s="640">
        <v>4.3165194592120993E-3</v>
      </c>
      <c r="J26" s="640">
        <v>7.8220365221760596E-4</v>
      </c>
      <c r="K26" s="640">
        <v>1.0942231444536227E-3</v>
      </c>
      <c r="L26" s="629">
        <v>1.6521729893419111E-3</v>
      </c>
      <c r="M26" s="629">
        <v>1.8808336254875987E-3</v>
      </c>
      <c r="N26" s="629">
        <v>1.2485144550479551E-3</v>
      </c>
      <c r="O26" s="629">
        <v>7.4362326012372075E-4</v>
      </c>
      <c r="P26" s="629">
        <v>1.1175104270557822E-3</v>
      </c>
      <c r="Q26" s="629">
        <v>8.0962881136792115E-4</v>
      </c>
      <c r="R26" s="629">
        <v>8.9553638191468407E-4</v>
      </c>
      <c r="S26" s="629">
        <v>1.5128015700340289E-3</v>
      </c>
      <c r="T26" s="629">
        <v>7.1856867618519166E-4</v>
      </c>
      <c r="U26" s="629">
        <v>7.4595091663791498E-4</v>
      </c>
      <c r="V26" s="629">
        <v>6.5315172235956315E-4</v>
      </c>
      <c r="W26" s="629">
        <v>1.6486080020118436E-3</v>
      </c>
      <c r="X26" s="629">
        <v>1.4469590159168662E-3</v>
      </c>
      <c r="Y26" s="629">
        <v>1.3147786233328428E-3</v>
      </c>
      <c r="Z26" s="629">
        <v>1.0710017400313636</v>
      </c>
      <c r="AA26" s="629">
        <v>8.8590784629134795E-3</v>
      </c>
      <c r="AB26" s="629">
        <v>3.2952464088006009E-3</v>
      </c>
      <c r="AC26" s="629">
        <v>1.8558154123794262E-3</v>
      </c>
      <c r="AD26" s="629">
        <v>6.0972331827436113E-4</v>
      </c>
      <c r="AE26" s="629">
        <v>5.5818048905336183E-3</v>
      </c>
      <c r="AF26" s="629">
        <v>2.9997455961402646E-3</v>
      </c>
      <c r="AG26" s="629">
        <v>4.9304866199679611E-3</v>
      </c>
      <c r="AH26" s="629">
        <v>8.5402513847002356E-3</v>
      </c>
      <c r="AI26" s="629">
        <v>5.8638170737869014E-3</v>
      </c>
      <c r="AJ26" s="629">
        <v>2.8182822136369303E-3</v>
      </c>
      <c r="AK26" s="629">
        <v>1.0966973193978135E-3</v>
      </c>
      <c r="AL26" s="629">
        <v>1.05340668287496E-2</v>
      </c>
      <c r="AM26" s="629">
        <v>1.1188991157409698E-3</v>
      </c>
      <c r="AN26" s="629">
        <v>1.7329870388901956E-3</v>
      </c>
      <c r="AO26" s="642">
        <v>1.1653956719234402</v>
      </c>
      <c r="AP26" s="643">
        <v>0.9011638503117877</v>
      </c>
      <c r="AQ26" s="283" t="s">
        <v>237</v>
      </c>
    </row>
    <row r="27" spans="1:43" ht="18.75" customHeight="1" x14ac:dyDescent="0.2">
      <c r="A27" s="191" t="s">
        <v>238</v>
      </c>
      <c r="B27" s="119" t="s">
        <v>267</v>
      </c>
      <c r="C27" s="130"/>
      <c r="D27" s="640">
        <v>1.097506054057371E-3</v>
      </c>
      <c r="E27" s="640">
        <v>3.6814999362935973E-3</v>
      </c>
      <c r="F27" s="640">
        <v>2.9803112982145757E-3</v>
      </c>
      <c r="G27" s="640">
        <v>2.0720108824329921E-3</v>
      </c>
      <c r="H27" s="640">
        <v>3.6824962697042628E-3</v>
      </c>
      <c r="I27" s="640">
        <v>5.6548318966851939E-3</v>
      </c>
      <c r="J27" s="640">
        <v>9.2802326684347152E-4</v>
      </c>
      <c r="K27" s="640">
        <v>9.8436650566507142E-4</v>
      </c>
      <c r="L27" s="629">
        <v>6.5527468292846374E-3</v>
      </c>
      <c r="M27" s="629">
        <v>1.7929974445603947E-3</v>
      </c>
      <c r="N27" s="629">
        <v>1.1155183037392235E-3</v>
      </c>
      <c r="O27" s="629">
        <v>9.0080834950426885E-4</v>
      </c>
      <c r="P27" s="629">
        <v>1.5611405341149445E-3</v>
      </c>
      <c r="Q27" s="629">
        <v>6.9116123081691531E-4</v>
      </c>
      <c r="R27" s="629">
        <v>9.9723911495434902E-4</v>
      </c>
      <c r="S27" s="629">
        <v>2.2718831565334899E-3</v>
      </c>
      <c r="T27" s="629">
        <v>1.0753873286200686E-3</v>
      </c>
      <c r="U27" s="629">
        <v>9.8667779254815843E-4</v>
      </c>
      <c r="V27" s="629">
        <v>1.3645439587210732E-3</v>
      </c>
      <c r="W27" s="629">
        <v>1.8763788445917335E-3</v>
      </c>
      <c r="X27" s="629">
        <v>4.005164768664575E-3</v>
      </c>
      <c r="Y27" s="629">
        <v>1.3189448034039278E-2</v>
      </c>
      <c r="Z27" s="629">
        <v>5.2001475838429024E-3</v>
      </c>
      <c r="AA27" s="629">
        <v>1.0017018229642858</v>
      </c>
      <c r="AB27" s="629">
        <v>3.2918962528824527E-3</v>
      </c>
      <c r="AC27" s="629">
        <v>7.5735645000939399E-3</v>
      </c>
      <c r="AD27" s="629">
        <v>7.1477389028038656E-4</v>
      </c>
      <c r="AE27" s="629">
        <v>6.9190299574254368E-3</v>
      </c>
      <c r="AF27" s="629">
        <v>1.0539543405680401E-2</v>
      </c>
      <c r="AG27" s="629">
        <v>4.7579303495759513E-2</v>
      </c>
      <c r="AH27" s="629">
        <v>1.1850993495599193E-2</v>
      </c>
      <c r="AI27" s="629">
        <v>8.268731111398378E-3</v>
      </c>
      <c r="AJ27" s="629">
        <v>1.3539623957144154E-3</v>
      </c>
      <c r="AK27" s="629">
        <v>2.7942910897522238E-3</v>
      </c>
      <c r="AL27" s="629">
        <v>3.03763883393861E-2</v>
      </c>
      <c r="AM27" s="629">
        <v>1.2846244262639814E-3</v>
      </c>
      <c r="AN27" s="629">
        <v>2.237391613358139E-2</v>
      </c>
      <c r="AO27" s="642">
        <v>1.2212851308425363</v>
      </c>
      <c r="AP27" s="643">
        <v>0.94438141255676211</v>
      </c>
      <c r="AQ27" s="283" t="s">
        <v>238</v>
      </c>
    </row>
    <row r="28" spans="1:43" ht="18.75" customHeight="1" x14ac:dyDescent="0.2">
      <c r="A28" s="191" t="s">
        <v>239</v>
      </c>
      <c r="B28" s="119" t="s">
        <v>268</v>
      </c>
      <c r="C28" s="130"/>
      <c r="D28" s="640">
        <v>2.9540770211452339E-2</v>
      </c>
      <c r="E28" s="640">
        <v>1.105495391137295E-2</v>
      </c>
      <c r="F28" s="640">
        <v>4.4292267091472777E-2</v>
      </c>
      <c r="G28" s="640">
        <v>4.3157357265020513E-2</v>
      </c>
      <c r="H28" s="640">
        <v>3.2207356848838027E-2</v>
      </c>
      <c r="I28" s="640">
        <v>2.8500902461236058E-2</v>
      </c>
      <c r="J28" s="640">
        <v>1.2078114230637401E-2</v>
      </c>
      <c r="K28" s="640">
        <v>2.9933950761081591E-2</v>
      </c>
      <c r="L28" s="629">
        <v>2.0530183547681269E-2</v>
      </c>
      <c r="M28" s="629">
        <v>1.2269187330028589E-2</v>
      </c>
      <c r="N28" s="629">
        <v>2.2704368318875005E-2</v>
      </c>
      <c r="O28" s="629">
        <v>1.5055511428433531E-2</v>
      </c>
      <c r="P28" s="629">
        <v>1.9419342126178293E-2</v>
      </c>
      <c r="Q28" s="629">
        <v>2.4308038327762953E-2</v>
      </c>
      <c r="R28" s="629">
        <v>3.4099371698250218E-2</v>
      </c>
      <c r="S28" s="629">
        <v>2.111825251442628E-2</v>
      </c>
      <c r="T28" s="629">
        <v>2.2327468530186415E-2</v>
      </c>
      <c r="U28" s="629">
        <v>2.3573313361598538E-2</v>
      </c>
      <c r="V28" s="629">
        <v>2.2988324827922242E-2</v>
      </c>
      <c r="W28" s="629">
        <v>4.0185836230039608E-2</v>
      </c>
      <c r="X28" s="629">
        <v>2.8384709980917897E-2</v>
      </c>
      <c r="Y28" s="629">
        <v>4.3035611351273512E-3</v>
      </c>
      <c r="Z28" s="629">
        <v>1.564862661133657E-2</v>
      </c>
      <c r="AA28" s="629">
        <v>1.1410626364534698E-2</v>
      </c>
      <c r="AB28" s="629">
        <v>1.0072341865840109</v>
      </c>
      <c r="AC28" s="629">
        <v>5.6580897814642117E-3</v>
      </c>
      <c r="AD28" s="629">
        <v>1.5779727820074564E-3</v>
      </c>
      <c r="AE28" s="629">
        <v>1.9737322514711012E-2</v>
      </c>
      <c r="AF28" s="629">
        <v>8.3710948345527194E-3</v>
      </c>
      <c r="AG28" s="629">
        <v>7.1860898562673458E-3</v>
      </c>
      <c r="AH28" s="629">
        <v>1.2141657203034065E-2</v>
      </c>
      <c r="AI28" s="629">
        <v>2.3891266693530401E-2</v>
      </c>
      <c r="AJ28" s="629">
        <v>2.098535004191843E-2</v>
      </c>
      <c r="AK28" s="629">
        <v>1.1927941915071301E-2</v>
      </c>
      <c r="AL28" s="629">
        <v>3.5248595793394358E-2</v>
      </c>
      <c r="AM28" s="629">
        <v>0.12765882461702013</v>
      </c>
      <c r="AN28" s="629">
        <v>4.4696147925561746E-3</v>
      </c>
      <c r="AO28" s="642">
        <v>1.85518040252395</v>
      </c>
      <c r="AP28" s="643">
        <v>1.4345527058652781</v>
      </c>
      <c r="AQ28" s="283" t="s">
        <v>239</v>
      </c>
    </row>
    <row r="29" spans="1:43" ht="18.75" customHeight="1" x14ac:dyDescent="0.2">
      <c r="A29" s="191" t="s">
        <v>240</v>
      </c>
      <c r="B29" s="119" t="s">
        <v>269</v>
      </c>
      <c r="C29" s="130"/>
      <c r="D29" s="640">
        <v>1.1576059616039643E-2</v>
      </c>
      <c r="E29" s="640">
        <v>6.4131460849769187E-2</v>
      </c>
      <c r="F29" s="640">
        <v>8.9010176446445814E-3</v>
      </c>
      <c r="G29" s="640">
        <v>2.4913098729042578E-2</v>
      </c>
      <c r="H29" s="640">
        <v>1.5291664394575983E-2</v>
      </c>
      <c r="I29" s="640">
        <v>1.235204565083772E-2</v>
      </c>
      <c r="J29" s="640">
        <v>4.7219297266295713E-3</v>
      </c>
      <c r="K29" s="640">
        <v>7.4652267183461206E-3</v>
      </c>
      <c r="L29" s="629">
        <v>1.7326733119436361E-2</v>
      </c>
      <c r="M29" s="629">
        <v>1.0435758588754057E-2</v>
      </c>
      <c r="N29" s="629">
        <v>1.5991002752139688E-2</v>
      </c>
      <c r="O29" s="629">
        <v>1.500737481947851E-2</v>
      </c>
      <c r="P29" s="629">
        <v>1.1186016930471941E-2</v>
      </c>
      <c r="Q29" s="629">
        <v>1.0012418111345529E-2</v>
      </c>
      <c r="R29" s="629">
        <v>1.3508929766283288E-2</v>
      </c>
      <c r="S29" s="629">
        <v>1.0066454345625907E-2</v>
      </c>
      <c r="T29" s="629">
        <v>9.824782736840617E-3</v>
      </c>
      <c r="U29" s="629">
        <v>1.1314311283519405E-2</v>
      </c>
      <c r="V29" s="629">
        <v>8.62572795031568E-3</v>
      </c>
      <c r="W29" s="629">
        <v>2.6180389603508013E-2</v>
      </c>
      <c r="X29" s="629">
        <v>1.4542156068972394E-2</v>
      </c>
      <c r="Y29" s="629">
        <v>2.9550015324894648E-2</v>
      </c>
      <c r="Z29" s="629">
        <v>2.6032896872637139E-2</v>
      </c>
      <c r="AA29" s="629">
        <v>2.4244159286461741E-2</v>
      </c>
      <c r="AB29" s="629">
        <v>2.3178622293528992E-2</v>
      </c>
      <c r="AC29" s="629">
        <v>1.0785516094413881</v>
      </c>
      <c r="AD29" s="629">
        <v>7.2522210210800936E-2</v>
      </c>
      <c r="AE29" s="629">
        <v>3.0290202871087347E-2</v>
      </c>
      <c r="AF29" s="629">
        <v>1.141524981915829E-2</v>
      </c>
      <c r="AG29" s="629">
        <v>1.7725618634959486E-2</v>
      </c>
      <c r="AH29" s="629">
        <v>1.2964885147796099E-2</v>
      </c>
      <c r="AI29" s="629">
        <v>1.1939019099671436E-2</v>
      </c>
      <c r="AJ29" s="629">
        <v>2.8286645412783237E-2</v>
      </c>
      <c r="AK29" s="629">
        <v>1.3817797558261692E-2</v>
      </c>
      <c r="AL29" s="629">
        <v>1.7774219142030114E-2</v>
      </c>
      <c r="AM29" s="629">
        <v>7.4954463695634946E-3</v>
      </c>
      <c r="AN29" s="629">
        <v>3.753965891653066E-2</v>
      </c>
      <c r="AO29" s="642">
        <v>1.7667028158081304</v>
      </c>
      <c r="AP29" s="643">
        <v>1.3661357684833781</v>
      </c>
      <c r="AQ29" s="283" t="s">
        <v>240</v>
      </c>
    </row>
    <row r="30" spans="1:43" ht="18.75" customHeight="1" x14ac:dyDescent="0.2">
      <c r="A30" s="191" t="s">
        <v>2</v>
      </c>
      <c r="B30" s="119" t="s">
        <v>270</v>
      </c>
      <c r="C30" s="130"/>
      <c r="D30" s="640">
        <v>4.2412674553582623E-3</v>
      </c>
      <c r="E30" s="640">
        <v>1.0691519045640639E-2</v>
      </c>
      <c r="F30" s="640">
        <v>7.061735852949072E-3</v>
      </c>
      <c r="G30" s="640">
        <v>8.5498011870028725E-3</v>
      </c>
      <c r="H30" s="640">
        <v>7.6806184867838434E-3</v>
      </c>
      <c r="I30" s="640">
        <v>8.820673534890763E-3</v>
      </c>
      <c r="J30" s="640">
        <v>4.5694452957402336E-3</v>
      </c>
      <c r="K30" s="640">
        <v>7.2783695660083112E-3</v>
      </c>
      <c r="L30" s="629">
        <v>8.5202091800009819E-3</v>
      </c>
      <c r="M30" s="629">
        <v>5.0230673142737077E-3</v>
      </c>
      <c r="N30" s="629">
        <v>5.3867839370577058E-3</v>
      </c>
      <c r="O30" s="629">
        <v>5.7137241309153991E-3</v>
      </c>
      <c r="P30" s="629">
        <v>6.3538049442792323E-3</v>
      </c>
      <c r="Q30" s="629">
        <v>5.7585773725023449E-3</v>
      </c>
      <c r="R30" s="629">
        <v>5.1280930182454731E-3</v>
      </c>
      <c r="S30" s="629">
        <v>4.6555659374390929E-3</v>
      </c>
      <c r="T30" s="629">
        <v>4.955292925426796E-3</v>
      </c>
      <c r="U30" s="629">
        <v>3.7279343928107419E-3</v>
      </c>
      <c r="V30" s="629">
        <v>3.4119105174601912E-3</v>
      </c>
      <c r="W30" s="629">
        <v>8.8486812200535264E-3</v>
      </c>
      <c r="X30" s="629">
        <v>9.2028282095566859E-3</v>
      </c>
      <c r="Y30" s="629">
        <v>1.3747963490169558E-2</v>
      </c>
      <c r="Z30" s="629">
        <v>6.7082184077026366E-3</v>
      </c>
      <c r="AA30" s="629">
        <v>5.5942443121911791E-3</v>
      </c>
      <c r="AB30" s="629">
        <v>3.9329622675700802E-2</v>
      </c>
      <c r="AC30" s="629">
        <v>2.2102742259416885E-2</v>
      </c>
      <c r="AD30" s="629">
        <v>1.0342538002453676</v>
      </c>
      <c r="AE30" s="629">
        <v>3.2233406781420774E-2</v>
      </c>
      <c r="AF30" s="629">
        <v>2.929293554310879E-2</v>
      </c>
      <c r="AG30" s="629">
        <v>6.3097471461502838E-3</v>
      </c>
      <c r="AH30" s="629">
        <v>1.3028462439891218E-2</v>
      </c>
      <c r="AI30" s="629">
        <v>2.0523162337096602E-2</v>
      </c>
      <c r="AJ30" s="629">
        <v>2.1187920970707246E-2</v>
      </c>
      <c r="AK30" s="629">
        <v>1.5479891641580529E-2</v>
      </c>
      <c r="AL30" s="629">
        <v>3.055299559650386E-2</v>
      </c>
      <c r="AM30" s="629">
        <v>7.5101884617774896E-3</v>
      </c>
      <c r="AN30" s="629">
        <v>2.2667591174953369E-2</v>
      </c>
      <c r="AO30" s="642">
        <v>1.4561027970081346</v>
      </c>
      <c r="AP30" s="643">
        <v>1.1259585346115968</v>
      </c>
      <c r="AQ30" s="283" t="s">
        <v>2</v>
      </c>
    </row>
    <row r="31" spans="1:43" ht="18.75" customHeight="1" x14ac:dyDescent="0.2">
      <c r="A31" s="192" t="s">
        <v>241</v>
      </c>
      <c r="B31" s="122" t="s">
        <v>271</v>
      </c>
      <c r="C31" s="131"/>
      <c r="D31" s="631">
        <v>4.8465099733529221E-2</v>
      </c>
      <c r="E31" s="631">
        <v>0.20480304891198334</v>
      </c>
      <c r="F31" s="631">
        <v>3.4016038376011595E-2</v>
      </c>
      <c r="G31" s="631">
        <v>2.703917904339995E-2</v>
      </c>
      <c r="H31" s="631">
        <v>3.3273901814912736E-2</v>
      </c>
      <c r="I31" s="631">
        <v>2.1180420560587495E-2</v>
      </c>
      <c r="J31" s="631">
        <v>4.4835370746497606E-2</v>
      </c>
      <c r="K31" s="631">
        <v>1.5477896908200152E-2</v>
      </c>
      <c r="L31" s="631">
        <v>6.2018009635227737E-2</v>
      </c>
      <c r="M31" s="631">
        <v>2.3202784179892015E-2</v>
      </c>
      <c r="N31" s="631">
        <v>3.4082958286630077E-2</v>
      </c>
      <c r="O31" s="631">
        <v>2.1376449547022398E-2</v>
      </c>
      <c r="P31" s="631">
        <v>1.9994822069388546E-2</v>
      </c>
      <c r="Q31" s="631">
        <v>1.7309735963436435E-2</v>
      </c>
      <c r="R31" s="631">
        <v>1.9574804811952517E-2</v>
      </c>
      <c r="S31" s="631">
        <v>1.4004527119942231E-2</v>
      </c>
      <c r="T31" s="631">
        <v>1.5483543985253844E-2</v>
      </c>
      <c r="U31" s="631">
        <v>1.3049193874144971E-2</v>
      </c>
      <c r="V31" s="631">
        <v>1.3347032327969206E-2</v>
      </c>
      <c r="W31" s="631">
        <v>0.12404295696203739</v>
      </c>
      <c r="X31" s="631">
        <v>3.6521544936937815E-2</v>
      </c>
      <c r="Y31" s="631">
        <v>1.9523731978170027E-2</v>
      </c>
      <c r="Z31" s="631">
        <v>2.7665931955162395E-2</v>
      </c>
      <c r="AA31" s="631">
        <v>5.6963210587270462E-2</v>
      </c>
      <c r="AB31" s="631">
        <v>4.1874482475662111E-2</v>
      </c>
      <c r="AC31" s="631">
        <v>3.0681878432100681E-2</v>
      </c>
      <c r="AD31" s="631">
        <v>4.5122851772411354E-3</v>
      </c>
      <c r="AE31" s="631">
        <v>1.0588884094568864</v>
      </c>
      <c r="AF31" s="631">
        <v>2.399563997872281E-2</v>
      </c>
      <c r="AG31" s="631">
        <v>2.9145182752002646E-2</v>
      </c>
      <c r="AH31" s="631">
        <v>2.5476458362486128E-2</v>
      </c>
      <c r="AI31" s="631">
        <v>1.6656046024128495E-2</v>
      </c>
      <c r="AJ31" s="631">
        <v>3.4704370115617632E-2</v>
      </c>
      <c r="AK31" s="631">
        <v>1.421894517482185E-2</v>
      </c>
      <c r="AL31" s="631">
        <v>3.6661721983438124E-2</v>
      </c>
      <c r="AM31" s="631">
        <v>5.6362259116568669E-2</v>
      </c>
      <c r="AN31" s="631">
        <v>3.9969141765116512E-2</v>
      </c>
      <c r="AO31" s="644">
        <v>2.3603990151303531</v>
      </c>
      <c r="AP31" s="645">
        <v>1.8252223824002318</v>
      </c>
      <c r="AQ31" s="284" t="s">
        <v>241</v>
      </c>
    </row>
    <row r="32" spans="1:43" ht="18.75" customHeight="1" x14ac:dyDescent="0.2">
      <c r="A32" s="191" t="s">
        <v>242</v>
      </c>
      <c r="B32" s="119" t="s">
        <v>272</v>
      </c>
      <c r="C32" s="130"/>
      <c r="D32" s="629">
        <v>6.4716987432159694E-3</v>
      </c>
      <c r="E32" s="629">
        <v>8.8122368465338337E-3</v>
      </c>
      <c r="F32" s="629">
        <v>7.6978714158993308E-3</v>
      </c>
      <c r="G32" s="629">
        <v>7.7181252233806622E-3</v>
      </c>
      <c r="H32" s="629">
        <v>8.366072870019399E-3</v>
      </c>
      <c r="I32" s="629">
        <v>1.6755874383949501E-2</v>
      </c>
      <c r="J32" s="629">
        <v>5.1272266140449541E-3</v>
      </c>
      <c r="K32" s="629">
        <v>6.1754113638421261E-3</v>
      </c>
      <c r="L32" s="629">
        <v>9.0545597352972556E-3</v>
      </c>
      <c r="M32" s="629">
        <v>5.7657695381262411E-3</v>
      </c>
      <c r="N32" s="629">
        <v>5.6752570981528708E-3</v>
      </c>
      <c r="O32" s="629">
        <v>6.6811080266008004E-3</v>
      </c>
      <c r="P32" s="629">
        <v>8.5734052966380883E-3</v>
      </c>
      <c r="Q32" s="629">
        <v>9.4457202223595521E-3</v>
      </c>
      <c r="R32" s="629">
        <v>5.8285940591054552E-3</v>
      </c>
      <c r="S32" s="629">
        <v>8.2202222919550462E-3</v>
      </c>
      <c r="T32" s="629">
        <v>1.0332937197926587E-2</v>
      </c>
      <c r="U32" s="629">
        <v>9.0588124554335132E-3</v>
      </c>
      <c r="V32" s="629">
        <v>5.1847452859385655E-3</v>
      </c>
      <c r="W32" s="629">
        <v>9.1748049623699198E-3</v>
      </c>
      <c r="X32" s="629">
        <v>1.0900286621567045E-2</v>
      </c>
      <c r="Y32" s="629">
        <v>1.6350369489844786E-2</v>
      </c>
      <c r="Z32" s="629">
        <v>3.9035980961877187E-2</v>
      </c>
      <c r="AA32" s="629">
        <v>1.2094986662776183E-2</v>
      </c>
      <c r="AB32" s="629">
        <v>3.3859608881931805E-2</v>
      </c>
      <c r="AC32" s="629">
        <v>4.7181100253480338E-2</v>
      </c>
      <c r="AD32" s="629">
        <v>5.0398819604788002E-3</v>
      </c>
      <c r="AE32" s="629">
        <v>1.2200798314606328E-2</v>
      </c>
      <c r="AF32" s="629">
        <v>1.1411936101539479</v>
      </c>
      <c r="AG32" s="629">
        <v>2.3891010773678382E-2</v>
      </c>
      <c r="AH32" s="629">
        <v>2.7866741260616768E-2</v>
      </c>
      <c r="AI32" s="629">
        <v>1.3785847963468625E-2</v>
      </c>
      <c r="AJ32" s="629">
        <v>5.0016936424211213E-2</v>
      </c>
      <c r="AK32" s="629">
        <v>4.1018856703501881E-2</v>
      </c>
      <c r="AL32" s="629">
        <v>2.0700292364007684E-2</v>
      </c>
      <c r="AM32" s="629">
        <v>6.2212539770581153E-3</v>
      </c>
      <c r="AN32" s="629">
        <v>3.6846750944285953E-2</v>
      </c>
      <c r="AO32" s="642">
        <v>1.6983247673421287</v>
      </c>
      <c r="AP32" s="643">
        <v>1.3132611723981473</v>
      </c>
      <c r="AQ32" s="283" t="s">
        <v>242</v>
      </c>
    </row>
    <row r="33" spans="1:43" ht="18.75" customHeight="1" x14ac:dyDescent="0.2">
      <c r="A33" s="191" t="s">
        <v>243</v>
      </c>
      <c r="B33" s="119" t="s">
        <v>273</v>
      </c>
      <c r="C33" s="130"/>
      <c r="D33" s="629">
        <v>4.212992246070551E-4</v>
      </c>
      <c r="E33" s="629">
        <v>3.19011648985836E-4</v>
      </c>
      <c r="F33" s="629">
        <v>2.0222326563798868E-4</v>
      </c>
      <c r="G33" s="629">
        <v>1.630541399091808E-4</v>
      </c>
      <c r="H33" s="629">
        <v>2.2904686420666074E-4</v>
      </c>
      <c r="I33" s="629">
        <v>8.109155900539895E-5</v>
      </c>
      <c r="J33" s="629">
        <v>9.4320211562900027E-4</v>
      </c>
      <c r="K33" s="629">
        <v>1.1938460871690039E-4</v>
      </c>
      <c r="L33" s="629">
        <v>6.5695791742252684E-4</v>
      </c>
      <c r="M33" s="629">
        <v>4.8448372477912123E-4</v>
      </c>
      <c r="N33" s="629">
        <v>2.375315161782742E-4</v>
      </c>
      <c r="O33" s="629">
        <v>2.5384374706200678E-4</v>
      </c>
      <c r="P33" s="629">
        <v>4.3422834270701987E-4</v>
      </c>
      <c r="Q33" s="629">
        <v>2.8409444909434465E-4</v>
      </c>
      <c r="R33" s="629">
        <v>1.533079304965977E-4</v>
      </c>
      <c r="S33" s="629">
        <v>7.2750907795083957E-5</v>
      </c>
      <c r="T33" s="629">
        <v>9.9066128199809522E-5</v>
      </c>
      <c r="U33" s="629">
        <v>1.4056258178757509E-4</v>
      </c>
      <c r="V33" s="629">
        <v>9.4330671789216229E-5</v>
      </c>
      <c r="W33" s="629">
        <v>1.5553007175922787E-4</v>
      </c>
      <c r="X33" s="629">
        <v>7.7168265352376255E-4</v>
      </c>
      <c r="Y33" s="629">
        <v>2.3591053145936391E-4</v>
      </c>
      <c r="Z33" s="629">
        <v>5.3098204493395482E-4</v>
      </c>
      <c r="AA33" s="629">
        <v>4.4416087489964744E-4</v>
      </c>
      <c r="AB33" s="629">
        <v>2.634210598959503E-4</v>
      </c>
      <c r="AC33" s="629">
        <v>5.6926067077336007E-4</v>
      </c>
      <c r="AD33" s="629">
        <v>1.6539000925230193E-4</v>
      </c>
      <c r="AE33" s="629">
        <v>1.6491844172760657E-4</v>
      </c>
      <c r="AF33" s="629">
        <v>2.8195529947758387E-4</v>
      </c>
      <c r="AG33" s="629">
        <v>1.0000750265826635</v>
      </c>
      <c r="AH33" s="629">
        <v>3.8500459650962218E-4</v>
      </c>
      <c r="AI33" s="629">
        <v>1.9483089014089608E-4</v>
      </c>
      <c r="AJ33" s="629">
        <v>6.7914383015849305E-4</v>
      </c>
      <c r="AK33" s="629">
        <v>2.2483971330992372E-4</v>
      </c>
      <c r="AL33" s="629">
        <v>3.4146299799773686E-4</v>
      </c>
      <c r="AM33" s="629">
        <v>1.0332828535530235E-4</v>
      </c>
      <c r="AN33" s="629">
        <v>0.10089428750196638</v>
      </c>
      <c r="AO33" s="642">
        <v>1.1118706073998141</v>
      </c>
      <c r="AP33" s="643">
        <v>0.85977459995127448</v>
      </c>
      <c r="AQ33" s="283" t="s">
        <v>243</v>
      </c>
    </row>
    <row r="34" spans="1:43" ht="18.75" customHeight="1" x14ac:dyDescent="0.2">
      <c r="A34" s="191" t="s">
        <v>244</v>
      </c>
      <c r="B34" s="119" t="s">
        <v>274</v>
      </c>
      <c r="C34" s="130"/>
      <c r="D34" s="629">
        <v>1.249076170331536E-4</v>
      </c>
      <c r="E34" s="629">
        <v>1.8641883870916759E-4</v>
      </c>
      <c r="F34" s="629">
        <v>2.7232249331704143E-4</v>
      </c>
      <c r="G34" s="629">
        <v>1.6129142770178004E-4</v>
      </c>
      <c r="H34" s="629">
        <v>3.2189027912016928E-4</v>
      </c>
      <c r="I34" s="629">
        <v>4.0591192643351655E-4</v>
      </c>
      <c r="J34" s="629">
        <v>9.6514598867717045E-5</v>
      </c>
      <c r="K34" s="629">
        <v>2.6157139196262294E-4</v>
      </c>
      <c r="L34" s="629">
        <v>4.2721983101176835E-4</v>
      </c>
      <c r="M34" s="629">
        <v>2.9001122656080344E-4</v>
      </c>
      <c r="N34" s="629">
        <v>1.3391174527626132E-4</v>
      </c>
      <c r="O34" s="629">
        <v>3.3607459612534647E-4</v>
      </c>
      <c r="P34" s="629">
        <v>9.5320624204771288E-4</v>
      </c>
      <c r="Q34" s="629">
        <v>4.0126327645065914E-4</v>
      </c>
      <c r="R34" s="629">
        <v>4.1210165797178345E-4</v>
      </c>
      <c r="S34" s="629">
        <v>1.5807425911655265E-3</v>
      </c>
      <c r="T34" s="629">
        <v>1.2895940715494042E-3</v>
      </c>
      <c r="U34" s="629">
        <v>1.6682449455268562E-3</v>
      </c>
      <c r="V34" s="629">
        <v>4.0041790330554817E-4</v>
      </c>
      <c r="W34" s="629">
        <v>2.3364418684707265E-4</v>
      </c>
      <c r="X34" s="629">
        <v>2.8951222187615755E-4</v>
      </c>
      <c r="Y34" s="629">
        <v>1.003083804810023E-3</v>
      </c>
      <c r="Z34" s="629">
        <v>3.9424844583822488E-4</v>
      </c>
      <c r="AA34" s="629">
        <v>4.0075124638344416E-4</v>
      </c>
      <c r="AB34" s="629">
        <v>4.2485981153638679E-4</v>
      </c>
      <c r="AC34" s="629">
        <v>4.8722639447956962E-4</v>
      </c>
      <c r="AD34" s="629">
        <v>5.6503596841547143E-5</v>
      </c>
      <c r="AE34" s="629">
        <v>5.6979521883789746E-4</v>
      </c>
      <c r="AF34" s="629">
        <v>4.8863166071915686E-3</v>
      </c>
      <c r="AG34" s="629">
        <v>2.5384903506244226E-4</v>
      </c>
      <c r="AH34" s="629">
        <v>1.0001937724068919</v>
      </c>
      <c r="AI34" s="629">
        <v>2.1729247105706196E-4</v>
      </c>
      <c r="AJ34" s="629">
        <v>2.8508509858574582E-4</v>
      </c>
      <c r="AK34" s="629">
        <v>6.5587287888354531E-4</v>
      </c>
      <c r="AL34" s="629">
        <v>7.0031727916966763E-4</v>
      </c>
      <c r="AM34" s="629">
        <v>1.3396879417763399E-4</v>
      </c>
      <c r="AN34" s="629">
        <v>2.3908051795099674E-3</v>
      </c>
      <c r="AO34" s="642">
        <v>1.023300521338117</v>
      </c>
      <c r="AP34" s="643">
        <v>0.79128613573201756</v>
      </c>
      <c r="AQ34" s="283" t="s">
        <v>244</v>
      </c>
    </row>
    <row r="35" spans="1:43" ht="18.75" customHeight="1" x14ac:dyDescent="0.2">
      <c r="A35" s="195" t="s">
        <v>245</v>
      </c>
      <c r="B35" s="124" t="s">
        <v>275</v>
      </c>
      <c r="C35" s="132"/>
      <c r="D35" s="633">
        <v>4.1167030899066591E-5</v>
      </c>
      <c r="E35" s="633">
        <v>1.6103169570114048E-4</v>
      </c>
      <c r="F35" s="633">
        <v>3.0784498648172499E-5</v>
      </c>
      <c r="G35" s="633">
        <v>2.7544147619108339E-5</v>
      </c>
      <c r="H35" s="633">
        <v>3.0809541681938117E-5</v>
      </c>
      <c r="I35" s="633">
        <v>3.6271310083583626E-5</v>
      </c>
      <c r="J35" s="633">
        <v>3.6989591652219907E-5</v>
      </c>
      <c r="K35" s="633">
        <v>1.6203399361064953E-5</v>
      </c>
      <c r="L35" s="633">
        <v>5.2853542340436466E-5</v>
      </c>
      <c r="M35" s="633">
        <v>2.1746757732981749E-5</v>
      </c>
      <c r="N35" s="633">
        <v>3.001997279581435E-5</v>
      </c>
      <c r="O35" s="633">
        <v>2.0790911936202777E-5</v>
      </c>
      <c r="P35" s="633">
        <v>2.0523456843091809E-5</v>
      </c>
      <c r="Q35" s="633">
        <v>1.8587062520077616E-5</v>
      </c>
      <c r="R35" s="633">
        <v>1.9544766555485474E-5</v>
      </c>
      <c r="S35" s="633">
        <v>1.6039938979628585E-5</v>
      </c>
      <c r="T35" s="633">
        <v>1.7273007087059759E-5</v>
      </c>
      <c r="U35" s="633">
        <v>1.5273206690341137E-5</v>
      </c>
      <c r="V35" s="633">
        <v>1.395572504023545E-5</v>
      </c>
      <c r="W35" s="633">
        <v>9.8512183135942969E-5</v>
      </c>
      <c r="X35" s="633">
        <v>3.5171254344406748E-5</v>
      </c>
      <c r="Y35" s="633">
        <v>2.598555922172167E-5</v>
      </c>
      <c r="Z35" s="633">
        <v>1.5280422055441903E-4</v>
      </c>
      <c r="AA35" s="633">
        <v>5.1227440648755395E-5</v>
      </c>
      <c r="AB35" s="633">
        <v>6.7414018279935009E-5</v>
      </c>
      <c r="AC35" s="633">
        <v>1.6671813462532112E-4</v>
      </c>
      <c r="AD35" s="633">
        <v>2.0216864400453502E-5</v>
      </c>
      <c r="AE35" s="633">
        <v>7.8017992014177797E-4</v>
      </c>
      <c r="AF35" s="633">
        <v>4.0387008069848616E-4</v>
      </c>
      <c r="AG35" s="633">
        <v>4.7714952675379859E-5</v>
      </c>
      <c r="AH35" s="633">
        <v>4.8435698613241773E-5</v>
      </c>
      <c r="AI35" s="633">
        <v>1.0139200623869531</v>
      </c>
      <c r="AJ35" s="633">
        <v>4.8655169136244961E-5</v>
      </c>
      <c r="AK35" s="633">
        <v>4.9895936938645134E-5</v>
      </c>
      <c r="AL35" s="633">
        <v>2.8983651770267405E-4</v>
      </c>
      <c r="AM35" s="633">
        <v>4.7238999133583401E-5</v>
      </c>
      <c r="AN35" s="633">
        <v>1.6799978789601983E-4</v>
      </c>
      <c r="AO35" s="646">
        <v>1.0170493486892678</v>
      </c>
      <c r="AP35" s="647">
        <v>0.78645230036698399</v>
      </c>
      <c r="AQ35" s="285" t="s">
        <v>245</v>
      </c>
    </row>
    <row r="36" spans="1:43" ht="18.75" customHeight="1" x14ac:dyDescent="0.2">
      <c r="A36" s="191" t="s">
        <v>246</v>
      </c>
      <c r="B36" s="119" t="s">
        <v>383</v>
      </c>
      <c r="C36" s="130"/>
      <c r="D36" s="640">
        <v>4.7046646738897408E-3</v>
      </c>
      <c r="E36" s="640">
        <v>2.9412176687324799E-3</v>
      </c>
      <c r="F36" s="640">
        <v>2.0445696258916761E-3</v>
      </c>
      <c r="G36" s="640">
        <v>1.487340251927112E-3</v>
      </c>
      <c r="H36" s="640">
        <v>1.3810956180076927E-3</v>
      </c>
      <c r="I36" s="640">
        <v>2.3615059037675411E-3</v>
      </c>
      <c r="J36" s="640">
        <v>7.6189903926002418E-4</v>
      </c>
      <c r="K36" s="640">
        <v>9.0112779082551992E-4</v>
      </c>
      <c r="L36" s="629">
        <v>1.4502526037780902E-3</v>
      </c>
      <c r="M36" s="629">
        <v>1.0800609799790685E-3</v>
      </c>
      <c r="N36" s="629">
        <v>1.856354292590253E-3</v>
      </c>
      <c r="O36" s="629">
        <v>5.3332901992628407E-4</v>
      </c>
      <c r="P36" s="629">
        <v>4.0525781243376932E-3</v>
      </c>
      <c r="Q36" s="629">
        <v>9.2041681122019862E-4</v>
      </c>
      <c r="R36" s="629">
        <v>5.6491819463510369E-4</v>
      </c>
      <c r="S36" s="629">
        <v>7.9146116273171615E-4</v>
      </c>
      <c r="T36" s="629">
        <v>7.7642979993955885E-4</v>
      </c>
      <c r="U36" s="629">
        <v>6.3584963410476909E-4</v>
      </c>
      <c r="V36" s="629">
        <v>4.3314016746877056E-4</v>
      </c>
      <c r="W36" s="629">
        <v>1.7820769415343772E-3</v>
      </c>
      <c r="X36" s="629">
        <v>1.6833257748833466E-3</v>
      </c>
      <c r="Y36" s="629">
        <v>2.9468433536157892E-3</v>
      </c>
      <c r="Z36" s="629">
        <v>9.5953499770140872E-3</v>
      </c>
      <c r="AA36" s="629">
        <v>2.8940136864411387E-3</v>
      </c>
      <c r="AB36" s="629">
        <v>1.2353568298222107E-3</v>
      </c>
      <c r="AC36" s="629">
        <v>4.6972379361712446E-3</v>
      </c>
      <c r="AD36" s="629">
        <v>5.4569710725762774E-4</v>
      </c>
      <c r="AE36" s="629">
        <v>2.0334374140194276E-3</v>
      </c>
      <c r="AF36" s="629">
        <v>2.2320373427561213E-3</v>
      </c>
      <c r="AG36" s="629">
        <v>5.0392201921644882E-4</v>
      </c>
      <c r="AH36" s="629">
        <v>3.1327310273293351E-3</v>
      </c>
      <c r="AI36" s="629">
        <v>1.6618700443380404E-3</v>
      </c>
      <c r="AJ36" s="629">
        <v>1.0004810000957138</v>
      </c>
      <c r="AK36" s="629">
        <v>2.61669341102855E-3</v>
      </c>
      <c r="AL36" s="629">
        <v>3.4283863968561663E-3</v>
      </c>
      <c r="AM36" s="629">
        <v>5.1902630406115626E-4</v>
      </c>
      <c r="AN36" s="629">
        <v>7.8132998695715824E-4</v>
      </c>
      <c r="AO36" s="642">
        <v>1.0724485470120295</v>
      </c>
      <c r="AP36" s="643">
        <v>0.82929075949934805</v>
      </c>
      <c r="AQ36" s="283" t="s">
        <v>246</v>
      </c>
    </row>
    <row r="37" spans="1:43" ht="18.75" customHeight="1" x14ac:dyDescent="0.2">
      <c r="A37" s="191" t="s">
        <v>247</v>
      </c>
      <c r="B37" s="119" t="s">
        <v>276</v>
      </c>
      <c r="C37" s="130"/>
      <c r="D37" s="640">
        <v>4.2557313540714389E-2</v>
      </c>
      <c r="E37" s="640">
        <v>4.5823207128250713E-2</v>
      </c>
      <c r="F37" s="640">
        <v>4.0947708890768007E-2</v>
      </c>
      <c r="G37" s="640">
        <v>2.9493822589405205E-2</v>
      </c>
      <c r="H37" s="640">
        <v>3.0947356040657591E-2</v>
      </c>
      <c r="I37" s="640">
        <v>5.7101668769528977E-2</v>
      </c>
      <c r="J37" s="640">
        <v>2.8153543272637308E-2</v>
      </c>
      <c r="K37" s="640">
        <v>3.4208629375915352E-2</v>
      </c>
      <c r="L37" s="629">
        <v>5.4671594562966969E-2</v>
      </c>
      <c r="M37" s="629">
        <v>3.032305132474725E-2</v>
      </c>
      <c r="N37" s="629">
        <v>2.5569024581573244E-2</v>
      </c>
      <c r="O37" s="629">
        <v>2.4327185611749038E-2</v>
      </c>
      <c r="P37" s="629">
        <v>3.2126383267801116E-2</v>
      </c>
      <c r="Q37" s="629">
        <v>3.2112768984978744E-2</v>
      </c>
      <c r="R37" s="629">
        <v>3.2295994620160785E-2</v>
      </c>
      <c r="S37" s="629">
        <v>5.1761970949958533E-2</v>
      </c>
      <c r="T37" s="629">
        <v>3.132456744320631E-2</v>
      </c>
      <c r="U37" s="629">
        <v>2.8938174739438039E-2</v>
      </c>
      <c r="V37" s="629">
        <v>3.6646527264433938E-2</v>
      </c>
      <c r="W37" s="629">
        <v>4.513974309568218E-2</v>
      </c>
      <c r="X37" s="629">
        <v>7.0240963358240871E-2</v>
      </c>
      <c r="Y37" s="629">
        <v>0.10478892068306399</v>
      </c>
      <c r="Z37" s="629">
        <v>0.12922276857154466</v>
      </c>
      <c r="AA37" s="629">
        <v>5.6162833219518385E-2</v>
      </c>
      <c r="AB37" s="629">
        <v>6.0745238827990287E-2</v>
      </c>
      <c r="AC37" s="629">
        <v>8.6921536210558065E-2</v>
      </c>
      <c r="AD37" s="629">
        <v>1.727915211981685E-2</v>
      </c>
      <c r="AE37" s="629">
        <v>0.11253628245136568</v>
      </c>
      <c r="AF37" s="629">
        <v>0.11090793124501813</v>
      </c>
      <c r="AG37" s="629">
        <v>6.1902324893146531E-2</v>
      </c>
      <c r="AH37" s="629">
        <v>6.523367688432799E-2</v>
      </c>
      <c r="AI37" s="629">
        <v>3.9668354918696865E-2</v>
      </c>
      <c r="AJ37" s="629">
        <v>5.8178123014183611E-2</v>
      </c>
      <c r="AK37" s="629">
        <v>1.0916039669373783</v>
      </c>
      <c r="AL37" s="629">
        <v>3.8290105105321666E-2</v>
      </c>
      <c r="AM37" s="629">
        <v>1.8580941574538441E-2</v>
      </c>
      <c r="AN37" s="629">
        <v>3.7976549921722343E-2</v>
      </c>
      <c r="AO37" s="642">
        <v>2.894709905991006</v>
      </c>
      <c r="AP37" s="643">
        <v>2.2383882034786708</v>
      </c>
      <c r="AQ37" s="283" t="s">
        <v>247</v>
      </c>
    </row>
    <row r="38" spans="1:43" ht="18.75" customHeight="1" x14ac:dyDescent="0.2">
      <c r="A38" s="191" t="s">
        <v>248</v>
      </c>
      <c r="B38" s="119" t="s">
        <v>277</v>
      </c>
      <c r="C38" s="130"/>
      <c r="D38" s="640">
        <v>9.1534816599590449E-4</v>
      </c>
      <c r="E38" s="640">
        <v>4.8795603496111972E-4</v>
      </c>
      <c r="F38" s="640">
        <v>4.6758131967433475E-4</v>
      </c>
      <c r="G38" s="640">
        <v>2.7620796863457602E-4</v>
      </c>
      <c r="H38" s="640">
        <v>2.8634327073164375E-4</v>
      </c>
      <c r="I38" s="640">
        <v>4.452616193938097E-4</v>
      </c>
      <c r="J38" s="640">
        <v>1.48888749352834E-4</v>
      </c>
      <c r="K38" s="640">
        <v>2.3185412281989169E-4</v>
      </c>
      <c r="L38" s="629">
        <v>5.0780988646260624E-4</v>
      </c>
      <c r="M38" s="629">
        <v>2.3281874238125224E-4</v>
      </c>
      <c r="N38" s="629">
        <v>2.3215274152881744E-4</v>
      </c>
      <c r="O38" s="629">
        <v>1.9859771721821668E-4</v>
      </c>
      <c r="P38" s="629">
        <v>3.3231764264954892E-4</v>
      </c>
      <c r="Q38" s="629">
        <v>2.5906583717577434E-4</v>
      </c>
      <c r="R38" s="629">
        <v>2.1566592659484553E-4</v>
      </c>
      <c r="S38" s="629">
        <v>4.8564971060710327E-4</v>
      </c>
      <c r="T38" s="629">
        <v>2.9104703195569455E-4</v>
      </c>
      <c r="U38" s="629">
        <v>2.9547384442575261E-4</v>
      </c>
      <c r="V38" s="629">
        <v>2.2834281358451964E-4</v>
      </c>
      <c r="W38" s="629">
        <v>4.2217868658340915E-4</v>
      </c>
      <c r="X38" s="629">
        <v>5.275507334630068E-4</v>
      </c>
      <c r="Y38" s="629">
        <v>4.7292459766959605E-4</v>
      </c>
      <c r="Z38" s="629">
        <v>1.047462296954578E-3</v>
      </c>
      <c r="AA38" s="629">
        <v>3.1166809296590128E-4</v>
      </c>
      <c r="AB38" s="629">
        <v>1.0006178645854192E-3</v>
      </c>
      <c r="AC38" s="629">
        <v>8.4004024798924049E-4</v>
      </c>
      <c r="AD38" s="629">
        <v>6.5715870842515027E-4</v>
      </c>
      <c r="AE38" s="629">
        <v>6.6774674668308557E-4</v>
      </c>
      <c r="AF38" s="629">
        <v>9.9223304093678227E-3</v>
      </c>
      <c r="AG38" s="629">
        <v>6.8257016247766508E-4</v>
      </c>
      <c r="AH38" s="629">
        <v>8.4637462223765766E-3</v>
      </c>
      <c r="AI38" s="629">
        <v>2.2344361588623872E-2</v>
      </c>
      <c r="AJ38" s="629">
        <v>2.5941272200748909E-3</v>
      </c>
      <c r="AK38" s="629">
        <v>2.0622012289248808E-3</v>
      </c>
      <c r="AL38" s="629">
        <v>1.0094478400877724</v>
      </c>
      <c r="AM38" s="629">
        <v>2.1018585805381528E-4</v>
      </c>
      <c r="AN38" s="629">
        <v>3.3599118299857469E-3</v>
      </c>
      <c r="AO38" s="642">
        <v>1.0715730057291255</v>
      </c>
      <c r="AP38" s="643">
        <v>0.82861373093933421</v>
      </c>
      <c r="AQ38" s="283" t="s">
        <v>248</v>
      </c>
    </row>
    <row r="39" spans="1:43" ht="18.75" customHeight="1" x14ac:dyDescent="0.2">
      <c r="A39" s="191" t="s">
        <v>249</v>
      </c>
      <c r="B39" s="119" t="s">
        <v>384</v>
      </c>
      <c r="C39" s="130"/>
      <c r="D39" s="640">
        <v>8.0694731363811052E-4</v>
      </c>
      <c r="E39" s="640">
        <v>1.5407484731635754E-3</v>
      </c>
      <c r="F39" s="640">
        <v>1.0174995098444768E-3</v>
      </c>
      <c r="G39" s="640">
        <v>1.5958247802909877E-3</v>
      </c>
      <c r="H39" s="640">
        <v>1.2957296255339348E-3</v>
      </c>
      <c r="I39" s="640">
        <v>1.0855188365165125E-3</v>
      </c>
      <c r="J39" s="640">
        <v>3.9240190762939451E-4</v>
      </c>
      <c r="K39" s="640">
        <v>3.6574335290936051E-4</v>
      </c>
      <c r="L39" s="629">
        <v>1.3245401116459873E-3</v>
      </c>
      <c r="M39" s="629">
        <v>4.0329934179455558E-4</v>
      </c>
      <c r="N39" s="629">
        <v>6.7439584785728541E-4</v>
      </c>
      <c r="O39" s="629">
        <v>6.7969682560309439E-4</v>
      </c>
      <c r="P39" s="629">
        <v>1.0216425171628177E-3</v>
      </c>
      <c r="Q39" s="629">
        <v>1.2591769832979356E-3</v>
      </c>
      <c r="R39" s="629">
        <v>1.0603350235763686E-3</v>
      </c>
      <c r="S39" s="629">
        <v>2.3888514741537766E-3</v>
      </c>
      <c r="T39" s="629">
        <v>1.0188475385175585E-3</v>
      </c>
      <c r="U39" s="629">
        <v>1.3998965359163984E-3</v>
      </c>
      <c r="V39" s="629">
        <v>6.3988268124870083E-4</v>
      </c>
      <c r="W39" s="629">
        <v>2.0766290005004564E-3</v>
      </c>
      <c r="X39" s="629">
        <v>1.1022343987038086E-3</v>
      </c>
      <c r="Y39" s="629">
        <v>4.9917069075016644E-4</v>
      </c>
      <c r="Z39" s="629">
        <v>1.7184198202985397E-3</v>
      </c>
      <c r="AA39" s="629">
        <v>3.2537281977719919E-3</v>
      </c>
      <c r="AB39" s="629">
        <v>2.3591513595108303E-3</v>
      </c>
      <c r="AC39" s="629">
        <v>4.0153280818309191E-3</v>
      </c>
      <c r="AD39" s="629">
        <v>5.2921839444903997E-4</v>
      </c>
      <c r="AE39" s="629">
        <v>2.2768065889773449E-3</v>
      </c>
      <c r="AF39" s="629">
        <v>2.4306238918242154E-3</v>
      </c>
      <c r="AG39" s="629">
        <v>3.2490764779636427E-3</v>
      </c>
      <c r="AH39" s="629">
        <v>4.2405172906611411E-3</v>
      </c>
      <c r="AI39" s="629">
        <v>2.8051889581921113E-3</v>
      </c>
      <c r="AJ39" s="629">
        <v>4.9264851363732248E-3</v>
      </c>
      <c r="AK39" s="629">
        <v>1.7002546129421569E-3</v>
      </c>
      <c r="AL39" s="629">
        <v>2.3280629702742668E-3</v>
      </c>
      <c r="AM39" s="629">
        <v>1.0006619644883061</v>
      </c>
      <c r="AN39" s="629">
        <v>8.4036559628919232E-4</v>
      </c>
      <c r="AO39" s="642">
        <v>1.0609842046359199</v>
      </c>
      <c r="AP39" s="643">
        <v>0.82042574380910083</v>
      </c>
      <c r="AQ39" s="283" t="s">
        <v>249</v>
      </c>
    </row>
    <row r="40" spans="1:43" ht="18.75" customHeight="1" thickBot="1" x14ac:dyDescent="0.25">
      <c r="A40" s="191" t="s">
        <v>250</v>
      </c>
      <c r="B40" s="119" t="s">
        <v>385</v>
      </c>
      <c r="C40" s="130"/>
      <c r="D40" s="640">
        <v>4.1784676081374041E-3</v>
      </c>
      <c r="E40" s="640">
        <v>3.1639741163755589E-3</v>
      </c>
      <c r="F40" s="640">
        <v>2.0056608598513696E-3</v>
      </c>
      <c r="G40" s="640">
        <v>1.6171794349222426E-3</v>
      </c>
      <c r="H40" s="640">
        <v>2.271698704704788E-3</v>
      </c>
      <c r="I40" s="640">
        <v>8.0427029722985243E-4</v>
      </c>
      <c r="J40" s="640">
        <v>9.3547276090012767E-3</v>
      </c>
      <c r="K40" s="640">
        <v>1.1840627546822525E-3</v>
      </c>
      <c r="L40" s="629">
        <v>6.515742772657044E-3</v>
      </c>
      <c r="M40" s="629">
        <v>4.8051347650769315E-3</v>
      </c>
      <c r="N40" s="629">
        <v>2.3558499239783879E-3</v>
      </c>
      <c r="O40" s="629">
        <v>2.517635477767878E-3</v>
      </c>
      <c r="P40" s="629">
        <v>4.3066992734884946E-3</v>
      </c>
      <c r="Q40" s="629">
        <v>2.8176635129094916E-3</v>
      </c>
      <c r="R40" s="629">
        <v>1.5205160233752936E-3</v>
      </c>
      <c r="S40" s="629">
        <v>7.215472849917482E-4</v>
      </c>
      <c r="T40" s="629">
        <v>9.8254300879043106E-4</v>
      </c>
      <c r="U40" s="629">
        <v>1.3941069923956171E-3</v>
      </c>
      <c r="V40" s="629">
        <v>9.3557650596843818E-4</v>
      </c>
      <c r="W40" s="629">
        <v>1.5425553359215388E-3</v>
      </c>
      <c r="X40" s="629">
        <v>7.6535886685241347E-3</v>
      </c>
      <c r="Y40" s="629">
        <v>2.3397729132799473E-3</v>
      </c>
      <c r="Z40" s="629">
        <v>5.2663075212836166E-3</v>
      </c>
      <c r="AA40" s="629">
        <v>4.4052106440526963E-3</v>
      </c>
      <c r="AB40" s="629">
        <v>2.6126237642688957E-3</v>
      </c>
      <c r="AC40" s="629">
        <v>5.6459569220228354E-3</v>
      </c>
      <c r="AD40" s="629">
        <v>1.6403467084822078E-3</v>
      </c>
      <c r="AE40" s="629">
        <v>1.6356696772609257E-3</v>
      </c>
      <c r="AF40" s="629">
        <v>2.7964473158207568E-3</v>
      </c>
      <c r="AG40" s="629">
        <v>7.441175466231881E-4</v>
      </c>
      <c r="AH40" s="629">
        <v>3.8184956001282122E-3</v>
      </c>
      <c r="AI40" s="629">
        <v>1.9323428954269159E-3</v>
      </c>
      <c r="AJ40" s="629">
        <v>6.7357838083619212E-3</v>
      </c>
      <c r="AK40" s="629">
        <v>2.2299719634297282E-3</v>
      </c>
      <c r="AL40" s="629">
        <v>3.3866477628621246E-3</v>
      </c>
      <c r="AM40" s="629">
        <v>1.0248153049989715E-3</v>
      </c>
      <c r="AN40" s="629">
        <v>1.0006747877741269</v>
      </c>
      <c r="AO40" s="642">
        <v>1.10953849905318</v>
      </c>
      <c r="AP40" s="643">
        <v>0.85797125385378259</v>
      </c>
      <c r="AQ40" s="283" t="s">
        <v>250</v>
      </c>
    </row>
    <row r="41" spans="1:43" ht="18.75" customHeight="1" x14ac:dyDescent="0.15">
      <c r="A41" s="286"/>
      <c r="B41" s="287" t="s">
        <v>32</v>
      </c>
      <c r="C41" s="266"/>
      <c r="D41" s="635">
        <v>1.2788630943343751</v>
      </c>
      <c r="E41" s="635">
        <v>1.4037793532137324</v>
      </c>
      <c r="F41" s="635">
        <v>1.3394281855143861</v>
      </c>
      <c r="G41" s="635">
        <v>1.2494768995669412</v>
      </c>
      <c r="H41" s="635">
        <v>1.3516614503959412</v>
      </c>
      <c r="I41" s="635">
        <v>1.2780353653675003</v>
      </c>
      <c r="J41" s="635">
        <v>1.1695370874077036</v>
      </c>
      <c r="K41" s="635">
        <v>1.2224658306659026</v>
      </c>
      <c r="L41" s="635">
        <v>1.3104998846046374</v>
      </c>
      <c r="M41" s="635">
        <v>1.3509463737552039</v>
      </c>
      <c r="N41" s="635">
        <v>1.4378860058726095</v>
      </c>
      <c r="O41" s="635">
        <v>1.2409814585968439</v>
      </c>
      <c r="P41" s="635">
        <v>1.262329846346945</v>
      </c>
      <c r="Q41" s="635">
        <v>1.2382080343105712</v>
      </c>
      <c r="R41" s="635">
        <v>1.2170953491263785</v>
      </c>
      <c r="S41" s="635">
        <v>1.2256687980505343</v>
      </c>
      <c r="T41" s="635">
        <v>1.1904382776565758</v>
      </c>
      <c r="U41" s="635">
        <v>1.1646790511315994</v>
      </c>
      <c r="V41" s="635">
        <v>1.2325604485794228</v>
      </c>
      <c r="W41" s="635">
        <v>1.3828664243272366</v>
      </c>
      <c r="X41" s="635">
        <v>1.2886122538777995</v>
      </c>
      <c r="Y41" s="635">
        <v>1.3790840396320871</v>
      </c>
      <c r="Z41" s="635">
        <v>1.4887758521423979</v>
      </c>
      <c r="AA41" s="635">
        <v>1.2849600610142777</v>
      </c>
      <c r="AB41" s="635">
        <v>1.2656867411924433</v>
      </c>
      <c r="AC41" s="635">
        <v>1.3232538819774382</v>
      </c>
      <c r="AD41" s="635">
        <v>1.1624347685416077</v>
      </c>
      <c r="AE41" s="635">
        <v>1.3236042356679942</v>
      </c>
      <c r="AF41" s="635">
        <v>1.3976679297630954</v>
      </c>
      <c r="AG41" s="635">
        <v>1.2412269858560172</v>
      </c>
      <c r="AH41" s="635">
        <v>1.2439904426391766</v>
      </c>
      <c r="AI41" s="635">
        <v>1.2474794889374421</v>
      </c>
      <c r="AJ41" s="635">
        <v>1.2772964936557583</v>
      </c>
      <c r="AK41" s="635">
        <v>1.2336106008821088</v>
      </c>
      <c r="AL41" s="635">
        <v>1.3235560395019741</v>
      </c>
      <c r="AM41" s="635">
        <v>1.4720727392508719</v>
      </c>
      <c r="AN41" s="635">
        <v>1.3481146492046008</v>
      </c>
      <c r="AO41" s="648"/>
      <c r="AP41" s="649"/>
      <c r="AQ41" s="288"/>
    </row>
    <row r="42" spans="1:43" ht="18.75" customHeight="1" thickBot="1" x14ac:dyDescent="0.2">
      <c r="A42" s="289"/>
      <c r="B42" s="290" t="s">
        <v>33</v>
      </c>
      <c r="C42" s="291"/>
      <c r="D42" s="650">
        <v>0.98890464232625253</v>
      </c>
      <c r="E42" s="650">
        <v>1.0854984597998263</v>
      </c>
      <c r="F42" s="650">
        <v>1.0357377240659356</v>
      </c>
      <c r="G42" s="650">
        <v>0.96618122137950602</v>
      </c>
      <c r="H42" s="650">
        <v>1.0451973233661038</v>
      </c>
      <c r="I42" s="650">
        <v>0.98826458552771268</v>
      </c>
      <c r="J42" s="650">
        <v>0.90436627676097803</v>
      </c>
      <c r="K42" s="650">
        <v>0.94529441062644881</v>
      </c>
      <c r="L42" s="650">
        <v>1.013368378049933</v>
      </c>
      <c r="M42" s="650">
        <v>1.0446443770712448</v>
      </c>
      <c r="N42" s="650">
        <v>1.1118720624927148</v>
      </c>
      <c r="O42" s="650">
        <v>0.95961196384822156</v>
      </c>
      <c r="P42" s="650">
        <v>0.97612000121812004</v>
      </c>
      <c r="Q42" s="650">
        <v>0.95746736200304683</v>
      </c>
      <c r="R42" s="650">
        <v>0.94114158602036613</v>
      </c>
      <c r="S42" s="650">
        <v>0.94777116465110878</v>
      </c>
      <c r="T42" s="650">
        <v>0.92052851035644512</v>
      </c>
      <c r="U42" s="650">
        <v>0.9006097099734055</v>
      </c>
      <c r="V42" s="650">
        <v>0.95310026143363435</v>
      </c>
      <c r="W42" s="650">
        <v>1.069327149084774</v>
      </c>
      <c r="X42" s="650">
        <v>0.99644336103193987</v>
      </c>
      <c r="Y42" s="650">
        <v>1.0664023498621926</v>
      </c>
      <c r="Z42" s="650">
        <v>1.1512235813897835</v>
      </c>
      <c r="AA42" s="650">
        <v>0.99361923506145255</v>
      </c>
      <c r="AB42" s="650">
        <v>0.97871578251106772</v>
      </c>
      <c r="AC42" s="650">
        <v>1.0232306434214615</v>
      </c>
      <c r="AD42" s="650">
        <v>0.89887427677358367</v>
      </c>
      <c r="AE42" s="650">
        <v>1.0235015609204352</v>
      </c>
      <c r="AF42" s="650">
        <v>1.0807726880981243</v>
      </c>
      <c r="AG42" s="650">
        <v>0.95980182236199818</v>
      </c>
      <c r="AH42" s="650">
        <v>0.96193871665024622</v>
      </c>
      <c r="AI42" s="650">
        <v>0.96463668650873358</v>
      </c>
      <c r="AJ42" s="650">
        <v>0.98769323925221042</v>
      </c>
      <c r="AK42" s="650">
        <v>0.9539123112080603</v>
      </c>
      <c r="AL42" s="650">
        <v>1.0234642923398258</v>
      </c>
      <c r="AM42" s="650">
        <v>1.1383075890893515</v>
      </c>
      <c r="AN42" s="650">
        <v>1.0424546934637604</v>
      </c>
      <c r="AO42" s="651"/>
      <c r="AP42" s="629"/>
      <c r="AQ42" s="292"/>
    </row>
  </sheetData>
  <phoneticPr fontId="2"/>
  <pageMargins left="0.78740157480314965" right="0.78740157480314965" top="0.78740157480314965" bottom="0.78740157480314965" header="0.51181102362204722" footer="0.51181102362204722"/>
  <pageSetup paperSize="8" scale="94" fitToWidth="2" orientation="landscape" r:id="rId1"/>
  <headerFooter alignWithMargins="0">
    <oddFooter>&amp;C&amp;P  /  &amp;N&amp;R&amp;F  &amp;A</oddFooter>
  </headerFooter>
  <ignoredErrors>
    <ignoredError sqref="A4:A42 D2:AP2 AQ4:AQ4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27"/>
  </sheetPr>
  <dimension ref="A1:CK194"/>
  <sheetViews>
    <sheetView zoomScaleNormal="100" zoomScaleSheetLayoutView="100" workbookViewId="0"/>
  </sheetViews>
  <sheetFormatPr defaultColWidth="9" defaultRowHeight="12" x14ac:dyDescent="0.2"/>
  <cols>
    <col min="1" max="1" width="1.21875" style="1" customWidth="1"/>
    <col min="2" max="2" width="5.21875" style="1" customWidth="1"/>
    <col min="3" max="4" width="9" style="1"/>
    <col min="5" max="5" width="1.21875" style="82" customWidth="1"/>
    <col min="6" max="6" width="1.21875" style="1" customWidth="1"/>
    <col min="7" max="8" width="12.6640625" style="1" customWidth="1"/>
    <col min="9" max="9" width="17.44140625" style="1" customWidth="1"/>
    <col min="10" max="10" width="1.21875" style="82" customWidth="1"/>
    <col min="11" max="11" width="1.21875" style="1" customWidth="1"/>
    <col min="12" max="14" width="10.6640625" style="1" customWidth="1"/>
    <col min="15" max="15" width="1.21875" style="82" customWidth="1"/>
    <col min="16" max="16" width="1.21875" style="1" customWidth="1"/>
    <col min="17" max="20" width="6" style="1" customWidth="1"/>
    <col min="21" max="21" width="1.21875" style="82" customWidth="1"/>
    <col min="22" max="22" width="1.21875" style="1" customWidth="1"/>
    <col min="23" max="25" width="8.88671875" style="1" customWidth="1"/>
    <col min="26" max="26" width="1.33203125" style="1" customWidth="1"/>
    <col min="27" max="16384" width="9" style="1"/>
  </cols>
  <sheetData>
    <row r="1" spans="1:61" ht="4.5" customHeight="1" x14ac:dyDescent="0.2">
      <c r="A1" s="137"/>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row>
    <row r="2" spans="1:61" ht="14.4" x14ac:dyDescent="0.2">
      <c r="A2" s="137"/>
      <c r="B2" s="156" t="s">
        <v>63</v>
      </c>
      <c r="C2" s="157"/>
      <c r="D2" s="137"/>
      <c r="E2" s="137"/>
      <c r="F2" s="137"/>
      <c r="G2" s="157"/>
      <c r="H2" s="157"/>
      <c r="I2" s="157"/>
      <c r="J2" s="137"/>
      <c r="K2" s="137"/>
      <c r="L2" s="157"/>
      <c r="M2" s="15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row>
    <row r="3" spans="1:61" ht="15" customHeight="1" x14ac:dyDescent="0.2">
      <c r="A3" s="137"/>
      <c r="B3" s="158" t="s">
        <v>122</v>
      </c>
      <c r="C3" s="137"/>
      <c r="D3" s="157"/>
      <c r="E3" s="157"/>
      <c r="F3" s="157"/>
      <c r="G3" s="157"/>
      <c r="H3" s="157"/>
      <c r="I3" s="157"/>
      <c r="J3" s="157"/>
      <c r="K3" s="157"/>
      <c r="L3" s="157"/>
      <c r="M3" s="157"/>
      <c r="N3" s="137"/>
      <c r="O3" s="157"/>
      <c r="P3" s="157"/>
      <c r="Q3" s="137"/>
      <c r="R3" s="137"/>
      <c r="S3" s="137"/>
      <c r="T3" s="137"/>
      <c r="U3" s="157"/>
      <c r="V3" s="157"/>
      <c r="W3" s="137"/>
      <c r="X3" s="137"/>
      <c r="Y3" s="137"/>
      <c r="Z3" s="137"/>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row>
    <row r="4" spans="1:61" ht="15" customHeight="1" x14ac:dyDescent="0.2">
      <c r="A4" s="157"/>
      <c r="B4" s="158"/>
      <c r="C4" s="159"/>
      <c r="D4" s="159"/>
      <c r="E4" s="166"/>
      <c r="F4" s="348"/>
      <c r="G4" s="679" t="s">
        <v>129</v>
      </c>
      <c r="H4" s="679"/>
      <c r="I4" s="679"/>
      <c r="J4" s="351"/>
      <c r="K4" s="352"/>
      <c r="L4" s="679" t="s">
        <v>123</v>
      </c>
      <c r="M4" s="679"/>
      <c r="N4" s="679"/>
      <c r="O4" s="352"/>
      <c r="P4" s="348"/>
      <c r="Q4" s="680" t="s">
        <v>313</v>
      </c>
      <c r="R4" s="680"/>
      <c r="S4" s="680"/>
      <c r="T4" s="680"/>
      <c r="U4" s="351"/>
      <c r="V4" s="160"/>
      <c r="W4" s="165"/>
      <c r="X4" s="165"/>
      <c r="Y4" s="165"/>
      <c r="Z4" s="157"/>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row>
    <row r="5" spans="1:61" ht="15" customHeight="1" x14ac:dyDescent="0.2">
      <c r="A5" s="157"/>
      <c r="B5" s="158"/>
      <c r="C5" s="159"/>
      <c r="D5" s="159"/>
      <c r="E5" s="166"/>
      <c r="F5" s="349"/>
      <c r="G5" s="667" t="s">
        <v>216</v>
      </c>
      <c r="H5" s="667"/>
      <c r="I5" s="667"/>
      <c r="J5" s="353"/>
      <c r="K5" s="354"/>
      <c r="L5" s="667" t="s">
        <v>130</v>
      </c>
      <c r="M5" s="667"/>
      <c r="N5" s="667"/>
      <c r="O5" s="354"/>
      <c r="P5" s="349"/>
      <c r="Q5" s="667" t="s">
        <v>316</v>
      </c>
      <c r="R5" s="667"/>
      <c r="S5" s="667"/>
      <c r="T5" s="667"/>
      <c r="U5" s="353"/>
      <c r="V5" s="160"/>
      <c r="W5" s="159"/>
      <c r="X5" s="159"/>
      <c r="Y5" s="159"/>
      <c r="Z5" s="164"/>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row>
    <row r="6" spans="1:61" ht="15" customHeight="1" x14ac:dyDescent="0.2">
      <c r="A6" s="157"/>
      <c r="B6" s="158"/>
      <c r="C6" s="159"/>
      <c r="D6" s="159"/>
      <c r="E6" s="166"/>
      <c r="F6" s="349"/>
      <c r="G6" s="667"/>
      <c r="H6" s="667"/>
      <c r="I6" s="667"/>
      <c r="J6" s="353"/>
      <c r="K6" s="354"/>
      <c r="L6" s="667"/>
      <c r="M6" s="667"/>
      <c r="N6" s="667"/>
      <c r="O6" s="354"/>
      <c r="P6" s="349"/>
      <c r="Q6" s="667"/>
      <c r="R6" s="667"/>
      <c r="S6" s="667"/>
      <c r="T6" s="667"/>
      <c r="U6" s="353"/>
      <c r="V6" s="160"/>
      <c r="W6" s="159"/>
      <c r="X6" s="159"/>
      <c r="Y6" s="159"/>
      <c r="Z6" s="164"/>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row>
    <row r="7" spans="1:61" ht="15" customHeight="1" x14ac:dyDescent="0.2">
      <c r="A7" s="157"/>
      <c r="B7" s="158"/>
      <c r="C7" s="159"/>
      <c r="D7" s="159"/>
      <c r="E7" s="166"/>
      <c r="F7" s="349"/>
      <c r="G7" s="667"/>
      <c r="H7" s="667"/>
      <c r="I7" s="667"/>
      <c r="J7" s="353"/>
      <c r="K7" s="354"/>
      <c r="L7" s="667"/>
      <c r="M7" s="667"/>
      <c r="N7" s="667"/>
      <c r="O7" s="354"/>
      <c r="P7" s="349"/>
      <c r="Q7" s="667"/>
      <c r="R7" s="667"/>
      <c r="S7" s="667"/>
      <c r="T7" s="667"/>
      <c r="U7" s="353"/>
      <c r="V7" s="160"/>
      <c r="W7" s="159"/>
      <c r="X7" s="159"/>
      <c r="Y7" s="159"/>
      <c r="Z7" s="164"/>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row>
    <row r="8" spans="1:61" ht="15" customHeight="1" x14ac:dyDescent="0.2">
      <c r="A8" s="157"/>
      <c r="B8" s="158"/>
      <c r="C8" s="159"/>
      <c r="D8" s="159"/>
      <c r="E8" s="166"/>
      <c r="F8" s="349"/>
      <c r="G8" s="667"/>
      <c r="H8" s="667"/>
      <c r="I8" s="667"/>
      <c r="J8" s="353"/>
      <c r="K8" s="354"/>
      <c r="L8" s="667"/>
      <c r="M8" s="667"/>
      <c r="N8" s="667"/>
      <c r="O8" s="354"/>
      <c r="P8" s="349"/>
      <c r="Q8" s="667"/>
      <c r="R8" s="667"/>
      <c r="S8" s="667"/>
      <c r="T8" s="667"/>
      <c r="U8" s="353"/>
      <c r="V8" s="160"/>
      <c r="W8" s="159"/>
      <c r="X8" s="159"/>
      <c r="Y8" s="159"/>
      <c r="Z8" s="164"/>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row>
    <row r="9" spans="1:61" ht="15" customHeight="1" x14ac:dyDescent="0.2">
      <c r="A9" s="157"/>
      <c r="B9" s="158"/>
      <c r="C9" s="158"/>
      <c r="D9" s="158"/>
      <c r="E9" s="162"/>
      <c r="F9" s="322"/>
      <c r="G9" s="677" t="s">
        <v>161</v>
      </c>
      <c r="H9" s="677"/>
      <c r="I9" s="677"/>
      <c r="J9" s="325"/>
      <c r="K9" s="324"/>
      <c r="L9" s="667"/>
      <c r="M9" s="667"/>
      <c r="N9" s="667"/>
      <c r="O9" s="324"/>
      <c r="P9" s="322"/>
      <c r="Q9" s="667"/>
      <c r="R9" s="667"/>
      <c r="S9" s="667"/>
      <c r="T9" s="667"/>
      <c r="U9" s="325"/>
      <c r="V9" s="161"/>
      <c r="W9" s="159"/>
      <c r="X9" s="159"/>
      <c r="Y9" s="159"/>
      <c r="Z9" s="164"/>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row>
    <row r="10" spans="1:61" ht="15" customHeight="1" x14ac:dyDescent="0.2">
      <c r="A10" s="157"/>
      <c r="B10" s="158"/>
      <c r="C10" s="158"/>
      <c r="D10" s="158"/>
      <c r="E10" s="162"/>
      <c r="F10" s="322"/>
      <c r="G10" s="684" t="s">
        <v>388</v>
      </c>
      <c r="H10" s="684"/>
      <c r="I10" s="684"/>
      <c r="J10" s="325"/>
      <c r="K10" s="324"/>
      <c r="L10" s="667"/>
      <c r="M10" s="667"/>
      <c r="N10" s="667"/>
      <c r="O10" s="324"/>
      <c r="P10" s="322"/>
      <c r="Q10" s="667"/>
      <c r="R10" s="667"/>
      <c r="S10" s="667"/>
      <c r="T10" s="667"/>
      <c r="U10" s="325"/>
      <c r="V10" s="161"/>
      <c r="W10" s="159"/>
      <c r="X10" s="159"/>
      <c r="Y10" s="159"/>
      <c r="Z10" s="164"/>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row>
    <row r="11" spans="1:61" ht="15" customHeight="1" x14ac:dyDescent="0.2">
      <c r="A11" s="157"/>
      <c r="B11" s="158"/>
      <c r="C11" s="158"/>
      <c r="D11" s="158"/>
      <c r="E11" s="162"/>
      <c r="F11" s="322"/>
      <c r="G11" s="684"/>
      <c r="H11" s="684"/>
      <c r="I11" s="684"/>
      <c r="J11" s="325"/>
      <c r="K11" s="324"/>
      <c r="L11" s="667"/>
      <c r="M11" s="667"/>
      <c r="N11" s="667"/>
      <c r="O11" s="324"/>
      <c r="P11" s="322"/>
      <c r="Q11" s="667"/>
      <c r="R11" s="667"/>
      <c r="S11" s="667"/>
      <c r="T11" s="667"/>
      <c r="U11" s="325"/>
      <c r="V11" s="161"/>
      <c r="W11" s="159"/>
      <c r="X11" s="159"/>
      <c r="Y11" s="159"/>
      <c r="Z11" s="164"/>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7"/>
      <c r="AY11" s="137"/>
      <c r="AZ11" s="137"/>
      <c r="BA11" s="137"/>
      <c r="BB11" s="137"/>
      <c r="BC11" s="137"/>
      <c r="BD11" s="137"/>
      <c r="BE11" s="137"/>
      <c r="BF11" s="137"/>
      <c r="BG11" s="137"/>
      <c r="BH11" s="137"/>
      <c r="BI11" s="137"/>
    </row>
    <row r="12" spans="1:61" ht="8.25" customHeight="1" thickBot="1" x14ac:dyDescent="0.25">
      <c r="A12" s="157"/>
      <c r="B12" s="158"/>
      <c r="C12" s="158"/>
      <c r="D12" s="158"/>
      <c r="E12" s="162"/>
      <c r="F12" s="322"/>
      <c r="G12" s="350"/>
      <c r="H12" s="350"/>
      <c r="I12" s="350"/>
      <c r="J12" s="325"/>
      <c r="K12" s="324"/>
      <c r="L12" s="358"/>
      <c r="M12" s="358"/>
      <c r="N12" s="358"/>
      <c r="O12" s="324"/>
      <c r="P12" s="322"/>
      <c r="Q12" s="667"/>
      <c r="R12" s="667"/>
      <c r="S12" s="667"/>
      <c r="T12" s="667"/>
      <c r="U12" s="325"/>
      <c r="V12" s="161"/>
      <c r="W12" s="159"/>
      <c r="X12" s="159"/>
      <c r="Y12" s="159"/>
      <c r="Z12" s="164"/>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7"/>
      <c r="AY12" s="137"/>
      <c r="AZ12" s="137"/>
      <c r="BA12" s="137"/>
      <c r="BB12" s="137"/>
      <c r="BC12" s="137"/>
      <c r="BD12" s="137"/>
      <c r="BE12" s="137"/>
      <c r="BF12" s="137"/>
      <c r="BG12" s="137"/>
      <c r="BH12" s="137"/>
      <c r="BI12" s="137"/>
    </row>
    <row r="13" spans="1:61" ht="15" customHeight="1" thickTop="1" x14ac:dyDescent="0.2">
      <c r="A13" s="157"/>
      <c r="B13" s="158"/>
      <c r="C13" s="158"/>
      <c r="D13" s="158"/>
      <c r="E13" s="162"/>
      <c r="F13" s="322"/>
      <c r="G13" s="668" t="s">
        <v>367</v>
      </c>
      <c r="H13" s="669"/>
      <c r="I13" s="670"/>
      <c r="J13" s="325"/>
      <c r="K13" s="324"/>
      <c r="L13" s="358"/>
      <c r="M13" s="358"/>
      <c r="N13" s="358"/>
      <c r="O13" s="324"/>
      <c r="P13" s="322"/>
      <c r="Q13" s="667"/>
      <c r="R13" s="667"/>
      <c r="S13" s="667"/>
      <c r="T13" s="667"/>
      <c r="U13" s="325"/>
      <c r="V13" s="161"/>
      <c r="W13" s="159"/>
      <c r="X13" s="159"/>
      <c r="Y13" s="159"/>
      <c r="Z13" s="164"/>
      <c r="AA13" s="137"/>
      <c r="AB13" s="137"/>
      <c r="AC13" s="137"/>
      <c r="AD13" s="137"/>
      <c r="AE13" s="137"/>
      <c r="AF13" s="137"/>
      <c r="AG13" s="137"/>
      <c r="AH13" s="137"/>
      <c r="AI13" s="137"/>
      <c r="AJ13" s="137"/>
      <c r="AK13" s="137"/>
      <c r="AL13" s="137"/>
      <c r="AM13" s="137"/>
      <c r="AN13" s="137"/>
      <c r="AO13" s="137"/>
      <c r="AP13" s="137"/>
      <c r="AQ13" s="137"/>
      <c r="AR13" s="137"/>
      <c r="AS13" s="137"/>
      <c r="AT13" s="137"/>
      <c r="AU13" s="137"/>
      <c r="AV13" s="137"/>
      <c r="AW13" s="137"/>
      <c r="AX13" s="137"/>
      <c r="AY13" s="137"/>
      <c r="AZ13" s="137"/>
      <c r="BA13" s="137"/>
      <c r="BB13" s="137"/>
      <c r="BC13" s="137"/>
      <c r="BD13" s="137"/>
      <c r="BE13" s="137"/>
      <c r="BF13" s="137"/>
      <c r="BG13" s="137"/>
      <c r="BH13" s="137"/>
      <c r="BI13" s="137"/>
    </row>
    <row r="14" spans="1:61" ht="15" customHeight="1" x14ac:dyDescent="0.2">
      <c r="A14" s="157"/>
      <c r="B14" s="158"/>
      <c r="C14" s="158"/>
      <c r="D14" s="158"/>
      <c r="E14" s="162"/>
      <c r="F14" s="322"/>
      <c r="G14" s="671"/>
      <c r="H14" s="672"/>
      <c r="I14" s="673"/>
      <c r="J14" s="325"/>
      <c r="K14" s="324"/>
      <c r="L14" s="358"/>
      <c r="M14" s="358"/>
      <c r="N14" s="358"/>
      <c r="O14" s="324"/>
      <c r="P14" s="322"/>
      <c r="Q14" s="359"/>
      <c r="R14" s="359"/>
      <c r="S14" s="359"/>
      <c r="T14" s="359"/>
      <c r="U14" s="325"/>
      <c r="V14" s="161"/>
      <c r="W14" s="159"/>
      <c r="X14" s="159"/>
      <c r="Y14" s="159"/>
      <c r="Z14" s="164"/>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row>
    <row r="15" spans="1:61" ht="15" customHeight="1" thickBot="1" x14ac:dyDescent="0.25">
      <c r="A15" s="157"/>
      <c r="B15" s="158"/>
      <c r="C15" s="158"/>
      <c r="D15" s="158"/>
      <c r="E15" s="162"/>
      <c r="F15" s="322"/>
      <c r="G15" s="674"/>
      <c r="H15" s="675"/>
      <c r="I15" s="676"/>
      <c r="J15" s="325"/>
      <c r="K15" s="324"/>
      <c r="L15" s="358"/>
      <c r="M15" s="358"/>
      <c r="N15" s="358"/>
      <c r="O15" s="324"/>
      <c r="P15" s="322"/>
      <c r="Q15" s="360"/>
      <c r="R15" s="360"/>
      <c r="S15" s="360"/>
      <c r="T15" s="360"/>
      <c r="U15" s="325"/>
      <c r="V15" s="161"/>
      <c r="W15" s="159"/>
      <c r="X15" s="159"/>
      <c r="Y15" s="159"/>
      <c r="Z15" s="164"/>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row>
    <row r="16" spans="1:61" ht="15" customHeight="1" thickTop="1" thickBot="1" x14ac:dyDescent="0.25">
      <c r="A16" s="157"/>
      <c r="B16" s="158"/>
      <c r="C16" s="158"/>
      <c r="D16" s="158"/>
      <c r="E16" s="162"/>
      <c r="F16" s="322"/>
      <c r="G16" s="361"/>
      <c r="H16" s="361"/>
      <c r="I16" s="361"/>
      <c r="J16" s="325"/>
      <c r="K16" s="324"/>
      <c r="L16" s="358"/>
      <c r="M16" s="358"/>
      <c r="N16" s="358"/>
      <c r="O16" s="324"/>
      <c r="P16" s="322"/>
      <c r="Q16" s="327"/>
      <c r="R16" s="327"/>
      <c r="S16" s="327"/>
      <c r="T16" s="327"/>
      <c r="U16" s="325"/>
      <c r="V16" s="161"/>
      <c r="W16" s="159"/>
      <c r="X16" s="159"/>
      <c r="Y16" s="159"/>
      <c r="Z16" s="164"/>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row>
    <row r="17" spans="1:61" ht="15" customHeight="1" thickTop="1" thickBot="1" x14ac:dyDescent="0.25">
      <c r="A17" s="157"/>
      <c r="B17" s="158"/>
      <c r="C17" s="159"/>
      <c r="D17" s="159"/>
      <c r="E17" s="166"/>
      <c r="F17" s="349"/>
      <c r="G17" s="664" t="s">
        <v>190</v>
      </c>
      <c r="H17" s="665"/>
      <c r="I17" s="666"/>
      <c r="J17" s="353"/>
      <c r="K17" s="354"/>
      <c r="L17" s="664" t="s">
        <v>117</v>
      </c>
      <c r="M17" s="665"/>
      <c r="N17" s="666"/>
      <c r="O17" s="354"/>
      <c r="P17" s="349"/>
      <c r="Q17" s="664" t="s">
        <v>118</v>
      </c>
      <c r="R17" s="665"/>
      <c r="S17" s="665"/>
      <c r="T17" s="666"/>
      <c r="U17" s="353"/>
      <c r="V17" s="160"/>
      <c r="W17" s="157"/>
      <c r="X17" s="157"/>
      <c r="Y17" s="157"/>
      <c r="Z17" s="15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row>
    <row r="18" spans="1:61" ht="15" customHeight="1" thickTop="1" x14ac:dyDescent="0.2">
      <c r="A18" s="362"/>
      <c r="B18" s="320"/>
      <c r="C18" s="320"/>
      <c r="D18" s="320"/>
      <c r="E18" s="320"/>
      <c r="F18" s="324"/>
      <c r="G18" s="324"/>
      <c r="H18" s="324"/>
      <c r="I18" s="324"/>
      <c r="J18" s="325"/>
      <c r="K18" s="324"/>
      <c r="L18" s="324"/>
      <c r="M18" s="324"/>
      <c r="N18" s="327"/>
      <c r="O18" s="324"/>
      <c r="P18" s="322"/>
      <c r="Q18" s="327"/>
      <c r="R18" s="327"/>
      <c r="S18" s="327"/>
      <c r="T18" s="327"/>
      <c r="U18" s="325"/>
      <c r="V18" s="161"/>
      <c r="W18" s="157"/>
      <c r="X18" s="157"/>
      <c r="Y18" s="157"/>
      <c r="Z18" s="15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row>
    <row r="19" spans="1:61" ht="15" customHeight="1" x14ac:dyDescent="0.2">
      <c r="A19" s="330"/>
      <c r="B19" s="336" t="s">
        <v>120</v>
      </c>
      <c r="C19" s="336"/>
      <c r="D19" s="336"/>
      <c r="E19" s="324"/>
      <c r="F19" s="324"/>
      <c r="G19" s="324"/>
      <c r="H19" s="324"/>
      <c r="I19" s="324"/>
      <c r="J19" s="325"/>
      <c r="K19" s="324"/>
      <c r="L19" s="324"/>
      <c r="M19" s="324"/>
      <c r="N19" s="327"/>
      <c r="O19" s="324"/>
      <c r="P19" s="322"/>
      <c r="Q19" s="327"/>
      <c r="R19" s="327"/>
      <c r="S19" s="327"/>
      <c r="T19" s="327"/>
      <c r="U19" s="325"/>
      <c r="V19" s="161"/>
      <c r="W19" s="157"/>
      <c r="X19" s="157"/>
      <c r="Y19" s="157"/>
      <c r="Z19" s="157"/>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row>
    <row r="20" spans="1:61" ht="15" customHeight="1" x14ac:dyDescent="0.2">
      <c r="A20" s="330"/>
      <c r="B20" s="686" t="s">
        <v>179</v>
      </c>
      <c r="C20" s="686"/>
      <c r="D20" s="686"/>
      <c r="E20" s="324" t="s">
        <v>127</v>
      </c>
      <c r="F20" s="324"/>
      <c r="G20" s="683" t="s">
        <v>310</v>
      </c>
      <c r="H20" s="683"/>
      <c r="I20" s="683"/>
      <c r="J20" s="355"/>
      <c r="K20" s="327"/>
      <c r="L20" s="87" t="s">
        <v>119</v>
      </c>
      <c r="M20" s="87"/>
      <c r="N20" s="87"/>
      <c r="O20" s="327"/>
      <c r="P20" s="330"/>
      <c r="Q20" s="88"/>
      <c r="R20" s="88"/>
      <c r="S20" s="88"/>
      <c r="T20" s="88"/>
      <c r="U20" s="355"/>
      <c r="V20" s="163"/>
      <c r="W20" s="157"/>
      <c r="X20" s="157"/>
      <c r="Y20" s="157"/>
      <c r="Z20" s="157"/>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row>
    <row r="21" spans="1:61" ht="15" customHeight="1" x14ac:dyDescent="0.2">
      <c r="A21" s="330"/>
      <c r="B21" s="686"/>
      <c r="C21" s="686"/>
      <c r="D21" s="686"/>
      <c r="E21" s="324"/>
      <c r="F21" s="324"/>
      <c r="G21" s="683"/>
      <c r="H21" s="683"/>
      <c r="I21" s="683"/>
      <c r="J21" s="325"/>
      <c r="K21" s="324"/>
      <c r="L21" s="681" t="s">
        <v>377</v>
      </c>
      <c r="M21" s="682"/>
      <c r="N21" s="682"/>
      <c r="O21" s="324"/>
      <c r="P21" s="322"/>
      <c r="Q21" s="88"/>
      <c r="R21" s="88"/>
      <c r="S21" s="88"/>
      <c r="T21" s="88"/>
      <c r="U21" s="325"/>
      <c r="V21" s="161"/>
      <c r="W21" s="157"/>
      <c r="X21" s="157"/>
      <c r="Y21" s="157"/>
      <c r="Z21" s="157"/>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row>
    <row r="22" spans="1:61" ht="15" customHeight="1" x14ac:dyDescent="0.2">
      <c r="A22" s="330"/>
      <c r="B22" s="686"/>
      <c r="C22" s="686"/>
      <c r="D22" s="686"/>
      <c r="E22" s="324"/>
      <c r="F22" s="324"/>
      <c r="G22" s="683"/>
      <c r="H22" s="683"/>
      <c r="I22" s="683"/>
      <c r="J22" s="325"/>
      <c r="K22" s="324"/>
      <c r="L22" s="682"/>
      <c r="M22" s="682"/>
      <c r="N22" s="682"/>
      <c r="O22" s="324"/>
      <c r="P22" s="322"/>
      <c r="Q22" s="88"/>
      <c r="R22" s="88"/>
      <c r="S22" s="88"/>
      <c r="T22" s="88"/>
      <c r="U22" s="325"/>
      <c r="V22" s="161"/>
      <c r="W22" s="157"/>
      <c r="X22" s="157"/>
      <c r="Y22" s="157"/>
      <c r="Z22" s="157"/>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row>
    <row r="23" spans="1:61" ht="15" customHeight="1" x14ac:dyDescent="0.2">
      <c r="A23" s="330"/>
      <c r="B23" s="324"/>
      <c r="C23" s="324"/>
      <c r="D23" s="324"/>
      <c r="E23" s="324"/>
      <c r="F23" s="324"/>
      <c r="G23" s="324"/>
      <c r="H23" s="324"/>
      <c r="I23" s="324"/>
      <c r="J23" s="325"/>
      <c r="K23" s="324"/>
      <c r="L23" s="324"/>
      <c r="M23" s="324"/>
      <c r="N23" s="327"/>
      <c r="O23" s="324"/>
      <c r="P23" s="322"/>
      <c r="Q23" s="88"/>
      <c r="R23" s="88"/>
      <c r="S23" s="88"/>
      <c r="T23" s="88"/>
      <c r="U23" s="325"/>
      <c r="V23" s="161"/>
      <c r="W23" s="157"/>
      <c r="X23" s="157"/>
      <c r="Y23" s="157"/>
      <c r="Z23" s="15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row>
    <row r="24" spans="1:61" ht="15" customHeight="1" x14ac:dyDescent="0.2">
      <c r="A24" s="330"/>
      <c r="B24" s="686" t="s">
        <v>319</v>
      </c>
      <c r="C24" s="686"/>
      <c r="D24" s="686"/>
      <c r="E24" s="324" t="s">
        <v>127</v>
      </c>
      <c r="F24" s="324"/>
      <c r="G24" s="683" t="s">
        <v>320</v>
      </c>
      <c r="H24" s="683"/>
      <c r="I24" s="683"/>
      <c r="J24" s="356"/>
      <c r="K24" s="327"/>
      <c r="L24" s="687" t="s">
        <v>295</v>
      </c>
      <c r="M24" s="687"/>
      <c r="N24" s="687"/>
      <c r="O24" s="363"/>
      <c r="P24" s="330"/>
      <c r="Q24" s="685" t="s">
        <v>389</v>
      </c>
      <c r="R24" s="685"/>
      <c r="S24" s="685"/>
      <c r="T24" s="685"/>
      <c r="U24" s="356"/>
      <c r="V24" s="163"/>
      <c r="W24" s="157"/>
      <c r="X24" s="157"/>
      <c r="Y24" s="157"/>
      <c r="Z24" s="157"/>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row>
    <row r="25" spans="1:61" ht="15" customHeight="1" x14ac:dyDescent="0.2">
      <c r="A25" s="330"/>
      <c r="B25" s="686"/>
      <c r="C25" s="686"/>
      <c r="D25" s="686"/>
      <c r="E25" s="364"/>
      <c r="F25" s="324"/>
      <c r="G25" s="683"/>
      <c r="H25" s="683"/>
      <c r="I25" s="683"/>
      <c r="J25" s="356"/>
      <c r="K25" s="327"/>
      <c r="L25" s="678" t="s">
        <v>121</v>
      </c>
      <c r="M25" s="678"/>
      <c r="N25" s="678"/>
      <c r="O25" s="363"/>
      <c r="P25" s="330"/>
      <c r="Q25" s="685"/>
      <c r="R25" s="685"/>
      <c r="S25" s="685"/>
      <c r="T25" s="685"/>
      <c r="U25" s="356"/>
      <c r="V25" s="163"/>
      <c r="W25" s="157"/>
      <c r="X25" s="157"/>
      <c r="Y25" s="157"/>
      <c r="Z25" s="157"/>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row>
    <row r="26" spans="1:61" ht="15" customHeight="1" x14ac:dyDescent="0.2">
      <c r="A26" s="330"/>
      <c r="B26" s="324"/>
      <c r="C26" s="324"/>
      <c r="D26" s="324"/>
      <c r="E26" s="324"/>
      <c r="F26" s="324"/>
      <c r="G26" s="327"/>
      <c r="H26" s="327"/>
      <c r="I26" s="327"/>
      <c r="J26" s="355"/>
      <c r="K26" s="327"/>
      <c r="L26" s="327"/>
      <c r="M26" s="327"/>
      <c r="N26" s="327"/>
      <c r="O26" s="327"/>
      <c r="P26" s="330"/>
      <c r="Q26" s="685"/>
      <c r="R26" s="685"/>
      <c r="S26" s="685"/>
      <c r="T26" s="685"/>
      <c r="U26" s="355"/>
      <c r="V26" s="163"/>
      <c r="W26" s="157"/>
      <c r="X26" s="157"/>
      <c r="Y26" s="157"/>
      <c r="Z26" s="15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row>
    <row r="27" spans="1:61" ht="15" customHeight="1" x14ac:dyDescent="0.2">
      <c r="A27" s="330"/>
      <c r="B27" s="688" t="s">
        <v>317</v>
      </c>
      <c r="C27" s="688"/>
      <c r="D27" s="688"/>
      <c r="E27" s="324" t="s">
        <v>127</v>
      </c>
      <c r="F27" s="324"/>
      <c r="G27" s="683" t="s">
        <v>318</v>
      </c>
      <c r="H27" s="683"/>
      <c r="I27" s="683"/>
      <c r="J27" s="356"/>
      <c r="K27" s="327"/>
      <c r="L27" s="683" t="s">
        <v>296</v>
      </c>
      <c r="M27" s="683"/>
      <c r="N27" s="683"/>
      <c r="O27" s="363"/>
      <c r="P27" s="330"/>
      <c r="Q27" s="685"/>
      <c r="R27" s="685"/>
      <c r="S27" s="685"/>
      <c r="T27" s="685"/>
      <c r="U27" s="356"/>
      <c r="V27" s="163"/>
      <c r="W27" s="157"/>
      <c r="X27" s="157"/>
      <c r="Y27" s="157"/>
      <c r="Z27" s="15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row>
    <row r="28" spans="1:61" ht="15" customHeight="1" x14ac:dyDescent="0.2">
      <c r="A28" s="330"/>
      <c r="B28" s="688"/>
      <c r="C28" s="688"/>
      <c r="D28" s="688"/>
      <c r="E28" s="364"/>
      <c r="F28" s="324"/>
      <c r="G28" s="683"/>
      <c r="H28" s="683"/>
      <c r="I28" s="683"/>
      <c r="J28" s="356"/>
      <c r="K28" s="327"/>
      <c r="L28" s="683"/>
      <c r="M28" s="683"/>
      <c r="N28" s="683"/>
      <c r="O28" s="363"/>
      <c r="P28" s="330"/>
      <c r="Q28" s="685"/>
      <c r="R28" s="685"/>
      <c r="S28" s="685"/>
      <c r="T28" s="685"/>
      <c r="U28" s="356"/>
      <c r="V28" s="163"/>
      <c r="W28" s="157"/>
      <c r="X28" s="157"/>
      <c r="Y28" s="157"/>
      <c r="Z28" s="15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row>
    <row r="29" spans="1:61" ht="15" customHeight="1" x14ac:dyDescent="0.2">
      <c r="A29" s="330"/>
      <c r="B29" s="324"/>
      <c r="C29" s="324"/>
      <c r="D29" s="324"/>
      <c r="E29" s="324"/>
      <c r="F29" s="324"/>
      <c r="G29" s="327"/>
      <c r="H29" s="327"/>
      <c r="I29" s="327"/>
      <c r="J29" s="355"/>
      <c r="K29" s="327"/>
      <c r="L29" s="683"/>
      <c r="M29" s="683"/>
      <c r="N29" s="683"/>
      <c r="O29" s="327"/>
      <c r="P29" s="330"/>
      <c r="Q29" s="685"/>
      <c r="R29" s="685"/>
      <c r="S29" s="685"/>
      <c r="T29" s="685"/>
      <c r="U29" s="355"/>
      <c r="V29" s="163"/>
      <c r="W29" s="157"/>
      <c r="X29" s="157"/>
      <c r="Y29" s="157"/>
      <c r="Z29" s="15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row>
    <row r="30" spans="1:61" s="82" customFormat="1" ht="15" customHeight="1" x14ac:dyDescent="0.2">
      <c r="A30" s="330"/>
      <c r="B30" s="324"/>
      <c r="C30" s="324"/>
      <c r="D30" s="324"/>
      <c r="E30" s="324"/>
      <c r="F30" s="324"/>
      <c r="G30" s="327"/>
      <c r="H30" s="327"/>
      <c r="I30" s="327"/>
      <c r="J30" s="355"/>
      <c r="K30" s="327"/>
      <c r="L30" s="363"/>
      <c r="M30" s="363"/>
      <c r="N30" s="363"/>
      <c r="O30" s="327"/>
      <c r="P30" s="330"/>
      <c r="Q30" s="100"/>
      <c r="R30" s="100"/>
      <c r="S30" s="142"/>
      <c r="T30" s="100"/>
      <c r="U30" s="355"/>
      <c r="V30" s="163"/>
      <c r="W30" s="157"/>
      <c r="X30" s="157"/>
      <c r="Y30" s="157"/>
      <c r="Z30" s="15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row>
    <row r="31" spans="1:61" ht="15" customHeight="1" x14ac:dyDescent="0.2">
      <c r="A31" s="330"/>
      <c r="B31" s="686" t="s">
        <v>180</v>
      </c>
      <c r="C31" s="686"/>
      <c r="D31" s="686"/>
      <c r="E31" s="324" t="s">
        <v>127</v>
      </c>
      <c r="F31" s="324"/>
      <c r="G31" s="683" t="s">
        <v>311</v>
      </c>
      <c r="H31" s="683"/>
      <c r="I31" s="683"/>
      <c r="J31" s="356"/>
      <c r="K31" s="327"/>
      <c r="L31" s="683" t="s">
        <v>297</v>
      </c>
      <c r="M31" s="683"/>
      <c r="N31" s="683"/>
      <c r="O31" s="363"/>
      <c r="P31" s="330"/>
      <c r="Q31" s="88"/>
      <c r="R31" s="88"/>
      <c r="S31" s="88"/>
      <c r="T31" s="88"/>
      <c r="U31" s="356"/>
      <c r="V31" s="163"/>
      <c r="W31" s="157"/>
      <c r="X31" s="157"/>
      <c r="Y31" s="157"/>
      <c r="Z31" s="15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row>
    <row r="32" spans="1:61" ht="15" customHeight="1" x14ac:dyDescent="0.2">
      <c r="A32" s="330"/>
      <c r="B32" s="686"/>
      <c r="C32" s="686"/>
      <c r="D32" s="686"/>
      <c r="E32" s="364"/>
      <c r="F32" s="324"/>
      <c r="G32" s="683"/>
      <c r="H32" s="683"/>
      <c r="I32" s="683"/>
      <c r="J32" s="356"/>
      <c r="K32" s="327"/>
      <c r="L32" s="683"/>
      <c r="M32" s="683"/>
      <c r="N32" s="683"/>
      <c r="O32" s="363"/>
      <c r="P32" s="330"/>
      <c r="Q32" s="88"/>
      <c r="R32" s="88"/>
      <c r="S32" s="88"/>
      <c r="T32" s="88"/>
      <c r="U32" s="356"/>
      <c r="V32" s="163"/>
      <c r="W32" s="157"/>
      <c r="X32" s="157"/>
      <c r="Y32" s="157"/>
      <c r="Z32" s="157"/>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row>
    <row r="33" spans="1:61" ht="15" customHeight="1" x14ac:dyDescent="0.2">
      <c r="A33" s="330"/>
      <c r="B33" s="317"/>
      <c r="C33" s="317"/>
      <c r="D33" s="317"/>
      <c r="E33" s="364"/>
      <c r="F33" s="324"/>
      <c r="G33" s="87"/>
      <c r="H33" s="87"/>
      <c r="I33" s="87"/>
      <c r="J33" s="356"/>
      <c r="K33" s="327"/>
      <c r="L33" s="683"/>
      <c r="M33" s="683"/>
      <c r="N33" s="683"/>
      <c r="O33" s="363"/>
      <c r="P33" s="330"/>
      <c r="Q33" s="88"/>
      <c r="R33" s="88"/>
      <c r="S33" s="88"/>
      <c r="T33" s="88"/>
      <c r="U33" s="356"/>
      <c r="V33" s="163"/>
      <c r="W33" s="157"/>
      <c r="X33" s="157"/>
      <c r="Y33" s="157"/>
      <c r="Z33" s="157"/>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row>
    <row r="34" spans="1:61" ht="15" customHeight="1" x14ac:dyDescent="0.2">
      <c r="A34" s="330"/>
      <c r="B34" s="324"/>
      <c r="C34" s="324"/>
      <c r="D34" s="324"/>
      <c r="E34" s="324"/>
      <c r="F34" s="324"/>
      <c r="G34" s="327"/>
      <c r="H34" s="327"/>
      <c r="I34" s="327"/>
      <c r="J34" s="355"/>
      <c r="K34" s="327"/>
      <c r="L34" s="327"/>
      <c r="M34" s="327"/>
      <c r="N34" s="327"/>
      <c r="O34" s="327"/>
      <c r="P34" s="330"/>
      <c r="Q34" s="88"/>
      <c r="R34" s="88"/>
      <c r="S34" s="88"/>
      <c r="T34" s="88"/>
      <c r="U34" s="355"/>
      <c r="V34" s="163"/>
      <c r="W34" s="157"/>
      <c r="X34" s="157"/>
      <c r="Y34" s="157"/>
      <c r="Z34" s="157"/>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row>
    <row r="35" spans="1:61" ht="15" customHeight="1" x14ac:dyDescent="0.2">
      <c r="A35" s="330"/>
      <c r="B35" s="686" t="s">
        <v>181</v>
      </c>
      <c r="C35" s="686"/>
      <c r="D35" s="686"/>
      <c r="E35" s="324" t="s">
        <v>127</v>
      </c>
      <c r="F35" s="324"/>
      <c r="G35" s="683" t="s">
        <v>312</v>
      </c>
      <c r="H35" s="683"/>
      <c r="I35" s="683"/>
      <c r="J35" s="356"/>
      <c r="K35" s="327"/>
      <c r="L35" s="687" t="s">
        <v>298</v>
      </c>
      <c r="M35" s="687"/>
      <c r="N35" s="687"/>
      <c r="O35" s="363"/>
      <c r="P35" s="330"/>
      <c r="Q35" s="88"/>
      <c r="R35" s="88"/>
      <c r="S35" s="88"/>
      <c r="T35" s="88"/>
      <c r="U35" s="356"/>
      <c r="V35" s="163"/>
      <c r="W35" s="157"/>
      <c r="X35" s="157"/>
      <c r="Y35" s="157"/>
      <c r="Z35" s="15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row>
    <row r="36" spans="1:61" ht="15" customHeight="1" x14ac:dyDescent="0.2">
      <c r="A36" s="330"/>
      <c r="B36" s="686"/>
      <c r="C36" s="686"/>
      <c r="D36" s="686"/>
      <c r="E36" s="364"/>
      <c r="F36" s="324"/>
      <c r="G36" s="683"/>
      <c r="H36" s="683"/>
      <c r="I36" s="683"/>
      <c r="J36" s="356"/>
      <c r="K36" s="327"/>
      <c r="L36" s="678" t="s">
        <v>124</v>
      </c>
      <c r="M36" s="678"/>
      <c r="N36" s="678"/>
      <c r="O36" s="363"/>
      <c r="P36" s="330"/>
      <c r="Q36" s="88"/>
      <c r="R36" s="88"/>
      <c r="S36" s="88"/>
      <c r="T36" s="88"/>
      <c r="U36" s="356"/>
      <c r="V36" s="163"/>
      <c r="W36" s="157"/>
      <c r="X36" s="157"/>
      <c r="Y36" s="157"/>
      <c r="Z36" s="157"/>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row>
    <row r="37" spans="1:61" ht="15" customHeight="1" x14ac:dyDescent="0.2">
      <c r="A37" s="331"/>
      <c r="B37" s="333"/>
      <c r="C37" s="333"/>
      <c r="D37" s="333"/>
      <c r="E37" s="333"/>
      <c r="F37" s="333"/>
      <c r="G37" s="332"/>
      <c r="H37" s="332"/>
      <c r="I37" s="332"/>
      <c r="J37" s="357"/>
      <c r="K37" s="332"/>
      <c r="L37" s="332"/>
      <c r="M37" s="332"/>
      <c r="N37" s="332"/>
      <c r="O37" s="332"/>
      <c r="P37" s="331"/>
      <c r="Q37" s="332"/>
      <c r="R37" s="332"/>
      <c r="S37" s="332"/>
      <c r="T37" s="332"/>
      <c r="U37" s="357"/>
      <c r="V37" s="163"/>
      <c r="W37" s="157"/>
      <c r="X37" s="157"/>
      <c r="Y37" s="157"/>
      <c r="Z37" s="15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row>
    <row r="38" spans="1:61" ht="15" customHeight="1" x14ac:dyDescent="0.2">
      <c r="A38" s="137"/>
      <c r="B38" s="158"/>
      <c r="C38" s="158"/>
      <c r="D38" s="158"/>
      <c r="E38" s="158"/>
      <c r="F38" s="158"/>
      <c r="G38" s="158"/>
      <c r="H38" s="158"/>
      <c r="I38" s="158"/>
      <c r="J38" s="158"/>
      <c r="K38" s="158"/>
      <c r="L38" s="158"/>
      <c r="M38" s="158"/>
      <c r="N38" s="137"/>
      <c r="O38" s="158"/>
      <c r="P38" s="158"/>
      <c r="Q38" s="137"/>
      <c r="R38" s="137"/>
      <c r="S38" s="137"/>
      <c r="T38" s="137"/>
      <c r="U38" s="158"/>
      <c r="V38" s="158"/>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row>
    <row r="39" spans="1:61" ht="15" customHeight="1" thickBot="1" x14ac:dyDescent="0.25">
      <c r="A39" s="137"/>
      <c r="B39" s="158" t="s">
        <v>162</v>
      </c>
      <c r="C39" s="158"/>
      <c r="D39" s="158"/>
      <c r="E39" s="158"/>
      <c r="F39" s="158"/>
      <c r="G39" s="158"/>
      <c r="H39" s="158"/>
      <c r="I39" s="158"/>
      <c r="J39" s="158"/>
      <c r="K39" s="158"/>
      <c r="L39" s="158"/>
      <c r="M39" s="158"/>
      <c r="N39" s="137"/>
      <c r="O39" s="158"/>
      <c r="P39" s="158"/>
      <c r="Q39" s="137"/>
      <c r="R39" s="137"/>
      <c r="S39" s="137"/>
      <c r="T39" s="137"/>
      <c r="U39" s="158"/>
      <c r="V39" s="158"/>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row>
    <row r="40" spans="1:61" ht="15" customHeight="1" thickTop="1" thickBot="1" x14ac:dyDescent="0.25">
      <c r="A40" s="137"/>
      <c r="B40" s="158"/>
      <c r="C40" s="664" t="s">
        <v>198</v>
      </c>
      <c r="D40" s="665"/>
      <c r="E40" s="665"/>
      <c r="F40" s="665"/>
      <c r="G40" s="666"/>
      <c r="I40" s="664" t="s">
        <v>200</v>
      </c>
      <c r="J40" s="665"/>
      <c r="K40" s="665"/>
      <c r="L40" s="666"/>
      <c r="N40" s="664" t="s">
        <v>199</v>
      </c>
      <c r="O40" s="665"/>
      <c r="P40" s="665"/>
      <c r="Q40" s="665"/>
      <c r="R40" s="666"/>
      <c r="S40" s="147"/>
      <c r="U40" s="158"/>
      <c r="V40" s="158"/>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row>
    <row r="41" spans="1:61" ht="15" customHeight="1" thickTop="1" x14ac:dyDescent="0.2">
      <c r="A41" s="137"/>
      <c r="B41" s="158"/>
      <c r="C41" s="158"/>
      <c r="D41" s="158"/>
      <c r="E41" s="158"/>
      <c r="F41" s="158"/>
      <c r="G41" s="158"/>
      <c r="H41" s="158"/>
      <c r="I41" s="158"/>
      <c r="J41" s="158"/>
      <c r="K41" s="158"/>
      <c r="L41" s="158"/>
      <c r="M41" s="158"/>
      <c r="N41" s="137"/>
      <c r="O41" s="158"/>
      <c r="P41" s="158"/>
      <c r="Q41" s="137"/>
      <c r="R41" s="137"/>
      <c r="S41" s="137"/>
      <c r="T41" s="137"/>
      <c r="U41" s="158"/>
      <c r="V41" s="158"/>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row>
    <row r="42" spans="1:61" ht="15" customHeight="1" x14ac:dyDescent="0.2">
      <c r="A42" s="137"/>
      <c r="B42" s="158"/>
      <c r="C42" s="158"/>
      <c r="D42" s="158"/>
      <c r="E42" s="158"/>
      <c r="F42" s="158"/>
      <c r="G42" s="158"/>
      <c r="H42" s="158"/>
      <c r="I42" s="158"/>
      <c r="J42" s="158"/>
      <c r="K42" s="158"/>
      <c r="L42" s="158"/>
      <c r="M42" s="158"/>
      <c r="N42" s="137"/>
      <c r="O42" s="158"/>
      <c r="P42" s="158"/>
      <c r="Q42" s="137"/>
      <c r="R42" s="137"/>
      <c r="S42" s="137"/>
      <c r="T42" s="137"/>
      <c r="U42" s="158"/>
      <c r="V42" s="158"/>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row>
    <row r="43" spans="1:61" ht="15" customHeight="1" x14ac:dyDescent="0.2">
      <c r="A43" s="137"/>
      <c r="B43" s="158"/>
      <c r="C43" s="158"/>
      <c r="D43" s="158"/>
      <c r="E43" s="158"/>
      <c r="F43" s="158"/>
      <c r="G43" s="158"/>
      <c r="H43" s="158"/>
      <c r="I43" s="158"/>
      <c r="J43" s="158"/>
      <c r="K43" s="158"/>
      <c r="L43" s="158"/>
      <c r="M43" s="158"/>
      <c r="N43" s="137"/>
      <c r="O43" s="158"/>
      <c r="P43" s="158"/>
      <c r="Q43" s="137"/>
      <c r="R43" s="137"/>
      <c r="S43" s="137"/>
      <c r="T43" s="137"/>
      <c r="U43" s="158"/>
      <c r="V43" s="158"/>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row>
    <row r="44" spans="1:61" ht="16.5" customHeight="1" x14ac:dyDescent="0.2">
      <c r="A44" s="137"/>
      <c r="B44" s="158"/>
      <c r="C44" s="158"/>
      <c r="D44" s="158"/>
      <c r="E44" s="158"/>
      <c r="F44" s="158"/>
      <c r="G44" s="158"/>
      <c r="H44" s="158"/>
      <c r="I44" s="158"/>
      <c r="J44" s="158"/>
      <c r="K44" s="158"/>
      <c r="L44" s="158"/>
      <c r="M44" s="158"/>
      <c r="N44" s="137"/>
      <c r="O44" s="158"/>
      <c r="P44" s="158"/>
      <c r="Q44" s="137"/>
      <c r="R44" s="137"/>
      <c r="S44" s="137"/>
      <c r="T44" s="137"/>
      <c r="U44" s="158"/>
      <c r="V44" s="158"/>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row>
    <row r="45" spans="1:61" ht="16.5" customHeight="1" x14ac:dyDescent="0.2">
      <c r="A45" s="137"/>
      <c r="B45" s="158"/>
      <c r="C45" s="158"/>
      <c r="D45" s="158"/>
      <c r="E45" s="158"/>
      <c r="F45" s="158"/>
      <c r="G45" s="158"/>
      <c r="H45" s="158"/>
      <c r="I45" s="158"/>
      <c r="J45" s="158"/>
      <c r="K45" s="158"/>
      <c r="L45" s="158"/>
      <c r="M45" s="158"/>
      <c r="N45" s="137"/>
      <c r="O45" s="158"/>
      <c r="P45" s="158"/>
      <c r="Q45" s="137"/>
      <c r="R45" s="137"/>
      <c r="S45" s="137"/>
      <c r="T45" s="137"/>
      <c r="U45" s="158"/>
      <c r="V45" s="158"/>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row>
    <row r="46" spans="1:61" ht="16.5" customHeight="1" x14ac:dyDescent="0.2">
      <c r="A46" s="137"/>
      <c r="B46" s="158"/>
      <c r="C46" s="158"/>
      <c r="D46" s="158"/>
      <c r="E46" s="158"/>
      <c r="F46" s="158"/>
      <c r="G46" s="158"/>
      <c r="H46" s="158"/>
      <c r="I46" s="158"/>
      <c r="J46" s="158"/>
      <c r="K46" s="158"/>
      <c r="L46" s="158"/>
      <c r="M46" s="158"/>
      <c r="N46" s="137"/>
      <c r="O46" s="158"/>
      <c r="P46" s="158"/>
      <c r="Q46" s="137"/>
      <c r="R46" s="137"/>
      <c r="S46" s="137"/>
      <c r="T46" s="137"/>
      <c r="U46" s="158"/>
      <c r="V46" s="158"/>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row>
    <row r="47" spans="1:61" ht="16.5" customHeight="1" x14ac:dyDescent="0.2">
      <c r="A47" s="137"/>
      <c r="B47" s="158"/>
      <c r="C47" s="158"/>
      <c r="D47" s="158"/>
      <c r="E47" s="158"/>
      <c r="F47" s="158"/>
      <c r="G47" s="158"/>
      <c r="H47" s="158"/>
      <c r="I47" s="158"/>
      <c r="J47" s="158"/>
      <c r="K47" s="158"/>
      <c r="L47" s="158"/>
      <c r="M47" s="158"/>
      <c r="N47" s="137"/>
      <c r="O47" s="158"/>
      <c r="P47" s="158"/>
      <c r="Q47" s="137"/>
      <c r="R47" s="137"/>
      <c r="S47" s="137"/>
      <c r="T47" s="137"/>
      <c r="U47" s="158"/>
      <c r="V47" s="158"/>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row>
    <row r="48" spans="1:61" ht="16.5" customHeight="1" x14ac:dyDescent="0.2">
      <c r="A48" s="137"/>
      <c r="B48" s="158"/>
      <c r="C48" s="158"/>
      <c r="D48" s="158"/>
      <c r="E48" s="158"/>
      <c r="F48" s="158"/>
      <c r="G48" s="158"/>
      <c r="H48" s="158"/>
      <c r="I48" s="158"/>
      <c r="J48" s="158"/>
      <c r="K48" s="158"/>
      <c r="L48" s="158"/>
      <c r="M48" s="158"/>
      <c r="N48" s="137"/>
      <c r="O48" s="158"/>
      <c r="P48" s="158"/>
      <c r="Q48" s="137"/>
      <c r="R48" s="137"/>
      <c r="S48" s="137"/>
      <c r="T48" s="137"/>
      <c r="U48" s="158"/>
      <c r="V48" s="158"/>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row>
    <row r="49" spans="1:89" ht="16.5" customHeight="1" x14ac:dyDescent="0.2">
      <c r="A49" s="137"/>
      <c r="B49" s="158"/>
      <c r="C49" s="158"/>
      <c r="D49" s="158"/>
      <c r="E49" s="158"/>
      <c r="F49" s="158"/>
      <c r="G49" s="158"/>
      <c r="H49" s="158"/>
      <c r="I49" s="158"/>
      <c r="J49" s="158"/>
      <c r="K49" s="158"/>
      <c r="L49" s="158"/>
      <c r="M49" s="158"/>
      <c r="N49" s="137"/>
      <c r="O49" s="158"/>
      <c r="P49" s="158"/>
      <c r="Q49" s="137"/>
      <c r="R49" s="137"/>
      <c r="S49" s="137"/>
      <c r="T49" s="137"/>
      <c r="U49" s="158"/>
      <c r="V49" s="158"/>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row>
    <row r="50" spans="1:89" ht="16.5" customHeight="1" x14ac:dyDescent="0.2">
      <c r="A50" s="137"/>
      <c r="B50" s="158"/>
      <c r="C50" s="158"/>
      <c r="D50" s="158"/>
      <c r="E50" s="158"/>
      <c r="F50" s="158"/>
      <c r="G50" s="158"/>
      <c r="H50" s="158"/>
      <c r="I50" s="158"/>
      <c r="J50" s="158"/>
      <c r="K50" s="158"/>
      <c r="L50" s="158"/>
      <c r="M50" s="158"/>
      <c r="N50" s="137"/>
      <c r="O50" s="158"/>
      <c r="P50" s="158"/>
      <c r="Q50" s="137"/>
      <c r="R50" s="137"/>
      <c r="S50" s="137"/>
      <c r="T50" s="137"/>
      <c r="U50" s="158"/>
      <c r="V50" s="158"/>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row>
    <row r="51" spans="1:89" ht="16.5" customHeight="1" x14ac:dyDescent="0.2">
      <c r="A51" s="137"/>
      <c r="B51" s="158"/>
      <c r="C51" s="158"/>
      <c r="D51" s="158"/>
      <c r="E51" s="158"/>
      <c r="F51" s="158"/>
      <c r="G51" s="158"/>
      <c r="H51" s="158"/>
      <c r="I51" s="158"/>
      <c r="J51" s="158"/>
      <c r="K51" s="158"/>
      <c r="L51" s="158"/>
      <c r="M51" s="158"/>
      <c r="N51" s="137"/>
      <c r="O51" s="158"/>
      <c r="P51" s="158"/>
      <c r="Q51" s="137"/>
      <c r="R51" s="137"/>
      <c r="S51" s="137"/>
      <c r="T51" s="137"/>
      <c r="U51" s="158"/>
      <c r="V51" s="158"/>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row>
    <row r="52" spans="1:89" ht="16.5" customHeight="1" x14ac:dyDescent="0.2">
      <c r="A52" s="137"/>
      <c r="B52" s="158"/>
      <c r="C52" s="158"/>
      <c r="D52" s="158"/>
      <c r="E52" s="158"/>
      <c r="F52" s="158"/>
      <c r="G52" s="158"/>
      <c r="H52" s="158"/>
      <c r="I52" s="158"/>
      <c r="J52" s="158"/>
      <c r="K52" s="158"/>
      <c r="L52" s="158"/>
      <c r="M52" s="158"/>
      <c r="N52" s="137"/>
      <c r="O52" s="158"/>
      <c r="P52" s="158"/>
      <c r="Q52" s="137"/>
      <c r="R52" s="137"/>
      <c r="S52" s="137"/>
      <c r="T52" s="137"/>
      <c r="U52" s="158"/>
      <c r="V52" s="158"/>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row>
    <row r="53" spans="1:89" ht="16.5" customHeight="1" x14ac:dyDescent="0.2">
      <c r="A53" s="137"/>
      <c r="B53" s="158"/>
      <c r="C53" s="158"/>
      <c r="D53" s="158"/>
      <c r="E53" s="158"/>
      <c r="F53" s="158"/>
      <c r="G53" s="158"/>
      <c r="H53" s="158"/>
      <c r="I53" s="158"/>
      <c r="J53" s="158"/>
      <c r="K53" s="158"/>
      <c r="L53" s="158"/>
      <c r="M53" s="158"/>
      <c r="N53" s="137"/>
      <c r="O53" s="158"/>
      <c r="P53" s="158"/>
      <c r="Q53" s="137"/>
      <c r="R53" s="137"/>
      <c r="S53" s="137"/>
      <c r="T53" s="137"/>
      <c r="U53" s="158"/>
      <c r="V53" s="158"/>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row>
    <row r="54" spans="1:89" ht="16.5" customHeight="1" x14ac:dyDescent="0.2">
      <c r="A54" s="137"/>
      <c r="B54" s="158"/>
      <c r="C54" s="158"/>
      <c r="D54" s="158"/>
      <c r="E54" s="158"/>
      <c r="F54" s="158"/>
      <c r="G54" s="158"/>
      <c r="H54" s="158"/>
      <c r="I54" s="158"/>
      <c r="J54" s="158"/>
      <c r="K54" s="158"/>
      <c r="L54" s="158"/>
      <c r="M54" s="158"/>
      <c r="N54" s="137"/>
      <c r="O54" s="158"/>
      <c r="P54" s="158"/>
      <c r="Q54" s="137"/>
      <c r="R54" s="137"/>
      <c r="S54" s="137"/>
      <c r="T54" s="137"/>
      <c r="U54" s="158"/>
      <c r="V54" s="158"/>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row>
    <row r="55" spans="1:89" ht="16.5" customHeight="1" x14ac:dyDescent="0.2">
      <c r="A55" s="137"/>
      <c r="B55" s="158"/>
      <c r="C55" s="158"/>
      <c r="D55" s="158"/>
      <c r="E55" s="158"/>
      <c r="F55" s="158"/>
      <c r="G55" s="158"/>
      <c r="H55" s="158"/>
      <c r="I55" s="158"/>
      <c r="J55" s="158"/>
      <c r="K55" s="158"/>
      <c r="L55" s="158"/>
      <c r="M55" s="158"/>
      <c r="N55" s="137"/>
      <c r="O55" s="158"/>
      <c r="P55" s="158"/>
      <c r="Q55" s="137"/>
      <c r="R55" s="137"/>
      <c r="S55" s="137"/>
      <c r="T55" s="137"/>
      <c r="U55" s="158"/>
      <c r="V55" s="158"/>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row>
    <row r="56" spans="1:89" ht="16.5" customHeight="1" x14ac:dyDescent="0.2">
      <c r="A56" s="137"/>
      <c r="B56" s="158"/>
      <c r="C56" s="158"/>
      <c r="D56" s="158"/>
      <c r="E56" s="158"/>
      <c r="F56" s="158"/>
      <c r="G56" s="158"/>
      <c r="H56" s="158"/>
      <c r="I56" s="158"/>
      <c r="J56" s="158"/>
      <c r="K56" s="158"/>
      <c r="L56" s="158"/>
      <c r="M56" s="158"/>
      <c r="N56" s="137"/>
      <c r="O56" s="158"/>
      <c r="P56" s="158"/>
      <c r="Q56" s="137"/>
      <c r="R56" s="137"/>
      <c r="S56" s="137"/>
      <c r="T56" s="137"/>
      <c r="U56" s="158"/>
      <c r="V56" s="158"/>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row>
    <row r="57" spans="1:89" ht="16.5" customHeight="1" x14ac:dyDescent="0.2">
      <c r="A57" s="137"/>
      <c r="B57" s="158"/>
      <c r="C57" s="158"/>
      <c r="D57" s="158"/>
      <c r="E57" s="158"/>
      <c r="F57" s="158"/>
      <c r="G57" s="158"/>
      <c r="H57" s="158"/>
      <c r="I57" s="158"/>
      <c r="J57" s="158"/>
      <c r="K57" s="158"/>
      <c r="L57" s="158"/>
      <c r="M57" s="158"/>
      <c r="N57" s="137"/>
      <c r="O57" s="158"/>
      <c r="P57" s="158"/>
      <c r="Q57" s="137"/>
      <c r="R57" s="137"/>
      <c r="S57" s="137"/>
      <c r="T57" s="137"/>
      <c r="U57" s="158"/>
      <c r="V57" s="158"/>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row>
    <row r="58" spans="1:89" ht="16.5" customHeight="1" x14ac:dyDescent="0.2">
      <c r="A58" s="137"/>
      <c r="B58" s="158"/>
      <c r="C58" s="158"/>
      <c r="D58" s="158"/>
      <c r="E58" s="158"/>
      <c r="F58" s="158"/>
      <c r="G58" s="158"/>
      <c r="H58" s="158"/>
      <c r="I58" s="158"/>
      <c r="J58" s="158"/>
      <c r="K58" s="158"/>
      <c r="L58" s="158"/>
      <c r="M58" s="158"/>
      <c r="N58" s="137"/>
      <c r="O58" s="158"/>
      <c r="P58" s="158"/>
      <c r="Q58" s="137"/>
      <c r="R58" s="137"/>
      <c r="S58" s="137"/>
      <c r="T58" s="137"/>
      <c r="U58" s="158"/>
      <c r="V58" s="158"/>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row>
    <row r="59" spans="1:89" ht="16.5" customHeight="1" x14ac:dyDescent="0.2">
      <c r="A59" s="137"/>
      <c r="B59" s="158"/>
      <c r="C59" s="158"/>
      <c r="D59" s="158"/>
      <c r="E59" s="158"/>
      <c r="F59" s="158"/>
      <c r="G59" s="158"/>
      <c r="H59" s="158"/>
      <c r="I59" s="158"/>
      <c r="J59" s="158"/>
      <c r="K59" s="158"/>
      <c r="L59" s="158"/>
      <c r="M59" s="158"/>
      <c r="N59" s="137"/>
      <c r="O59" s="158"/>
      <c r="P59" s="158"/>
      <c r="Q59" s="137"/>
      <c r="R59" s="137"/>
      <c r="S59" s="137"/>
      <c r="T59" s="137"/>
      <c r="U59" s="158"/>
      <c r="V59" s="158"/>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row>
    <row r="60" spans="1:89" ht="16.5" customHeight="1" x14ac:dyDescent="0.2">
      <c r="A60" s="137"/>
      <c r="B60" s="158"/>
      <c r="C60" s="158"/>
      <c r="D60" s="158"/>
      <c r="E60" s="158"/>
      <c r="F60" s="158"/>
      <c r="G60" s="158"/>
      <c r="H60" s="158"/>
      <c r="I60" s="158"/>
      <c r="J60" s="158"/>
      <c r="K60" s="158"/>
      <c r="L60" s="158"/>
      <c r="M60" s="158"/>
      <c r="N60" s="137"/>
      <c r="O60" s="158"/>
      <c r="P60" s="158"/>
      <c r="Q60" s="137"/>
      <c r="R60" s="137"/>
      <c r="S60" s="137"/>
      <c r="T60" s="137"/>
      <c r="U60" s="158"/>
      <c r="V60" s="158"/>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row>
    <row r="61" spans="1:89" ht="16.5" customHeight="1" x14ac:dyDescent="0.2">
      <c r="A61" s="137"/>
      <c r="B61" s="158"/>
      <c r="C61" s="158"/>
      <c r="D61" s="158"/>
      <c r="E61" s="158"/>
      <c r="F61" s="158"/>
      <c r="G61" s="158"/>
      <c r="H61" s="158"/>
      <c r="I61" s="158"/>
      <c r="J61" s="158"/>
      <c r="K61" s="158"/>
      <c r="L61" s="158"/>
      <c r="M61" s="158"/>
      <c r="N61" s="137"/>
      <c r="O61" s="158"/>
      <c r="P61" s="158"/>
      <c r="Q61" s="137"/>
      <c r="R61" s="137"/>
      <c r="S61" s="137"/>
      <c r="T61" s="137"/>
      <c r="U61" s="158"/>
      <c r="V61" s="158"/>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row>
    <row r="62" spans="1:89" ht="16.5" customHeight="1" x14ac:dyDescent="0.2">
      <c r="A62" s="137"/>
      <c r="B62" s="158"/>
      <c r="C62" s="158"/>
      <c r="D62" s="158"/>
      <c r="E62" s="158"/>
      <c r="F62" s="158"/>
      <c r="G62" s="158"/>
      <c r="H62" s="158"/>
      <c r="I62" s="158"/>
      <c r="J62" s="158"/>
      <c r="K62" s="158"/>
      <c r="L62" s="158"/>
      <c r="M62" s="158"/>
      <c r="N62" s="137"/>
      <c r="O62" s="158"/>
      <c r="P62" s="158"/>
      <c r="Q62" s="137"/>
      <c r="R62" s="137"/>
      <c r="S62" s="137"/>
      <c r="T62" s="137"/>
      <c r="U62" s="158"/>
      <c r="V62" s="158"/>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row>
    <row r="63" spans="1:89" ht="16.5" customHeight="1" x14ac:dyDescent="0.2">
      <c r="A63" s="137"/>
      <c r="B63" s="158"/>
      <c r="C63" s="158"/>
      <c r="D63" s="158"/>
      <c r="E63" s="158"/>
      <c r="F63" s="158"/>
      <c r="G63" s="158"/>
      <c r="H63" s="158"/>
      <c r="I63" s="158"/>
      <c r="J63" s="158"/>
      <c r="K63" s="158"/>
      <c r="L63" s="158"/>
      <c r="M63" s="158"/>
      <c r="N63" s="137"/>
      <c r="O63" s="158"/>
      <c r="P63" s="158"/>
      <c r="Q63" s="137"/>
      <c r="R63" s="137"/>
      <c r="S63" s="137"/>
      <c r="T63" s="137"/>
      <c r="U63" s="158"/>
      <c r="V63" s="158"/>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row>
    <row r="64" spans="1:89" ht="16.5" customHeight="1" x14ac:dyDescent="0.2">
      <c r="A64" s="137"/>
      <c r="B64" s="158"/>
      <c r="C64" s="158"/>
      <c r="D64" s="158"/>
      <c r="E64" s="158"/>
      <c r="F64" s="158"/>
      <c r="G64" s="158"/>
      <c r="H64" s="158"/>
      <c r="I64" s="158"/>
      <c r="J64" s="158"/>
      <c r="K64" s="158"/>
      <c r="L64" s="158"/>
      <c r="M64" s="158"/>
      <c r="N64" s="137"/>
      <c r="O64" s="158"/>
      <c r="P64" s="158"/>
      <c r="Q64" s="137"/>
      <c r="R64" s="137"/>
      <c r="S64" s="137"/>
      <c r="T64" s="137"/>
      <c r="U64" s="158"/>
      <c r="V64" s="158"/>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row>
    <row r="65" spans="1:89" ht="16.5" customHeight="1" x14ac:dyDescent="0.2">
      <c r="A65" s="137"/>
      <c r="B65" s="158"/>
      <c r="C65" s="158"/>
      <c r="D65" s="158"/>
      <c r="E65" s="158"/>
      <c r="F65" s="158"/>
      <c r="G65" s="158"/>
      <c r="H65" s="158"/>
      <c r="I65" s="158"/>
      <c r="J65" s="158"/>
      <c r="K65" s="158"/>
      <c r="L65" s="158"/>
      <c r="M65" s="158"/>
      <c r="N65" s="137"/>
      <c r="O65" s="158"/>
      <c r="P65" s="158"/>
      <c r="Q65" s="137"/>
      <c r="R65" s="137"/>
      <c r="S65" s="137"/>
      <c r="T65" s="137"/>
      <c r="U65" s="158"/>
      <c r="V65" s="158"/>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row>
    <row r="66" spans="1:89" ht="16.5" customHeight="1" x14ac:dyDescent="0.2">
      <c r="A66" s="137"/>
      <c r="B66" s="158"/>
      <c r="C66" s="158"/>
      <c r="D66" s="158"/>
      <c r="E66" s="158"/>
      <c r="F66" s="158"/>
      <c r="G66" s="158"/>
      <c r="H66" s="158"/>
      <c r="I66" s="158"/>
      <c r="J66" s="158"/>
      <c r="K66" s="158"/>
      <c r="L66" s="158"/>
      <c r="M66" s="158"/>
      <c r="N66" s="137"/>
      <c r="O66" s="158"/>
      <c r="P66" s="158"/>
      <c r="Q66" s="137"/>
      <c r="R66" s="137"/>
      <c r="S66" s="137"/>
      <c r="T66" s="137"/>
      <c r="U66" s="158"/>
      <c r="V66" s="158"/>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row>
    <row r="67" spans="1:89" ht="16.5" customHeight="1" x14ac:dyDescent="0.2">
      <c r="A67" s="137"/>
      <c r="B67" s="158"/>
      <c r="C67" s="158"/>
      <c r="D67" s="158"/>
      <c r="E67" s="158"/>
      <c r="F67" s="158"/>
      <c r="G67" s="158"/>
      <c r="H67" s="158"/>
      <c r="I67" s="158"/>
      <c r="J67" s="158"/>
      <c r="K67" s="158"/>
      <c r="L67" s="158"/>
      <c r="M67" s="158"/>
      <c r="N67" s="137"/>
      <c r="O67" s="158"/>
      <c r="P67" s="158"/>
      <c r="Q67" s="137"/>
      <c r="R67" s="137"/>
      <c r="S67" s="137"/>
      <c r="T67" s="137"/>
      <c r="U67" s="158"/>
      <c r="V67" s="158"/>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row>
    <row r="68" spans="1:89" ht="16.5" customHeight="1" x14ac:dyDescent="0.2">
      <c r="A68" s="137"/>
      <c r="B68" s="158"/>
      <c r="C68" s="158"/>
      <c r="D68" s="158"/>
      <c r="E68" s="158"/>
      <c r="F68" s="158"/>
      <c r="G68" s="158"/>
      <c r="H68" s="158"/>
      <c r="I68" s="158"/>
      <c r="J68" s="158"/>
      <c r="K68" s="158"/>
      <c r="L68" s="158"/>
      <c r="M68" s="158"/>
      <c r="N68" s="137"/>
      <c r="O68" s="158"/>
      <c r="P68" s="158"/>
      <c r="Q68" s="137"/>
      <c r="R68" s="137"/>
      <c r="S68" s="137"/>
      <c r="T68" s="137"/>
      <c r="U68" s="158"/>
      <c r="V68" s="158"/>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row>
    <row r="69" spans="1:89" ht="16.5" customHeight="1" x14ac:dyDescent="0.2">
      <c r="A69" s="137"/>
      <c r="B69" s="158"/>
      <c r="C69" s="158"/>
      <c r="D69" s="158"/>
      <c r="E69" s="158"/>
      <c r="F69" s="158"/>
      <c r="G69" s="158"/>
      <c r="H69" s="158"/>
      <c r="I69" s="158"/>
      <c r="J69" s="158"/>
      <c r="K69" s="158"/>
      <c r="L69" s="158"/>
      <c r="M69" s="158"/>
      <c r="N69" s="137"/>
      <c r="O69" s="158"/>
      <c r="P69" s="158"/>
      <c r="Q69" s="137"/>
      <c r="R69" s="137"/>
      <c r="S69" s="137"/>
      <c r="T69" s="137"/>
      <c r="U69" s="158"/>
      <c r="V69" s="158"/>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row>
    <row r="70" spans="1:89" ht="16.5" customHeight="1" x14ac:dyDescent="0.2">
      <c r="A70" s="137"/>
      <c r="B70" s="158"/>
      <c r="C70" s="158"/>
      <c r="D70" s="158"/>
      <c r="E70" s="158"/>
      <c r="F70" s="158"/>
      <c r="G70" s="158"/>
      <c r="H70" s="158"/>
      <c r="I70" s="158"/>
      <c r="J70" s="158"/>
      <c r="K70" s="158"/>
      <c r="L70" s="158"/>
      <c r="M70" s="158"/>
      <c r="N70" s="137"/>
      <c r="O70" s="158"/>
      <c r="P70" s="158"/>
      <c r="Q70" s="137"/>
      <c r="R70" s="137"/>
      <c r="S70" s="137"/>
      <c r="T70" s="137"/>
      <c r="U70" s="158"/>
      <c r="V70" s="158"/>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row>
    <row r="71" spans="1:89" x14ac:dyDescent="0.2">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row>
    <row r="72" spans="1:89" x14ac:dyDescent="0.2">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row>
    <row r="73" spans="1:89" x14ac:dyDescent="0.2">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row>
    <row r="74" spans="1:89" x14ac:dyDescent="0.2">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row>
    <row r="75" spans="1:89" x14ac:dyDescent="0.2">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row>
    <row r="76" spans="1:89" x14ac:dyDescent="0.2">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row>
    <row r="77" spans="1:89" x14ac:dyDescent="0.2">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row>
    <row r="78" spans="1:89" x14ac:dyDescent="0.2">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row>
    <row r="79" spans="1:89" x14ac:dyDescent="0.2">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row>
    <row r="80" spans="1:89" x14ac:dyDescent="0.2">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row>
    <row r="81" spans="1:89" x14ac:dyDescent="0.2">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row>
    <row r="82" spans="1:89" x14ac:dyDescent="0.2">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row>
    <row r="83" spans="1:89" x14ac:dyDescent="0.2">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row>
    <row r="84" spans="1:89" x14ac:dyDescent="0.2">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row>
    <row r="85" spans="1:89" x14ac:dyDescent="0.2">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row>
    <row r="86" spans="1:89" x14ac:dyDescent="0.2">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row>
    <row r="87" spans="1:89" x14ac:dyDescent="0.2">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row>
    <row r="88" spans="1:89" x14ac:dyDescent="0.2">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row>
    <row r="89" spans="1:89" x14ac:dyDescent="0.2">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row>
    <row r="90" spans="1:89" x14ac:dyDescent="0.2">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row>
    <row r="91" spans="1:89" x14ac:dyDescent="0.2">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row>
    <row r="92" spans="1:89" x14ac:dyDescent="0.2">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row>
    <row r="93" spans="1:89" x14ac:dyDescent="0.2">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row>
    <row r="94" spans="1:89" x14ac:dyDescent="0.2">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row>
    <row r="95" spans="1:89" x14ac:dyDescent="0.2">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row>
    <row r="96" spans="1:89" x14ac:dyDescent="0.2">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row>
    <row r="97" spans="1:89" x14ac:dyDescent="0.2">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row>
    <row r="98" spans="1:89" x14ac:dyDescent="0.2">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row>
    <row r="99" spans="1:89" x14ac:dyDescent="0.2">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row>
    <row r="100" spans="1:89" x14ac:dyDescent="0.2">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row>
    <row r="101" spans="1:89" x14ac:dyDescent="0.2">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row>
    <row r="102" spans="1:89" x14ac:dyDescent="0.2">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row>
    <row r="103" spans="1:89" x14ac:dyDescent="0.2">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row>
    <row r="104" spans="1:89" x14ac:dyDescent="0.2">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row>
    <row r="105" spans="1:89" x14ac:dyDescent="0.2">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row>
    <row r="106" spans="1:89" x14ac:dyDescent="0.2">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row>
    <row r="107" spans="1:89" x14ac:dyDescent="0.2">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row>
    <row r="108" spans="1:89" x14ac:dyDescent="0.2">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row>
    <row r="109" spans="1:89" x14ac:dyDescent="0.2">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row>
    <row r="110" spans="1:89" x14ac:dyDescent="0.2">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row>
    <row r="111" spans="1:89" x14ac:dyDescent="0.2">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row>
    <row r="112" spans="1:89" x14ac:dyDescent="0.2">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row>
    <row r="113" spans="1:89" x14ac:dyDescent="0.2">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row>
    <row r="114" spans="1:89" x14ac:dyDescent="0.2">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row>
    <row r="115" spans="1:89" x14ac:dyDescent="0.2">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row>
    <row r="116" spans="1:89" x14ac:dyDescent="0.2">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row>
    <row r="117" spans="1:89" x14ac:dyDescent="0.2">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row>
    <row r="118" spans="1:89" x14ac:dyDescent="0.2">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row>
    <row r="119" spans="1:89" x14ac:dyDescent="0.2">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row>
    <row r="120" spans="1:89" x14ac:dyDescent="0.2">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row>
    <row r="121" spans="1:89" x14ac:dyDescent="0.2">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row>
    <row r="122" spans="1:89" x14ac:dyDescent="0.2">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row>
    <row r="123" spans="1:89" x14ac:dyDescent="0.2">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row>
    <row r="124" spans="1:89" x14ac:dyDescent="0.2">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row>
    <row r="125" spans="1:89" x14ac:dyDescent="0.2">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row>
    <row r="126" spans="1:89" x14ac:dyDescent="0.2">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row>
    <row r="127" spans="1:89" x14ac:dyDescent="0.2">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row>
    <row r="128" spans="1:89" x14ac:dyDescent="0.2">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row>
    <row r="129" spans="1:89" x14ac:dyDescent="0.2">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row>
    <row r="130" spans="1:89" x14ac:dyDescent="0.2">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row>
    <row r="131" spans="1:89" x14ac:dyDescent="0.2">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row>
    <row r="132" spans="1:89" x14ac:dyDescent="0.2">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row>
    <row r="133" spans="1:89" x14ac:dyDescent="0.2">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row>
    <row r="134" spans="1:89" x14ac:dyDescent="0.2">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row>
    <row r="135" spans="1:89" x14ac:dyDescent="0.2">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row>
    <row r="136" spans="1:89" x14ac:dyDescent="0.2">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row>
    <row r="137" spans="1:89" x14ac:dyDescent="0.2">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row>
    <row r="138" spans="1:89" x14ac:dyDescent="0.2">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row>
    <row r="139" spans="1:89" x14ac:dyDescent="0.2">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row>
    <row r="140" spans="1:89" x14ac:dyDescent="0.2">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row>
    <row r="141" spans="1:89" x14ac:dyDescent="0.2">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row>
    <row r="142" spans="1:89" x14ac:dyDescent="0.2">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row>
    <row r="143" spans="1:89" x14ac:dyDescent="0.2">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row>
    <row r="144" spans="1:89" x14ac:dyDescent="0.2">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row>
    <row r="145" spans="1:89" x14ac:dyDescent="0.2">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row>
    <row r="146" spans="1:89" x14ac:dyDescent="0.2">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row>
    <row r="147" spans="1:89" x14ac:dyDescent="0.2">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row>
    <row r="148" spans="1:89" x14ac:dyDescent="0.2">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row>
    <row r="149" spans="1:89" x14ac:dyDescent="0.2">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row>
    <row r="150" spans="1:89" x14ac:dyDescent="0.2">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row>
    <row r="151" spans="1:89" x14ac:dyDescent="0.2">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row>
    <row r="152" spans="1:89" x14ac:dyDescent="0.2">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row>
    <row r="153" spans="1:89" x14ac:dyDescent="0.2">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row>
    <row r="154" spans="1:89" x14ac:dyDescent="0.2">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row>
    <row r="155" spans="1:89" x14ac:dyDescent="0.2">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row>
    <row r="156" spans="1:89" x14ac:dyDescent="0.2">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row>
    <row r="157" spans="1:89" x14ac:dyDescent="0.2">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row>
    <row r="158" spans="1:89" x14ac:dyDescent="0.2">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row>
    <row r="159" spans="1:89" x14ac:dyDescent="0.2">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row>
    <row r="160" spans="1:89" x14ac:dyDescent="0.2">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row>
    <row r="161" spans="1:89" x14ac:dyDescent="0.2">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row>
    <row r="162" spans="1:89" x14ac:dyDescent="0.2">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row>
    <row r="163" spans="1:89" x14ac:dyDescent="0.2">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row>
    <row r="164" spans="1:89" x14ac:dyDescent="0.2">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row>
    <row r="165" spans="1:89" x14ac:dyDescent="0.2">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row>
    <row r="166" spans="1:89" x14ac:dyDescent="0.2">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row>
    <row r="167" spans="1:89" x14ac:dyDescent="0.2">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row>
    <row r="168" spans="1:89" x14ac:dyDescent="0.2">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row>
    <row r="169" spans="1:89" x14ac:dyDescent="0.2">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row>
    <row r="170" spans="1:89" x14ac:dyDescent="0.2">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row>
    <row r="171" spans="1:89" x14ac:dyDescent="0.2">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row>
    <row r="172" spans="1:89" x14ac:dyDescent="0.2">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row>
    <row r="173" spans="1:89" x14ac:dyDescent="0.2">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row>
    <row r="174" spans="1:89" x14ac:dyDescent="0.2">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row>
    <row r="175" spans="1:89" x14ac:dyDescent="0.2">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row>
    <row r="176" spans="1:89" x14ac:dyDescent="0.2">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row>
    <row r="177" spans="1:89" x14ac:dyDescent="0.2">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row>
    <row r="178" spans="1:89" x14ac:dyDescent="0.2">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row>
    <row r="179" spans="1:89" x14ac:dyDescent="0.2">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row>
    <row r="180" spans="1:89" x14ac:dyDescent="0.2">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row>
    <row r="181" spans="1:89" x14ac:dyDescent="0.2">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row>
    <row r="182" spans="1:89" x14ac:dyDescent="0.2">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row>
    <row r="183" spans="1:89" x14ac:dyDescent="0.2">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row>
    <row r="184" spans="1:89" x14ac:dyDescent="0.2">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row>
    <row r="185" spans="1:89" x14ac:dyDescent="0.2">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row>
    <row r="186" spans="1:89" x14ac:dyDescent="0.2">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row>
    <row r="187" spans="1:89" x14ac:dyDescent="0.2">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row>
    <row r="188" spans="1:89" x14ac:dyDescent="0.2">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row>
    <row r="189" spans="1:89" x14ac:dyDescent="0.2">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row>
    <row r="190" spans="1:89" x14ac:dyDescent="0.2">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row>
    <row r="191" spans="1:89" x14ac:dyDescent="0.2">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row>
    <row r="192" spans="1:89" x14ac:dyDescent="0.2">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row>
    <row r="193" spans="1:89" x14ac:dyDescent="0.2">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row>
    <row r="194" spans="1:89" x14ac:dyDescent="0.2">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row>
  </sheetData>
  <mergeCells count="33">
    <mergeCell ref="I40:L40"/>
    <mergeCell ref="G5:I8"/>
    <mergeCell ref="L27:N29"/>
    <mergeCell ref="B31:D32"/>
    <mergeCell ref="N40:R40"/>
    <mergeCell ref="G20:I22"/>
    <mergeCell ref="G35:I36"/>
    <mergeCell ref="L24:N24"/>
    <mergeCell ref="G31:I32"/>
    <mergeCell ref="G27:I28"/>
    <mergeCell ref="B35:D36"/>
    <mergeCell ref="B24:D25"/>
    <mergeCell ref="B27:D28"/>
    <mergeCell ref="B20:D22"/>
    <mergeCell ref="C40:G40"/>
    <mergeCell ref="L31:N33"/>
    <mergeCell ref="L35:N35"/>
    <mergeCell ref="Q5:T13"/>
    <mergeCell ref="G13:I15"/>
    <mergeCell ref="G9:I9"/>
    <mergeCell ref="L36:N36"/>
    <mergeCell ref="G4:I4"/>
    <mergeCell ref="L4:N4"/>
    <mergeCell ref="Q4:T4"/>
    <mergeCell ref="L21:N22"/>
    <mergeCell ref="L25:N25"/>
    <mergeCell ref="G24:I25"/>
    <mergeCell ref="G10:I11"/>
    <mergeCell ref="Q24:T29"/>
    <mergeCell ref="L5:N11"/>
    <mergeCell ref="G17:I17"/>
    <mergeCell ref="L17:N17"/>
    <mergeCell ref="Q17:T17"/>
  </mergeCells>
  <phoneticPr fontId="2"/>
  <hyperlinks>
    <hyperlink ref="G17:I17" location="最終需要額入力!A1" display="最終需要額入力シートへ" xr:uid="{00000000-0004-0000-0100-000000000000}"/>
    <hyperlink ref="L17:N17" location="その他の設定入力!E7" display="県内調達率の入力欄へ" xr:uid="{00000000-0004-0000-0100-000001000000}"/>
    <hyperlink ref="Q17:T17" location="その他の設定入力!H15" display="消費性向の入力欄へ" xr:uid="{00000000-0004-0000-0100-000002000000}"/>
    <hyperlink ref="C40:G40" location="分析結果部門別集計表!A1" display="分析結果部門別集計表シートへ" xr:uid="{00000000-0004-0000-0100-000003000000}"/>
    <hyperlink ref="I40:L40" location="波及効果グラフ!A1" display="波及効果グラフシートへ" xr:uid="{00000000-0004-0000-0100-000004000000}"/>
    <hyperlink ref="N40:R40" location="分析結果総括表!A1" display="分析結果総括シートへ" xr:uid="{00000000-0004-0000-0100-000005000000}"/>
    <hyperlink ref="G9:I9" location="購入者価格と生産者価格!A1" display="購入者価格と生産者価格について" xr:uid="{00000000-0004-0000-0100-000006000000}"/>
  </hyperlinks>
  <pageMargins left="0.43307086614173229" right="0.19685039370078741" top="0.78740157480314965" bottom="0.78740157480314965" header="0.51181102362204722" footer="0.51181102362204722"/>
  <pageSetup paperSize="9" scale="87" orientation="landscape" r:id="rId1"/>
  <headerFooter alignWithMargins="0">
    <oddFooter>&amp;R&amp;F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27"/>
    <pageSetUpPr fitToPage="1"/>
  </sheetPr>
  <dimension ref="A1:AR90"/>
  <sheetViews>
    <sheetView topLeftCell="A14" zoomScaleNormal="100" workbookViewId="0"/>
  </sheetViews>
  <sheetFormatPr defaultColWidth="9" defaultRowHeight="12" x14ac:dyDescent="0.2"/>
  <cols>
    <col min="1" max="2" width="1.88671875" style="1" customWidth="1"/>
    <col min="3" max="3" width="2.21875" style="1" customWidth="1"/>
    <col min="4" max="4" width="1.33203125" style="1" customWidth="1"/>
    <col min="5" max="5" width="6.109375" style="1" customWidth="1"/>
    <col min="6" max="6" width="1.109375" style="1" customWidth="1"/>
    <col min="7" max="7" width="3.109375" style="1" customWidth="1"/>
    <col min="8" max="8" width="1.21875" style="1" customWidth="1"/>
    <col min="9" max="9" width="8.44140625" style="1" customWidth="1"/>
    <col min="10" max="10" width="1.33203125" style="1" customWidth="1"/>
    <col min="11" max="11" width="2.33203125" style="1" customWidth="1"/>
    <col min="12" max="12" width="1.21875" style="1" customWidth="1"/>
    <col min="13" max="13" width="13.33203125" style="1" customWidth="1"/>
    <col min="14" max="14" width="1.33203125" style="1" customWidth="1"/>
    <col min="15" max="15" width="4.109375" style="1" customWidth="1"/>
    <col min="16" max="16" width="1.109375" style="1" customWidth="1"/>
    <col min="17" max="17" width="6.33203125" style="1" customWidth="1"/>
    <col min="18" max="19" width="1.21875" style="1" customWidth="1"/>
    <col min="20" max="20" width="7.88671875" style="1" customWidth="1"/>
    <col min="21" max="21" width="1.77734375" style="1" customWidth="1"/>
    <col min="22" max="22" width="4.44140625" style="1" customWidth="1"/>
    <col min="23" max="16384" width="9" style="1"/>
  </cols>
  <sheetData>
    <row r="1" spans="1:44" ht="16.5" customHeight="1" thickTop="1" thickBot="1" x14ac:dyDescent="0.25">
      <c r="A1" s="137"/>
      <c r="B1" s="137"/>
      <c r="C1" s="137"/>
      <c r="D1" s="137"/>
      <c r="E1" s="137"/>
      <c r="F1" s="137"/>
      <c r="G1" s="137"/>
      <c r="H1" s="137"/>
      <c r="I1" s="137"/>
      <c r="J1" s="137"/>
      <c r="K1" s="137"/>
      <c r="L1" s="137"/>
      <c r="M1" s="137"/>
      <c r="N1" s="137"/>
      <c r="O1" s="137"/>
      <c r="P1" s="137"/>
      <c r="Q1" s="137"/>
      <c r="R1" s="137"/>
      <c r="S1" s="137"/>
      <c r="T1" s="137"/>
      <c r="U1" s="137"/>
      <c r="V1" s="137"/>
      <c r="W1" s="664" t="s">
        <v>189</v>
      </c>
      <c r="X1" s="666"/>
      <c r="Y1" s="137"/>
      <c r="Z1" s="137"/>
      <c r="AA1" s="137"/>
      <c r="AB1" s="137"/>
      <c r="AC1" s="137"/>
      <c r="AD1" s="137"/>
      <c r="AE1" s="137"/>
      <c r="AF1" s="137"/>
      <c r="AG1" s="137"/>
      <c r="AH1" s="137"/>
      <c r="AI1" s="137"/>
      <c r="AJ1" s="137"/>
      <c r="AK1" s="137"/>
      <c r="AL1" s="137"/>
      <c r="AM1" s="137"/>
      <c r="AN1" s="137"/>
      <c r="AO1" s="137"/>
      <c r="AP1" s="137"/>
      <c r="AQ1" s="137"/>
      <c r="AR1" s="137"/>
    </row>
    <row r="2" spans="1:44" ht="15" thickTop="1" x14ac:dyDescent="0.2">
      <c r="A2" s="137"/>
      <c r="B2" s="167" t="s">
        <v>161</v>
      </c>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row>
    <row r="3" spans="1:44" ht="14.4" x14ac:dyDescent="0.2">
      <c r="A3" s="137"/>
      <c r="B3" s="167"/>
      <c r="C3" s="137"/>
      <c r="D3" s="137"/>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37"/>
      <c r="AJ3" s="137"/>
      <c r="AK3" s="137"/>
      <c r="AL3" s="137"/>
      <c r="AM3" s="137"/>
      <c r="AN3" s="137"/>
      <c r="AO3" s="137"/>
      <c r="AP3" s="137"/>
      <c r="AQ3" s="137"/>
      <c r="AR3" s="137"/>
    </row>
    <row r="4" spans="1:44" x14ac:dyDescent="0.2">
      <c r="A4" s="137"/>
      <c r="B4" s="137"/>
      <c r="C4" s="137" t="s">
        <v>195</v>
      </c>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c r="AP4" s="137"/>
      <c r="AQ4" s="137"/>
      <c r="AR4" s="137"/>
    </row>
    <row r="5" spans="1:44" x14ac:dyDescent="0.2">
      <c r="A5" s="137"/>
      <c r="B5" s="137"/>
      <c r="C5" s="137" t="s">
        <v>194</v>
      </c>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row>
    <row r="6" spans="1:44" x14ac:dyDescent="0.2">
      <c r="A6" s="137"/>
      <c r="B6" s="137"/>
      <c r="C6" s="137" t="s">
        <v>196</v>
      </c>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row>
    <row r="7" spans="1:44" x14ac:dyDescent="0.2">
      <c r="A7" s="137"/>
      <c r="B7" s="137"/>
      <c r="C7" s="137" t="s">
        <v>212</v>
      </c>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row>
    <row r="8" spans="1:44" x14ac:dyDescent="0.2">
      <c r="A8" s="137"/>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row>
    <row r="9" spans="1:44" x14ac:dyDescent="0.2">
      <c r="A9" s="137"/>
      <c r="B9" s="137"/>
      <c r="C9" s="137" t="s">
        <v>209</v>
      </c>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row>
    <row r="10" spans="1:44" x14ac:dyDescent="0.2">
      <c r="A10" s="137"/>
      <c r="B10" s="137"/>
      <c r="C10" s="137" t="s">
        <v>88</v>
      </c>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row>
    <row r="11" spans="1:44" x14ac:dyDescent="0.2">
      <c r="A11" s="137"/>
      <c r="B11" s="137"/>
      <c r="C11" s="137" t="s">
        <v>92</v>
      </c>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row>
    <row r="12" spans="1:44" x14ac:dyDescent="0.2">
      <c r="A12" s="137"/>
      <c r="B12" s="137"/>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row>
    <row r="13" spans="1:44" ht="16.5" customHeight="1" x14ac:dyDescent="0.2">
      <c r="A13" s="137"/>
      <c r="B13" s="158"/>
      <c r="C13" s="157" t="s">
        <v>210</v>
      </c>
      <c r="D13" s="158"/>
      <c r="E13" s="158"/>
      <c r="F13" s="158"/>
      <c r="G13" s="158"/>
      <c r="H13" s="158"/>
      <c r="I13" s="158"/>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7"/>
      <c r="AM13" s="137"/>
      <c r="AN13" s="137"/>
      <c r="AO13" s="137"/>
      <c r="AP13" s="137"/>
      <c r="AQ13" s="137"/>
      <c r="AR13" s="137"/>
    </row>
    <row r="14" spans="1:44" ht="16.5" customHeight="1" x14ac:dyDescent="0.2">
      <c r="A14" s="137"/>
      <c r="B14" s="158"/>
      <c r="C14" s="158" t="s">
        <v>93</v>
      </c>
      <c r="D14" s="158"/>
      <c r="E14" s="158"/>
      <c r="F14" s="158"/>
      <c r="G14" s="158"/>
      <c r="H14" s="158"/>
      <c r="I14" s="158"/>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7"/>
      <c r="AN14" s="137"/>
      <c r="AO14" s="137"/>
      <c r="AP14" s="137"/>
      <c r="AQ14" s="137"/>
      <c r="AR14" s="137"/>
    </row>
    <row r="15" spans="1:44" ht="16.5" customHeight="1" x14ac:dyDescent="0.2">
      <c r="A15" s="137"/>
      <c r="B15" s="158"/>
      <c r="C15" s="158"/>
      <c r="D15" s="158"/>
      <c r="E15" s="158"/>
      <c r="F15" s="158"/>
      <c r="G15" s="158"/>
      <c r="H15" s="158"/>
      <c r="I15" s="158"/>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7"/>
      <c r="AL15" s="137"/>
      <c r="AM15" s="137"/>
      <c r="AN15" s="137"/>
      <c r="AO15" s="137"/>
      <c r="AP15" s="137"/>
      <c r="AQ15" s="137"/>
      <c r="AR15" s="137"/>
    </row>
    <row r="16" spans="1:44" x14ac:dyDescent="0.2">
      <c r="A16" s="137"/>
      <c r="B16" s="137"/>
      <c r="C16" s="362" t="s">
        <v>211</v>
      </c>
      <c r="D16" s="319"/>
      <c r="E16" s="319"/>
      <c r="F16" s="319"/>
      <c r="G16" s="319"/>
      <c r="H16" s="319"/>
      <c r="I16" s="319"/>
      <c r="J16" s="319"/>
      <c r="K16" s="319"/>
      <c r="L16" s="319"/>
      <c r="M16" s="319"/>
      <c r="N16" s="319"/>
      <c r="O16" s="319"/>
      <c r="P16" s="319"/>
      <c r="Q16" s="319"/>
      <c r="R16" s="319"/>
      <c r="S16" s="319"/>
      <c r="T16" s="319"/>
      <c r="U16" s="365"/>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row>
    <row r="17" spans="1:44" x14ac:dyDescent="0.2">
      <c r="A17" s="137"/>
      <c r="B17" s="137"/>
      <c r="C17" s="330"/>
      <c r="D17" s="327"/>
      <c r="E17" s="327"/>
      <c r="F17" s="327"/>
      <c r="G17" s="327"/>
      <c r="H17" s="327"/>
      <c r="I17" s="327"/>
      <c r="J17" s="327"/>
      <c r="K17" s="327"/>
      <c r="L17" s="327"/>
      <c r="M17" s="327"/>
      <c r="N17" s="327"/>
      <c r="O17" s="327"/>
      <c r="P17" s="327"/>
      <c r="Q17" s="327"/>
      <c r="R17" s="327"/>
      <c r="S17" s="327"/>
      <c r="T17" s="327"/>
      <c r="U17" s="355"/>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row>
    <row r="18" spans="1:44" x14ac:dyDescent="0.2">
      <c r="A18" s="137"/>
      <c r="B18" s="137"/>
      <c r="C18" s="330"/>
      <c r="D18" s="71"/>
      <c r="E18" s="72" t="s">
        <v>83</v>
      </c>
      <c r="F18" s="73"/>
      <c r="G18" s="327"/>
      <c r="H18" s="71"/>
      <c r="I18" s="72" t="s">
        <v>94</v>
      </c>
      <c r="J18" s="73"/>
      <c r="K18" s="327"/>
      <c r="L18" s="51"/>
      <c r="M18" s="52" t="s">
        <v>97</v>
      </c>
      <c r="N18" s="53"/>
      <c r="O18" s="327"/>
      <c r="P18" s="71"/>
      <c r="Q18" s="72" t="s">
        <v>84</v>
      </c>
      <c r="R18" s="73"/>
      <c r="S18" s="327"/>
      <c r="T18" s="327"/>
      <c r="U18" s="355"/>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x14ac:dyDescent="0.2">
      <c r="A19" s="137"/>
      <c r="B19" s="137"/>
      <c r="C19" s="330"/>
      <c r="D19" s="74"/>
      <c r="E19" s="39"/>
      <c r="F19" s="75"/>
      <c r="G19" s="327"/>
      <c r="H19" s="74"/>
      <c r="I19" s="39"/>
      <c r="J19" s="75"/>
      <c r="K19" s="327"/>
      <c r="L19" s="54"/>
      <c r="M19" s="39"/>
      <c r="N19" s="55"/>
      <c r="O19" s="327"/>
      <c r="P19" s="74"/>
      <c r="Q19" s="39"/>
      <c r="R19" s="75"/>
      <c r="S19" s="327"/>
      <c r="T19" s="327"/>
      <c r="U19" s="355"/>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x14ac:dyDescent="0.2">
      <c r="A20" s="137"/>
      <c r="B20" s="137"/>
      <c r="C20" s="330"/>
      <c r="D20" s="74"/>
      <c r="E20" s="43" t="s">
        <v>87</v>
      </c>
      <c r="F20" s="75"/>
      <c r="G20" s="327"/>
      <c r="H20" s="74"/>
      <c r="I20" s="39"/>
      <c r="J20" s="75"/>
      <c r="K20" s="327"/>
      <c r="L20" s="54"/>
      <c r="M20" s="39"/>
      <c r="N20" s="55"/>
      <c r="O20" s="327"/>
      <c r="P20" s="74"/>
      <c r="Q20" s="43"/>
      <c r="R20" s="75"/>
      <c r="S20" s="327"/>
      <c r="T20" s="327"/>
      <c r="U20" s="355"/>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x14ac:dyDescent="0.2">
      <c r="A21" s="137"/>
      <c r="B21" s="137"/>
      <c r="C21" s="330"/>
      <c r="D21" s="74"/>
      <c r="E21" s="44">
        <v>100</v>
      </c>
      <c r="F21" s="75"/>
      <c r="G21" s="327"/>
      <c r="H21" s="74"/>
      <c r="I21" s="39"/>
      <c r="J21" s="75"/>
      <c r="K21" s="327"/>
      <c r="L21" s="54"/>
      <c r="M21" s="39"/>
      <c r="N21" s="55"/>
      <c r="O21" s="327"/>
      <c r="P21" s="74"/>
      <c r="Q21" s="48"/>
      <c r="R21" s="75"/>
      <c r="S21" s="327"/>
      <c r="T21" s="369" t="s">
        <v>98</v>
      </c>
      <c r="U21" s="355"/>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x14ac:dyDescent="0.2">
      <c r="A22" s="137"/>
      <c r="B22" s="137"/>
      <c r="C22" s="330"/>
      <c r="D22" s="76"/>
      <c r="E22" s="78"/>
      <c r="F22" s="77"/>
      <c r="G22" s="327"/>
      <c r="H22" s="74"/>
      <c r="I22" s="45" t="s">
        <v>95</v>
      </c>
      <c r="J22" s="75"/>
      <c r="K22" s="327"/>
      <c r="L22" s="54"/>
      <c r="M22" s="39"/>
      <c r="N22" s="55"/>
      <c r="O22" s="327"/>
      <c r="P22" s="74"/>
      <c r="Q22" s="46"/>
      <c r="R22" s="75"/>
      <c r="S22" s="327"/>
      <c r="T22" s="370">
        <v>200</v>
      </c>
      <c r="U22" s="355"/>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x14ac:dyDescent="0.2">
      <c r="A23" s="137"/>
      <c r="B23" s="137"/>
      <c r="C23" s="330"/>
      <c r="D23" s="327"/>
      <c r="E23" s="327"/>
      <c r="F23" s="327"/>
      <c r="G23" s="327"/>
      <c r="H23" s="76"/>
      <c r="I23" s="78"/>
      <c r="J23" s="77"/>
      <c r="K23" s="327"/>
      <c r="L23" s="54"/>
      <c r="M23" s="47" t="s">
        <v>96</v>
      </c>
      <c r="N23" s="55"/>
      <c r="O23" s="327"/>
      <c r="P23" s="74"/>
      <c r="Q23" s="49"/>
      <c r="R23" s="75"/>
      <c r="S23" s="327"/>
      <c r="T23" s="327"/>
      <c r="U23" s="355"/>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x14ac:dyDescent="0.2">
      <c r="A24" s="137"/>
      <c r="B24" s="137"/>
      <c r="C24" s="330"/>
      <c r="D24" s="327"/>
      <c r="E24" s="327"/>
      <c r="F24" s="327"/>
      <c r="G24" s="327"/>
      <c r="H24" s="327"/>
      <c r="I24" s="327"/>
      <c r="J24" s="327"/>
      <c r="K24" s="327"/>
      <c r="L24" s="56"/>
      <c r="M24" s="57"/>
      <c r="N24" s="58"/>
      <c r="O24" s="327"/>
      <c r="P24" s="76"/>
      <c r="Q24" s="79"/>
      <c r="R24" s="77"/>
      <c r="S24" s="327"/>
      <c r="T24" s="327"/>
      <c r="U24" s="355"/>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x14ac:dyDescent="0.2">
      <c r="A25" s="137"/>
      <c r="B25" s="137"/>
      <c r="C25" s="330"/>
      <c r="D25" s="327"/>
      <c r="E25" s="345"/>
      <c r="F25" s="345"/>
      <c r="G25" s="345"/>
      <c r="H25" s="345"/>
      <c r="I25" s="345"/>
      <c r="J25" s="327"/>
      <c r="K25" s="327"/>
      <c r="L25" s="327"/>
      <c r="M25" s="327"/>
      <c r="N25" s="327"/>
      <c r="O25" s="327"/>
      <c r="P25" s="327"/>
      <c r="Q25" s="327"/>
      <c r="R25" s="327"/>
      <c r="S25" s="327"/>
      <c r="T25" s="327"/>
      <c r="U25" s="355"/>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x14ac:dyDescent="0.2">
      <c r="A26" s="137"/>
      <c r="B26" s="137"/>
      <c r="C26" s="330"/>
      <c r="D26" s="327"/>
      <c r="E26" s="345"/>
      <c r="F26" s="345"/>
      <c r="G26" s="345"/>
      <c r="H26" s="345"/>
      <c r="I26" s="345"/>
      <c r="J26" s="327"/>
      <c r="K26" s="327"/>
      <c r="L26" s="327"/>
      <c r="M26" s="327"/>
      <c r="N26" s="327"/>
      <c r="O26" s="327"/>
      <c r="P26" s="327"/>
      <c r="Q26" s="327"/>
      <c r="R26" s="327"/>
      <c r="S26" s="327"/>
      <c r="T26" s="327"/>
      <c r="U26" s="355"/>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x14ac:dyDescent="0.2">
      <c r="A27" s="137"/>
      <c r="B27" s="137"/>
      <c r="C27" s="330"/>
      <c r="D27" s="327"/>
      <c r="E27" s="366" t="s">
        <v>103</v>
      </c>
      <c r="F27" s="367"/>
      <c r="G27" s="367"/>
      <c r="H27" s="367"/>
      <c r="I27" s="368"/>
      <c r="J27" s="327"/>
      <c r="K27" s="327"/>
      <c r="L27" s="327"/>
      <c r="M27" s="59" t="s">
        <v>99</v>
      </c>
      <c r="N27" s="60"/>
      <c r="O27" s="61"/>
      <c r="P27" s="327"/>
      <c r="Q27" s="327"/>
      <c r="R27" s="327"/>
      <c r="S27" s="327"/>
      <c r="T27" s="327"/>
      <c r="U27" s="355"/>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x14ac:dyDescent="0.2">
      <c r="A28" s="137"/>
      <c r="B28" s="137"/>
      <c r="C28" s="330"/>
      <c r="D28" s="327"/>
      <c r="E28" s="366" t="s">
        <v>100</v>
      </c>
      <c r="F28" s="367"/>
      <c r="G28" s="367"/>
      <c r="H28" s="367"/>
      <c r="I28" s="368">
        <v>200</v>
      </c>
      <c r="J28" s="327"/>
      <c r="K28" s="327"/>
      <c r="L28" s="327"/>
      <c r="M28" s="62" t="s">
        <v>100</v>
      </c>
      <c r="N28" s="63"/>
      <c r="O28" s="64">
        <v>100</v>
      </c>
      <c r="P28" s="327"/>
      <c r="Q28" s="327"/>
      <c r="R28" s="327"/>
      <c r="S28" s="327"/>
      <c r="T28" s="327"/>
      <c r="U28" s="355"/>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x14ac:dyDescent="0.2">
      <c r="A29" s="137"/>
      <c r="B29" s="137"/>
      <c r="C29" s="330"/>
      <c r="D29" s="327"/>
      <c r="E29" s="345"/>
      <c r="F29" s="345"/>
      <c r="G29" s="345"/>
      <c r="H29" s="345"/>
      <c r="I29" s="345"/>
      <c r="J29" s="327"/>
      <c r="K29" s="327"/>
      <c r="L29" s="327"/>
      <c r="M29" s="65" t="s">
        <v>101</v>
      </c>
      <c r="N29" s="66"/>
      <c r="O29" s="67">
        <v>50</v>
      </c>
      <c r="P29" s="327"/>
      <c r="Q29" s="327"/>
      <c r="R29" s="327"/>
      <c r="S29" s="327"/>
      <c r="T29" s="327"/>
      <c r="U29" s="355"/>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x14ac:dyDescent="0.2">
      <c r="A30" s="137"/>
      <c r="B30" s="137"/>
      <c r="C30" s="330"/>
      <c r="D30" s="327"/>
      <c r="E30" s="345"/>
      <c r="F30" s="345"/>
      <c r="G30" s="345"/>
      <c r="H30" s="345"/>
      <c r="I30" s="345"/>
      <c r="J30" s="327"/>
      <c r="K30" s="327"/>
      <c r="L30" s="327"/>
      <c r="M30" s="68" t="s">
        <v>102</v>
      </c>
      <c r="N30" s="69"/>
      <c r="O30" s="70">
        <v>50</v>
      </c>
      <c r="P30" s="327"/>
      <c r="Q30" s="327"/>
      <c r="R30" s="327"/>
      <c r="S30" s="327"/>
      <c r="T30" s="327"/>
      <c r="U30" s="355"/>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x14ac:dyDescent="0.2">
      <c r="A31" s="137"/>
      <c r="B31" s="137"/>
      <c r="C31" s="331"/>
      <c r="D31" s="332"/>
      <c r="E31" s="332"/>
      <c r="F31" s="332"/>
      <c r="G31" s="332"/>
      <c r="H31" s="332"/>
      <c r="I31" s="332"/>
      <c r="J31" s="332"/>
      <c r="K31" s="332"/>
      <c r="L31" s="332"/>
      <c r="M31" s="332"/>
      <c r="N31" s="332"/>
      <c r="O31" s="332"/>
      <c r="P31" s="332"/>
      <c r="Q31" s="332"/>
      <c r="R31" s="332"/>
      <c r="S31" s="332"/>
      <c r="T31" s="332"/>
      <c r="U31" s="35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x14ac:dyDescent="0.2">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x14ac:dyDescent="0.2">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x14ac:dyDescent="0.2">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x14ac:dyDescent="0.2">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x14ac:dyDescent="0.2">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x14ac:dyDescent="0.2">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x14ac:dyDescent="0.2">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x14ac:dyDescent="0.2">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x14ac:dyDescent="0.2">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x14ac:dyDescent="0.2">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x14ac:dyDescent="0.2">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x14ac:dyDescent="0.2">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x14ac:dyDescent="0.2">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x14ac:dyDescent="0.2">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x14ac:dyDescent="0.2">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x14ac:dyDescent="0.2">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x14ac:dyDescent="0.2">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x14ac:dyDescent="0.2">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x14ac:dyDescent="0.2">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x14ac:dyDescent="0.2">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x14ac:dyDescent="0.2">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x14ac:dyDescent="0.2">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x14ac:dyDescent="0.2">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x14ac:dyDescent="0.2">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x14ac:dyDescent="0.2">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x14ac:dyDescent="0.2">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x14ac:dyDescent="0.2">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x14ac:dyDescent="0.2">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x14ac:dyDescent="0.2">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x14ac:dyDescent="0.2">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x14ac:dyDescent="0.2">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x14ac:dyDescent="0.2">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x14ac:dyDescent="0.2">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x14ac:dyDescent="0.2">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x14ac:dyDescent="0.2">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x14ac:dyDescent="0.2">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x14ac:dyDescent="0.2">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x14ac:dyDescent="0.2">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x14ac:dyDescent="0.2">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x14ac:dyDescent="0.2">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x14ac:dyDescent="0.2">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x14ac:dyDescent="0.2">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x14ac:dyDescent="0.2">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x14ac:dyDescent="0.2">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x14ac:dyDescent="0.2">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x14ac:dyDescent="0.2">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x14ac:dyDescent="0.2">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x14ac:dyDescent="0.2">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x14ac:dyDescent="0.2">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x14ac:dyDescent="0.2">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x14ac:dyDescent="0.2">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x14ac:dyDescent="0.2">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x14ac:dyDescent="0.2">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x14ac:dyDescent="0.2">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x14ac:dyDescent="0.2">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x14ac:dyDescent="0.2">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x14ac:dyDescent="0.2">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x14ac:dyDescent="0.2">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x14ac:dyDescent="0.2">
      <c r="A90" s="137"/>
      <c r="B90" s="137"/>
      <c r="Z90" s="137"/>
      <c r="AA90" s="137"/>
      <c r="AB90" s="137"/>
      <c r="AC90" s="137"/>
      <c r="AD90" s="137"/>
      <c r="AE90" s="137"/>
    </row>
  </sheetData>
  <mergeCells count="1">
    <mergeCell ref="W1:X1"/>
  </mergeCells>
  <phoneticPr fontId="2"/>
  <hyperlinks>
    <hyperlink ref="W1:X1" location="入力の説明!A1" display="入力の説明シートへ" xr:uid="{00000000-0004-0000-0200-000000000000}"/>
  </hyperlinks>
  <pageMargins left="0.78740157480314965" right="0.78740157480314965" top="0.78740157480314965" bottom="0.78740157480314965" header="0.51181102362204722" footer="0.51181102362204722"/>
  <pageSetup paperSize="9" orientation="landscape" r:id="rId1"/>
  <headerFooter alignWithMargins="0">
    <oddFooter>&amp;R&amp;F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CT285"/>
  <sheetViews>
    <sheetView zoomScaleNormal="100" workbookViewId="0">
      <pane xSplit="4" ySplit="5" topLeftCell="E6" activePane="bottomRight" state="frozen"/>
      <selection pane="topRight"/>
      <selection pane="bottomLeft"/>
      <selection pane="bottomRight"/>
    </sheetView>
  </sheetViews>
  <sheetFormatPr defaultColWidth="9" defaultRowHeight="13.2" x14ac:dyDescent="0.2"/>
  <cols>
    <col min="1" max="1" width="2.33203125" style="4" customWidth="1"/>
    <col min="2" max="2" width="3" style="4" customWidth="1"/>
    <col min="3" max="3" width="28.44140625" style="4" customWidth="1"/>
    <col min="4" max="4" width="0.88671875" style="4" customWidth="1"/>
    <col min="5" max="5" width="19.44140625" style="4" customWidth="1"/>
    <col min="6" max="9" width="14.109375" style="4" customWidth="1"/>
    <col min="10" max="10" width="15.88671875" style="4" customWidth="1"/>
    <col min="11" max="11" width="20.109375" style="4" customWidth="1"/>
    <col min="12" max="12" width="13.6640625" style="4" customWidth="1"/>
    <col min="13" max="15" width="11" style="4" customWidth="1"/>
    <col min="16" max="16384" width="9" style="4"/>
  </cols>
  <sheetData>
    <row r="1" spans="1:98" ht="26.25" customHeight="1" thickTop="1" thickBot="1" x14ac:dyDescent="0.25">
      <c r="A1" s="136"/>
      <c r="B1" s="136"/>
      <c r="C1" s="136"/>
      <c r="D1" s="136"/>
      <c r="E1" s="695" t="s">
        <v>369</v>
      </c>
      <c r="F1" s="696"/>
      <c r="G1" s="696"/>
      <c r="H1" s="696"/>
      <c r="I1" s="697"/>
      <c r="J1" s="136"/>
      <c r="K1" s="136"/>
      <c r="L1" s="136"/>
      <c r="M1" s="136"/>
      <c r="N1" s="136"/>
      <c r="O1" s="136"/>
      <c r="P1" s="136"/>
      <c r="Q1" s="136"/>
      <c r="R1" s="136"/>
      <c r="S1" s="136"/>
      <c r="T1" s="136"/>
      <c r="U1" s="136"/>
      <c r="V1" s="136"/>
      <c r="W1" s="136"/>
      <c r="X1" s="136"/>
      <c r="Y1" s="136"/>
      <c r="Z1" s="1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c r="CN1" s="136"/>
      <c r="CO1" s="136"/>
      <c r="CP1" s="136"/>
      <c r="CQ1" s="136"/>
      <c r="CR1" s="136"/>
      <c r="CS1" s="136"/>
      <c r="CT1" s="136"/>
    </row>
    <row r="2" spans="1:98" ht="27.75" customHeight="1" thickTop="1" thickBot="1" x14ac:dyDescent="0.25">
      <c r="A2" s="136"/>
      <c r="B2" s="136"/>
      <c r="C2" s="136"/>
      <c r="D2" s="136"/>
      <c r="E2" s="159"/>
      <c r="F2" s="159"/>
      <c r="G2" s="136"/>
      <c r="H2" s="136"/>
      <c r="I2" s="136"/>
      <c r="J2" s="136"/>
      <c r="K2" s="136"/>
      <c r="L2" s="136"/>
      <c r="M2" s="664" t="s">
        <v>193</v>
      </c>
      <c r="N2" s="665"/>
      <c r="O2" s="66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c r="CN2" s="136"/>
      <c r="CO2" s="136"/>
      <c r="CP2" s="136"/>
      <c r="CQ2" s="136"/>
      <c r="CR2" s="136"/>
      <c r="CS2" s="136"/>
      <c r="CT2" s="136"/>
    </row>
    <row r="3" spans="1:98" ht="27.75" customHeight="1" thickTop="1" thickBot="1" x14ac:dyDescent="0.25">
      <c r="A3" s="136"/>
      <c r="B3" s="167" t="s">
        <v>128</v>
      </c>
      <c r="C3" s="137"/>
      <c r="D3" s="137"/>
      <c r="E3" s="137"/>
      <c r="F3" s="137"/>
      <c r="G3" s="137"/>
      <c r="H3" s="137"/>
      <c r="I3" s="137"/>
      <c r="J3" s="137"/>
      <c r="K3" s="693" t="s">
        <v>368</v>
      </c>
      <c r="L3" s="694"/>
      <c r="M3" s="664" t="s">
        <v>189</v>
      </c>
      <c r="N3" s="665"/>
      <c r="O3" s="66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c r="CN3" s="136"/>
      <c r="CO3" s="136"/>
      <c r="CP3" s="136"/>
      <c r="CQ3" s="136"/>
      <c r="CR3" s="136"/>
      <c r="CS3" s="136"/>
      <c r="CT3" s="136"/>
    </row>
    <row r="4" spans="1:98" ht="49.5" customHeight="1" x14ac:dyDescent="0.2">
      <c r="A4" s="136"/>
      <c r="B4" s="689" t="s">
        <v>71</v>
      </c>
      <c r="C4" s="690"/>
      <c r="D4" s="9"/>
      <c r="E4" s="114" t="s">
        <v>191</v>
      </c>
      <c r="F4" s="385" t="s">
        <v>50</v>
      </c>
      <c r="G4" s="386" t="s">
        <v>51</v>
      </c>
      <c r="H4" s="386" t="s">
        <v>52</v>
      </c>
      <c r="I4" s="386" t="s">
        <v>53</v>
      </c>
      <c r="J4" s="371" t="s">
        <v>131</v>
      </c>
      <c r="K4" s="114" t="s">
        <v>192</v>
      </c>
      <c r="L4" s="377" t="s">
        <v>132</v>
      </c>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c r="CN4" s="136"/>
      <c r="CO4" s="136"/>
      <c r="CP4" s="136"/>
      <c r="CQ4" s="136"/>
      <c r="CR4" s="136"/>
      <c r="CS4" s="136"/>
      <c r="CT4" s="136"/>
    </row>
    <row r="5" spans="1:98" ht="24" customHeight="1" x14ac:dyDescent="0.2">
      <c r="A5" s="136"/>
      <c r="B5" s="691"/>
      <c r="C5" s="692"/>
      <c r="D5" s="11"/>
      <c r="E5" s="85" t="s">
        <v>55</v>
      </c>
      <c r="F5" s="387" t="s">
        <v>56</v>
      </c>
      <c r="G5" s="388" t="s">
        <v>57</v>
      </c>
      <c r="H5" s="388" t="s">
        <v>58</v>
      </c>
      <c r="I5" s="388" t="s">
        <v>59</v>
      </c>
      <c r="J5" s="372" t="s">
        <v>105</v>
      </c>
      <c r="K5" s="85" t="s">
        <v>60</v>
      </c>
      <c r="L5" s="378" t="s">
        <v>61</v>
      </c>
      <c r="M5" s="136"/>
      <c r="N5" s="136"/>
      <c r="O5" s="136"/>
      <c r="P5" s="136"/>
      <c r="Q5" s="136"/>
      <c r="R5" s="136"/>
      <c r="S5" s="136"/>
      <c r="T5" s="136"/>
      <c r="U5" s="136"/>
      <c r="V5" s="136"/>
      <c r="W5" s="136"/>
      <c r="X5" s="136"/>
      <c r="Y5" s="136"/>
      <c r="Z5" s="136"/>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c r="CN5" s="136"/>
      <c r="CO5" s="136"/>
      <c r="CP5" s="136"/>
      <c r="CQ5" s="136"/>
      <c r="CR5" s="136"/>
      <c r="CS5" s="136"/>
      <c r="CT5" s="136"/>
    </row>
    <row r="6" spans="1:98" x14ac:dyDescent="0.2">
      <c r="A6" s="136"/>
      <c r="B6" s="13" t="s">
        <v>21</v>
      </c>
      <c r="C6" s="14" t="s">
        <v>380</v>
      </c>
      <c r="D6" s="21"/>
      <c r="E6" s="148"/>
      <c r="F6" s="656">
        <v>0.23807384073994797</v>
      </c>
      <c r="G6" s="657">
        <v>5.1045598561826597E-2</v>
      </c>
      <c r="H6" s="389">
        <f>IF(F6&lt;0,0,ROUND(E6*F6,1))</f>
        <v>0</v>
      </c>
      <c r="I6" s="389">
        <f>IF(G6&lt;0,0,ROUND(E6*G6,1))</f>
        <v>0</v>
      </c>
      <c r="J6" s="373">
        <f>E6-H6-I6</f>
        <v>0</v>
      </c>
      <c r="K6" s="149"/>
      <c r="L6" s="379">
        <f>J6+K6</f>
        <v>0</v>
      </c>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6"/>
      <c r="AY6" s="136"/>
      <c r="AZ6" s="136"/>
      <c r="BA6" s="136"/>
      <c r="BB6" s="136"/>
      <c r="BC6" s="136"/>
      <c r="BD6" s="136"/>
      <c r="BE6" s="136"/>
      <c r="BF6" s="136"/>
      <c r="BG6" s="136"/>
      <c r="BH6" s="136"/>
      <c r="BI6" s="136"/>
      <c r="BJ6" s="136"/>
      <c r="BK6" s="136"/>
      <c r="BL6" s="136"/>
      <c r="BM6" s="136"/>
      <c r="BN6" s="136"/>
      <c r="BO6" s="136"/>
      <c r="BP6" s="136"/>
      <c r="BQ6" s="136"/>
      <c r="BR6" s="136"/>
      <c r="BS6" s="136"/>
      <c r="BT6" s="136"/>
      <c r="BU6" s="136"/>
      <c r="BV6" s="136"/>
      <c r="BW6" s="136"/>
      <c r="BX6" s="136"/>
      <c r="BY6" s="136"/>
      <c r="BZ6" s="136"/>
      <c r="CA6" s="136"/>
      <c r="CB6" s="136"/>
      <c r="CC6" s="136"/>
      <c r="CD6" s="136"/>
      <c r="CE6" s="136"/>
      <c r="CF6" s="136"/>
      <c r="CG6" s="136"/>
      <c r="CH6" s="136"/>
      <c r="CI6" s="136"/>
      <c r="CJ6" s="136"/>
      <c r="CK6" s="136"/>
      <c r="CL6" s="136"/>
      <c r="CM6" s="136"/>
      <c r="CN6" s="136"/>
      <c r="CO6" s="136"/>
      <c r="CP6" s="136"/>
      <c r="CQ6" s="136"/>
      <c r="CR6" s="136"/>
      <c r="CS6" s="136"/>
      <c r="CT6" s="136"/>
    </row>
    <row r="7" spans="1:98" x14ac:dyDescent="0.2">
      <c r="A7" s="136"/>
      <c r="B7" s="13" t="s">
        <v>22</v>
      </c>
      <c r="C7" s="14" t="s">
        <v>3</v>
      </c>
      <c r="D7" s="21"/>
      <c r="E7" s="149"/>
      <c r="F7" s="656">
        <v>1.277017230258868E-2</v>
      </c>
      <c r="G7" s="657">
        <v>7.5257662349945367E-2</v>
      </c>
      <c r="H7" s="389">
        <f t="shared" ref="H7:H35" si="0">IF(F7&lt;0,0,ROUND(E7*F7,1))</f>
        <v>0</v>
      </c>
      <c r="I7" s="389">
        <f t="shared" ref="I7:I35" si="1">IF(G7&lt;0,0,ROUND(E7*G7,1))</f>
        <v>0</v>
      </c>
      <c r="J7" s="373">
        <f t="shared" ref="J7:J35" si="2">E7-H7-I7</f>
        <v>0</v>
      </c>
      <c r="K7" s="149"/>
      <c r="L7" s="379">
        <f t="shared" ref="L7:L35" si="3">J7+K7</f>
        <v>0</v>
      </c>
      <c r="M7" s="136"/>
      <c r="N7" s="136"/>
      <c r="O7" s="136"/>
      <c r="P7" s="136"/>
      <c r="Q7" s="136"/>
      <c r="R7" s="136"/>
      <c r="S7" s="136"/>
      <c r="T7" s="136"/>
      <c r="U7" s="136"/>
      <c r="V7" s="136"/>
      <c r="W7" s="136"/>
      <c r="X7" s="136"/>
      <c r="Y7" s="136"/>
      <c r="Z7" s="136"/>
      <c r="AA7" s="136"/>
      <c r="AB7" s="136"/>
      <c r="AC7" s="136"/>
      <c r="AD7" s="136"/>
      <c r="AE7" s="136"/>
      <c r="AF7" s="136"/>
      <c r="AG7" s="136"/>
      <c r="AH7" s="136"/>
      <c r="AI7" s="136"/>
      <c r="AJ7" s="136"/>
      <c r="AK7" s="136"/>
      <c r="AL7" s="136"/>
      <c r="AM7" s="136"/>
      <c r="AN7" s="136"/>
      <c r="AO7" s="136"/>
      <c r="AP7" s="136"/>
      <c r="AQ7" s="136"/>
      <c r="AR7" s="136"/>
      <c r="AS7" s="136"/>
      <c r="AT7" s="136"/>
      <c r="AU7" s="136"/>
      <c r="AV7" s="136"/>
      <c r="AW7" s="136"/>
      <c r="AX7" s="136"/>
      <c r="AY7" s="136"/>
      <c r="AZ7" s="136"/>
      <c r="BA7" s="136"/>
      <c r="BB7" s="136"/>
      <c r="BC7" s="136"/>
      <c r="BD7" s="136"/>
      <c r="BE7" s="136"/>
      <c r="BF7" s="136"/>
      <c r="BG7" s="136"/>
      <c r="BH7" s="136"/>
      <c r="BI7" s="136"/>
      <c r="BJ7" s="136"/>
      <c r="BK7" s="136"/>
      <c r="BL7" s="136"/>
      <c r="BM7" s="136"/>
      <c r="BN7" s="136"/>
      <c r="BO7" s="136"/>
      <c r="BP7" s="136"/>
      <c r="BQ7" s="136"/>
      <c r="BR7" s="136"/>
      <c r="BS7" s="136"/>
      <c r="BT7" s="136"/>
      <c r="BU7" s="136"/>
      <c r="BV7" s="136"/>
      <c r="BW7" s="136"/>
      <c r="BX7" s="136"/>
      <c r="BY7" s="136"/>
      <c r="BZ7" s="136"/>
      <c r="CA7" s="136"/>
      <c r="CB7" s="136"/>
      <c r="CC7" s="136"/>
      <c r="CD7" s="136"/>
      <c r="CE7" s="136"/>
      <c r="CF7" s="136"/>
      <c r="CG7" s="136"/>
      <c r="CH7" s="136"/>
      <c r="CI7" s="136"/>
      <c r="CJ7" s="136"/>
      <c r="CK7" s="136"/>
      <c r="CL7" s="136"/>
      <c r="CM7" s="136"/>
      <c r="CN7" s="136"/>
      <c r="CO7" s="136"/>
      <c r="CP7" s="136"/>
      <c r="CQ7" s="136"/>
      <c r="CR7" s="136"/>
      <c r="CS7" s="136"/>
      <c r="CT7" s="136"/>
    </row>
    <row r="8" spans="1:98" x14ac:dyDescent="0.2">
      <c r="A8" s="136"/>
      <c r="B8" s="13" t="s">
        <v>219</v>
      </c>
      <c r="C8" s="14" t="s">
        <v>258</v>
      </c>
      <c r="D8" s="21"/>
      <c r="E8" s="149"/>
      <c r="F8" s="656">
        <v>0.31897337124918018</v>
      </c>
      <c r="G8" s="657">
        <v>3.4973973027581803E-2</v>
      </c>
      <c r="H8" s="389">
        <f>IF(F8&lt;0,0,ROUND(E8*F8,1))</f>
        <v>0</v>
      </c>
      <c r="I8" s="389">
        <f t="shared" si="1"/>
        <v>0</v>
      </c>
      <c r="J8" s="373">
        <f t="shared" si="2"/>
        <v>0</v>
      </c>
      <c r="K8" s="149"/>
      <c r="L8" s="379">
        <f t="shared" si="3"/>
        <v>0</v>
      </c>
      <c r="M8" s="136"/>
      <c r="N8" s="136"/>
      <c r="O8" s="136"/>
      <c r="P8" s="136"/>
      <c r="Q8" s="136"/>
      <c r="R8" s="136"/>
      <c r="S8" s="136"/>
      <c r="T8" s="136"/>
      <c r="U8" s="136"/>
      <c r="V8" s="136"/>
      <c r="W8" s="136"/>
      <c r="X8" s="136"/>
      <c r="Y8" s="136"/>
      <c r="Z8" s="136"/>
      <c r="AA8" s="136"/>
      <c r="AB8" s="136"/>
      <c r="AC8" s="136"/>
      <c r="AD8" s="136"/>
      <c r="AE8" s="136"/>
      <c r="AF8" s="136"/>
      <c r="AG8" s="136"/>
      <c r="AH8" s="136"/>
      <c r="AI8" s="136"/>
      <c r="AJ8" s="136"/>
      <c r="AK8" s="136"/>
      <c r="AL8" s="136"/>
      <c r="AM8" s="136"/>
      <c r="AN8" s="136"/>
      <c r="AO8" s="136"/>
      <c r="AP8" s="136"/>
      <c r="AQ8" s="136"/>
      <c r="AR8" s="136"/>
      <c r="AS8" s="136"/>
      <c r="AT8" s="136"/>
      <c r="AU8" s="136"/>
      <c r="AV8" s="136"/>
      <c r="AW8" s="136"/>
      <c r="AX8" s="136"/>
      <c r="AY8" s="136"/>
      <c r="AZ8" s="136"/>
      <c r="BA8" s="136"/>
      <c r="BB8" s="136"/>
      <c r="BC8" s="136"/>
      <c r="BD8" s="136"/>
      <c r="BE8" s="136"/>
      <c r="BF8" s="136"/>
      <c r="BG8" s="136"/>
      <c r="BH8" s="136"/>
      <c r="BI8" s="136"/>
      <c r="BJ8" s="136"/>
      <c r="BK8" s="136"/>
      <c r="BL8" s="136"/>
      <c r="BM8" s="136"/>
      <c r="BN8" s="136"/>
      <c r="BO8" s="136"/>
      <c r="BP8" s="136"/>
      <c r="BQ8" s="136"/>
      <c r="BR8" s="136"/>
      <c r="BS8" s="136"/>
      <c r="BT8" s="136"/>
      <c r="BU8" s="136"/>
      <c r="BV8" s="136"/>
      <c r="BW8" s="136"/>
      <c r="BX8" s="136"/>
      <c r="BY8" s="136"/>
      <c r="BZ8" s="136"/>
      <c r="CA8" s="136"/>
      <c r="CB8" s="136"/>
      <c r="CC8" s="136"/>
      <c r="CD8" s="136"/>
      <c r="CE8" s="136"/>
      <c r="CF8" s="136"/>
      <c r="CG8" s="136"/>
      <c r="CH8" s="136"/>
      <c r="CI8" s="136"/>
      <c r="CJ8" s="136"/>
      <c r="CK8" s="136"/>
      <c r="CL8" s="136"/>
      <c r="CM8" s="136"/>
      <c r="CN8" s="136"/>
      <c r="CO8" s="136"/>
      <c r="CP8" s="136"/>
      <c r="CQ8" s="136"/>
      <c r="CR8" s="136"/>
      <c r="CS8" s="136"/>
      <c r="CT8" s="136"/>
    </row>
    <row r="9" spans="1:98" x14ac:dyDescent="0.2">
      <c r="A9" s="136"/>
      <c r="B9" s="13" t="s">
        <v>220</v>
      </c>
      <c r="C9" s="14" t="s">
        <v>4</v>
      </c>
      <c r="D9" s="21"/>
      <c r="E9" s="149"/>
      <c r="F9" s="656">
        <v>0.43288911114566259</v>
      </c>
      <c r="G9" s="657">
        <v>3.1827546858595429E-2</v>
      </c>
      <c r="H9" s="389">
        <f t="shared" si="0"/>
        <v>0</v>
      </c>
      <c r="I9" s="389">
        <f t="shared" si="1"/>
        <v>0</v>
      </c>
      <c r="J9" s="373">
        <f t="shared" si="2"/>
        <v>0</v>
      </c>
      <c r="K9" s="149"/>
      <c r="L9" s="379">
        <f t="shared" si="3"/>
        <v>0</v>
      </c>
      <c r="M9" s="136"/>
      <c r="N9" s="136"/>
      <c r="O9" s="136"/>
      <c r="P9" s="136"/>
      <c r="Q9" s="136"/>
      <c r="R9" s="136"/>
      <c r="S9" s="136"/>
      <c r="T9" s="136"/>
      <c r="U9" s="136"/>
      <c r="V9" s="136"/>
      <c r="W9" s="136"/>
      <c r="X9" s="136"/>
      <c r="Y9" s="136"/>
      <c r="Z9" s="136"/>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c r="CN9" s="136"/>
      <c r="CO9" s="136"/>
      <c r="CP9" s="136"/>
      <c r="CQ9" s="136"/>
      <c r="CR9" s="136"/>
      <c r="CS9" s="136"/>
      <c r="CT9" s="136"/>
    </row>
    <row r="10" spans="1:98" ht="13.5" customHeight="1" x14ac:dyDescent="0.2">
      <c r="A10" s="136"/>
      <c r="B10" s="13" t="s">
        <v>221</v>
      </c>
      <c r="C10" s="14" t="s">
        <v>5</v>
      </c>
      <c r="D10" s="21"/>
      <c r="E10" s="149"/>
      <c r="F10" s="656">
        <v>0.22777404050280578</v>
      </c>
      <c r="G10" s="657">
        <v>6.8733145769724807E-2</v>
      </c>
      <c r="H10" s="389">
        <f t="shared" si="0"/>
        <v>0</v>
      </c>
      <c r="I10" s="389">
        <f t="shared" si="1"/>
        <v>0</v>
      </c>
      <c r="J10" s="373">
        <f t="shared" si="2"/>
        <v>0</v>
      </c>
      <c r="K10" s="149"/>
      <c r="L10" s="379">
        <f t="shared" si="3"/>
        <v>0</v>
      </c>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c r="BW10" s="136"/>
      <c r="BX10" s="136"/>
      <c r="BY10" s="136"/>
      <c r="BZ10" s="136"/>
      <c r="CA10" s="136"/>
      <c r="CB10" s="136"/>
      <c r="CC10" s="136"/>
      <c r="CD10" s="136"/>
      <c r="CE10" s="136"/>
      <c r="CF10" s="136"/>
      <c r="CG10" s="136"/>
      <c r="CH10" s="136"/>
      <c r="CI10" s="136"/>
      <c r="CJ10" s="136"/>
      <c r="CK10" s="136"/>
      <c r="CL10" s="136"/>
      <c r="CM10" s="136"/>
      <c r="CN10" s="136"/>
      <c r="CO10" s="136"/>
      <c r="CP10" s="136"/>
      <c r="CQ10" s="136"/>
      <c r="CR10" s="136"/>
      <c r="CS10" s="136"/>
      <c r="CT10" s="136"/>
    </row>
    <row r="11" spans="1:98" x14ac:dyDescent="0.2">
      <c r="A11" s="136"/>
      <c r="B11" s="15" t="s">
        <v>222</v>
      </c>
      <c r="C11" s="16" t="s">
        <v>6</v>
      </c>
      <c r="D11" s="22"/>
      <c r="E11" s="150"/>
      <c r="F11" s="658">
        <v>0.21020511769673969</v>
      </c>
      <c r="G11" s="659">
        <v>2.985913057786839E-2</v>
      </c>
      <c r="H11" s="390">
        <f t="shared" si="0"/>
        <v>0</v>
      </c>
      <c r="I11" s="390">
        <f t="shared" si="1"/>
        <v>0</v>
      </c>
      <c r="J11" s="374">
        <f t="shared" si="2"/>
        <v>0</v>
      </c>
      <c r="K11" s="150"/>
      <c r="L11" s="380">
        <f t="shared" si="3"/>
        <v>0</v>
      </c>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c r="CN11" s="136"/>
      <c r="CO11" s="136"/>
      <c r="CP11" s="136"/>
      <c r="CQ11" s="136"/>
      <c r="CR11" s="136"/>
      <c r="CS11" s="136"/>
      <c r="CT11" s="136"/>
    </row>
    <row r="12" spans="1:98" ht="13.5" customHeight="1" x14ac:dyDescent="0.2">
      <c r="A12" s="136"/>
      <c r="B12" s="13" t="s">
        <v>223</v>
      </c>
      <c r="C12" s="14" t="s">
        <v>7</v>
      </c>
      <c r="D12" s="21"/>
      <c r="E12" s="149"/>
      <c r="F12" s="656">
        <v>0.18250341317981927</v>
      </c>
      <c r="G12" s="657">
        <v>2.3246482054168363E-2</v>
      </c>
      <c r="H12" s="389">
        <f t="shared" si="0"/>
        <v>0</v>
      </c>
      <c r="I12" s="389">
        <f t="shared" si="1"/>
        <v>0</v>
      </c>
      <c r="J12" s="373">
        <f t="shared" si="2"/>
        <v>0</v>
      </c>
      <c r="K12" s="149"/>
      <c r="L12" s="379">
        <f t="shared" si="3"/>
        <v>0</v>
      </c>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c r="CN12" s="136"/>
      <c r="CO12" s="136"/>
      <c r="CP12" s="136"/>
      <c r="CQ12" s="136"/>
      <c r="CR12" s="136"/>
      <c r="CS12" s="136"/>
      <c r="CT12" s="136"/>
    </row>
    <row r="13" spans="1:98" ht="13.5" customHeight="1" x14ac:dyDescent="0.2">
      <c r="A13" s="136"/>
      <c r="B13" s="13" t="s">
        <v>224</v>
      </c>
      <c r="C13" s="14" t="s">
        <v>381</v>
      </c>
      <c r="D13" s="21"/>
      <c r="E13" s="149"/>
      <c r="F13" s="656">
        <v>0.18507748312665584</v>
      </c>
      <c r="G13" s="657">
        <v>3.2260839046717366E-2</v>
      </c>
      <c r="H13" s="389">
        <f t="shared" si="0"/>
        <v>0</v>
      </c>
      <c r="I13" s="389">
        <f t="shared" si="1"/>
        <v>0</v>
      </c>
      <c r="J13" s="373">
        <f t="shared" si="2"/>
        <v>0</v>
      </c>
      <c r="K13" s="149"/>
      <c r="L13" s="379">
        <f t="shared" si="3"/>
        <v>0</v>
      </c>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c r="CN13" s="136"/>
      <c r="CO13" s="136"/>
      <c r="CP13" s="136"/>
      <c r="CQ13" s="136"/>
      <c r="CR13" s="136"/>
      <c r="CS13" s="136"/>
      <c r="CT13" s="136"/>
    </row>
    <row r="14" spans="1:98" x14ac:dyDescent="0.2">
      <c r="A14" s="136"/>
      <c r="B14" s="13" t="s">
        <v>225</v>
      </c>
      <c r="C14" s="14" t="s">
        <v>8</v>
      </c>
      <c r="D14" s="21"/>
      <c r="E14" s="149"/>
      <c r="F14" s="656">
        <v>0.17883609489207672</v>
      </c>
      <c r="G14" s="657">
        <v>6.6271205902616259E-2</v>
      </c>
      <c r="H14" s="389">
        <f t="shared" si="0"/>
        <v>0</v>
      </c>
      <c r="I14" s="389">
        <f t="shared" si="1"/>
        <v>0</v>
      </c>
      <c r="J14" s="373">
        <f t="shared" si="2"/>
        <v>0</v>
      </c>
      <c r="K14" s="149"/>
      <c r="L14" s="379">
        <f t="shared" si="3"/>
        <v>0</v>
      </c>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c r="BW14" s="136"/>
      <c r="BX14" s="136"/>
      <c r="BY14" s="136"/>
      <c r="BZ14" s="136"/>
      <c r="CA14" s="136"/>
      <c r="CB14" s="136"/>
      <c r="CC14" s="136"/>
      <c r="CD14" s="136"/>
      <c r="CE14" s="136"/>
      <c r="CF14" s="136"/>
      <c r="CG14" s="136"/>
      <c r="CH14" s="136"/>
      <c r="CI14" s="136"/>
      <c r="CJ14" s="136"/>
      <c r="CK14" s="136"/>
      <c r="CL14" s="136"/>
      <c r="CM14" s="136"/>
      <c r="CN14" s="136"/>
      <c r="CO14" s="136"/>
      <c r="CP14" s="136"/>
      <c r="CQ14" s="136"/>
      <c r="CR14" s="136"/>
      <c r="CS14" s="136"/>
      <c r="CT14" s="136"/>
    </row>
    <row r="15" spans="1:98" x14ac:dyDescent="0.2">
      <c r="A15" s="136"/>
      <c r="B15" s="17" t="s">
        <v>226</v>
      </c>
      <c r="C15" s="18" t="s">
        <v>9</v>
      </c>
      <c r="D15" s="23"/>
      <c r="E15" s="151"/>
      <c r="F15" s="660">
        <v>4.4136684029070707E-2</v>
      </c>
      <c r="G15" s="661">
        <v>3.2259733117485527E-2</v>
      </c>
      <c r="H15" s="391">
        <f t="shared" si="0"/>
        <v>0</v>
      </c>
      <c r="I15" s="391">
        <f t="shared" si="1"/>
        <v>0</v>
      </c>
      <c r="J15" s="375">
        <f t="shared" si="2"/>
        <v>0</v>
      </c>
      <c r="K15" s="151"/>
      <c r="L15" s="381">
        <f t="shared" si="3"/>
        <v>0</v>
      </c>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c r="BW15" s="136"/>
      <c r="BX15" s="136"/>
      <c r="BY15" s="136"/>
      <c r="BZ15" s="136"/>
      <c r="CA15" s="136"/>
      <c r="CB15" s="136"/>
      <c r="CC15" s="136"/>
      <c r="CD15" s="136"/>
      <c r="CE15" s="136"/>
      <c r="CF15" s="136"/>
      <c r="CG15" s="136"/>
      <c r="CH15" s="136"/>
      <c r="CI15" s="136"/>
      <c r="CJ15" s="136"/>
      <c r="CK15" s="136"/>
      <c r="CL15" s="136"/>
      <c r="CM15" s="136"/>
      <c r="CN15" s="136"/>
      <c r="CO15" s="136"/>
      <c r="CP15" s="136"/>
      <c r="CQ15" s="136"/>
      <c r="CR15" s="136"/>
      <c r="CS15" s="136"/>
      <c r="CT15" s="136"/>
    </row>
    <row r="16" spans="1:98" x14ac:dyDescent="0.2">
      <c r="A16" s="136"/>
      <c r="B16" s="13" t="s">
        <v>227</v>
      </c>
      <c r="C16" s="14" t="s">
        <v>10</v>
      </c>
      <c r="D16" s="21"/>
      <c r="E16" s="149"/>
      <c r="F16" s="656">
        <v>8.3707677576120507E-2</v>
      </c>
      <c r="G16" s="657">
        <v>3.285072636067244E-2</v>
      </c>
      <c r="H16" s="389">
        <f t="shared" si="0"/>
        <v>0</v>
      </c>
      <c r="I16" s="389">
        <f t="shared" si="1"/>
        <v>0</v>
      </c>
      <c r="J16" s="373">
        <f t="shared" si="2"/>
        <v>0</v>
      </c>
      <c r="K16" s="149"/>
      <c r="L16" s="379">
        <f t="shared" si="3"/>
        <v>0</v>
      </c>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c r="BW16" s="136"/>
      <c r="BX16" s="136"/>
      <c r="BY16" s="136"/>
      <c r="BZ16" s="136"/>
      <c r="CA16" s="136"/>
      <c r="CB16" s="136"/>
      <c r="CC16" s="136"/>
      <c r="CD16" s="136"/>
      <c r="CE16" s="136"/>
      <c r="CF16" s="136"/>
      <c r="CG16" s="136"/>
      <c r="CH16" s="136"/>
      <c r="CI16" s="136"/>
      <c r="CJ16" s="136"/>
      <c r="CK16" s="136"/>
      <c r="CL16" s="136"/>
      <c r="CM16" s="136"/>
      <c r="CN16" s="136"/>
      <c r="CO16" s="136"/>
      <c r="CP16" s="136"/>
      <c r="CQ16" s="136"/>
      <c r="CR16" s="136"/>
      <c r="CS16" s="136"/>
      <c r="CT16" s="136"/>
    </row>
    <row r="17" spans="1:98" x14ac:dyDescent="0.2">
      <c r="A17" s="136"/>
      <c r="B17" s="13" t="s">
        <v>228</v>
      </c>
      <c r="C17" s="14" t="s">
        <v>11</v>
      </c>
      <c r="D17" s="21"/>
      <c r="E17" s="149"/>
      <c r="F17" s="656">
        <v>0.10045191089862339</v>
      </c>
      <c r="G17" s="657">
        <v>4.5402979811794537E-2</v>
      </c>
      <c r="H17" s="389">
        <f t="shared" si="0"/>
        <v>0</v>
      </c>
      <c r="I17" s="389">
        <f t="shared" si="1"/>
        <v>0</v>
      </c>
      <c r="J17" s="373">
        <f t="shared" si="2"/>
        <v>0</v>
      </c>
      <c r="K17" s="149"/>
      <c r="L17" s="379">
        <f t="shared" si="3"/>
        <v>0</v>
      </c>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c r="BW17" s="136"/>
      <c r="BX17" s="136"/>
      <c r="BY17" s="136"/>
      <c r="BZ17" s="136"/>
      <c r="CA17" s="136"/>
      <c r="CB17" s="136"/>
      <c r="CC17" s="136"/>
      <c r="CD17" s="136"/>
      <c r="CE17" s="136"/>
      <c r="CF17" s="136"/>
      <c r="CG17" s="136"/>
      <c r="CH17" s="136"/>
      <c r="CI17" s="136"/>
      <c r="CJ17" s="136"/>
      <c r="CK17" s="136"/>
      <c r="CL17" s="136"/>
      <c r="CM17" s="136"/>
      <c r="CN17" s="136"/>
      <c r="CO17" s="136"/>
      <c r="CP17" s="136"/>
      <c r="CQ17" s="136"/>
      <c r="CR17" s="136"/>
      <c r="CS17" s="136"/>
      <c r="CT17" s="136"/>
    </row>
    <row r="18" spans="1:98" x14ac:dyDescent="0.2">
      <c r="A18" s="136"/>
      <c r="B18" s="13" t="s">
        <v>229</v>
      </c>
      <c r="C18" s="14" t="s">
        <v>259</v>
      </c>
      <c r="D18" s="21"/>
      <c r="E18" s="149"/>
      <c r="F18" s="656">
        <v>0.1236190709404834</v>
      </c>
      <c r="G18" s="657">
        <v>1.5240610059349222E-2</v>
      </c>
      <c r="H18" s="389">
        <f t="shared" si="0"/>
        <v>0</v>
      </c>
      <c r="I18" s="389">
        <f t="shared" si="1"/>
        <v>0</v>
      </c>
      <c r="J18" s="373">
        <f t="shared" si="2"/>
        <v>0</v>
      </c>
      <c r="K18" s="149"/>
      <c r="L18" s="379">
        <f t="shared" si="3"/>
        <v>0</v>
      </c>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6"/>
      <c r="CK18" s="136"/>
      <c r="CL18" s="136"/>
      <c r="CM18" s="136"/>
      <c r="CN18" s="136"/>
      <c r="CO18" s="136"/>
      <c r="CP18" s="136"/>
      <c r="CQ18" s="136"/>
      <c r="CR18" s="136"/>
      <c r="CS18" s="136"/>
      <c r="CT18" s="136"/>
    </row>
    <row r="19" spans="1:98" x14ac:dyDescent="0.2">
      <c r="A19" s="136"/>
      <c r="B19" s="13" t="s">
        <v>230</v>
      </c>
      <c r="C19" s="14" t="s">
        <v>260</v>
      </c>
      <c r="D19" s="21"/>
      <c r="E19" s="149"/>
      <c r="F19" s="656">
        <v>0.13307505497583852</v>
      </c>
      <c r="G19" s="657">
        <v>1.3002631979161374E-2</v>
      </c>
      <c r="H19" s="389">
        <f t="shared" si="0"/>
        <v>0</v>
      </c>
      <c r="I19" s="389">
        <f t="shared" si="1"/>
        <v>0</v>
      </c>
      <c r="J19" s="373">
        <f t="shared" si="2"/>
        <v>0</v>
      </c>
      <c r="K19" s="149"/>
      <c r="L19" s="379">
        <f t="shared" si="3"/>
        <v>0</v>
      </c>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c r="BW19" s="136"/>
      <c r="BX19" s="136"/>
      <c r="BY19" s="136"/>
      <c r="BZ19" s="136"/>
      <c r="CA19" s="136"/>
      <c r="CB19" s="136"/>
      <c r="CC19" s="136"/>
      <c r="CD19" s="136"/>
      <c r="CE19" s="136"/>
      <c r="CF19" s="136"/>
      <c r="CG19" s="136"/>
      <c r="CH19" s="136"/>
      <c r="CI19" s="136"/>
      <c r="CJ19" s="136"/>
      <c r="CK19" s="136"/>
      <c r="CL19" s="136"/>
      <c r="CM19" s="136"/>
      <c r="CN19" s="136"/>
      <c r="CO19" s="136"/>
      <c r="CP19" s="136"/>
      <c r="CQ19" s="136"/>
      <c r="CR19" s="136"/>
      <c r="CS19" s="136"/>
      <c r="CT19" s="136"/>
    </row>
    <row r="20" spans="1:98" x14ac:dyDescent="0.2">
      <c r="A20" s="136"/>
      <c r="B20" s="13" t="s">
        <v>231</v>
      </c>
      <c r="C20" s="14" t="s">
        <v>261</v>
      </c>
      <c r="D20" s="21"/>
      <c r="E20" s="149"/>
      <c r="F20" s="656">
        <v>0.20693389562783923</v>
      </c>
      <c r="G20" s="657">
        <v>1.5496284781023193E-2</v>
      </c>
      <c r="H20" s="389">
        <f t="shared" si="0"/>
        <v>0</v>
      </c>
      <c r="I20" s="389">
        <f t="shared" si="1"/>
        <v>0</v>
      </c>
      <c r="J20" s="373">
        <f t="shared" si="2"/>
        <v>0</v>
      </c>
      <c r="K20" s="149"/>
      <c r="L20" s="379">
        <f t="shared" si="3"/>
        <v>0</v>
      </c>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6"/>
      <c r="BK20" s="136"/>
      <c r="BL20" s="136"/>
      <c r="BM20" s="136"/>
      <c r="BN20" s="136"/>
      <c r="BO20" s="136"/>
      <c r="BP20" s="136"/>
      <c r="BQ20" s="136"/>
      <c r="BR20" s="136"/>
      <c r="BS20" s="136"/>
      <c r="BT20" s="136"/>
      <c r="BU20" s="136"/>
      <c r="BV20" s="136"/>
      <c r="BW20" s="136"/>
      <c r="BX20" s="136"/>
      <c r="BY20" s="136"/>
      <c r="BZ20" s="136"/>
      <c r="CA20" s="136"/>
      <c r="CB20" s="136"/>
      <c r="CC20" s="136"/>
      <c r="CD20" s="136"/>
      <c r="CE20" s="136"/>
      <c r="CF20" s="136"/>
      <c r="CG20" s="136"/>
      <c r="CH20" s="136"/>
      <c r="CI20" s="136"/>
      <c r="CJ20" s="136"/>
      <c r="CK20" s="136"/>
      <c r="CL20" s="136"/>
      <c r="CM20" s="136"/>
      <c r="CN20" s="136"/>
      <c r="CO20" s="136"/>
      <c r="CP20" s="136"/>
      <c r="CQ20" s="136"/>
      <c r="CR20" s="136"/>
      <c r="CS20" s="136"/>
      <c r="CT20" s="136"/>
    </row>
    <row r="21" spans="1:98" x14ac:dyDescent="0.2">
      <c r="A21" s="136"/>
      <c r="B21" s="15" t="s">
        <v>232</v>
      </c>
      <c r="C21" s="16" t="s">
        <v>262</v>
      </c>
      <c r="D21" s="22"/>
      <c r="E21" s="150"/>
      <c r="F21" s="658">
        <v>6.7976828865455044E-2</v>
      </c>
      <c r="G21" s="659">
        <v>1.0993871975732818E-2</v>
      </c>
      <c r="H21" s="390">
        <f t="shared" si="0"/>
        <v>0</v>
      </c>
      <c r="I21" s="390">
        <f t="shared" si="1"/>
        <v>0</v>
      </c>
      <c r="J21" s="374">
        <f t="shared" si="2"/>
        <v>0</v>
      </c>
      <c r="K21" s="150"/>
      <c r="L21" s="380">
        <f t="shared" si="3"/>
        <v>0</v>
      </c>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c r="AN21" s="136"/>
      <c r="AO21" s="136"/>
      <c r="AP21" s="136"/>
      <c r="AQ21" s="136"/>
      <c r="AR21" s="136"/>
      <c r="AS21" s="136"/>
      <c r="AT21" s="136"/>
      <c r="AU21" s="136"/>
      <c r="AV21" s="136"/>
      <c r="AW21" s="136"/>
      <c r="AX21" s="136"/>
      <c r="AY21" s="136"/>
      <c r="AZ21" s="136"/>
      <c r="BA21" s="136"/>
      <c r="BB21" s="136"/>
      <c r="BC21" s="136"/>
      <c r="BD21" s="136"/>
      <c r="BE21" s="136"/>
      <c r="BF21" s="136"/>
      <c r="BG21" s="136"/>
      <c r="BH21" s="136"/>
      <c r="BI21" s="136"/>
      <c r="BJ21" s="136"/>
      <c r="BK21" s="136"/>
      <c r="BL21" s="136"/>
      <c r="BM21" s="136"/>
      <c r="BN21" s="136"/>
      <c r="BO21" s="136"/>
      <c r="BP21" s="136"/>
      <c r="BQ21" s="136"/>
      <c r="BR21" s="136"/>
      <c r="BS21" s="136"/>
      <c r="BT21" s="136"/>
      <c r="BU21" s="136"/>
      <c r="BV21" s="136"/>
      <c r="BW21" s="136"/>
      <c r="BX21" s="136"/>
      <c r="BY21" s="136"/>
      <c r="BZ21" s="136"/>
      <c r="CA21" s="136"/>
      <c r="CB21" s="136"/>
      <c r="CC21" s="136"/>
      <c r="CD21" s="136"/>
      <c r="CE21" s="136"/>
      <c r="CF21" s="136"/>
      <c r="CG21" s="136"/>
      <c r="CH21" s="136"/>
      <c r="CI21" s="136"/>
      <c r="CJ21" s="136"/>
      <c r="CK21" s="136"/>
      <c r="CL21" s="136"/>
      <c r="CM21" s="136"/>
      <c r="CN21" s="136"/>
      <c r="CO21" s="136"/>
      <c r="CP21" s="136"/>
      <c r="CQ21" s="136"/>
      <c r="CR21" s="136"/>
      <c r="CS21" s="136"/>
      <c r="CT21" s="136"/>
    </row>
    <row r="22" spans="1:98" x14ac:dyDescent="0.2">
      <c r="A22" s="136"/>
      <c r="B22" s="13" t="s">
        <v>233</v>
      </c>
      <c r="C22" s="14" t="s">
        <v>12</v>
      </c>
      <c r="D22" s="21"/>
      <c r="E22" s="149"/>
      <c r="F22" s="656">
        <v>0.18806332509313814</v>
      </c>
      <c r="G22" s="657">
        <v>1.1049325330265493E-2</v>
      </c>
      <c r="H22" s="389">
        <f t="shared" si="0"/>
        <v>0</v>
      </c>
      <c r="I22" s="389">
        <f t="shared" si="1"/>
        <v>0</v>
      </c>
      <c r="J22" s="373">
        <f t="shared" si="2"/>
        <v>0</v>
      </c>
      <c r="K22" s="149"/>
      <c r="L22" s="379">
        <f t="shared" si="3"/>
        <v>0</v>
      </c>
      <c r="M22" s="136"/>
      <c r="N22" s="136"/>
      <c r="O22" s="136"/>
      <c r="P22" s="136"/>
      <c r="Q22" s="136"/>
      <c r="R22" s="136"/>
      <c r="S22" s="136"/>
      <c r="T22" s="136"/>
      <c r="U22" s="136"/>
      <c r="V22" s="136"/>
      <c r="W22" s="136"/>
      <c r="X22" s="136"/>
      <c r="Y22" s="136"/>
      <c r="Z22" s="136"/>
      <c r="AA22" s="136"/>
      <c r="AB22" s="136"/>
      <c r="AC22" s="136"/>
      <c r="AD22" s="136"/>
      <c r="AE22" s="136"/>
      <c r="AF22" s="136"/>
      <c r="AG22" s="136"/>
      <c r="AH22" s="136"/>
      <c r="AI22" s="136"/>
      <c r="AJ22" s="136"/>
      <c r="AK22" s="136"/>
      <c r="AL22" s="136"/>
      <c r="AM22" s="136"/>
      <c r="AN22" s="136"/>
      <c r="AO22" s="136"/>
      <c r="AP22" s="136"/>
      <c r="AQ22" s="136"/>
      <c r="AR22" s="136"/>
      <c r="AS22" s="136"/>
      <c r="AT22" s="136"/>
      <c r="AU22" s="136"/>
      <c r="AV22" s="136"/>
      <c r="AW22" s="136"/>
      <c r="AX22" s="136"/>
      <c r="AY22" s="136"/>
      <c r="AZ22" s="136"/>
      <c r="BA22" s="136"/>
      <c r="BB22" s="136"/>
      <c r="BC22" s="136"/>
      <c r="BD22" s="136"/>
      <c r="BE22" s="136"/>
      <c r="BF22" s="136"/>
      <c r="BG22" s="136"/>
      <c r="BH22" s="136"/>
      <c r="BI22" s="136"/>
      <c r="BJ22" s="136"/>
      <c r="BK22" s="136"/>
      <c r="BL22" s="136"/>
      <c r="BM22" s="136"/>
      <c r="BN22" s="136"/>
      <c r="BO22" s="136"/>
      <c r="BP22" s="136"/>
      <c r="BQ22" s="136"/>
      <c r="BR22" s="136"/>
      <c r="BS22" s="136"/>
      <c r="BT22" s="136"/>
      <c r="BU22" s="136"/>
      <c r="BV22" s="136"/>
      <c r="BW22" s="136"/>
      <c r="BX22" s="136"/>
      <c r="BY22" s="136"/>
      <c r="BZ22" s="136"/>
      <c r="CA22" s="136"/>
      <c r="CB22" s="136"/>
      <c r="CC22" s="136"/>
      <c r="CD22" s="136"/>
      <c r="CE22" s="136"/>
      <c r="CF22" s="136"/>
      <c r="CG22" s="136"/>
      <c r="CH22" s="136"/>
      <c r="CI22" s="136"/>
      <c r="CJ22" s="136"/>
      <c r="CK22" s="136"/>
      <c r="CL22" s="136"/>
      <c r="CM22" s="136"/>
      <c r="CN22" s="136"/>
      <c r="CO22" s="136"/>
      <c r="CP22" s="136"/>
      <c r="CQ22" s="136"/>
      <c r="CR22" s="136"/>
      <c r="CS22" s="136"/>
      <c r="CT22" s="136"/>
    </row>
    <row r="23" spans="1:98" ht="13.5" customHeight="1" x14ac:dyDescent="0.2">
      <c r="A23" s="136"/>
      <c r="B23" s="13" t="s">
        <v>234</v>
      </c>
      <c r="C23" s="14" t="s">
        <v>382</v>
      </c>
      <c r="D23" s="21"/>
      <c r="E23" s="149"/>
      <c r="F23" s="656">
        <v>0.1934627447343559</v>
      </c>
      <c r="G23" s="657">
        <v>8.7390249027079186E-3</v>
      </c>
      <c r="H23" s="389">
        <f t="shared" si="0"/>
        <v>0</v>
      </c>
      <c r="I23" s="389">
        <f t="shared" si="1"/>
        <v>0</v>
      </c>
      <c r="J23" s="373">
        <f t="shared" si="2"/>
        <v>0</v>
      </c>
      <c r="K23" s="149"/>
      <c r="L23" s="379">
        <f t="shared" si="3"/>
        <v>0</v>
      </c>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136"/>
      <c r="AO23" s="136"/>
      <c r="AP23" s="136"/>
      <c r="AQ23" s="136"/>
      <c r="AR23" s="136"/>
      <c r="AS23" s="136"/>
      <c r="AT23" s="136"/>
      <c r="AU23" s="136"/>
      <c r="AV23" s="136"/>
      <c r="AW23" s="136"/>
      <c r="AX23" s="136"/>
      <c r="AY23" s="136"/>
      <c r="AZ23" s="136"/>
      <c r="BA23" s="136"/>
      <c r="BB23" s="136"/>
      <c r="BC23" s="136"/>
      <c r="BD23" s="136"/>
      <c r="BE23" s="136"/>
      <c r="BF23" s="136"/>
      <c r="BG23" s="136"/>
      <c r="BH23" s="136"/>
      <c r="BI23" s="136"/>
      <c r="BJ23" s="136"/>
      <c r="BK23" s="136"/>
      <c r="BL23" s="136"/>
      <c r="BM23" s="136"/>
      <c r="BN23" s="136"/>
      <c r="BO23" s="136"/>
      <c r="BP23" s="136"/>
      <c r="BQ23" s="136"/>
      <c r="BR23" s="136"/>
      <c r="BS23" s="136"/>
      <c r="BT23" s="136"/>
      <c r="BU23" s="136"/>
      <c r="BV23" s="136"/>
      <c r="BW23" s="136"/>
      <c r="BX23" s="136"/>
      <c r="BY23" s="136"/>
      <c r="BZ23" s="136"/>
      <c r="CA23" s="136"/>
      <c r="CB23" s="136"/>
      <c r="CC23" s="136"/>
      <c r="CD23" s="136"/>
      <c r="CE23" s="136"/>
      <c r="CF23" s="136"/>
      <c r="CG23" s="136"/>
      <c r="CH23" s="136"/>
      <c r="CI23" s="136"/>
      <c r="CJ23" s="136"/>
      <c r="CK23" s="136"/>
      <c r="CL23" s="136"/>
      <c r="CM23" s="136"/>
      <c r="CN23" s="136"/>
      <c r="CO23" s="136"/>
      <c r="CP23" s="136"/>
      <c r="CQ23" s="136"/>
      <c r="CR23" s="136"/>
      <c r="CS23" s="136"/>
      <c r="CT23" s="136"/>
    </row>
    <row r="24" spans="1:98" x14ac:dyDescent="0.2">
      <c r="A24" s="136"/>
      <c r="B24" s="13" t="s">
        <v>0</v>
      </c>
      <c r="C24" s="14" t="s">
        <v>263</v>
      </c>
      <c r="D24" s="21"/>
      <c r="E24" s="149"/>
      <c r="F24" s="656">
        <v>9.5805722682401659E-2</v>
      </c>
      <c r="G24" s="657">
        <v>1.8393509592828379E-2</v>
      </c>
      <c r="H24" s="389">
        <f t="shared" si="0"/>
        <v>0</v>
      </c>
      <c r="I24" s="389">
        <f t="shared" si="1"/>
        <v>0</v>
      </c>
      <c r="J24" s="373">
        <f t="shared" si="2"/>
        <v>0</v>
      </c>
      <c r="K24" s="149"/>
      <c r="L24" s="379">
        <f t="shared" si="3"/>
        <v>0</v>
      </c>
      <c r="M24" s="136"/>
      <c r="N24" s="136"/>
      <c r="O24" s="136"/>
      <c r="P24" s="136"/>
      <c r="Q24" s="136"/>
      <c r="R24" s="136"/>
      <c r="S24" s="136"/>
      <c r="T24" s="136"/>
      <c r="U24" s="136"/>
      <c r="V24" s="136"/>
      <c r="W24" s="136"/>
      <c r="X24" s="136"/>
      <c r="Y24" s="136"/>
      <c r="Z24" s="136"/>
      <c r="AA24" s="136"/>
      <c r="AB24" s="136"/>
      <c r="AC24" s="136"/>
      <c r="AD24" s="136"/>
      <c r="AE24" s="136"/>
      <c r="AF24" s="136"/>
      <c r="AG24" s="136"/>
      <c r="AH24" s="136"/>
      <c r="AI24" s="136"/>
      <c r="AJ24" s="136"/>
      <c r="AK24" s="136"/>
      <c r="AL24" s="136"/>
      <c r="AM24" s="136"/>
      <c r="AN24" s="136"/>
      <c r="AO24" s="136"/>
      <c r="AP24" s="136"/>
      <c r="AQ24" s="136"/>
      <c r="AR24" s="136"/>
      <c r="AS24" s="136"/>
      <c r="AT24" s="136"/>
      <c r="AU24" s="136"/>
      <c r="AV24" s="136"/>
      <c r="AW24" s="136"/>
      <c r="AX24" s="136"/>
      <c r="AY24" s="136"/>
      <c r="AZ24" s="136"/>
      <c r="BA24" s="136"/>
      <c r="BB24" s="136"/>
      <c r="BC24" s="136"/>
      <c r="BD24" s="136"/>
      <c r="BE24" s="136"/>
      <c r="BF24" s="136"/>
      <c r="BG24" s="136"/>
      <c r="BH24" s="136"/>
      <c r="BI24" s="136"/>
      <c r="BJ24" s="136"/>
      <c r="BK24" s="136"/>
      <c r="BL24" s="136"/>
      <c r="BM24" s="136"/>
      <c r="BN24" s="136"/>
      <c r="BO24" s="136"/>
      <c r="BP24" s="136"/>
      <c r="BQ24" s="136"/>
      <c r="BR24" s="136"/>
      <c r="BS24" s="136"/>
      <c r="BT24" s="136"/>
      <c r="BU24" s="136"/>
      <c r="BV24" s="136"/>
      <c r="BW24" s="136"/>
      <c r="BX24" s="136"/>
      <c r="BY24" s="136"/>
      <c r="BZ24" s="136"/>
      <c r="CA24" s="136"/>
      <c r="CB24" s="136"/>
      <c r="CC24" s="136"/>
      <c r="CD24" s="136"/>
      <c r="CE24" s="136"/>
      <c r="CF24" s="136"/>
      <c r="CG24" s="136"/>
      <c r="CH24" s="136"/>
      <c r="CI24" s="136"/>
      <c r="CJ24" s="136"/>
      <c r="CK24" s="136"/>
      <c r="CL24" s="136"/>
      <c r="CM24" s="136"/>
      <c r="CN24" s="136"/>
      <c r="CO24" s="136"/>
      <c r="CP24" s="136"/>
      <c r="CQ24" s="136"/>
      <c r="CR24" s="136"/>
      <c r="CS24" s="136"/>
      <c r="CT24" s="136"/>
    </row>
    <row r="25" spans="1:98" ht="13.5" customHeight="1" x14ac:dyDescent="0.2">
      <c r="A25" s="136"/>
      <c r="B25" s="17" t="s">
        <v>1</v>
      </c>
      <c r="C25" s="18" t="s">
        <v>108</v>
      </c>
      <c r="D25" s="23"/>
      <c r="E25" s="151"/>
      <c r="F25" s="660">
        <v>0.39907409764036894</v>
      </c>
      <c r="G25" s="661">
        <v>5.3553020814495804E-2</v>
      </c>
      <c r="H25" s="391">
        <f t="shared" si="0"/>
        <v>0</v>
      </c>
      <c r="I25" s="391">
        <f t="shared" si="1"/>
        <v>0</v>
      </c>
      <c r="J25" s="375">
        <f t="shared" si="2"/>
        <v>0</v>
      </c>
      <c r="K25" s="151"/>
      <c r="L25" s="381">
        <f t="shared" si="3"/>
        <v>0</v>
      </c>
      <c r="M25" s="136"/>
      <c r="N25" s="136"/>
      <c r="O25" s="136"/>
      <c r="P25" s="136"/>
      <c r="Q25" s="136"/>
      <c r="R25" s="136"/>
      <c r="S25" s="136"/>
      <c r="T25" s="136"/>
      <c r="U25" s="136"/>
      <c r="V25" s="136"/>
      <c r="W25" s="136"/>
      <c r="X25" s="136"/>
      <c r="Y25" s="136"/>
      <c r="Z25" s="136"/>
      <c r="AA25" s="136"/>
      <c r="AB25" s="136"/>
      <c r="AC25" s="136"/>
      <c r="AD25" s="136"/>
      <c r="AE25" s="136"/>
      <c r="AF25" s="136"/>
      <c r="AG25" s="136"/>
      <c r="AH25" s="136"/>
      <c r="AI25" s="136"/>
      <c r="AJ25" s="136"/>
      <c r="AK25" s="136"/>
      <c r="AL25" s="136"/>
      <c r="AM25" s="136"/>
      <c r="AN25" s="136"/>
      <c r="AO25" s="136"/>
      <c r="AP25" s="136"/>
      <c r="AQ25" s="136"/>
      <c r="AR25" s="136"/>
      <c r="AS25" s="136"/>
      <c r="AT25" s="136"/>
      <c r="AU25" s="136"/>
      <c r="AV25" s="136"/>
      <c r="AW25" s="136"/>
      <c r="AX25" s="136"/>
      <c r="AY25" s="136"/>
      <c r="AZ25" s="136"/>
      <c r="BA25" s="136"/>
      <c r="BB25" s="136"/>
      <c r="BC25" s="136"/>
      <c r="BD25" s="136"/>
      <c r="BE25" s="136"/>
      <c r="BF25" s="136"/>
      <c r="BG25" s="136"/>
      <c r="BH25" s="136"/>
      <c r="BI25" s="136"/>
      <c r="BJ25" s="136"/>
      <c r="BK25" s="136"/>
      <c r="BL25" s="136"/>
      <c r="BM25" s="136"/>
      <c r="BN25" s="136"/>
      <c r="BO25" s="136"/>
      <c r="BP25" s="136"/>
      <c r="BQ25" s="136"/>
      <c r="BR25" s="136"/>
      <c r="BS25" s="136"/>
      <c r="BT25" s="136"/>
      <c r="BU25" s="136"/>
      <c r="BV25" s="136"/>
      <c r="BW25" s="136"/>
      <c r="BX25" s="136"/>
      <c r="BY25" s="136"/>
      <c r="BZ25" s="136"/>
      <c r="CA25" s="136"/>
      <c r="CB25" s="136"/>
      <c r="CC25" s="136"/>
      <c r="CD25" s="136"/>
      <c r="CE25" s="136"/>
      <c r="CF25" s="136"/>
      <c r="CG25" s="136"/>
      <c r="CH25" s="136"/>
      <c r="CI25" s="136"/>
      <c r="CJ25" s="136"/>
      <c r="CK25" s="136"/>
      <c r="CL25" s="136"/>
      <c r="CM25" s="136"/>
      <c r="CN25" s="136"/>
      <c r="CO25" s="136"/>
      <c r="CP25" s="136"/>
      <c r="CQ25" s="136"/>
      <c r="CR25" s="136"/>
      <c r="CS25" s="136"/>
      <c r="CT25" s="136"/>
    </row>
    <row r="26" spans="1:98" ht="13.5" customHeight="1" x14ac:dyDescent="0.2">
      <c r="A26" s="136"/>
      <c r="B26" s="13" t="s">
        <v>235</v>
      </c>
      <c r="C26" s="14" t="s">
        <v>264</v>
      </c>
      <c r="D26" s="21"/>
      <c r="E26" s="149"/>
      <c r="F26" s="656">
        <v>0</v>
      </c>
      <c r="G26" s="657">
        <v>0</v>
      </c>
      <c r="H26" s="389">
        <f t="shared" si="0"/>
        <v>0</v>
      </c>
      <c r="I26" s="389">
        <f t="shared" si="1"/>
        <v>0</v>
      </c>
      <c r="J26" s="373">
        <f t="shared" si="2"/>
        <v>0</v>
      </c>
      <c r="K26" s="149"/>
      <c r="L26" s="380">
        <f t="shared" si="3"/>
        <v>0</v>
      </c>
      <c r="M26" s="136"/>
      <c r="N26" s="136"/>
      <c r="O26" s="136"/>
      <c r="P26" s="136"/>
      <c r="Q26" s="136"/>
      <c r="R26" s="136"/>
      <c r="S26" s="136"/>
      <c r="T26" s="136"/>
      <c r="U26" s="136"/>
      <c r="V26" s="136"/>
      <c r="W26" s="136"/>
      <c r="X26" s="136"/>
      <c r="Y26" s="136"/>
      <c r="Z26" s="136"/>
      <c r="AA26" s="136"/>
      <c r="AB26" s="136"/>
      <c r="AC26" s="136"/>
      <c r="AD26" s="136"/>
      <c r="AE26" s="136"/>
      <c r="AF26" s="136"/>
      <c r="AG26" s="136"/>
      <c r="AH26" s="136"/>
      <c r="AI26" s="136"/>
      <c r="AJ26" s="136"/>
      <c r="AK26" s="136"/>
      <c r="AL26" s="136"/>
      <c r="AM26" s="136"/>
      <c r="AN26" s="136"/>
      <c r="AO26" s="136"/>
      <c r="AP26" s="136"/>
      <c r="AQ26" s="136"/>
      <c r="AR26" s="136"/>
      <c r="AS26" s="136"/>
      <c r="AT26" s="136"/>
      <c r="AU26" s="136"/>
      <c r="AV26" s="136"/>
      <c r="AW26" s="136"/>
      <c r="AX26" s="136"/>
      <c r="AY26" s="136"/>
      <c r="AZ26" s="136"/>
      <c r="BA26" s="136"/>
      <c r="BB26" s="136"/>
      <c r="BC26" s="136"/>
      <c r="BD26" s="136"/>
      <c r="BE26" s="136"/>
      <c r="BF26" s="136"/>
      <c r="BG26" s="136"/>
      <c r="BH26" s="136"/>
      <c r="BI26" s="136"/>
      <c r="BJ26" s="136"/>
      <c r="BK26" s="136"/>
      <c r="BL26" s="136"/>
      <c r="BM26" s="136"/>
      <c r="BN26" s="136"/>
      <c r="BO26" s="136"/>
      <c r="BP26" s="136"/>
      <c r="BQ26" s="136"/>
      <c r="BR26" s="136"/>
      <c r="BS26" s="136"/>
      <c r="BT26" s="136"/>
      <c r="BU26" s="136"/>
      <c r="BV26" s="136"/>
      <c r="BW26" s="136"/>
      <c r="BX26" s="136"/>
      <c r="BY26" s="136"/>
      <c r="BZ26" s="136"/>
      <c r="CA26" s="136"/>
      <c r="CB26" s="136"/>
      <c r="CC26" s="136"/>
      <c r="CD26" s="136"/>
      <c r="CE26" s="136"/>
      <c r="CF26" s="136"/>
      <c r="CG26" s="136"/>
      <c r="CH26" s="136"/>
      <c r="CI26" s="136"/>
      <c r="CJ26" s="136"/>
      <c r="CK26" s="136"/>
      <c r="CL26" s="136"/>
      <c r="CM26" s="136"/>
      <c r="CN26" s="136"/>
      <c r="CO26" s="136"/>
      <c r="CP26" s="136"/>
      <c r="CQ26" s="136"/>
      <c r="CR26" s="136"/>
      <c r="CS26" s="136"/>
      <c r="CT26" s="136"/>
    </row>
    <row r="27" spans="1:98" x14ac:dyDescent="0.2">
      <c r="A27" s="136"/>
      <c r="B27" s="13" t="s">
        <v>236</v>
      </c>
      <c r="C27" s="14" t="s">
        <v>393</v>
      </c>
      <c r="D27" s="21"/>
      <c r="E27" s="149"/>
      <c r="F27" s="656">
        <v>0</v>
      </c>
      <c r="G27" s="657">
        <v>0</v>
      </c>
      <c r="H27" s="389">
        <f t="shared" si="0"/>
        <v>0</v>
      </c>
      <c r="I27" s="389">
        <f t="shared" si="1"/>
        <v>0</v>
      </c>
      <c r="J27" s="373">
        <f>E27-H27-I27</f>
        <v>0</v>
      </c>
      <c r="K27" s="149"/>
      <c r="L27" s="379">
        <f t="shared" si="3"/>
        <v>0</v>
      </c>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36"/>
      <c r="AM27" s="136"/>
      <c r="AN27" s="136"/>
      <c r="AO27" s="136"/>
      <c r="AP27" s="136"/>
      <c r="AQ27" s="136"/>
      <c r="AR27" s="136"/>
      <c r="AS27" s="136"/>
      <c r="AT27" s="136"/>
      <c r="AU27" s="136"/>
      <c r="AV27" s="136"/>
      <c r="AW27" s="136"/>
      <c r="AX27" s="136"/>
      <c r="AY27" s="136"/>
      <c r="AZ27" s="136"/>
      <c r="BA27" s="136"/>
      <c r="BB27" s="136"/>
      <c r="BC27" s="136"/>
      <c r="BD27" s="136"/>
      <c r="BE27" s="136"/>
      <c r="BF27" s="136"/>
      <c r="BG27" s="136"/>
      <c r="BH27" s="136"/>
      <c r="BI27" s="136"/>
      <c r="BJ27" s="136"/>
      <c r="BK27" s="136"/>
      <c r="BL27" s="136"/>
      <c r="BM27" s="136"/>
      <c r="BN27" s="136"/>
      <c r="BO27" s="136"/>
      <c r="BP27" s="136"/>
      <c r="BQ27" s="136"/>
      <c r="BR27" s="136"/>
      <c r="BS27" s="136"/>
      <c r="BT27" s="136"/>
      <c r="BU27" s="136"/>
      <c r="BV27" s="136"/>
      <c r="BW27" s="136"/>
      <c r="BX27" s="136"/>
      <c r="BY27" s="136"/>
      <c r="BZ27" s="136"/>
      <c r="CA27" s="136"/>
      <c r="CB27" s="136"/>
      <c r="CC27" s="136"/>
      <c r="CD27" s="136"/>
      <c r="CE27" s="136"/>
      <c r="CF27" s="136"/>
      <c r="CG27" s="136"/>
      <c r="CH27" s="136"/>
      <c r="CI27" s="136"/>
      <c r="CJ27" s="136"/>
      <c r="CK27" s="136"/>
      <c r="CL27" s="136"/>
      <c r="CM27" s="136"/>
      <c r="CN27" s="136"/>
      <c r="CO27" s="136"/>
      <c r="CP27" s="136"/>
      <c r="CQ27" s="136"/>
      <c r="CR27" s="136"/>
      <c r="CS27" s="136"/>
      <c r="CT27" s="136"/>
    </row>
    <row r="28" spans="1:98" x14ac:dyDescent="0.2">
      <c r="A28" s="136"/>
      <c r="B28" s="13" t="s">
        <v>237</v>
      </c>
      <c r="C28" s="14" t="s">
        <v>266</v>
      </c>
      <c r="D28" s="21"/>
      <c r="E28" s="149"/>
      <c r="F28" s="656">
        <v>0</v>
      </c>
      <c r="G28" s="657">
        <v>0</v>
      </c>
      <c r="H28" s="389">
        <f t="shared" si="0"/>
        <v>0</v>
      </c>
      <c r="I28" s="389">
        <f t="shared" si="1"/>
        <v>0</v>
      </c>
      <c r="J28" s="373">
        <f t="shared" si="2"/>
        <v>0</v>
      </c>
      <c r="K28" s="149"/>
      <c r="L28" s="379">
        <f t="shared" si="3"/>
        <v>0</v>
      </c>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c r="BM28" s="136"/>
      <c r="BN28" s="136"/>
      <c r="BO28" s="136"/>
      <c r="BP28" s="136"/>
      <c r="BQ28" s="136"/>
      <c r="BR28" s="136"/>
      <c r="BS28" s="136"/>
      <c r="BT28" s="136"/>
      <c r="BU28" s="136"/>
      <c r="BV28" s="136"/>
      <c r="BW28" s="136"/>
      <c r="BX28" s="136"/>
      <c r="BY28" s="136"/>
      <c r="BZ28" s="136"/>
      <c r="CA28" s="136"/>
      <c r="CB28" s="136"/>
      <c r="CC28" s="136"/>
      <c r="CD28" s="136"/>
      <c r="CE28" s="136"/>
      <c r="CF28" s="136"/>
      <c r="CG28" s="136"/>
      <c r="CH28" s="136"/>
      <c r="CI28" s="136"/>
      <c r="CJ28" s="136"/>
      <c r="CK28" s="136"/>
      <c r="CL28" s="136"/>
      <c r="CM28" s="136"/>
      <c r="CN28" s="136"/>
      <c r="CO28" s="136"/>
      <c r="CP28" s="136"/>
      <c r="CQ28" s="136"/>
      <c r="CR28" s="136"/>
      <c r="CS28" s="136"/>
      <c r="CT28" s="136"/>
    </row>
    <row r="29" spans="1:98" x14ac:dyDescent="0.2">
      <c r="A29" s="136"/>
      <c r="B29" s="13" t="s">
        <v>238</v>
      </c>
      <c r="C29" s="14" t="s">
        <v>267</v>
      </c>
      <c r="D29" s="21"/>
      <c r="E29" s="149"/>
      <c r="F29" s="656">
        <v>0</v>
      </c>
      <c r="G29" s="657">
        <v>0</v>
      </c>
      <c r="H29" s="389">
        <f t="shared" si="0"/>
        <v>0</v>
      </c>
      <c r="I29" s="389">
        <f t="shared" si="1"/>
        <v>0</v>
      </c>
      <c r="J29" s="373">
        <f t="shared" si="2"/>
        <v>0</v>
      </c>
      <c r="K29" s="149"/>
      <c r="L29" s="379">
        <f t="shared" si="3"/>
        <v>0</v>
      </c>
      <c r="M29" s="136"/>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36"/>
      <c r="AO29" s="136"/>
      <c r="AP29" s="136"/>
      <c r="AQ29" s="136"/>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36"/>
      <c r="BN29" s="136"/>
      <c r="BO29" s="136"/>
      <c r="BP29" s="136"/>
      <c r="BQ29" s="136"/>
      <c r="BR29" s="136"/>
      <c r="BS29" s="136"/>
      <c r="BT29" s="136"/>
      <c r="BU29" s="136"/>
      <c r="BV29" s="136"/>
      <c r="BW29" s="136"/>
      <c r="BX29" s="136"/>
      <c r="BY29" s="136"/>
      <c r="BZ29" s="136"/>
      <c r="CA29" s="136"/>
      <c r="CB29" s="136"/>
      <c r="CC29" s="136"/>
      <c r="CD29" s="136"/>
      <c r="CE29" s="136"/>
      <c r="CF29" s="136"/>
      <c r="CG29" s="136"/>
      <c r="CH29" s="136"/>
      <c r="CI29" s="136"/>
      <c r="CJ29" s="136"/>
      <c r="CK29" s="136"/>
      <c r="CL29" s="136"/>
      <c r="CM29" s="136"/>
      <c r="CN29" s="136"/>
      <c r="CO29" s="136"/>
      <c r="CP29" s="136"/>
      <c r="CQ29" s="136"/>
      <c r="CR29" s="136"/>
      <c r="CS29" s="136"/>
      <c r="CT29" s="136"/>
    </row>
    <row r="30" spans="1:98" x14ac:dyDescent="0.2">
      <c r="A30" s="136"/>
      <c r="B30" s="17" t="s">
        <v>239</v>
      </c>
      <c r="C30" s="18" t="s">
        <v>268</v>
      </c>
      <c r="D30" s="23"/>
      <c r="E30" s="151"/>
      <c r="F30" s="660">
        <v>0</v>
      </c>
      <c r="G30" s="661">
        <v>0</v>
      </c>
      <c r="H30" s="391">
        <f t="shared" si="0"/>
        <v>0</v>
      </c>
      <c r="I30" s="391">
        <f t="shared" si="1"/>
        <v>0</v>
      </c>
      <c r="J30" s="375">
        <f>E30-H30-I30+H41</f>
        <v>0</v>
      </c>
      <c r="K30" s="151"/>
      <c r="L30" s="381">
        <f t="shared" si="3"/>
        <v>0</v>
      </c>
      <c r="M30" s="136"/>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36"/>
      <c r="AO30" s="136"/>
      <c r="AP30" s="136"/>
      <c r="AQ30" s="136"/>
      <c r="AR30" s="136"/>
      <c r="AS30" s="136"/>
      <c r="AT30" s="136"/>
      <c r="AU30" s="136"/>
      <c r="AV30" s="136"/>
      <c r="AW30" s="136"/>
      <c r="AX30" s="136"/>
      <c r="AY30" s="136"/>
      <c r="AZ30" s="136"/>
      <c r="BA30" s="136"/>
      <c r="BB30" s="136"/>
      <c r="BC30" s="136"/>
      <c r="BD30" s="136"/>
      <c r="BE30" s="136"/>
      <c r="BF30" s="136"/>
      <c r="BG30" s="136"/>
      <c r="BH30" s="136"/>
      <c r="BI30" s="136"/>
      <c r="BJ30" s="136"/>
      <c r="BK30" s="136"/>
      <c r="BL30" s="136"/>
      <c r="BM30" s="136"/>
      <c r="BN30" s="136"/>
      <c r="BO30" s="136"/>
      <c r="BP30" s="136"/>
      <c r="BQ30" s="136"/>
      <c r="BR30" s="136"/>
      <c r="BS30" s="136"/>
      <c r="BT30" s="136"/>
      <c r="BU30" s="136"/>
      <c r="BV30" s="136"/>
      <c r="BW30" s="136"/>
      <c r="BX30" s="136"/>
      <c r="BY30" s="136"/>
      <c r="BZ30" s="136"/>
      <c r="CA30" s="136"/>
      <c r="CB30" s="136"/>
      <c r="CC30" s="136"/>
      <c r="CD30" s="136"/>
      <c r="CE30" s="136"/>
      <c r="CF30" s="136"/>
      <c r="CG30" s="136"/>
      <c r="CH30" s="136"/>
      <c r="CI30" s="136"/>
      <c r="CJ30" s="136"/>
      <c r="CK30" s="136"/>
      <c r="CL30" s="136"/>
      <c r="CM30" s="136"/>
      <c r="CN30" s="136"/>
      <c r="CO30" s="136"/>
      <c r="CP30" s="136"/>
      <c r="CQ30" s="136"/>
      <c r="CR30" s="136"/>
      <c r="CS30" s="136"/>
      <c r="CT30" s="136"/>
    </row>
    <row r="31" spans="1:98" x14ac:dyDescent="0.2">
      <c r="A31" s="136"/>
      <c r="B31" s="13" t="s">
        <v>240</v>
      </c>
      <c r="C31" s="14" t="s">
        <v>269</v>
      </c>
      <c r="D31" s="21"/>
      <c r="E31" s="149"/>
      <c r="F31" s="656">
        <v>0</v>
      </c>
      <c r="G31" s="657">
        <v>0</v>
      </c>
      <c r="H31" s="389">
        <f t="shared" si="0"/>
        <v>0</v>
      </c>
      <c r="I31" s="389">
        <f t="shared" si="1"/>
        <v>0</v>
      </c>
      <c r="J31" s="373">
        <f t="shared" si="2"/>
        <v>0</v>
      </c>
      <c r="K31" s="149"/>
      <c r="L31" s="379">
        <f t="shared" si="3"/>
        <v>0</v>
      </c>
      <c r="M31" s="136"/>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36"/>
      <c r="AO31" s="136"/>
      <c r="AP31" s="136"/>
      <c r="AQ31" s="136"/>
      <c r="AR31" s="136"/>
      <c r="AS31" s="136"/>
      <c r="AT31" s="136"/>
      <c r="AU31" s="136"/>
      <c r="AV31" s="136"/>
      <c r="AW31" s="136"/>
      <c r="AX31" s="136"/>
      <c r="AY31" s="136"/>
      <c r="AZ31" s="136"/>
      <c r="BA31" s="136"/>
      <c r="BB31" s="136"/>
      <c r="BC31" s="136"/>
      <c r="BD31" s="136"/>
      <c r="BE31" s="136"/>
      <c r="BF31" s="136"/>
      <c r="BG31" s="136"/>
      <c r="BH31" s="136"/>
      <c r="BI31" s="136"/>
      <c r="BJ31" s="136"/>
      <c r="BK31" s="136"/>
      <c r="BL31" s="136"/>
      <c r="BM31" s="136"/>
      <c r="BN31" s="136"/>
      <c r="BO31" s="136"/>
      <c r="BP31" s="136"/>
      <c r="BQ31" s="136"/>
      <c r="BR31" s="136"/>
      <c r="BS31" s="136"/>
      <c r="BT31" s="136"/>
      <c r="BU31" s="136"/>
      <c r="BV31" s="136"/>
      <c r="BW31" s="136"/>
      <c r="BX31" s="136"/>
      <c r="BY31" s="136"/>
      <c r="BZ31" s="136"/>
      <c r="CA31" s="136"/>
      <c r="CB31" s="136"/>
      <c r="CC31" s="136"/>
      <c r="CD31" s="136"/>
      <c r="CE31" s="136"/>
      <c r="CF31" s="136"/>
      <c r="CG31" s="136"/>
      <c r="CH31" s="136"/>
      <c r="CI31" s="136"/>
      <c r="CJ31" s="136"/>
      <c r="CK31" s="136"/>
      <c r="CL31" s="136"/>
      <c r="CM31" s="136"/>
      <c r="CN31" s="136"/>
      <c r="CO31" s="136"/>
      <c r="CP31" s="136"/>
      <c r="CQ31" s="136"/>
      <c r="CR31" s="136"/>
      <c r="CS31" s="136"/>
      <c r="CT31" s="136"/>
    </row>
    <row r="32" spans="1:98" x14ac:dyDescent="0.2">
      <c r="A32" s="136"/>
      <c r="B32" s="13" t="s">
        <v>2</v>
      </c>
      <c r="C32" s="14" t="s">
        <v>270</v>
      </c>
      <c r="D32" s="21"/>
      <c r="E32" s="149"/>
      <c r="F32" s="656">
        <v>0</v>
      </c>
      <c r="G32" s="657">
        <v>0</v>
      </c>
      <c r="H32" s="389">
        <f t="shared" si="0"/>
        <v>0</v>
      </c>
      <c r="I32" s="389">
        <f t="shared" si="1"/>
        <v>0</v>
      </c>
      <c r="J32" s="373">
        <f t="shared" si="2"/>
        <v>0</v>
      </c>
      <c r="K32" s="149"/>
      <c r="L32" s="379">
        <f t="shared" si="3"/>
        <v>0</v>
      </c>
      <c r="M32" s="136"/>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36"/>
      <c r="AO32" s="136"/>
      <c r="AP32" s="136"/>
      <c r="AQ32" s="136"/>
      <c r="AR32" s="136"/>
      <c r="AS32" s="136"/>
      <c r="AT32" s="136"/>
      <c r="AU32" s="136"/>
      <c r="AV32" s="136"/>
      <c r="AW32" s="136"/>
      <c r="AX32" s="136"/>
      <c r="AY32" s="136"/>
      <c r="AZ32" s="136"/>
      <c r="BA32" s="136"/>
      <c r="BB32" s="136"/>
      <c r="BC32" s="136"/>
      <c r="BD32" s="136"/>
      <c r="BE32" s="136"/>
      <c r="BF32" s="136"/>
      <c r="BG32" s="136"/>
      <c r="BH32" s="136"/>
      <c r="BI32" s="136"/>
      <c r="BJ32" s="136"/>
      <c r="BK32" s="136"/>
      <c r="BL32" s="136"/>
      <c r="BM32" s="136"/>
      <c r="BN32" s="136"/>
      <c r="BO32" s="136"/>
      <c r="BP32" s="136"/>
      <c r="BQ32" s="136"/>
      <c r="BR32" s="136"/>
      <c r="BS32" s="136"/>
      <c r="BT32" s="136"/>
      <c r="BU32" s="136"/>
      <c r="BV32" s="136"/>
      <c r="BW32" s="136"/>
      <c r="BX32" s="136"/>
      <c r="BY32" s="136"/>
      <c r="BZ32" s="136"/>
      <c r="CA32" s="136"/>
      <c r="CB32" s="136"/>
      <c r="CC32" s="136"/>
      <c r="CD32" s="136"/>
      <c r="CE32" s="136"/>
      <c r="CF32" s="136"/>
      <c r="CG32" s="136"/>
      <c r="CH32" s="136"/>
      <c r="CI32" s="136"/>
      <c r="CJ32" s="136"/>
      <c r="CK32" s="136"/>
      <c r="CL32" s="136"/>
      <c r="CM32" s="136"/>
      <c r="CN32" s="136"/>
      <c r="CO32" s="136"/>
      <c r="CP32" s="136"/>
      <c r="CQ32" s="136"/>
      <c r="CR32" s="136"/>
      <c r="CS32" s="136"/>
      <c r="CT32" s="136"/>
    </row>
    <row r="33" spans="1:98" x14ac:dyDescent="0.2">
      <c r="A33" s="136"/>
      <c r="B33" s="13" t="s">
        <v>241</v>
      </c>
      <c r="C33" s="14" t="s">
        <v>271</v>
      </c>
      <c r="D33" s="21"/>
      <c r="E33" s="149"/>
      <c r="F33" s="656">
        <v>0</v>
      </c>
      <c r="G33" s="657">
        <v>0</v>
      </c>
      <c r="H33" s="389">
        <f t="shared" si="0"/>
        <v>0</v>
      </c>
      <c r="I33" s="389">
        <f t="shared" si="1"/>
        <v>0</v>
      </c>
      <c r="J33" s="373">
        <f>E33-H33-I33+I41</f>
        <v>0</v>
      </c>
      <c r="K33" s="149"/>
      <c r="L33" s="379">
        <f t="shared" si="3"/>
        <v>0</v>
      </c>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c r="CN33" s="136"/>
      <c r="CO33" s="136"/>
      <c r="CP33" s="136"/>
      <c r="CQ33" s="136"/>
      <c r="CR33" s="136"/>
      <c r="CS33" s="136"/>
      <c r="CT33" s="136"/>
    </row>
    <row r="34" spans="1:98" ht="13.5" customHeight="1" x14ac:dyDescent="0.2">
      <c r="A34" s="136"/>
      <c r="B34" s="13" t="s">
        <v>242</v>
      </c>
      <c r="C34" s="14" t="s">
        <v>272</v>
      </c>
      <c r="D34" s="21"/>
      <c r="E34" s="149"/>
      <c r="F34" s="656">
        <v>3.4860271439561788E-2</v>
      </c>
      <c r="G34" s="657">
        <v>4.8155258972889942E-3</v>
      </c>
      <c r="H34" s="389">
        <f t="shared" si="0"/>
        <v>0</v>
      </c>
      <c r="I34" s="389">
        <f t="shared" si="1"/>
        <v>0</v>
      </c>
      <c r="J34" s="373">
        <f t="shared" si="2"/>
        <v>0</v>
      </c>
      <c r="K34" s="149"/>
      <c r="L34" s="379">
        <f t="shared" si="3"/>
        <v>0</v>
      </c>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row>
    <row r="35" spans="1:98" ht="13.5" customHeight="1" x14ac:dyDescent="0.2">
      <c r="A35" s="136"/>
      <c r="B35" s="17" t="s">
        <v>243</v>
      </c>
      <c r="C35" s="18" t="s">
        <v>273</v>
      </c>
      <c r="D35" s="23"/>
      <c r="E35" s="151"/>
      <c r="F35" s="660">
        <v>0</v>
      </c>
      <c r="G35" s="661">
        <v>0</v>
      </c>
      <c r="H35" s="391">
        <f t="shared" si="0"/>
        <v>0</v>
      </c>
      <c r="I35" s="391">
        <f t="shared" si="1"/>
        <v>0</v>
      </c>
      <c r="J35" s="375">
        <f t="shared" si="2"/>
        <v>0</v>
      </c>
      <c r="K35" s="151"/>
      <c r="L35" s="381">
        <f t="shared" si="3"/>
        <v>0</v>
      </c>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row>
    <row r="36" spans="1:98" ht="13.5" customHeight="1" x14ac:dyDescent="0.2">
      <c r="A36" s="136"/>
      <c r="B36" s="13" t="s">
        <v>244</v>
      </c>
      <c r="C36" s="14" t="s">
        <v>274</v>
      </c>
      <c r="D36" s="21"/>
      <c r="E36" s="149"/>
      <c r="F36" s="656">
        <v>0</v>
      </c>
      <c r="G36" s="657">
        <v>1.4399715311367549E-5</v>
      </c>
      <c r="H36" s="389">
        <f>IF(F36&lt;0,0,ROUND(E36*F36,1))</f>
        <v>0</v>
      </c>
      <c r="I36" s="389">
        <f>IF(G36&lt;0,0,ROUND(E36*G36,1))</f>
        <v>0</v>
      </c>
      <c r="J36" s="373">
        <f>E36-H36-I36</f>
        <v>0</v>
      </c>
      <c r="K36" s="149"/>
      <c r="L36" s="379">
        <f>J36+K36</f>
        <v>0</v>
      </c>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c r="CN36" s="136"/>
      <c r="CO36" s="136"/>
      <c r="CP36" s="136"/>
      <c r="CQ36" s="136"/>
      <c r="CR36" s="136"/>
      <c r="CS36" s="136"/>
      <c r="CT36" s="136"/>
    </row>
    <row r="37" spans="1:98" ht="13.5" customHeight="1" x14ac:dyDescent="0.2">
      <c r="A37" s="136"/>
      <c r="B37" s="13" t="s">
        <v>245</v>
      </c>
      <c r="C37" s="14" t="s">
        <v>275</v>
      </c>
      <c r="D37" s="21"/>
      <c r="E37" s="149"/>
      <c r="F37" s="656">
        <v>0</v>
      </c>
      <c r="G37" s="657">
        <v>0</v>
      </c>
      <c r="H37" s="389">
        <f>IF(F37&lt;0,0,ROUND(E37*F37,1))</f>
        <v>0</v>
      </c>
      <c r="I37" s="389">
        <f>IF(G37&lt;0,0,ROUND(E37*G37,1))</f>
        <v>0</v>
      </c>
      <c r="J37" s="373">
        <f>E37-H37-I37</f>
        <v>0</v>
      </c>
      <c r="K37" s="149"/>
      <c r="L37" s="379">
        <f>J37+K37</f>
        <v>0</v>
      </c>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row>
    <row r="38" spans="1:98" ht="13.5" customHeight="1" x14ac:dyDescent="0.2">
      <c r="A38" s="136"/>
      <c r="B38" s="13" t="s">
        <v>246</v>
      </c>
      <c r="C38" s="14" t="s">
        <v>383</v>
      </c>
      <c r="D38" s="21"/>
      <c r="E38" s="149"/>
      <c r="F38" s="656">
        <v>0</v>
      </c>
      <c r="G38" s="657">
        <v>0</v>
      </c>
      <c r="H38" s="389">
        <f>IF(F38&lt;0,0,ROUND(E38*F38,1))</f>
        <v>0</v>
      </c>
      <c r="I38" s="389">
        <f>IF(G38&lt;0,0,ROUND(E38*G38,1))</f>
        <v>0</v>
      </c>
      <c r="J38" s="373">
        <f>E38-H38-I38</f>
        <v>0</v>
      </c>
      <c r="K38" s="149"/>
      <c r="L38" s="379">
        <f>J38+K38</f>
        <v>0</v>
      </c>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c r="CE38" s="136"/>
      <c r="CF38" s="136"/>
      <c r="CG38" s="136"/>
      <c r="CH38" s="136"/>
      <c r="CI38" s="136"/>
      <c r="CJ38" s="136"/>
      <c r="CK38" s="136"/>
      <c r="CL38" s="136"/>
      <c r="CM38" s="136"/>
      <c r="CN38" s="136"/>
      <c r="CO38" s="136"/>
      <c r="CP38" s="136"/>
      <c r="CQ38" s="136"/>
      <c r="CR38" s="136"/>
      <c r="CS38" s="136"/>
      <c r="CT38" s="136"/>
    </row>
    <row r="39" spans="1:98" ht="13.5" customHeight="1" x14ac:dyDescent="0.2">
      <c r="A39" s="136"/>
      <c r="B39" s="13" t="s">
        <v>247</v>
      </c>
      <c r="C39" s="14" t="s">
        <v>276</v>
      </c>
      <c r="D39" s="21"/>
      <c r="E39" s="149"/>
      <c r="F39" s="656">
        <v>0</v>
      </c>
      <c r="G39" s="657">
        <v>0</v>
      </c>
      <c r="H39" s="389">
        <f>IF(F39&lt;0,0,ROUND(E39*F39,1))</f>
        <v>0</v>
      </c>
      <c r="I39" s="389">
        <f>IF(G39&lt;0,0,ROUND(E39*G39,1))</f>
        <v>0</v>
      </c>
      <c r="J39" s="373">
        <f>E39-H39-I39</f>
        <v>0</v>
      </c>
      <c r="K39" s="149"/>
      <c r="L39" s="379">
        <f>J39+K39</f>
        <v>0</v>
      </c>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c r="CN39" s="136"/>
      <c r="CO39" s="136"/>
      <c r="CP39" s="136"/>
      <c r="CQ39" s="136"/>
      <c r="CR39" s="136"/>
      <c r="CS39" s="136"/>
      <c r="CT39" s="136"/>
    </row>
    <row r="40" spans="1:98" ht="13.5" customHeight="1" thickBot="1" x14ac:dyDescent="0.25">
      <c r="A40" s="136"/>
      <c r="B40" s="17" t="s">
        <v>248</v>
      </c>
      <c r="C40" s="18" t="s">
        <v>277</v>
      </c>
      <c r="D40" s="23"/>
      <c r="E40" s="151"/>
      <c r="F40" s="660">
        <v>2.4065710635694622E-5</v>
      </c>
      <c r="G40" s="661">
        <v>9.9211704282147083E-6</v>
      </c>
      <c r="H40" s="391">
        <f>IF(F40&lt;0,0,ROUND(E40*F40,1))</f>
        <v>0</v>
      </c>
      <c r="I40" s="391">
        <f>IF(G40&lt;0,0,ROUND(E40*G40,1))</f>
        <v>0</v>
      </c>
      <c r="J40" s="375">
        <f>E40-H40-I40</f>
        <v>0</v>
      </c>
      <c r="K40" s="151"/>
      <c r="L40" s="381">
        <f>J40+K40</f>
        <v>0</v>
      </c>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c r="CE40" s="136"/>
      <c r="CF40" s="136"/>
      <c r="CG40" s="136"/>
      <c r="CH40" s="136"/>
      <c r="CI40" s="136"/>
      <c r="CJ40" s="136"/>
      <c r="CK40" s="136"/>
      <c r="CL40" s="136"/>
      <c r="CM40" s="136"/>
      <c r="CN40" s="136"/>
      <c r="CO40" s="136"/>
      <c r="CP40" s="136"/>
      <c r="CQ40" s="136"/>
      <c r="CR40" s="136"/>
      <c r="CS40" s="136"/>
      <c r="CT40" s="136"/>
    </row>
    <row r="41" spans="1:98" ht="13.8" thickBot="1" x14ac:dyDescent="0.25">
      <c r="A41" s="136"/>
      <c r="B41" s="19"/>
      <c r="C41" s="20" t="s">
        <v>47</v>
      </c>
      <c r="D41" s="24"/>
      <c r="E41" s="152">
        <f>SUM(E6:E40)</f>
        <v>0</v>
      </c>
      <c r="F41" s="168"/>
      <c r="G41" s="169"/>
      <c r="H41" s="551">
        <f>SUM(H6:H40)</f>
        <v>0</v>
      </c>
      <c r="I41" s="552">
        <f>SUM(I6:I40)</f>
        <v>0</v>
      </c>
      <c r="J41" s="376">
        <f>SUM(J6:J40)</f>
        <v>0</v>
      </c>
      <c r="K41" s="152">
        <f>SUM(K6:K40)</f>
        <v>0</v>
      </c>
      <c r="L41" s="382">
        <f>SUM(L6:L40)</f>
        <v>0</v>
      </c>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6"/>
      <c r="AM41" s="136"/>
      <c r="AN41" s="136"/>
      <c r="AO41" s="136"/>
      <c r="AP41" s="136"/>
      <c r="AQ41" s="136"/>
      <c r="AR41" s="136"/>
      <c r="AS41" s="136"/>
      <c r="AT41" s="136"/>
      <c r="AU41" s="136"/>
      <c r="AV41" s="136"/>
      <c r="AW41" s="136"/>
      <c r="AX41" s="136"/>
      <c r="AY41" s="136"/>
      <c r="AZ41" s="136"/>
      <c r="BA41" s="136"/>
      <c r="BB41" s="136"/>
      <c r="BC41" s="136"/>
      <c r="BD41" s="136"/>
      <c r="BE41" s="136"/>
      <c r="BF41" s="136"/>
      <c r="BG41" s="136"/>
      <c r="BH41" s="136"/>
      <c r="BI41" s="136"/>
      <c r="BJ41" s="136"/>
      <c r="BK41" s="136"/>
      <c r="BL41" s="136"/>
      <c r="BM41" s="136"/>
      <c r="BN41" s="136"/>
      <c r="BO41" s="136"/>
      <c r="BP41" s="136"/>
      <c r="BQ41" s="136"/>
      <c r="BR41" s="136"/>
      <c r="BS41" s="136"/>
      <c r="BT41" s="136"/>
      <c r="BU41" s="136"/>
      <c r="BV41" s="136"/>
      <c r="BW41" s="136"/>
      <c r="BX41" s="136"/>
      <c r="BY41" s="136"/>
      <c r="BZ41" s="136"/>
      <c r="CA41" s="136"/>
      <c r="CB41" s="136"/>
      <c r="CC41" s="136"/>
      <c r="CD41" s="136"/>
      <c r="CE41" s="136"/>
      <c r="CF41" s="136"/>
      <c r="CG41" s="136"/>
      <c r="CH41" s="136"/>
      <c r="CI41" s="136"/>
      <c r="CJ41" s="136"/>
      <c r="CK41" s="136"/>
      <c r="CL41" s="136"/>
      <c r="CM41" s="136"/>
      <c r="CN41" s="136"/>
      <c r="CO41" s="136"/>
      <c r="CP41" s="136"/>
      <c r="CQ41" s="136"/>
      <c r="CR41" s="136"/>
      <c r="CS41" s="136"/>
      <c r="CT41" s="136"/>
    </row>
    <row r="42" spans="1:98" s="117" customFormat="1" x14ac:dyDescent="0.2">
      <c r="A42" s="136"/>
      <c r="B42" s="136" t="s">
        <v>392</v>
      </c>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c r="BM42" s="136"/>
      <c r="BN42" s="136"/>
      <c r="BO42" s="136"/>
      <c r="BP42" s="136"/>
      <c r="BQ42" s="136"/>
      <c r="BR42" s="136"/>
      <c r="BS42" s="136"/>
      <c r="BT42" s="136"/>
      <c r="BU42" s="136"/>
      <c r="BV42" s="136"/>
      <c r="BW42" s="136"/>
      <c r="BX42" s="136"/>
      <c r="BY42" s="136"/>
      <c r="BZ42" s="136"/>
      <c r="CA42" s="136"/>
      <c r="CB42" s="136"/>
      <c r="CC42" s="136"/>
      <c r="CD42" s="136"/>
      <c r="CE42" s="136"/>
      <c r="CF42" s="136"/>
      <c r="CG42" s="136"/>
      <c r="CH42" s="136"/>
      <c r="CI42" s="136"/>
      <c r="CJ42" s="136"/>
      <c r="CK42" s="136"/>
      <c r="CL42" s="136"/>
      <c r="CM42" s="136"/>
      <c r="CN42" s="136"/>
      <c r="CO42" s="136"/>
      <c r="CP42" s="136"/>
      <c r="CQ42" s="136"/>
      <c r="CR42" s="136"/>
      <c r="CS42" s="136"/>
      <c r="CT42" s="136"/>
    </row>
    <row r="43" spans="1:98" x14ac:dyDescent="0.2">
      <c r="A43" s="136"/>
      <c r="B43" s="136" t="s">
        <v>54</v>
      </c>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136"/>
      <c r="AJ43" s="136"/>
      <c r="AK43" s="136"/>
      <c r="AL43" s="136"/>
      <c r="AM43" s="136"/>
      <c r="AN43" s="136"/>
      <c r="AO43" s="136"/>
      <c r="AP43" s="136"/>
      <c r="AQ43" s="136"/>
      <c r="AR43" s="136"/>
      <c r="AS43" s="136"/>
      <c r="AT43" s="136"/>
      <c r="AU43" s="136"/>
      <c r="AV43" s="136"/>
      <c r="AW43" s="136"/>
      <c r="AX43" s="136"/>
      <c r="AY43" s="136"/>
      <c r="AZ43" s="136"/>
      <c r="BA43" s="136"/>
      <c r="BB43" s="136"/>
      <c r="BC43" s="136"/>
      <c r="BD43" s="136"/>
      <c r="BE43" s="136"/>
      <c r="BF43" s="136"/>
      <c r="BG43" s="136"/>
      <c r="BH43" s="136"/>
      <c r="BI43" s="136"/>
      <c r="BJ43" s="136"/>
      <c r="BK43" s="136"/>
      <c r="BL43" s="136"/>
      <c r="BM43" s="136"/>
      <c r="BN43" s="136"/>
      <c r="BO43" s="136"/>
      <c r="BP43" s="136"/>
      <c r="BQ43" s="136"/>
      <c r="BR43" s="136"/>
      <c r="BS43" s="136"/>
      <c r="BT43" s="136"/>
      <c r="BU43" s="136"/>
      <c r="BV43" s="136"/>
      <c r="BW43" s="136"/>
      <c r="BX43" s="136"/>
      <c r="BY43" s="136"/>
      <c r="BZ43" s="136"/>
      <c r="CA43" s="136"/>
      <c r="CB43" s="136"/>
      <c r="CC43" s="136"/>
      <c r="CD43" s="136"/>
      <c r="CE43" s="136"/>
      <c r="CF43" s="136"/>
      <c r="CG43" s="136"/>
      <c r="CH43" s="136"/>
      <c r="CI43" s="136"/>
      <c r="CJ43" s="136"/>
      <c r="CK43" s="136"/>
      <c r="CL43" s="136"/>
      <c r="CM43" s="136"/>
      <c r="CN43" s="136"/>
      <c r="CO43" s="136"/>
      <c r="CP43" s="136"/>
      <c r="CQ43" s="136"/>
      <c r="CR43" s="136"/>
      <c r="CS43" s="136"/>
      <c r="CT43" s="136"/>
    </row>
    <row r="44" spans="1:98" x14ac:dyDescent="0.2">
      <c r="A44" s="136"/>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136"/>
      <c r="BB44" s="136"/>
      <c r="BC44" s="136"/>
      <c r="BD44" s="136"/>
      <c r="BE44" s="136"/>
      <c r="BF44" s="136"/>
      <c r="BG44" s="136"/>
      <c r="BH44" s="136"/>
      <c r="BI44" s="136"/>
      <c r="BJ44" s="136"/>
      <c r="BK44" s="136"/>
      <c r="BL44" s="136"/>
      <c r="BM44" s="136"/>
      <c r="BN44" s="136"/>
      <c r="BO44" s="136"/>
      <c r="BP44" s="136"/>
      <c r="BQ44" s="136"/>
      <c r="BR44" s="136"/>
      <c r="BS44" s="136"/>
      <c r="BT44" s="136"/>
      <c r="BU44" s="136"/>
      <c r="BV44" s="136"/>
      <c r="BW44" s="136"/>
      <c r="BX44" s="136"/>
      <c r="BY44" s="136"/>
      <c r="BZ44" s="136"/>
      <c r="CA44" s="136"/>
      <c r="CB44" s="136"/>
      <c r="CC44" s="136"/>
      <c r="CD44" s="136"/>
      <c r="CE44" s="136"/>
      <c r="CF44" s="136"/>
      <c r="CG44" s="136"/>
      <c r="CH44" s="136"/>
      <c r="CI44" s="136"/>
      <c r="CJ44" s="136"/>
      <c r="CK44" s="136"/>
      <c r="CL44" s="136"/>
      <c r="CM44" s="136"/>
      <c r="CN44" s="136"/>
      <c r="CO44" s="136"/>
      <c r="CP44" s="136"/>
      <c r="CQ44" s="136"/>
      <c r="CR44" s="136"/>
      <c r="CS44" s="136"/>
      <c r="CT44" s="136"/>
    </row>
    <row r="45" spans="1:98" x14ac:dyDescent="0.2">
      <c r="A45" s="136"/>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c r="AA45" s="136"/>
      <c r="AB45" s="136"/>
      <c r="AC45" s="136"/>
      <c r="AD45" s="136"/>
      <c r="AE45" s="136"/>
      <c r="AF45" s="136"/>
      <c r="AG45" s="136"/>
      <c r="AH45" s="136"/>
      <c r="AI45" s="136"/>
      <c r="AJ45" s="136"/>
      <c r="AK45" s="136"/>
      <c r="AL45" s="136"/>
      <c r="AM45" s="136"/>
      <c r="AN45" s="136"/>
      <c r="AO45" s="136"/>
      <c r="AP45" s="136"/>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6"/>
      <c r="CE45" s="136"/>
      <c r="CF45" s="136"/>
      <c r="CG45" s="136"/>
      <c r="CH45" s="136"/>
      <c r="CI45" s="136"/>
      <c r="CJ45" s="136"/>
      <c r="CK45" s="136"/>
      <c r="CL45" s="136"/>
      <c r="CM45" s="136"/>
      <c r="CN45" s="136"/>
      <c r="CO45" s="136"/>
      <c r="CP45" s="136"/>
      <c r="CQ45" s="136"/>
      <c r="CR45" s="136"/>
      <c r="CS45" s="136"/>
      <c r="CT45" s="136"/>
    </row>
    <row r="46" spans="1:98"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c r="BM46" s="136"/>
      <c r="BN46" s="136"/>
      <c r="BO46" s="136"/>
      <c r="BP46" s="136"/>
      <c r="BQ46" s="136"/>
      <c r="BR46" s="136"/>
      <c r="BS46" s="136"/>
      <c r="BT46" s="136"/>
      <c r="BU46" s="136"/>
      <c r="BV46" s="136"/>
      <c r="BW46" s="136"/>
      <c r="BX46" s="136"/>
      <c r="BY46" s="136"/>
      <c r="BZ46" s="136"/>
      <c r="CA46" s="136"/>
      <c r="CB46" s="136"/>
      <c r="CC46" s="136"/>
      <c r="CD46" s="136"/>
      <c r="CE46" s="136"/>
      <c r="CF46" s="136"/>
      <c r="CG46" s="136"/>
      <c r="CH46" s="136"/>
      <c r="CI46" s="136"/>
      <c r="CJ46" s="136"/>
      <c r="CK46" s="136"/>
      <c r="CL46" s="136"/>
      <c r="CM46" s="136"/>
      <c r="CN46" s="136"/>
      <c r="CO46" s="136"/>
      <c r="CP46" s="136"/>
      <c r="CQ46" s="136"/>
      <c r="CR46" s="136"/>
      <c r="CS46" s="136"/>
      <c r="CT46" s="136"/>
    </row>
    <row r="47" spans="1:98" x14ac:dyDescent="0.2">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row>
    <row r="48" spans="1:98"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c r="BM48" s="136"/>
      <c r="BN48" s="136"/>
      <c r="BO48" s="136"/>
      <c r="BP48" s="136"/>
      <c r="BQ48" s="136"/>
      <c r="BR48" s="136"/>
      <c r="BS48" s="136"/>
      <c r="BT48" s="136"/>
      <c r="BU48" s="136"/>
      <c r="BV48" s="136"/>
      <c r="BW48" s="136"/>
      <c r="BX48" s="136"/>
      <c r="BY48" s="136"/>
      <c r="BZ48" s="136"/>
      <c r="CA48" s="136"/>
      <c r="CB48" s="136"/>
      <c r="CC48" s="136"/>
      <c r="CD48" s="136"/>
      <c r="CE48" s="136"/>
      <c r="CF48" s="136"/>
      <c r="CG48" s="136"/>
      <c r="CH48" s="136"/>
      <c r="CI48" s="136"/>
      <c r="CJ48" s="136"/>
      <c r="CK48" s="136"/>
      <c r="CL48" s="136"/>
      <c r="CM48" s="136"/>
      <c r="CN48" s="136"/>
      <c r="CO48" s="136"/>
      <c r="CP48" s="136"/>
      <c r="CQ48" s="136"/>
      <c r="CR48" s="136"/>
      <c r="CS48" s="136"/>
      <c r="CT48" s="136"/>
    </row>
    <row r="49" spans="1:98" x14ac:dyDescent="0.2">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c r="BM49" s="136"/>
      <c r="BN49" s="136"/>
      <c r="BO49" s="136"/>
      <c r="BP49" s="136"/>
      <c r="BQ49" s="136"/>
      <c r="BR49" s="136"/>
      <c r="BS49" s="136"/>
      <c r="BT49" s="136"/>
      <c r="BU49" s="136"/>
      <c r="BV49" s="136"/>
      <c r="BW49" s="136"/>
      <c r="BX49" s="136"/>
      <c r="BY49" s="136"/>
      <c r="BZ49" s="136"/>
      <c r="CA49" s="136"/>
      <c r="CB49" s="136"/>
      <c r="CC49" s="136"/>
      <c r="CD49" s="136"/>
      <c r="CE49" s="136"/>
      <c r="CF49" s="136"/>
      <c r="CG49" s="136"/>
      <c r="CH49" s="136"/>
      <c r="CI49" s="136"/>
      <c r="CJ49" s="136"/>
      <c r="CK49" s="136"/>
      <c r="CL49" s="136"/>
      <c r="CM49" s="136"/>
      <c r="CN49" s="136"/>
      <c r="CO49" s="136"/>
      <c r="CP49" s="136"/>
      <c r="CQ49" s="136"/>
      <c r="CR49" s="136"/>
      <c r="CS49" s="136"/>
      <c r="CT49" s="136"/>
    </row>
    <row r="50" spans="1:98"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c r="AA50" s="136"/>
      <c r="AB50" s="136"/>
      <c r="AC50" s="136"/>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c r="BM50" s="136"/>
      <c r="BN50" s="136"/>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6"/>
      <c r="CN50" s="136"/>
      <c r="CO50" s="136"/>
      <c r="CP50" s="136"/>
      <c r="CQ50" s="136"/>
      <c r="CR50" s="136"/>
      <c r="CS50" s="136"/>
      <c r="CT50" s="136"/>
    </row>
    <row r="51" spans="1:98"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c r="BM51" s="136"/>
      <c r="BN51" s="136"/>
      <c r="BO51" s="136"/>
      <c r="BP51" s="136"/>
      <c r="BQ51" s="136"/>
      <c r="BR51" s="136"/>
      <c r="BS51" s="136"/>
      <c r="BT51" s="136"/>
      <c r="BU51" s="136"/>
      <c r="BV51" s="136"/>
      <c r="BW51" s="136"/>
      <c r="BX51" s="136"/>
      <c r="BY51" s="136"/>
      <c r="BZ51" s="136"/>
      <c r="CA51" s="136"/>
      <c r="CB51" s="136"/>
      <c r="CC51" s="136"/>
      <c r="CD51" s="136"/>
      <c r="CE51" s="136"/>
      <c r="CF51" s="136"/>
      <c r="CG51" s="136"/>
      <c r="CH51" s="136"/>
      <c r="CI51" s="136"/>
      <c r="CJ51" s="136"/>
      <c r="CK51" s="136"/>
      <c r="CL51" s="136"/>
      <c r="CM51" s="136"/>
      <c r="CN51" s="136"/>
      <c r="CO51" s="136"/>
      <c r="CP51" s="136"/>
      <c r="CQ51" s="136"/>
      <c r="CR51" s="136"/>
      <c r="CS51" s="136"/>
      <c r="CT51" s="136"/>
    </row>
    <row r="52" spans="1:98"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c r="BM52" s="136"/>
      <c r="BN52" s="136"/>
      <c r="BO52" s="136"/>
      <c r="BP52" s="136"/>
      <c r="BQ52" s="136"/>
      <c r="BR52" s="136"/>
      <c r="BS52" s="136"/>
      <c r="BT52" s="136"/>
      <c r="BU52" s="136"/>
      <c r="BV52" s="136"/>
      <c r="BW52" s="136"/>
      <c r="BX52" s="136"/>
      <c r="BY52" s="136"/>
      <c r="BZ52" s="136"/>
      <c r="CA52" s="136"/>
      <c r="CB52" s="136"/>
      <c r="CC52" s="136"/>
      <c r="CD52" s="136"/>
      <c r="CE52" s="136"/>
      <c r="CF52" s="136"/>
      <c r="CG52" s="136"/>
      <c r="CH52" s="136"/>
      <c r="CI52" s="136"/>
      <c r="CJ52" s="136"/>
      <c r="CK52" s="136"/>
      <c r="CL52" s="136"/>
      <c r="CM52" s="136"/>
      <c r="CN52" s="136"/>
      <c r="CO52" s="136"/>
      <c r="CP52" s="136"/>
      <c r="CQ52" s="136"/>
      <c r="CR52" s="136"/>
      <c r="CS52" s="136"/>
      <c r="CT52" s="136"/>
    </row>
    <row r="53" spans="1:98"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c r="AL53" s="136"/>
      <c r="AM53" s="136"/>
      <c r="AN53" s="136"/>
      <c r="AO53" s="136"/>
      <c r="AP53" s="136"/>
      <c r="AQ53" s="136"/>
      <c r="AR53" s="136"/>
      <c r="AS53" s="136"/>
      <c r="AT53" s="136"/>
      <c r="AU53" s="136"/>
      <c r="AV53" s="136"/>
      <c r="AW53" s="136"/>
      <c r="AX53" s="136"/>
      <c r="AY53" s="136"/>
      <c r="AZ53" s="136"/>
      <c r="BA53" s="136"/>
      <c r="BB53" s="136"/>
      <c r="BC53" s="136"/>
      <c r="BD53" s="136"/>
      <c r="BE53" s="136"/>
      <c r="BF53" s="136"/>
      <c r="BG53" s="136"/>
      <c r="BH53" s="136"/>
      <c r="BI53" s="136"/>
      <c r="BJ53" s="136"/>
      <c r="BK53" s="136"/>
      <c r="BL53" s="136"/>
      <c r="BM53" s="136"/>
      <c r="BN53" s="136"/>
      <c r="BO53" s="136"/>
      <c r="BP53" s="136"/>
      <c r="BQ53" s="136"/>
      <c r="BR53" s="136"/>
      <c r="BS53" s="136"/>
      <c r="BT53" s="136"/>
      <c r="BU53" s="136"/>
      <c r="BV53" s="136"/>
      <c r="BW53" s="136"/>
      <c r="BX53" s="136"/>
      <c r="BY53" s="136"/>
      <c r="BZ53" s="136"/>
      <c r="CA53" s="136"/>
      <c r="CB53" s="136"/>
      <c r="CC53" s="136"/>
      <c r="CD53" s="136"/>
      <c r="CE53" s="136"/>
      <c r="CF53" s="136"/>
      <c r="CG53" s="136"/>
      <c r="CH53" s="136"/>
      <c r="CI53" s="136"/>
      <c r="CJ53" s="136"/>
      <c r="CK53" s="136"/>
      <c r="CL53" s="136"/>
      <c r="CM53" s="136"/>
      <c r="CN53" s="136"/>
      <c r="CO53" s="136"/>
      <c r="CP53" s="136"/>
      <c r="CQ53" s="136"/>
      <c r="CR53" s="136"/>
      <c r="CS53" s="136"/>
      <c r="CT53" s="136"/>
    </row>
    <row r="54" spans="1:98"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c r="AA54" s="136"/>
      <c r="AB54" s="136"/>
      <c r="AC54" s="136"/>
      <c r="AD54" s="136"/>
      <c r="AE54" s="136"/>
      <c r="AF54" s="136"/>
      <c r="AG54" s="136"/>
      <c r="AH54" s="136"/>
      <c r="AI54" s="136"/>
      <c r="AJ54" s="136"/>
      <c r="AK54" s="136"/>
      <c r="AL54" s="136"/>
      <c r="AM54" s="136"/>
      <c r="AN54" s="136"/>
      <c r="AO54" s="136"/>
      <c r="AP54" s="136"/>
      <c r="AQ54" s="136"/>
      <c r="AR54" s="136"/>
      <c r="AS54" s="136"/>
      <c r="AT54" s="136"/>
      <c r="AU54" s="136"/>
      <c r="AV54" s="136"/>
      <c r="AW54" s="136"/>
      <c r="AX54" s="136"/>
      <c r="AY54" s="136"/>
      <c r="AZ54" s="136"/>
      <c r="BA54" s="136"/>
      <c r="BB54" s="136"/>
      <c r="BC54" s="136"/>
      <c r="BD54" s="136"/>
      <c r="BE54" s="136"/>
      <c r="BF54" s="136"/>
      <c r="BG54" s="136"/>
      <c r="BH54" s="136"/>
      <c r="BI54" s="136"/>
      <c r="BJ54" s="136"/>
      <c r="BK54" s="136"/>
      <c r="BL54" s="136"/>
      <c r="BM54" s="136"/>
      <c r="BN54" s="136"/>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6"/>
      <c r="CN54" s="136"/>
      <c r="CO54" s="136"/>
      <c r="CP54" s="136"/>
      <c r="CQ54" s="136"/>
      <c r="CR54" s="136"/>
      <c r="CS54" s="136"/>
      <c r="CT54" s="136"/>
    </row>
    <row r="55" spans="1:98"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c r="AA55" s="136"/>
      <c r="AB55" s="136"/>
      <c r="AC55" s="136"/>
      <c r="AD55" s="136"/>
      <c r="AE55" s="136"/>
      <c r="AF55" s="136"/>
      <c r="AG55" s="136"/>
      <c r="AH55" s="136"/>
      <c r="AI55" s="136"/>
      <c r="AJ55" s="136"/>
      <c r="AK55" s="136"/>
      <c r="AL55" s="136"/>
      <c r="AM55" s="136"/>
      <c r="AN55" s="136"/>
      <c r="AO55" s="136"/>
      <c r="AP55" s="136"/>
      <c r="AQ55" s="136"/>
      <c r="AR55" s="136"/>
      <c r="AS55" s="136"/>
      <c r="AT55" s="136"/>
      <c r="AU55" s="136"/>
      <c r="AV55" s="136"/>
      <c r="AW55" s="136"/>
      <c r="AX55" s="136"/>
      <c r="AY55" s="136"/>
      <c r="AZ55" s="136"/>
      <c r="BA55" s="136"/>
      <c r="BB55" s="136"/>
      <c r="BC55" s="136"/>
      <c r="BD55" s="136"/>
      <c r="BE55" s="136"/>
      <c r="BF55" s="136"/>
      <c r="BG55" s="136"/>
      <c r="BH55" s="136"/>
      <c r="BI55" s="136"/>
      <c r="BJ55" s="136"/>
      <c r="BK55" s="136"/>
      <c r="BL55" s="136"/>
      <c r="BM55" s="136"/>
      <c r="BN55" s="136"/>
      <c r="BO55" s="136"/>
      <c r="BP55" s="136"/>
      <c r="BQ55" s="136"/>
      <c r="BR55" s="136"/>
      <c r="BS55" s="136"/>
      <c r="BT55" s="136"/>
      <c r="BU55" s="136"/>
      <c r="BV55" s="136"/>
      <c r="BW55" s="136"/>
      <c r="BX55" s="136"/>
      <c r="BY55" s="136"/>
      <c r="BZ55" s="136"/>
      <c r="CA55" s="136"/>
      <c r="CB55" s="136"/>
      <c r="CC55" s="136"/>
      <c r="CD55" s="136"/>
      <c r="CE55" s="136"/>
      <c r="CF55" s="136"/>
      <c r="CG55" s="136"/>
      <c r="CH55" s="136"/>
      <c r="CI55" s="136"/>
      <c r="CJ55" s="136"/>
      <c r="CK55" s="136"/>
      <c r="CL55" s="136"/>
      <c r="CM55" s="136"/>
      <c r="CN55" s="136"/>
      <c r="CO55" s="136"/>
      <c r="CP55" s="136"/>
      <c r="CQ55" s="136"/>
      <c r="CR55" s="136"/>
      <c r="CS55" s="136"/>
      <c r="CT55" s="136"/>
    </row>
    <row r="56" spans="1:98"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c r="AA56" s="136"/>
      <c r="AB56" s="136"/>
      <c r="AC56" s="136"/>
      <c r="AD56" s="136"/>
      <c r="AE56" s="136"/>
      <c r="AF56" s="136"/>
      <c r="AG56" s="136"/>
      <c r="AH56" s="136"/>
      <c r="AI56" s="136"/>
      <c r="AJ56" s="136"/>
      <c r="AK56" s="136"/>
      <c r="AL56" s="136"/>
      <c r="AM56" s="136"/>
      <c r="AN56" s="136"/>
      <c r="AO56" s="136"/>
      <c r="AP56" s="136"/>
      <c r="AQ56" s="136"/>
      <c r="AR56" s="136"/>
      <c r="AS56" s="136"/>
      <c r="AT56" s="136"/>
      <c r="AU56" s="136"/>
      <c r="AV56" s="136"/>
      <c r="AW56" s="136"/>
      <c r="AX56" s="136"/>
      <c r="AY56" s="136"/>
      <c r="AZ56" s="136"/>
      <c r="BA56" s="136"/>
      <c r="BB56" s="136"/>
      <c r="BC56" s="136"/>
      <c r="BD56" s="136"/>
      <c r="BE56" s="136"/>
      <c r="BF56" s="136"/>
      <c r="BG56" s="136"/>
      <c r="BH56" s="136"/>
      <c r="BI56" s="136"/>
      <c r="BJ56" s="136"/>
      <c r="BK56" s="136"/>
      <c r="BL56" s="136"/>
      <c r="BM56" s="136"/>
      <c r="BN56" s="136"/>
      <c r="BO56" s="136"/>
      <c r="BP56" s="136"/>
      <c r="BQ56" s="136"/>
      <c r="BR56" s="136"/>
      <c r="BS56" s="136"/>
      <c r="BT56" s="136"/>
      <c r="BU56" s="136"/>
      <c r="BV56" s="136"/>
      <c r="BW56" s="136"/>
      <c r="BX56" s="136"/>
      <c r="BY56" s="136"/>
      <c r="BZ56" s="136"/>
      <c r="CA56" s="136"/>
      <c r="CB56" s="136"/>
      <c r="CC56" s="136"/>
      <c r="CD56" s="136"/>
      <c r="CE56" s="136"/>
      <c r="CF56" s="136"/>
      <c r="CG56" s="136"/>
      <c r="CH56" s="136"/>
      <c r="CI56" s="136"/>
      <c r="CJ56" s="136"/>
      <c r="CK56" s="136"/>
      <c r="CL56" s="136"/>
      <c r="CM56" s="136"/>
      <c r="CN56" s="136"/>
      <c r="CO56" s="136"/>
      <c r="CP56" s="136"/>
      <c r="CQ56" s="136"/>
      <c r="CR56" s="136"/>
      <c r="CS56" s="136"/>
      <c r="CT56" s="136"/>
    </row>
    <row r="57" spans="1:98"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6"/>
      <c r="BZ57" s="136"/>
      <c r="CA57" s="136"/>
      <c r="CB57" s="136"/>
      <c r="CC57" s="136"/>
      <c r="CD57" s="136"/>
      <c r="CE57" s="136"/>
      <c r="CF57" s="136"/>
      <c r="CG57" s="136"/>
      <c r="CH57" s="136"/>
      <c r="CI57" s="136"/>
      <c r="CJ57" s="136"/>
      <c r="CK57" s="136"/>
      <c r="CL57" s="136"/>
      <c r="CM57" s="136"/>
      <c r="CN57" s="136"/>
      <c r="CO57" s="136"/>
      <c r="CP57" s="136"/>
      <c r="CQ57" s="136"/>
      <c r="CR57" s="136"/>
      <c r="CS57" s="136"/>
      <c r="CT57" s="136"/>
    </row>
    <row r="58" spans="1:98"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6"/>
      <c r="CK58" s="136"/>
      <c r="CL58" s="136"/>
      <c r="CM58" s="136"/>
      <c r="CN58" s="136"/>
      <c r="CO58" s="136"/>
      <c r="CP58" s="136"/>
      <c r="CQ58" s="136"/>
      <c r="CR58" s="136"/>
      <c r="CS58" s="136"/>
      <c r="CT58" s="136"/>
    </row>
    <row r="59" spans="1:98"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6"/>
      <c r="CK59" s="136"/>
      <c r="CL59" s="136"/>
      <c r="CM59" s="136"/>
      <c r="CN59" s="136"/>
      <c r="CO59" s="136"/>
      <c r="CP59" s="136"/>
      <c r="CQ59" s="136"/>
      <c r="CR59" s="136"/>
      <c r="CS59" s="136"/>
      <c r="CT59" s="136"/>
    </row>
    <row r="60" spans="1:98"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6"/>
      <c r="CK60" s="136"/>
      <c r="CL60" s="136"/>
      <c r="CM60" s="136"/>
      <c r="CN60" s="136"/>
      <c r="CO60" s="136"/>
      <c r="CP60" s="136"/>
      <c r="CQ60" s="136"/>
      <c r="CR60" s="136"/>
      <c r="CS60" s="136"/>
      <c r="CT60" s="136"/>
    </row>
    <row r="61" spans="1:98"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6"/>
      <c r="CK61" s="136"/>
      <c r="CL61" s="136"/>
      <c r="CM61" s="136"/>
      <c r="CN61" s="136"/>
      <c r="CO61" s="136"/>
      <c r="CP61" s="136"/>
      <c r="CQ61" s="136"/>
      <c r="CR61" s="136"/>
      <c r="CS61" s="136"/>
      <c r="CT61" s="136"/>
    </row>
    <row r="62" spans="1:98"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6"/>
      <c r="BZ62" s="136"/>
      <c r="CA62" s="136"/>
      <c r="CB62" s="136"/>
      <c r="CC62" s="136"/>
      <c r="CD62" s="136"/>
      <c r="CE62" s="136"/>
      <c r="CF62" s="136"/>
      <c r="CG62" s="136"/>
      <c r="CH62" s="136"/>
      <c r="CI62" s="136"/>
      <c r="CJ62" s="136"/>
      <c r="CK62" s="136"/>
      <c r="CL62" s="136"/>
      <c r="CM62" s="136"/>
      <c r="CN62" s="136"/>
      <c r="CO62" s="136"/>
      <c r="CP62" s="136"/>
      <c r="CQ62" s="136"/>
      <c r="CR62" s="136"/>
      <c r="CS62" s="136"/>
      <c r="CT62" s="136"/>
    </row>
    <row r="63" spans="1:98"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6"/>
      <c r="BZ63" s="136"/>
      <c r="CA63" s="136"/>
      <c r="CB63" s="136"/>
      <c r="CC63" s="136"/>
      <c r="CD63" s="136"/>
      <c r="CE63" s="136"/>
      <c r="CF63" s="136"/>
      <c r="CG63" s="136"/>
      <c r="CH63" s="136"/>
      <c r="CI63" s="136"/>
      <c r="CJ63" s="136"/>
      <c r="CK63" s="136"/>
      <c r="CL63" s="136"/>
      <c r="CM63" s="136"/>
      <c r="CN63" s="136"/>
      <c r="CO63" s="136"/>
      <c r="CP63" s="136"/>
      <c r="CQ63" s="136"/>
      <c r="CR63" s="136"/>
      <c r="CS63" s="136"/>
      <c r="CT63" s="136"/>
    </row>
    <row r="64" spans="1:98"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6"/>
      <c r="BZ64" s="136"/>
      <c r="CA64" s="136"/>
      <c r="CB64" s="136"/>
      <c r="CC64" s="136"/>
      <c r="CD64" s="136"/>
      <c r="CE64" s="136"/>
      <c r="CF64" s="136"/>
      <c r="CG64" s="136"/>
      <c r="CH64" s="136"/>
      <c r="CI64" s="136"/>
      <c r="CJ64" s="136"/>
      <c r="CK64" s="136"/>
      <c r="CL64" s="136"/>
      <c r="CM64" s="136"/>
      <c r="CN64" s="136"/>
      <c r="CO64" s="136"/>
      <c r="CP64" s="136"/>
      <c r="CQ64" s="136"/>
      <c r="CR64" s="136"/>
      <c r="CS64" s="136"/>
      <c r="CT64" s="136"/>
    </row>
    <row r="65" spans="1:98"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6"/>
      <c r="AY65" s="136"/>
      <c r="AZ65" s="136"/>
      <c r="BA65" s="136"/>
      <c r="BB65" s="136"/>
      <c r="BC65" s="136"/>
      <c r="BD65" s="136"/>
      <c r="BE65" s="136"/>
      <c r="BF65" s="136"/>
      <c r="BG65" s="136"/>
      <c r="BH65" s="136"/>
      <c r="BI65" s="136"/>
      <c r="BJ65" s="136"/>
      <c r="BK65" s="136"/>
      <c r="BL65" s="136"/>
      <c r="BM65" s="136"/>
      <c r="BN65" s="136"/>
      <c r="BO65" s="136"/>
      <c r="BP65" s="136"/>
      <c r="BQ65" s="136"/>
      <c r="BR65" s="136"/>
      <c r="BS65" s="136"/>
      <c r="BT65" s="136"/>
      <c r="BU65" s="136"/>
      <c r="BV65" s="136"/>
      <c r="BW65" s="136"/>
      <c r="BX65" s="136"/>
      <c r="BY65" s="136"/>
      <c r="BZ65" s="136"/>
      <c r="CA65" s="136"/>
      <c r="CB65" s="136"/>
      <c r="CC65" s="136"/>
      <c r="CD65" s="136"/>
      <c r="CE65" s="136"/>
      <c r="CF65" s="136"/>
      <c r="CG65" s="136"/>
      <c r="CH65" s="136"/>
      <c r="CI65" s="136"/>
      <c r="CJ65" s="136"/>
      <c r="CK65" s="136"/>
      <c r="CL65" s="136"/>
      <c r="CM65" s="136"/>
      <c r="CN65" s="136"/>
      <c r="CO65" s="136"/>
      <c r="CP65" s="136"/>
      <c r="CQ65" s="136"/>
      <c r="CR65" s="136"/>
      <c r="CS65" s="136"/>
      <c r="CT65" s="136"/>
    </row>
    <row r="66" spans="1:98"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c r="AA66" s="136"/>
      <c r="AB66" s="136"/>
      <c r="AC66" s="136"/>
      <c r="AD66" s="136"/>
      <c r="AE66" s="136"/>
      <c r="AF66" s="136"/>
      <c r="AG66" s="136"/>
      <c r="AH66" s="136"/>
      <c r="AI66" s="136"/>
      <c r="AJ66" s="136"/>
      <c r="AK66" s="136"/>
      <c r="AL66" s="136"/>
      <c r="AM66" s="136"/>
      <c r="AN66" s="136"/>
      <c r="AO66" s="136"/>
      <c r="AP66" s="136"/>
      <c r="AQ66" s="136"/>
      <c r="AR66" s="136"/>
      <c r="AS66" s="136"/>
      <c r="AT66" s="136"/>
      <c r="AU66" s="136"/>
      <c r="AV66" s="136"/>
      <c r="AW66" s="136"/>
      <c r="AX66" s="136"/>
      <c r="AY66" s="136"/>
      <c r="AZ66" s="136"/>
      <c r="BA66" s="136"/>
      <c r="BB66" s="136"/>
      <c r="BC66" s="136"/>
      <c r="BD66" s="136"/>
      <c r="BE66" s="136"/>
      <c r="BF66" s="136"/>
      <c r="BG66" s="136"/>
      <c r="BH66" s="136"/>
      <c r="BI66" s="136"/>
      <c r="BJ66" s="136"/>
      <c r="BK66" s="136"/>
      <c r="BL66" s="136"/>
      <c r="BM66" s="136"/>
      <c r="BN66" s="136"/>
      <c r="BO66" s="136"/>
      <c r="BP66" s="136"/>
      <c r="BQ66" s="136"/>
      <c r="BR66" s="136"/>
      <c r="BS66" s="136"/>
      <c r="BT66" s="136"/>
      <c r="BU66" s="136"/>
      <c r="BV66" s="136"/>
      <c r="BW66" s="136"/>
      <c r="BX66" s="136"/>
      <c r="BY66" s="136"/>
      <c r="BZ66" s="136"/>
      <c r="CA66" s="136"/>
      <c r="CB66" s="136"/>
      <c r="CC66" s="136"/>
      <c r="CD66" s="136"/>
      <c r="CE66" s="136"/>
      <c r="CF66" s="136"/>
      <c r="CG66" s="136"/>
      <c r="CH66" s="136"/>
      <c r="CI66" s="136"/>
      <c r="CJ66" s="136"/>
      <c r="CK66" s="136"/>
      <c r="CL66" s="136"/>
      <c r="CM66" s="136"/>
      <c r="CN66" s="136"/>
      <c r="CO66" s="136"/>
      <c r="CP66" s="136"/>
      <c r="CQ66" s="136"/>
      <c r="CR66" s="136"/>
      <c r="CS66" s="136"/>
      <c r="CT66" s="136"/>
    </row>
    <row r="67" spans="1:98"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c r="BM67" s="136"/>
      <c r="BN67" s="136"/>
      <c r="BO67" s="136"/>
      <c r="BP67" s="136"/>
      <c r="BQ67" s="136"/>
      <c r="BR67" s="136"/>
      <c r="BS67" s="136"/>
      <c r="BT67" s="136"/>
      <c r="BU67" s="136"/>
      <c r="BV67" s="136"/>
      <c r="BW67" s="136"/>
      <c r="BX67" s="136"/>
      <c r="BY67" s="136"/>
      <c r="BZ67" s="136"/>
      <c r="CA67" s="136"/>
      <c r="CB67" s="136"/>
      <c r="CC67" s="136"/>
      <c r="CD67" s="136"/>
      <c r="CE67" s="136"/>
      <c r="CF67" s="136"/>
      <c r="CG67" s="136"/>
      <c r="CH67" s="136"/>
      <c r="CI67" s="136"/>
      <c r="CJ67" s="136"/>
      <c r="CK67" s="136"/>
      <c r="CL67" s="136"/>
      <c r="CM67" s="136"/>
      <c r="CN67" s="136"/>
      <c r="CO67" s="136"/>
      <c r="CP67" s="136"/>
      <c r="CQ67" s="136"/>
      <c r="CR67" s="136"/>
      <c r="CS67" s="136"/>
      <c r="CT67" s="136"/>
    </row>
    <row r="68" spans="1:98"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c r="AA68" s="136"/>
      <c r="AB68" s="136"/>
      <c r="AC68" s="136"/>
      <c r="AD68" s="136"/>
      <c r="AE68" s="136"/>
      <c r="AF68" s="136"/>
      <c r="AG68" s="136"/>
      <c r="AH68" s="136"/>
      <c r="AI68" s="136"/>
      <c r="AJ68" s="136"/>
      <c r="AK68" s="136"/>
      <c r="AL68" s="136"/>
      <c r="AM68" s="136"/>
      <c r="AN68" s="136"/>
      <c r="AO68" s="136"/>
      <c r="AP68" s="136"/>
      <c r="AQ68" s="136"/>
      <c r="AR68" s="136"/>
      <c r="AS68" s="136"/>
      <c r="AT68" s="136"/>
      <c r="AU68" s="136"/>
      <c r="AV68" s="136"/>
      <c r="AW68" s="136"/>
      <c r="AX68" s="136"/>
      <c r="AY68" s="136"/>
      <c r="AZ68" s="136"/>
      <c r="BA68" s="136"/>
      <c r="BB68" s="136"/>
      <c r="BC68" s="136"/>
      <c r="BD68" s="136"/>
      <c r="BE68" s="136"/>
      <c r="BF68" s="136"/>
      <c r="BG68" s="136"/>
      <c r="BH68" s="136"/>
      <c r="BI68" s="136"/>
      <c r="BJ68" s="136"/>
      <c r="BK68" s="136"/>
      <c r="BL68" s="136"/>
      <c r="BM68" s="136"/>
      <c r="BN68" s="136"/>
      <c r="BO68" s="136"/>
      <c r="BP68" s="136"/>
      <c r="BQ68" s="136"/>
      <c r="BR68" s="136"/>
      <c r="BS68" s="136"/>
      <c r="BT68" s="136"/>
      <c r="BU68" s="136"/>
      <c r="BV68" s="136"/>
      <c r="BW68" s="136"/>
      <c r="BX68" s="136"/>
      <c r="BY68" s="136"/>
      <c r="BZ68" s="136"/>
      <c r="CA68" s="136"/>
      <c r="CB68" s="136"/>
      <c r="CC68" s="136"/>
      <c r="CD68" s="136"/>
      <c r="CE68" s="136"/>
      <c r="CF68" s="136"/>
      <c r="CG68" s="136"/>
      <c r="CH68" s="136"/>
      <c r="CI68" s="136"/>
      <c r="CJ68" s="136"/>
      <c r="CK68" s="136"/>
      <c r="CL68" s="136"/>
      <c r="CM68" s="136"/>
      <c r="CN68" s="136"/>
      <c r="CO68" s="136"/>
      <c r="CP68" s="136"/>
      <c r="CQ68" s="136"/>
      <c r="CR68" s="136"/>
      <c r="CS68" s="136"/>
      <c r="CT68" s="136"/>
    </row>
    <row r="69" spans="1:98"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row>
    <row r="70" spans="1:98"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c r="AA70" s="136"/>
      <c r="AB70" s="136"/>
      <c r="AC70" s="136"/>
      <c r="AD70" s="136"/>
      <c r="AE70" s="136"/>
      <c r="AF70" s="136"/>
      <c r="AG70" s="136"/>
      <c r="AH70" s="136"/>
      <c r="AI70" s="136"/>
      <c r="AJ70" s="136"/>
      <c r="AK70" s="136"/>
      <c r="AL70" s="136"/>
      <c r="AM70" s="136"/>
      <c r="AN70" s="136"/>
      <c r="AO70" s="136"/>
      <c r="AP70" s="136"/>
      <c r="AQ70" s="136"/>
      <c r="AR70" s="136"/>
      <c r="AS70" s="136"/>
      <c r="AT70" s="136"/>
      <c r="AU70" s="136"/>
      <c r="AV70" s="136"/>
      <c r="AW70" s="136"/>
      <c r="AX70" s="136"/>
      <c r="AY70" s="136"/>
      <c r="AZ70" s="136"/>
      <c r="BA70" s="136"/>
      <c r="BB70" s="136"/>
      <c r="BC70" s="136"/>
      <c r="BD70" s="136"/>
      <c r="BE70" s="136"/>
      <c r="BF70" s="136"/>
      <c r="BG70" s="136"/>
      <c r="BH70" s="136"/>
      <c r="BI70" s="136"/>
      <c r="BJ70" s="136"/>
      <c r="BK70" s="136"/>
      <c r="BL70" s="136"/>
      <c r="BM70" s="136"/>
      <c r="BN70" s="136"/>
      <c r="BO70" s="136"/>
      <c r="BP70" s="136"/>
      <c r="BQ70" s="136"/>
      <c r="BR70" s="136"/>
      <c r="BS70" s="136"/>
      <c r="BT70" s="136"/>
      <c r="BU70" s="136"/>
      <c r="BV70" s="136"/>
      <c r="BW70" s="136"/>
      <c r="BX70" s="136"/>
      <c r="BY70" s="136"/>
      <c r="BZ70" s="136"/>
      <c r="CA70" s="136"/>
      <c r="CB70" s="136"/>
      <c r="CC70" s="136"/>
      <c r="CD70" s="136"/>
      <c r="CE70" s="136"/>
      <c r="CF70" s="136"/>
      <c r="CG70" s="136"/>
      <c r="CH70" s="136"/>
      <c r="CI70" s="136"/>
      <c r="CJ70" s="136"/>
      <c r="CK70" s="136"/>
      <c r="CL70" s="136"/>
      <c r="CM70" s="136"/>
      <c r="CN70" s="136"/>
      <c r="CO70" s="136"/>
      <c r="CP70" s="136"/>
      <c r="CQ70" s="136"/>
      <c r="CR70" s="136"/>
      <c r="CS70" s="136"/>
      <c r="CT70" s="136"/>
    </row>
    <row r="71" spans="1:98"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c r="AA71" s="136"/>
      <c r="AB71" s="136"/>
      <c r="AC71" s="136"/>
      <c r="AD71" s="136"/>
      <c r="AE71" s="136"/>
      <c r="AF71" s="136"/>
      <c r="AG71" s="136"/>
      <c r="AH71" s="136"/>
      <c r="AI71" s="136"/>
      <c r="AJ71" s="136"/>
      <c r="AK71" s="136"/>
      <c r="AL71" s="136"/>
      <c r="AM71" s="136"/>
      <c r="AN71" s="136"/>
      <c r="AO71" s="136"/>
      <c r="AP71" s="136"/>
      <c r="AQ71" s="136"/>
      <c r="AR71" s="136"/>
      <c r="AS71" s="136"/>
      <c r="AT71" s="136"/>
      <c r="AU71" s="136"/>
      <c r="AV71" s="136"/>
      <c r="AW71" s="136"/>
      <c r="AX71" s="136"/>
      <c r="AY71" s="136"/>
      <c r="AZ71" s="136"/>
      <c r="BA71" s="136"/>
      <c r="BB71" s="136"/>
      <c r="BC71" s="136"/>
      <c r="BD71" s="136"/>
      <c r="BE71" s="136"/>
      <c r="BF71" s="136"/>
      <c r="BG71" s="136"/>
      <c r="BH71" s="136"/>
      <c r="BI71" s="136"/>
      <c r="BJ71" s="136"/>
      <c r="BK71" s="136"/>
      <c r="BL71" s="136"/>
      <c r="BM71" s="136"/>
      <c r="BN71" s="136"/>
      <c r="BO71" s="136"/>
      <c r="BP71" s="136"/>
      <c r="BQ71" s="136"/>
      <c r="BR71" s="136"/>
      <c r="BS71" s="136"/>
      <c r="BT71" s="136"/>
      <c r="BU71" s="136"/>
      <c r="BV71" s="136"/>
      <c r="BW71" s="136"/>
      <c r="BX71" s="136"/>
      <c r="BY71" s="136"/>
      <c r="BZ71" s="136"/>
      <c r="CA71" s="136"/>
      <c r="CB71" s="136"/>
      <c r="CC71" s="136"/>
      <c r="CD71" s="136"/>
      <c r="CE71" s="136"/>
      <c r="CF71" s="136"/>
      <c r="CG71" s="136"/>
      <c r="CH71" s="136"/>
      <c r="CI71" s="136"/>
      <c r="CJ71" s="136"/>
      <c r="CK71" s="136"/>
      <c r="CL71" s="136"/>
      <c r="CM71" s="136"/>
      <c r="CN71" s="136"/>
      <c r="CO71" s="136"/>
      <c r="CP71" s="136"/>
      <c r="CQ71" s="136"/>
      <c r="CR71" s="136"/>
      <c r="CS71" s="136"/>
      <c r="CT71" s="136"/>
    </row>
    <row r="72" spans="1:98"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c r="AA72" s="136"/>
      <c r="AB72" s="136"/>
      <c r="AC72" s="136"/>
      <c r="AD72" s="136"/>
      <c r="AE72" s="136"/>
      <c r="AF72" s="136"/>
      <c r="AG72" s="136"/>
      <c r="AH72" s="136"/>
      <c r="AI72" s="136"/>
      <c r="AJ72" s="136"/>
      <c r="AK72" s="136"/>
      <c r="AL72" s="136"/>
      <c r="AM72" s="136"/>
      <c r="AN72" s="136"/>
      <c r="AO72" s="136"/>
      <c r="AP72" s="136"/>
      <c r="AQ72" s="136"/>
      <c r="AR72" s="136"/>
      <c r="AS72" s="136"/>
      <c r="AT72" s="136"/>
      <c r="AU72" s="136"/>
      <c r="AV72" s="136"/>
      <c r="AW72" s="136"/>
      <c r="AX72" s="136"/>
      <c r="AY72" s="136"/>
      <c r="AZ72" s="136"/>
      <c r="BA72" s="136"/>
      <c r="BB72" s="136"/>
      <c r="BC72" s="136"/>
      <c r="BD72" s="136"/>
      <c r="BE72" s="136"/>
      <c r="BF72" s="136"/>
      <c r="BG72" s="136"/>
      <c r="BH72" s="136"/>
      <c r="BI72" s="136"/>
      <c r="BJ72" s="136"/>
      <c r="BK72" s="136"/>
      <c r="BL72" s="136"/>
      <c r="BM72" s="136"/>
      <c r="BN72" s="136"/>
      <c r="BO72" s="136"/>
      <c r="BP72" s="136"/>
      <c r="BQ72" s="136"/>
      <c r="BR72" s="136"/>
      <c r="BS72" s="136"/>
      <c r="BT72" s="136"/>
      <c r="BU72" s="136"/>
      <c r="BV72" s="136"/>
      <c r="BW72" s="136"/>
      <c r="BX72" s="136"/>
      <c r="BY72" s="136"/>
      <c r="BZ72" s="136"/>
      <c r="CA72" s="136"/>
      <c r="CB72" s="136"/>
      <c r="CC72" s="136"/>
      <c r="CD72" s="136"/>
      <c r="CE72" s="136"/>
      <c r="CF72" s="136"/>
      <c r="CG72" s="136"/>
      <c r="CH72" s="136"/>
      <c r="CI72" s="136"/>
      <c r="CJ72" s="136"/>
      <c r="CK72" s="136"/>
      <c r="CL72" s="136"/>
      <c r="CM72" s="136"/>
      <c r="CN72" s="136"/>
      <c r="CO72" s="136"/>
      <c r="CP72" s="136"/>
      <c r="CQ72" s="136"/>
      <c r="CR72" s="136"/>
      <c r="CS72" s="136"/>
      <c r="CT72" s="136"/>
    </row>
    <row r="73" spans="1:98"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c r="BM73" s="136"/>
      <c r="BN73" s="136"/>
      <c r="BO73" s="136"/>
      <c r="BP73" s="136"/>
      <c r="BQ73" s="136"/>
      <c r="BR73" s="136"/>
      <c r="BS73" s="136"/>
      <c r="BT73" s="136"/>
      <c r="BU73" s="136"/>
      <c r="BV73" s="136"/>
      <c r="BW73" s="136"/>
      <c r="BX73" s="136"/>
      <c r="BY73" s="136"/>
      <c r="BZ73" s="136"/>
      <c r="CA73" s="136"/>
      <c r="CB73" s="136"/>
      <c r="CC73" s="136"/>
      <c r="CD73" s="136"/>
      <c r="CE73" s="136"/>
      <c r="CF73" s="136"/>
      <c r="CG73" s="136"/>
      <c r="CH73" s="136"/>
      <c r="CI73" s="136"/>
      <c r="CJ73" s="136"/>
      <c r="CK73" s="136"/>
      <c r="CL73" s="136"/>
      <c r="CM73" s="136"/>
      <c r="CN73" s="136"/>
      <c r="CO73" s="136"/>
      <c r="CP73" s="136"/>
      <c r="CQ73" s="136"/>
      <c r="CR73" s="136"/>
      <c r="CS73" s="136"/>
      <c r="CT73" s="136"/>
    </row>
    <row r="74" spans="1:98"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6"/>
      <c r="AY74" s="136"/>
      <c r="AZ74" s="136"/>
      <c r="BA74" s="136"/>
      <c r="BB74" s="136"/>
      <c r="BC74" s="136"/>
      <c r="BD74" s="136"/>
      <c r="BE74" s="136"/>
      <c r="BF74" s="136"/>
      <c r="BG74" s="136"/>
      <c r="BH74" s="136"/>
      <c r="BI74" s="136"/>
      <c r="BJ74" s="136"/>
      <c r="BK74" s="136"/>
      <c r="BL74" s="136"/>
      <c r="BM74" s="136"/>
      <c r="BN74" s="136"/>
      <c r="BO74" s="136"/>
      <c r="BP74" s="136"/>
      <c r="BQ74" s="136"/>
      <c r="BR74" s="136"/>
      <c r="BS74" s="136"/>
      <c r="BT74" s="136"/>
      <c r="BU74" s="136"/>
      <c r="BV74" s="136"/>
      <c r="BW74" s="136"/>
      <c r="BX74" s="136"/>
      <c r="BY74" s="136"/>
      <c r="BZ74" s="136"/>
      <c r="CA74" s="136"/>
      <c r="CB74" s="136"/>
      <c r="CC74" s="136"/>
      <c r="CD74" s="136"/>
      <c r="CE74" s="136"/>
      <c r="CF74" s="136"/>
      <c r="CG74" s="136"/>
      <c r="CH74" s="136"/>
      <c r="CI74" s="136"/>
      <c r="CJ74" s="136"/>
      <c r="CK74" s="136"/>
      <c r="CL74" s="136"/>
      <c r="CM74" s="136"/>
      <c r="CN74" s="136"/>
      <c r="CO74" s="136"/>
      <c r="CP74" s="136"/>
      <c r="CQ74" s="136"/>
      <c r="CR74" s="136"/>
      <c r="CS74" s="136"/>
      <c r="CT74" s="136"/>
    </row>
    <row r="75" spans="1:98"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6"/>
      <c r="AY75" s="136"/>
      <c r="AZ75" s="136"/>
      <c r="BA75" s="136"/>
      <c r="BB75" s="136"/>
      <c r="BC75" s="136"/>
      <c r="BD75" s="136"/>
      <c r="BE75" s="136"/>
      <c r="BF75" s="136"/>
      <c r="BG75" s="136"/>
      <c r="BH75" s="136"/>
      <c r="BI75" s="136"/>
      <c r="BJ75" s="136"/>
      <c r="BK75" s="136"/>
      <c r="BL75" s="136"/>
      <c r="BM75" s="136"/>
      <c r="BN75" s="136"/>
      <c r="BO75" s="136"/>
      <c r="BP75" s="136"/>
      <c r="BQ75" s="136"/>
      <c r="BR75" s="136"/>
      <c r="BS75" s="136"/>
      <c r="BT75" s="136"/>
      <c r="BU75" s="136"/>
      <c r="BV75" s="136"/>
      <c r="BW75" s="136"/>
      <c r="BX75" s="136"/>
      <c r="BY75" s="136"/>
      <c r="BZ75" s="136"/>
      <c r="CA75" s="136"/>
      <c r="CB75" s="136"/>
      <c r="CC75" s="136"/>
      <c r="CD75" s="136"/>
      <c r="CE75" s="136"/>
      <c r="CF75" s="136"/>
      <c r="CG75" s="136"/>
      <c r="CH75" s="136"/>
      <c r="CI75" s="136"/>
      <c r="CJ75" s="136"/>
      <c r="CK75" s="136"/>
      <c r="CL75" s="136"/>
      <c r="CM75" s="136"/>
      <c r="CN75" s="136"/>
      <c r="CO75" s="136"/>
      <c r="CP75" s="136"/>
      <c r="CQ75" s="136"/>
      <c r="CR75" s="136"/>
      <c r="CS75" s="136"/>
      <c r="CT75" s="136"/>
    </row>
    <row r="76" spans="1:98"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c r="BM76" s="136"/>
      <c r="BN76" s="136"/>
      <c r="BO76" s="136"/>
      <c r="BP76" s="136"/>
      <c r="BQ76" s="136"/>
      <c r="BR76" s="136"/>
      <c r="BS76" s="136"/>
      <c r="BT76" s="136"/>
      <c r="BU76" s="136"/>
      <c r="BV76" s="136"/>
      <c r="BW76" s="136"/>
      <c r="BX76" s="136"/>
      <c r="BY76" s="136"/>
      <c r="BZ76" s="136"/>
      <c r="CA76" s="136"/>
      <c r="CB76" s="136"/>
      <c r="CC76" s="136"/>
      <c r="CD76" s="136"/>
      <c r="CE76" s="136"/>
      <c r="CF76" s="136"/>
      <c r="CG76" s="136"/>
      <c r="CH76" s="136"/>
      <c r="CI76" s="136"/>
      <c r="CJ76" s="136"/>
      <c r="CK76" s="136"/>
      <c r="CL76" s="136"/>
      <c r="CM76" s="136"/>
      <c r="CN76" s="136"/>
      <c r="CO76" s="136"/>
      <c r="CP76" s="136"/>
      <c r="CQ76" s="136"/>
      <c r="CR76" s="136"/>
      <c r="CS76" s="136"/>
      <c r="CT76" s="136"/>
    </row>
    <row r="77" spans="1:98"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c r="BM77" s="136"/>
      <c r="BN77" s="136"/>
      <c r="BO77" s="136"/>
      <c r="BP77" s="136"/>
      <c r="BQ77" s="136"/>
      <c r="BR77" s="136"/>
      <c r="BS77" s="136"/>
      <c r="BT77" s="136"/>
      <c r="BU77" s="136"/>
      <c r="BV77" s="136"/>
      <c r="BW77" s="136"/>
      <c r="BX77" s="136"/>
      <c r="BY77" s="136"/>
      <c r="BZ77" s="136"/>
      <c r="CA77" s="136"/>
      <c r="CB77" s="136"/>
      <c r="CC77" s="136"/>
      <c r="CD77" s="136"/>
      <c r="CE77" s="136"/>
      <c r="CF77" s="136"/>
      <c r="CG77" s="136"/>
      <c r="CH77" s="136"/>
      <c r="CI77" s="136"/>
      <c r="CJ77" s="136"/>
      <c r="CK77" s="136"/>
      <c r="CL77" s="136"/>
      <c r="CM77" s="136"/>
      <c r="CN77" s="136"/>
      <c r="CO77" s="136"/>
      <c r="CP77" s="136"/>
      <c r="CQ77" s="136"/>
      <c r="CR77" s="136"/>
      <c r="CS77" s="136"/>
      <c r="CT77" s="136"/>
    </row>
    <row r="78" spans="1:98"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6"/>
      <c r="BJ78" s="136"/>
      <c r="BK78" s="136"/>
      <c r="BL78" s="136"/>
      <c r="BM78" s="136"/>
      <c r="BN78" s="136"/>
      <c r="BO78" s="136"/>
      <c r="BP78" s="136"/>
      <c r="BQ78" s="136"/>
      <c r="BR78" s="136"/>
      <c r="BS78" s="136"/>
      <c r="BT78" s="136"/>
      <c r="BU78" s="136"/>
      <c r="BV78" s="136"/>
      <c r="BW78" s="136"/>
      <c r="BX78" s="136"/>
      <c r="BY78" s="136"/>
      <c r="BZ78" s="136"/>
      <c r="CA78" s="136"/>
      <c r="CB78" s="136"/>
      <c r="CC78" s="136"/>
      <c r="CD78" s="136"/>
      <c r="CE78" s="136"/>
      <c r="CF78" s="136"/>
      <c r="CG78" s="136"/>
      <c r="CH78" s="136"/>
      <c r="CI78" s="136"/>
      <c r="CJ78" s="136"/>
      <c r="CK78" s="136"/>
      <c r="CL78" s="136"/>
      <c r="CM78" s="136"/>
      <c r="CN78" s="136"/>
      <c r="CO78" s="136"/>
      <c r="CP78" s="136"/>
      <c r="CQ78" s="136"/>
      <c r="CR78" s="136"/>
      <c r="CS78" s="136"/>
      <c r="CT78" s="136"/>
    </row>
    <row r="79" spans="1:98"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c r="AA79" s="136"/>
      <c r="AB79" s="136"/>
      <c r="AC79" s="136"/>
      <c r="AD79" s="136"/>
      <c r="AE79" s="136"/>
      <c r="AF79" s="136"/>
      <c r="AG79" s="136"/>
      <c r="AH79" s="136"/>
      <c r="AI79" s="136"/>
      <c r="AJ79" s="136"/>
      <c r="AK79" s="136"/>
      <c r="AL79" s="136"/>
      <c r="AM79" s="136"/>
      <c r="AN79" s="136"/>
      <c r="AO79" s="136"/>
      <c r="AP79" s="136"/>
      <c r="AQ79" s="136"/>
      <c r="AR79" s="136"/>
      <c r="AS79" s="136"/>
      <c r="AT79" s="136"/>
      <c r="AU79" s="136"/>
      <c r="AV79" s="136"/>
      <c r="AW79" s="136"/>
      <c r="AX79" s="136"/>
      <c r="AY79" s="136"/>
      <c r="AZ79" s="136"/>
      <c r="BA79" s="136"/>
      <c r="BB79" s="136"/>
      <c r="BC79" s="136"/>
      <c r="BD79" s="136"/>
      <c r="BE79" s="136"/>
      <c r="BF79" s="136"/>
      <c r="BG79" s="136"/>
      <c r="BH79" s="136"/>
      <c r="BI79" s="136"/>
      <c r="BJ79" s="136"/>
      <c r="BK79" s="136"/>
      <c r="BL79" s="136"/>
      <c r="BM79" s="136"/>
      <c r="BN79" s="136"/>
      <c r="BO79" s="136"/>
      <c r="BP79" s="136"/>
      <c r="BQ79" s="136"/>
      <c r="BR79" s="136"/>
      <c r="BS79" s="136"/>
      <c r="BT79" s="136"/>
      <c r="BU79" s="136"/>
      <c r="BV79" s="136"/>
      <c r="BW79" s="136"/>
      <c r="BX79" s="136"/>
      <c r="BY79" s="136"/>
      <c r="BZ79" s="136"/>
      <c r="CA79" s="136"/>
      <c r="CB79" s="136"/>
      <c r="CC79" s="136"/>
      <c r="CD79" s="136"/>
      <c r="CE79" s="136"/>
      <c r="CF79" s="136"/>
      <c r="CG79" s="136"/>
      <c r="CH79" s="136"/>
      <c r="CI79" s="136"/>
      <c r="CJ79" s="136"/>
      <c r="CK79" s="136"/>
      <c r="CL79" s="136"/>
      <c r="CM79" s="136"/>
      <c r="CN79" s="136"/>
      <c r="CO79" s="136"/>
      <c r="CP79" s="136"/>
      <c r="CQ79" s="136"/>
      <c r="CR79" s="136"/>
      <c r="CS79" s="136"/>
      <c r="CT79" s="136"/>
    </row>
    <row r="80" spans="1:98"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c r="AA80" s="136"/>
      <c r="AB80" s="136"/>
      <c r="AC80" s="136"/>
      <c r="AD80" s="136"/>
      <c r="AE80" s="136"/>
      <c r="AF80" s="136"/>
      <c r="AG80" s="136"/>
      <c r="AH80" s="136"/>
      <c r="AI80" s="136"/>
      <c r="AJ80" s="136"/>
      <c r="AK80" s="136"/>
      <c r="AL80" s="136"/>
      <c r="AM80" s="136"/>
      <c r="AN80" s="136"/>
      <c r="AO80" s="136"/>
      <c r="AP80" s="136"/>
      <c r="AQ80" s="136"/>
      <c r="AR80" s="136"/>
      <c r="AS80" s="136"/>
      <c r="AT80" s="136"/>
      <c r="AU80" s="136"/>
      <c r="AV80" s="136"/>
      <c r="AW80" s="136"/>
      <c r="AX80" s="136"/>
      <c r="AY80" s="136"/>
      <c r="AZ80" s="136"/>
      <c r="BA80" s="136"/>
      <c r="BB80" s="136"/>
      <c r="BC80" s="136"/>
      <c r="BD80" s="136"/>
      <c r="BE80" s="136"/>
      <c r="BF80" s="136"/>
      <c r="BG80" s="136"/>
      <c r="BH80" s="136"/>
      <c r="BI80" s="136"/>
      <c r="BJ80" s="136"/>
      <c r="BK80" s="136"/>
      <c r="BL80" s="136"/>
      <c r="BM80" s="136"/>
      <c r="BN80" s="136"/>
      <c r="BO80" s="136"/>
      <c r="BP80" s="136"/>
      <c r="BQ80" s="136"/>
      <c r="BR80" s="136"/>
      <c r="BS80" s="136"/>
      <c r="BT80" s="136"/>
      <c r="BU80" s="136"/>
      <c r="BV80" s="136"/>
      <c r="BW80" s="136"/>
      <c r="BX80" s="136"/>
      <c r="BY80" s="136"/>
      <c r="BZ80" s="136"/>
      <c r="CA80" s="136"/>
      <c r="CB80" s="136"/>
      <c r="CC80" s="136"/>
      <c r="CD80" s="136"/>
      <c r="CE80" s="136"/>
      <c r="CF80" s="136"/>
      <c r="CG80" s="136"/>
      <c r="CH80" s="136"/>
      <c r="CI80" s="136"/>
      <c r="CJ80" s="136"/>
      <c r="CK80" s="136"/>
      <c r="CL80" s="136"/>
      <c r="CM80" s="136"/>
      <c r="CN80" s="136"/>
      <c r="CO80" s="136"/>
      <c r="CP80" s="136"/>
      <c r="CQ80" s="136"/>
      <c r="CR80" s="136"/>
      <c r="CS80" s="136"/>
      <c r="CT80" s="136"/>
    </row>
    <row r="81" spans="1:98"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c r="CC81" s="136"/>
      <c r="CD81" s="136"/>
      <c r="CE81" s="136"/>
      <c r="CF81" s="136"/>
      <c r="CG81" s="136"/>
      <c r="CH81" s="136"/>
      <c r="CI81" s="136"/>
      <c r="CJ81" s="136"/>
      <c r="CK81" s="136"/>
      <c r="CL81" s="136"/>
      <c r="CM81" s="136"/>
      <c r="CN81" s="136"/>
      <c r="CO81" s="136"/>
      <c r="CP81" s="136"/>
      <c r="CQ81" s="136"/>
      <c r="CR81" s="136"/>
      <c r="CS81" s="136"/>
      <c r="CT81" s="136"/>
    </row>
    <row r="82" spans="1:98"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c r="CC82" s="136"/>
      <c r="CD82" s="136"/>
      <c r="CE82" s="136"/>
      <c r="CF82" s="136"/>
      <c r="CG82" s="136"/>
      <c r="CH82" s="136"/>
      <c r="CI82" s="136"/>
      <c r="CJ82" s="136"/>
      <c r="CK82" s="136"/>
      <c r="CL82" s="136"/>
      <c r="CM82" s="136"/>
      <c r="CN82" s="136"/>
      <c r="CO82" s="136"/>
      <c r="CP82" s="136"/>
      <c r="CQ82" s="136"/>
      <c r="CR82" s="136"/>
      <c r="CS82" s="136"/>
      <c r="CT82" s="136"/>
    </row>
    <row r="83" spans="1:98"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c r="CC83" s="136"/>
      <c r="CD83" s="136"/>
      <c r="CE83" s="136"/>
      <c r="CF83" s="136"/>
      <c r="CG83" s="136"/>
      <c r="CH83" s="136"/>
      <c r="CI83" s="136"/>
      <c r="CJ83" s="136"/>
      <c r="CK83" s="136"/>
      <c r="CL83" s="136"/>
      <c r="CM83" s="136"/>
      <c r="CN83" s="136"/>
      <c r="CO83" s="136"/>
      <c r="CP83" s="136"/>
      <c r="CQ83" s="136"/>
      <c r="CR83" s="136"/>
      <c r="CS83" s="136"/>
      <c r="CT83" s="136"/>
    </row>
    <row r="84" spans="1:98"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c r="CC84" s="136"/>
      <c r="CD84" s="136"/>
      <c r="CE84" s="136"/>
      <c r="CF84" s="136"/>
      <c r="CG84" s="136"/>
      <c r="CH84" s="136"/>
      <c r="CI84" s="136"/>
      <c r="CJ84" s="136"/>
      <c r="CK84" s="136"/>
      <c r="CL84" s="136"/>
      <c r="CM84" s="136"/>
      <c r="CN84" s="136"/>
      <c r="CO84" s="136"/>
      <c r="CP84" s="136"/>
      <c r="CQ84" s="136"/>
      <c r="CR84" s="136"/>
      <c r="CS84" s="136"/>
      <c r="CT84" s="136"/>
    </row>
    <row r="85" spans="1:98"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c r="BZ85" s="136"/>
      <c r="CA85" s="136"/>
      <c r="CB85" s="136"/>
      <c r="CC85" s="136"/>
      <c r="CD85" s="136"/>
      <c r="CE85" s="136"/>
      <c r="CF85" s="136"/>
      <c r="CG85" s="136"/>
      <c r="CH85" s="136"/>
      <c r="CI85" s="136"/>
      <c r="CJ85" s="136"/>
      <c r="CK85" s="136"/>
      <c r="CL85" s="136"/>
      <c r="CM85" s="136"/>
      <c r="CN85" s="136"/>
      <c r="CO85" s="136"/>
      <c r="CP85" s="136"/>
      <c r="CQ85" s="136"/>
      <c r="CR85" s="136"/>
      <c r="CS85" s="136"/>
      <c r="CT85" s="136"/>
    </row>
    <row r="86" spans="1:98"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row>
    <row r="87" spans="1:98"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c r="BZ87" s="136"/>
      <c r="CA87" s="136"/>
      <c r="CB87" s="136"/>
      <c r="CC87" s="136"/>
      <c r="CD87" s="136"/>
      <c r="CE87" s="136"/>
      <c r="CF87" s="136"/>
      <c r="CG87" s="136"/>
      <c r="CH87" s="136"/>
      <c r="CI87" s="136"/>
      <c r="CJ87" s="136"/>
      <c r="CK87" s="136"/>
      <c r="CL87" s="136"/>
      <c r="CM87" s="136"/>
      <c r="CN87" s="136"/>
      <c r="CO87" s="136"/>
      <c r="CP87" s="136"/>
      <c r="CQ87" s="136"/>
      <c r="CR87" s="136"/>
      <c r="CS87" s="136"/>
      <c r="CT87" s="136"/>
    </row>
    <row r="88" spans="1:98"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c r="BZ88" s="136"/>
      <c r="CA88" s="136"/>
      <c r="CB88" s="136"/>
      <c r="CC88" s="136"/>
      <c r="CD88" s="136"/>
      <c r="CE88" s="136"/>
      <c r="CF88" s="136"/>
      <c r="CG88" s="136"/>
      <c r="CH88" s="136"/>
      <c r="CI88" s="136"/>
      <c r="CJ88" s="136"/>
      <c r="CK88" s="136"/>
      <c r="CL88" s="136"/>
      <c r="CM88" s="136"/>
      <c r="CN88" s="136"/>
      <c r="CO88" s="136"/>
      <c r="CP88" s="136"/>
      <c r="CQ88" s="136"/>
      <c r="CR88" s="136"/>
      <c r="CS88" s="136"/>
      <c r="CT88" s="136"/>
    </row>
    <row r="89" spans="1:98"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c r="AA89" s="136"/>
      <c r="AB89" s="136"/>
      <c r="AC89" s="136"/>
      <c r="AD89" s="136"/>
      <c r="AE89" s="136"/>
      <c r="AF89" s="136"/>
      <c r="AG89" s="136"/>
      <c r="AH89" s="136"/>
      <c r="AI89" s="136"/>
      <c r="AJ89" s="136"/>
      <c r="AK89" s="136"/>
      <c r="AL89" s="136"/>
      <c r="AM89" s="136"/>
      <c r="AN89" s="136"/>
      <c r="AO89" s="136"/>
      <c r="AP89" s="136"/>
      <c r="AQ89" s="136"/>
      <c r="AR89" s="136"/>
      <c r="AS89" s="136"/>
      <c r="AT89" s="136"/>
      <c r="AU89" s="136"/>
      <c r="AV89" s="136"/>
      <c r="AW89" s="136"/>
      <c r="AX89" s="136"/>
      <c r="AY89" s="136"/>
      <c r="AZ89" s="136"/>
      <c r="BA89" s="136"/>
      <c r="BB89" s="136"/>
      <c r="BC89" s="136"/>
      <c r="BD89" s="136"/>
      <c r="BE89" s="136"/>
      <c r="BF89" s="136"/>
      <c r="BG89" s="136"/>
      <c r="BH89" s="136"/>
      <c r="BI89" s="136"/>
      <c r="BJ89" s="136"/>
      <c r="BK89" s="136"/>
      <c r="BL89" s="136"/>
      <c r="BM89" s="136"/>
      <c r="BN89" s="136"/>
      <c r="BO89" s="136"/>
      <c r="BP89" s="136"/>
      <c r="BQ89" s="136"/>
      <c r="BR89" s="136"/>
      <c r="BS89" s="136"/>
      <c r="BT89" s="136"/>
      <c r="BU89" s="136"/>
      <c r="BV89" s="136"/>
      <c r="BW89" s="136"/>
      <c r="BX89" s="136"/>
      <c r="BY89" s="136"/>
      <c r="BZ89" s="136"/>
      <c r="CA89" s="136"/>
      <c r="CB89" s="136"/>
      <c r="CC89" s="136"/>
      <c r="CD89" s="136"/>
      <c r="CE89" s="136"/>
      <c r="CF89" s="136"/>
      <c r="CG89" s="136"/>
      <c r="CH89" s="136"/>
      <c r="CI89" s="136"/>
      <c r="CJ89" s="136"/>
      <c r="CK89" s="136"/>
      <c r="CL89" s="136"/>
      <c r="CM89" s="136"/>
      <c r="CN89" s="136"/>
      <c r="CO89" s="136"/>
      <c r="CP89" s="136"/>
      <c r="CQ89" s="136"/>
      <c r="CR89" s="136"/>
      <c r="CS89" s="136"/>
      <c r="CT89" s="136"/>
    </row>
    <row r="90" spans="1:98"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6"/>
      <c r="AY90" s="136"/>
      <c r="AZ90" s="136"/>
      <c r="BA90" s="136"/>
      <c r="BB90" s="136"/>
      <c r="BC90" s="136"/>
      <c r="BD90" s="136"/>
      <c r="BE90" s="136"/>
      <c r="BF90" s="136"/>
      <c r="BG90" s="136"/>
      <c r="BH90" s="136"/>
      <c r="BI90" s="136"/>
      <c r="BJ90" s="136"/>
      <c r="BK90" s="136"/>
      <c r="BL90" s="136"/>
      <c r="BM90" s="136"/>
      <c r="BN90" s="136"/>
      <c r="BO90" s="136"/>
      <c r="BP90" s="136"/>
      <c r="BQ90" s="136"/>
      <c r="BR90" s="136"/>
      <c r="BS90" s="136"/>
      <c r="BT90" s="136"/>
      <c r="BU90" s="136"/>
      <c r="BV90" s="136"/>
      <c r="BW90" s="136"/>
      <c r="BX90" s="136"/>
      <c r="BY90" s="136"/>
      <c r="BZ90" s="136"/>
      <c r="CA90" s="136"/>
      <c r="CB90" s="136"/>
      <c r="CC90" s="136"/>
      <c r="CD90" s="136"/>
      <c r="CE90" s="136"/>
      <c r="CF90" s="136"/>
      <c r="CG90" s="136"/>
      <c r="CH90" s="136"/>
      <c r="CI90" s="136"/>
      <c r="CJ90" s="136"/>
      <c r="CK90" s="136"/>
      <c r="CL90" s="136"/>
      <c r="CM90" s="136"/>
      <c r="CN90" s="136"/>
      <c r="CO90" s="136"/>
      <c r="CP90" s="136"/>
      <c r="CQ90" s="136"/>
      <c r="CR90" s="136"/>
      <c r="CS90" s="136"/>
      <c r="CT90" s="136"/>
    </row>
    <row r="91" spans="1:98"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c r="BZ91" s="136"/>
      <c r="CA91" s="136"/>
      <c r="CB91" s="136"/>
      <c r="CC91" s="136"/>
      <c r="CD91" s="136"/>
      <c r="CE91" s="136"/>
      <c r="CF91" s="136"/>
      <c r="CG91" s="136"/>
      <c r="CH91" s="136"/>
      <c r="CI91" s="136"/>
      <c r="CJ91" s="136"/>
      <c r="CK91" s="136"/>
      <c r="CL91" s="136"/>
      <c r="CM91" s="136"/>
      <c r="CN91" s="136"/>
      <c r="CO91" s="136"/>
      <c r="CP91" s="136"/>
      <c r="CQ91" s="136"/>
      <c r="CR91" s="136"/>
      <c r="CS91" s="136"/>
      <c r="CT91" s="136"/>
    </row>
    <row r="92" spans="1:98"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c r="BZ92" s="136"/>
      <c r="CA92" s="136"/>
      <c r="CB92" s="136"/>
      <c r="CC92" s="136"/>
      <c r="CD92" s="136"/>
      <c r="CE92" s="136"/>
      <c r="CF92" s="136"/>
      <c r="CG92" s="136"/>
      <c r="CH92" s="136"/>
      <c r="CI92" s="136"/>
      <c r="CJ92" s="136"/>
      <c r="CK92" s="136"/>
      <c r="CL92" s="136"/>
      <c r="CM92" s="136"/>
      <c r="CN92" s="136"/>
      <c r="CO92" s="136"/>
      <c r="CP92" s="136"/>
      <c r="CQ92" s="136"/>
      <c r="CR92" s="136"/>
      <c r="CS92" s="136"/>
      <c r="CT92" s="136"/>
    </row>
    <row r="93" spans="1:98"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c r="BZ93" s="136"/>
      <c r="CA93" s="136"/>
      <c r="CB93" s="136"/>
      <c r="CC93" s="136"/>
      <c r="CD93" s="136"/>
      <c r="CE93" s="136"/>
      <c r="CF93" s="136"/>
      <c r="CG93" s="136"/>
      <c r="CH93" s="136"/>
      <c r="CI93" s="136"/>
      <c r="CJ93" s="136"/>
      <c r="CK93" s="136"/>
      <c r="CL93" s="136"/>
      <c r="CM93" s="136"/>
      <c r="CN93" s="136"/>
      <c r="CO93" s="136"/>
      <c r="CP93" s="136"/>
      <c r="CQ93" s="136"/>
      <c r="CR93" s="136"/>
      <c r="CS93" s="136"/>
      <c r="CT93" s="136"/>
    </row>
    <row r="94" spans="1:98"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c r="BZ94" s="136"/>
      <c r="CA94" s="136"/>
      <c r="CB94" s="136"/>
      <c r="CC94" s="136"/>
      <c r="CD94" s="136"/>
      <c r="CE94" s="136"/>
      <c r="CF94" s="136"/>
      <c r="CG94" s="136"/>
      <c r="CH94" s="136"/>
      <c r="CI94" s="136"/>
      <c r="CJ94" s="136"/>
      <c r="CK94" s="136"/>
      <c r="CL94" s="136"/>
      <c r="CM94" s="136"/>
      <c r="CN94" s="136"/>
      <c r="CO94" s="136"/>
      <c r="CP94" s="136"/>
      <c r="CQ94" s="136"/>
      <c r="CR94" s="136"/>
      <c r="CS94" s="136"/>
      <c r="CT94" s="136"/>
    </row>
    <row r="95" spans="1:98"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c r="BZ95" s="136"/>
      <c r="CA95" s="136"/>
      <c r="CB95" s="136"/>
      <c r="CC95" s="136"/>
      <c r="CD95" s="136"/>
      <c r="CE95" s="136"/>
      <c r="CF95" s="136"/>
      <c r="CG95" s="136"/>
      <c r="CH95" s="136"/>
      <c r="CI95" s="136"/>
      <c r="CJ95" s="136"/>
      <c r="CK95" s="136"/>
      <c r="CL95" s="136"/>
      <c r="CM95" s="136"/>
      <c r="CN95" s="136"/>
      <c r="CO95" s="136"/>
      <c r="CP95" s="136"/>
      <c r="CQ95" s="136"/>
      <c r="CR95" s="136"/>
      <c r="CS95" s="136"/>
      <c r="CT95" s="136"/>
    </row>
    <row r="96" spans="1:98"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c r="AA96" s="136"/>
      <c r="AB96" s="136"/>
      <c r="AC96" s="136"/>
      <c r="AD96" s="136"/>
      <c r="AE96" s="136"/>
      <c r="AF96" s="136"/>
      <c r="AG96" s="136"/>
      <c r="AH96" s="136"/>
      <c r="AI96" s="136"/>
      <c r="AJ96" s="136"/>
      <c r="AK96" s="136"/>
      <c r="AL96" s="136"/>
      <c r="AM96" s="136"/>
      <c r="AN96" s="136"/>
      <c r="AO96" s="136"/>
      <c r="AP96" s="136"/>
      <c r="AQ96" s="136"/>
      <c r="AR96" s="136"/>
      <c r="AS96" s="136"/>
      <c r="AT96" s="136"/>
      <c r="AU96" s="136"/>
      <c r="AV96" s="136"/>
      <c r="AW96" s="136"/>
      <c r="AX96" s="136"/>
      <c r="AY96" s="136"/>
      <c r="AZ96" s="136"/>
      <c r="BA96" s="136"/>
      <c r="BB96" s="136"/>
      <c r="BC96" s="136"/>
      <c r="BD96" s="136"/>
      <c r="BE96" s="136"/>
      <c r="BF96" s="136"/>
      <c r="BG96" s="136"/>
      <c r="BH96" s="136"/>
      <c r="BI96" s="136"/>
      <c r="BJ96" s="136"/>
      <c r="BK96" s="136"/>
      <c r="BL96" s="136"/>
      <c r="BM96" s="136"/>
      <c r="BN96" s="136"/>
      <c r="BO96" s="136"/>
      <c r="BP96" s="136"/>
      <c r="BQ96" s="136"/>
      <c r="BR96" s="136"/>
      <c r="BS96" s="136"/>
      <c r="BT96" s="136"/>
      <c r="BU96" s="136"/>
      <c r="BV96" s="136"/>
      <c r="BW96" s="136"/>
      <c r="BX96" s="136"/>
      <c r="BY96" s="136"/>
      <c r="BZ96" s="136"/>
      <c r="CA96" s="136"/>
      <c r="CB96" s="136"/>
      <c r="CC96" s="136"/>
      <c r="CD96" s="136"/>
      <c r="CE96" s="136"/>
      <c r="CF96" s="136"/>
      <c r="CG96" s="136"/>
      <c r="CH96" s="136"/>
      <c r="CI96" s="136"/>
      <c r="CJ96" s="136"/>
      <c r="CK96" s="136"/>
      <c r="CL96" s="136"/>
      <c r="CM96" s="136"/>
      <c r="CN96" s="136"/>
      <c r="CO96" s="136"/>
      <c r="CP96" s="136"/>
      <c r="CQ96" s="136"/>
      <c r="CR96" s="136"/>
      <c r="CS96" s="136"/>
      <c r="CT96" s="136"/>
    </row>
    <row r="97" spans="1:98"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c r="AA97" s="136"/>
      <c r="AB97" s="136"/>
      <c r="AC97" s="136"/>
      <c r="AD97" s="136"/>
      <c r="AE97" s="136"/>
      <c r="AF97" s="136"/>
      <c r="AG97" s="136"/>
      <c r="AH97" s="136"/>
      <c r="AI97" s="136"/>
      <c r="AJ97" s="136"/>
      <c r="AK97" s="136"/>
      <c r="AL97" s="136"/>
      <c r="AM97" s="136"/>
      <c r="AN97" s="136"/>
      <c r="AO97" s="136"/>
      <c r="AP97" s="136"/>
      <c r="AQ97" s="136"/>
      <c r="AR97" s="136"/>
      <c r="AS97" s="136"/>
      <c r="AT97" s="136"/>
      <c r="AU97" s="136"/>
      <c r="AV97" s="136"/>
      <c r="AW97" s="136"/>
      <c r="AX97" s="136"/>
      <c r="AY97" s="136"/>
      <c r="AZ97" s="136"/>
      <c r="BA97" s="136"/>
      <c r="BB97" s="136"/>
      <c r="BC97" s="136"/>
      <c r="BD97" s="136"/>
      <c r="BE97" s="136"/>
      <c r="BF97" s="136"/>
      <c r="BG97" s="136"/>
      <c r="BH97" s="136"/>
      <c r="BI97" s="136"/>
      <c r="BJ97" s="136"/>
      <c r="BK97" s="136"/>
      <c r="BL97" s="136"/>
      <c r="BM97" s="136"/>
      <c r="BN97" s="136"/>
      <c r="BO97" s="136"/>
      <c r="BP97" s="136"/>
      <c r="BQ97" s="136"/>
      <c r="BR97" s="136"/>
      <c r="BS97" s="136"/>
      <c r="BT97" s="136"/>
      <c r="BU97" s="136"/>
      <c r="BV97" s="136"/>
      <c r="BW97" s="136"/>
      <c r="BX97" s="136"/>
      <c r="BY97" s="136"/>
      <c r="BZ97" s="136"/>
      <c r="CA97" s="136"/>
      <c r="CB97" s="136"/>
      <c r="CC97" s="136"/>
      <c r="CD97" s="136"/>
      <c r="CE97" s="136"/>
      <c r="CF97" s="136"/>
      <c r="CG97" s="136"/>
      <c r="CH97" s="136"/>
      <c r="CI97" s="136"/>
      <c r="CJ97" s="136"/>
      <c r="CK97" s="136"/>
      <c r="CL97" s="136"/>
      <c r="CM97" s="136"/>
      <c r="CN97" s="136"/>
      <c r="CO97" s="136"/>
      <c r="CP97" s="136"/>
      <c r="CQ97" s="136"/>
      <c r="CR97" s="136"/>
      <c r="CS97" s="136"/>
      <c r="CT97" s="136"/>
    </row>
    <row r="98" spans="1:98"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6"/>
      <c r="AY98" s="136"/>
      <c r="AZ98" s="136"/>
      <c r="BA98" s="136"/>
      <c r="BB98" s="136"/>
      <c r="BC98" s="136"/>
      <c r="BD98" s="136"/>
      <c r="BE98" s="136"/>
      <c r="BF98" s="136"/>
      <c r="BG98" s="136"/>
      <c r="BH98" s="136"/>
      <c r="BI98" s="136"/>
      <c r="BJ98" s="136"/>
      <c r="BK98" s="136"/>
      <c r="BL98" s="136"/>
      <c r="BM98" s="136"/>
      <c r="BN98" s="136"/>
      <c r="BO98" s="136"/>
      <c r="BP98" s="136"/>
      <c r="BQ98" s="136"/>
      <c r="BR98" s="136"/>
      <c r="BS98" s="136"/>
      <c r="BT98" s="136"/>
      <c r="BU98" s="136"/>
      <c r="BV98" s="136"/>
      <c r="BW98" s="136"/>
      <c r="BX98" s="136"/>
      <c r="BY98" s="136"/>
      <c r="BZ98" s="136"/>
      <c r="CA98" s="136"/>
      <c r="CB98" s="136"/>
      <c r="CC98" s="136"/>
      <c r="CD98" s="136"/>
      <c r="CE98" s="136"/>
      <c r="CF98" s="136"/>
      <c r="CG98" s="136"/>
      <c r="CH98" s="136"/>
      <c r="CI98" s="136"/>
      <c r="CJ98" s="136"/>
      <c r="CK98" s="136"/>
      <c r="CL98" s="136"/>
      <c r="CM98" s="136"/>
      <c r="CN98" s="136"/>
      <c r="CO98" s="136"/>
      <c r="CP98" s="136"/>
      <c r="CQ98" s="136"/>
      <c r="CR98" s="136"/>
      <c r="CS98" s="136"/>
      <c r="CT98" s="136"/>
    </row>
    <row r="99" spans="1:98"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c r="AA99" s="136"/>
      <c r="AB99" s="136"/>
      <c r="AC99" s="136"/>
      <c r="AD99" s="136"/>
      <c r="AE99" s="136"/>
      <c r="AF99" s="136"/>
      <c r="AG99" s="136"/>
      <c r="AH99" s="136"/>
      <c r="AI99" s="136"/>
      <c r="AJ99" s="136"/>
      <c r="AK99" s="136"/>
      <c r="AL99" s="136"/>
      <c r="AM99" s="136"/>
      <c r="AN99" s="136"/>
      <c r="AO99" s="136"/>
      <c r="AP99" s="136"/>
      <c r="AQ99" s="136"/>
      <c r="AR99" s="136"/>
      <c r="AS99" s="136"/>
      <c r="AT99" s="136"/>
      <c r="AU99" s="136"/>
      <c r="AV99" s="136"/>
      <c r="AW99" s="136"/>
      <c r="AX99" s="136"/>
      <c r="AY99" s="136"/>
      <c r="AZ99" s="136"/>
      <c r="BA99" s="136"/>
      <c r="BB99" s="136"/>
      <c r="BC99" s="136"/>
      <c r="BD99" s="136"/>
      <c r="BE99" s="136"/>
      <c r="BF99" s="136"/>
      <c r="BG99" s="136"/>
      <c r="BH99" s="136"/>
      <c r="BI99" s="136"/>
      <c r="BJ99" s="136"/>
      <c r="BK99" s="136"/>
      <c r="BL99" s="136"/>
      <c r="BM99" s="136"/>
      <c r="BN99" s="136"/>
      <c r="BO99" s="136"/>
      <c r="BP99" s="136"/>
      <c r="BQ99" s="136"/>
      <c r="BR99" s="136"/>
      <c r="BS99" s="136"/>
      <c r="BT99" s="136"/>
      <c r="BU99" s="136"/>
      <c r="BV99" s="136"/>
      <c r="BW99" s="136"/>
      <c r="BX99" s="136"/>
      <c r="BY99" s="136"/>
      <c r="BZ99" s="136"/>
      <c r="CA99" s="136"/>
      <c r="CB99" s="136"/>
      <c r="CC99" s="136"/>
      <c r="CD99" s="136"/>
      <c r="CE99" s="136"/>
      <c r="CF99" s="136"/>
      <c r="CG99" s="136"/>
      <c r="CH99" s="136"/>
      <c r="CI99" s="136"/>
      <c r="CJ99" s="136"/>
      <c r="CK99" s="136"/>
      <c r="CL99" s="136"/>
      <c r="CM99" s="136"/>
      <c r="CN99" s="136"/>
      <c r="CO99" s="136"/>
      <c r="CP99" s="136"/>
      <c r="CQ99" s="136"/>
      <c r="CR99" s="136"/>
      <c r="CS99" s="136"/>
      <c r="CT99" s="136"/>
    </row>
    <row r="100" spans="1:98"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6"/>
      <c r="AY100" s="136"/>
      <c r="AZ100" s="136"/>
      <c r="BA100" s="136"/>
      <c r="BB100" s="136"/>
      <c r="BC100" s="136"/>
      <c r="BD100" s="136"/>
      <c r="BE100" s="136"/>
      <c r="BF100" s="136"/>
      <c r="BG100" s="136"/>
      <c r="BH100" s="136"/>
      <c r="BI100" s="136"/>
      <c r="BJ100" s="136"/>
      <c r="BK100" s="136"/>
      <c r="BL100" s="136"/>
      <c r="BM100" s="136"/>
      <c r="BN100" s="136"/>
      <c r="BO100" s="136"/>
      <c r="BP100" s="136"/>
      <c r="BQ100" s="136"/>
      <c r="BR100" s="136"/>
      <c r="BS100" s="136"/>
      <c r="BT100" s="136"/>
      <c r="BU100" s="136"/>
      <c r="BV100" s="136"/>
      <c r="BW100" s="136"/>
      <c r="BX100" s="136"/>
      <c r="BY100" s="136"/>
      <c r="BZ100" s="136"/>
      <c r="CA100" s="136"/>
      <c r="CB100" s="136"/>
      <c r="CC100" s="136"/>
      <c r="CD100" s="136"/>
      <c r="CE100" s="136"/>
      <c r="CF100" s="136"/>
      <c r="CG100" s="136"/>
      <c r="CH100" s="136"/>
      <c r="CI100" s="136"/>
      <c r="CJ100" s="136"/>
      <c r="CK100" s="136"/>
      <c r="CL100" s="136"/>
      <c r="CM100" s="136"/>
      <c r="CN100" s="136"/>
      <c r="CO100" s="136"/>
      <c r="CP100" s="136"/>
      <c r="CQ100" s="136"/>
      <c r="CR100" s="136"/>
      <c r="CS100" s="136"/>
      <c r="CT100" s="136"/>
    </row>
    <row r="101" spans="1:98"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c r="AA101" s="136"/>
      <c r="AB101" s="136"/>
      <c r="AC101" s="136"/>
      <c r="AD101" s="136"/>
      <c r="AE101" s="136"/>
      <c r="AF101" s="136"/>
      <c r="AG101" s="136"/>
      <c r="AH101" s="136"/>
      <c r="AI101" s="136"/>
      <c r="AJ101" s="136"/>
      <c r="AK101" s="136"/>
      <c r="AL101" s="136"/>
      <c r="AM101" s="136"/>
      <c r="AN101" s="136"/>
      <c r="AO101" s="136"/>
      <c r="AP101" s="136"/>
      <c r="AQ101" s="136"/>
      <c r="AR101" s="136"/>
      <c r="AS101" s="136"/>
      <c r="AT101" s="136"/>
      <c r="AU101" s="136"/>
      <c r="AV101" s="136"/>
      <c r="AW101" s="136"/>
      <c r="AX101" s="136"/>
      <c r="AY101" s="136"/>
      <c r="AZ101" s="136"/>
      <c r="BA101" s="136"/>
      <c r="BB101" s="136"/>
      <c r="BC101" s="136"/>
      <c r="BD101" s="136"/>
      <c r="BE101" s="136"/>
      <c r="BF101" s="136"/>
      <c r="BG101" s="136"/>
      <c r="BH101" s="136"/>
      <c r="BI101" s="136"/>
      <c r="BJ101" s="136"/>
      <c r="BK101" s="136"/>
      <c r="BL101" s="136"/>
      <c r="BM101" s="136"/>
      <c r="BN101" s="136"/>
      <c r="BO101" s="136"/>
      <c r="BP101" s="136"/>
      <c r="BQ101" s="136"/>
      <c r="BR101" s="136"/>
      <c r="BS101" s="136"/>
      <c r="BT101" s="136"/>
      <c r="BU101" s="136"/>
      <c r="BV101" s="136"/>
      <c r="BW101" s="136"/>
      <c r="BX101" s="136"/>
      <c r="BY101" s="136"/>
      <c r="BZ101" s="136"/>
      <c r="CA101" s="136"/>
      <c r="CB101" s="136"/>
      <c r="CC101" s="136"/>
      <c r="CD101" s="136"/>
      <c r="CE101" s="136"/>
      <c r="CF101" s="136"/>
      <c r="CG101" s="136"/>
      <c r="CH101" s="136"/>
      <c r="CI101" s="136"/>
      <c r="CJ101" s="136"/>
      <c r="CK101" s="136"/>
      <c r="CL101" s="136"/>
      <c r="CM101" s="136"/>
      <c r="CN101" s="136"/>
      <c r="CO101" s="136"/>
      <c r="CP101" s="136"/>
      <c r="CQ101" s="136"/>
      <c r="CR101" s="136"/>
      <c r="CS101" s="136"/>
      <c r="CT101" s="136"/>
    </row>
    <row r="102" spans="1:98"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c r="AA102" s="136"/>
      <c r="AB102" s="136"/>
      <c r="AC102" s="136"/>
      <c r="AD102" s="136"/>
      <c r="AE102" s="136"/>
      <c r="AF102" s="136"/>
      <c r="AG102" s="136"/>
      <c r="AH102" s="136"/>
      <c r="AI102" s="136"/>
      <c r="AJ102" s="136"/>
      <c r="AK102" s="136"/>
      <c r="AL102" s="136"/>
      <c r="AM102" s="136"/>
      <c r="AN102" s="136"/>
      <c r="AO102" s="136"/>
      <c r="AP102" s="136"/>
      <c r="AQ102" s="136"/>
      <c r="AR102" s="136"/>
      <c r="AS102" s="136"/>
      <c r="AT102" s="136"/>
      <c r="AU102" s="136"/>
      <c r="AV102" s="136"/>
      <c r="AW102" s="136"/>
      <c r="AX102" s="136"/>
      <c r="AY102" s="136"/>
      <c r="AZ102" s="136"/>
      <c r="BA102" s="136"/>
      <c r="BB102" s="136"/>
      <c r="BC102" s="136"/>
      <c r="BD102" s="136"/>
      <c r="BE102" s="136"/>
      <c r="BF102" s="136"/>
      <c r="BG102" s="136"/>
      <c r="BH102" s="136"/>
      <c r="BI102" s="136"/>
      <c r="BJ102" s="136"/>
      <c r="BK102" s="136"/>
      <c r="BL102" s="136"/>
      <c r="BM102" s="136"/>
      <c r="BN102" s="136"/>
      <c r="BO102" s="136"/>
      <c r="BP102" s="136"/>
      <c r="BQ102" s="136"/>
      <c r="BR102" s="136"/>
      <c r="BS102" s="136"/>
      <c r="BT102" s="136"/>
      <c r="BU102" s="136"/>
      <c r="BV102" s="136"/>
      <c r="BW102" s="136"/>
      <c r="BX102" s="136"/>
      <c r="BY102" s="136"/>
      <c r="BZ102" s="136"/>
      <c r="CA102" s="136"/>
      <c r="CB102" s="136"/>
      <c r="CC102" s="136"/>
      <c r="CD102" s="136"/>
      <c r="CE102" s="136"/>
      <c r="CF102" s="136"/>
      <c r="CG102" s="136"/>
      <c r="CH102" s="136"/>
      <c r="CI102" s="136"/>
      <c r="CJ102" s="136"/>
      <c r="CK102" s="136"/>
      <c r="CL102" s="136"/>
      <c r="CM102" s="136"/>
      <c r="CN102" s="136"/>
      <c r="CO102" s="136"/>
      <c r="CP102" s="136"/>
      <c r="CQ102" s="136"/>
      <c r="CR102" s="136"/>
      <c r="CS102" s="136"/>
      <c r="CT102" s="136"/>
    </row>
    <row r="103" spans="1:98"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6"/>
      <c r="BT103" s="136"/>
      <c r="BU103" s="136"/>
      <c r="BV103" s="136"/>
      <c r="BW103" s="136"/>
      <c r="BX103" s="136"/>
      <c r="BY103" s="136"/>
      <c r="BZ103" s="136"/>
      <c r="CA103" s="136"/>
      <c r="CB103" s="136"/>
      <c r="CC103" s="136"/>
      <c r="CD103" s="136"/>
      <c r="CE103" s="136"/>
      <c r="CF103" s="136"/>
      <c r="CG103" s="136"/>
      <c r="CH103" s="136"/>
      <c r="CI103" s="136"/>
      <c r="CJ103" s="136"/>
      <c r="CK103" s="136"/>
      <c r="CL103" s="136"/>
      <c r="CM103" s="136"/>
      <c r="CN103" s="136"/>
      <c r="CO103" s="136"/>
      <c r="CP103" s="136"/>
      <c r="CQ103" s="136"/>
      <c r="CR103" s="136"/>
      <c r="CS103" s="136"/>
      <c r="CT103" s="136"/>
    </row>
    <row r="104" spans="1:98"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c r="AA104" s="136"/>
      <c r="AB104" s="136"/>
      <c r="AC104" s="136"/>
      <c r="AD104" s="136"/>
      <c r="AE104" s="136"/>
      <c r="AF104" s="136"/>
      <c r="AG104" s="136"/>
      <c r="AH104" s="136"/>
      <c r="AI104" s="136"/>
      <c r="AJ104" s="136"/>
      <c r="AK104" s="136"/>
      <c r="AL104" s="136"/>
      <c r="AM104" s="136"/>
      <c r="AN104" s="136"/>
      <c r="AO104" s="136"/>
      <c r="AP104" s="136"/>
      <c r="AQ104" s="136"/>
      <c r="AR104" s="136"/>
      <c r="AS104" s="136"/>
      <c r="AT104" s="136"/>
      <c r="AU104" s="136"/>
      <c r="AV104" s="136"/>
      <c r="AW104" s="136"/>
      <c r="AX104" s="136"/>
      <c r="AY104" s="136"/>
      <c r="AZ104" s="136"/>
      <c r="BA104" s="136"/>
      <c r="BB104" s="136"/>
      <c r="BC104" s="136"/>
      <c r="BD104" s="136"/>
      <c r="BE104" s="136"/>
      <c r="BF104" s="136"/>
      <c r="BG104" s="136"/>
      <c r="BH104" s="136"/>
      <c r="BI104" s="136"/>
      <c r="BJ104" s="136"/>
      <c r="BK104" s="136"/>
      <c r="BL104" s="136"/>
      <c r="BM104" s="136"/>
      <c r="BN104" s="136"/>
      <c r="BO104" s="136"/>
      <c r="BP104" s="136"/>
      <c r="BQ104" s="136"/>
      <c r="BR104" s="136"/>
      <c r="BS104" s="136"/>
      <c r="BT104" s="136"/>
      <c r="BU104" s="136"/>
      <c r="BV104" s="136"/>
      <c r="BW104" s="136"/>
      <c r="BX104" s="136"/>
      <c r="BY104" s="136"/>
      <c r="BZ104" s="136"/>
      <c r="CA104" s="136"/>
      <c r="CB104" s="136"/>
      <c r="CC104" s="136"/>
      <c r="CD104" s="136"/>
      <c r="CE104" s="136"/>
      <c r="CF104" s="136"/>
      <c r="CG104" s="136"/>
      <c r="CH104" s="136"/>
      <c r="CI104" s="136"/>
      <c r="CJ104" s="136"/>
      <c r="CK104" s="136"/>
      <c r="CL104" s="136"/>
      <c r="CM104" s="136"/>
      <c r="CN104" s="136"/>
      <c r="CO104" s="136"/>
      <c r="CP104" s="136"/>
      <c r="CQ104" s="136"/>
      <c r="CR104" s="136"/>
      <c r="CS104" s="136"/>
      <c r="CT104" s="136"/>
    </row>
    <row r="105" spans="1:98"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c r="AA105" s="136"/>
      <c r="AB105" s="136"/>
      <c r="AC105" s="136"/>
      <c r="AD105" s="136"/>
      <c r="AE105" s="136"/>
      <c r="AF105" s="136"/>
      <c r="AG105" s="136"/>
      <c r="AH105" s="136"/>
      <c r="AI105" s="136"/>
      <c r="AJ105" s="136"/>
      <c r="AK105" s="136"/>
      <c r="AL105" s="136"/>
      <c r="AM105" s="136"/>
      <c r="AN105" s="136"/>
      <c r="AO105" s="136"/>
      <c r="AP105" s="136"/>
      <c r="AQ105" s="136"/>
      <c r="AR105" s="136"/>
      <c r="AS105" s="136"/>
      <c r="AT105" s="136"/>
      <c r="AU105" s="136"/>
      <c r="AV105" s="136"/>
      <c r="AW105" s="136"/>
      <c r="AX105" s="136"/>
      <c r="AY105" s="136"/>
      <c r="AZ105" s="136"/>
      <c r="BA105" s="136"/>
      <c r="BB105" s="136"/>
      <c r="BC105" s="136"/>
      <c r="BD105" s="136"/>
      <c r="BE105" s="136"/>
      <c r="BF105" s="136"/>
      <c r="BG105" s="136"/>
      <c r="BH105" s="136"/>
      <c r="BI105" s="136"/>
      <c r="BJ105" s="136"/>
      <c r="BK105" s="136"/>
      <c r="BL105" s="136"/>
      <c r="BM105" s="136"/>
      <c r="BN105" s="136"/>
      <c r="BO105" s="136"/>
      <c r="BP105" s="136"/>
      <c r="BQ105" s="136"/>
      <c r="BR105" s="136"/>
      <c r="BS105" s="136"/>
      <c r="BT105" s="136"/>
      <c r="BU105" s="136"/>
      <c r="BV105" s="136"/>
      <c r="BW105" s="136"/>
      <c r="BX105" s="136"/>
      <c r="BY105" s="136"/>
      <c r="BZ105" s="136"/>
      <c r="CA105" s="136"/>
      <c r="CB105" s="136"/>
      <c r="CC105" s="136"/>
      <c r="CD105" s="136"/>
      <c r="CE105" s="136"/>
      <c r="CF105" s="136"/>
      <c r="CG105" s="136"/>
      <c r="CH105" s="136"/>
      <c r="CI105" s="136"/>
      <c r="CJ105" s="136"/>
      <c r="CK105" s="136"/>
      <c r="CL105" s="136"/>
      <c r="CM105" s="136"/>
      <c r="CN105" s="136"/>
      <c r="CO105" s="136"/>
      <c r="CP105" s="136"/>
      <c r="CQ105" s="136"/>
      <c r="CR105" s="136"/>
      <c r="CS105" s="136"/>
      <c r="CT105" s="136"/>
    </row>
    <row r="106" spans="1:98"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6"/>
      <c r="AY106" s="136"/>
      <c r="AZ106" s="136"/>
      <c r="BA106" s="136"/>
      <c r="BB106" s="136"/>
      <c r="BC106" s="136"/>
      <c r="BD106" s="136"/>
      <c r="BE106" s="136"/>
      <c r="BF106" s="136"/>
      <c r="BG106" s="136"/>
      <c r="BH106" s="136"/>
      <c r="BI106" s="136"/>
      <c r="BJ106" s="136"/>
      <c r="BK106" s="136"/>
      <c r="BL106" s="136"/>
      <c r="BM106" s="136"/>
      <c r="BN106" s="136"/>
      <c r="BO106" s="136"/>
      <c r="BP106" s="136"/>
      <c r="BQ106" s="136"/>
      <c r="BR106" s="136"/>
      <c r="BS106" s="136"/>
      <c r="BT106" s="136"/>
      <c r="BU106" s="136"/>
      <c r="BV106" s="136"/>
      <c r="BW106" s="136"/>
      <c r="BX106" s="136"/>
      <c r="BY106" s="136"/>
      <c r="BZ106" s="136"/>
      <c r="CA106" s="136"/>
      <c r="CB106" s="136"/>
      <c r="CC106" s="136"/>
      <c r="CD106" s="136"/>
      <c r="CE106" s="136"/>
      <c r="CF106" s="136"/>
      <c r="CG106" s="136"/>
      <c r="CH106" s="136"/>
      <c r="CI106" s="136"/>
      <c r="CJ106" s="136"/>
      <c r="CK106" s="136"/>
      <c r="CL106" s="136"/>
      <c r="CM106" s="136"/>
      <c r="CN106" s="136"/>
      <c r="CO106" s="136"/>
      <c r="CP106" s="136"/>
      <c r="CQ106" s="136"/>
      <c r="CR106" s="136"/>
      <c r="CS106" s="136"/>
      <c r="CT106" s="136"/>
    </row>
    <row r="107" spans="1:98"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6"/>
      <c r="AY107" s="136"/>
      <c r="AZ107" s="136"/>
      <c r="BA107" s="136"/>
      <c r="BB107" s="136"/>
      <c r="BC107" s="136"/>
      <c r="BD107" s="136"/>
      <c r="BE107" s="136"/>
      <c r="BF107" s="136"/>
      <c r="BG107" s="136"/>
      <c r="BH107" s="136"/>
      <c r="BI107" s="136"/>
      <c r="BJ107" s="136"/>
      <c r="BK107" s="136"/>
      <c r="BL107" s="136"/>
      <c r="BM107" s="136"/>
      <c r="BN107" s="136"/>
      <c r="BO107" s="136"/>
      <c r="BP107" s="136"/>
      <c r="BQ107" s="136"/>
      <c r="BR107" s="136"/>
      <c r="BS107" s="136"/>
      <c r="BT107" s="136"/>
      <c r="BU107" s="136"/>
      <c r="BV107" s="136"/>
      <c r="BW107" s="136"/>
      <c r="BX107" s="136"/>
      <c r="BY107" s="136"/>
      <c r="BZ107" s="136"/>
      <c r="CA107" s="136"/>
      <c r="CB107" s="136"/>
      <c r="CC107" s="136"/>
      <c r="CD107" s="136"/>
      <c r="CE107" s="136"/>
      <c r="CF107" s="136"/>
      <c r="CG107" s="136"/>
      <c r="CH107" s="136"/>
      <c r="CI107" s="136"/>
      <c r="CJ107" s="136"/>
      <c r="CK107" s="136"/>
      <c r="CL107" s="136"/>
      <c r="CM107" s="136"/>
      <c r="CN107" s="136"/>
      <c r="CO107" s="136"/>
      <c r="CP107" s="136"/>
      <c r="CQ107" s="136"/>
      <c r="CR107" s="136"/>
      <c r="CS107" s="136"/>
      <c r="CT107" s="136"/>
    </row>
    <row r="108" spans="1:98"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6"/>
      <c r="AY108" s="136"/>
      <c r="AZ108" s="136"/>
      <c r="BA108" s="136"/>
      <c r="BB108" s="136"/>
      <c r="BC108" s="136"/>
      <c r="BD108" s="136"/>
      <c r="BE108" s="136"/>
      <c r="BF108" s="136"/>
      <c r="BG108" s="136"/>
      <c r="BH108" s="136"/>
      <c r="BI108" s="136"/>
      <c r="BJ108" s="136"/>
      <c r="BK108" s="136"/>
      <c r="BL108" s="136"/>
      <c r="BM108" s="136"/>
      <c r="BN108" s="136"/>
      <c r="BO108" s="136"/>
      <c r="BP108" s="136"/>
      <c r="BQ108" s="136"/>
      <c r="BR108" s="136"/>
      <c r="BS108" s="136"/>
      <c r="BT108" s="136"/>
      <c r="BU108" s="136"/>
      <c r="BV108" s="136"/>
      <c r="BW108" s="136"/>
      <c r="BX108" s="136"/>
      <c r="BY108" s="136"/>
      <c r="BZ108" s="136"/>
      <c r="CA108" s="136"/>
      <c r="CB108" s="136"/>
      <c r="CC108" s="136"/>
      <c r="CD108" s="136"/>
      <c r="CE108" s="136"/>
      <c r="CF108" s="136"/>
      <c r="CG108" s="136"/>
      <c r="CH108" s="136"/>
      <c r="CI108" s="136"/>
      <c r="CJ108" s="136"/>
      <c r="CK108" s="136"/>
      <c r="CL108" s="136"/>
      <c r="CM108" s="136"/>
      <c r="CN108" s="136"/>
      <c r="CO108" s="136"/>
      <c r="CP108" s="136"/>
      <c r="CQ108" s="136"/>
      <c r="CR108" s="136"/>
      <c r="CS108" s="136"/>
      <c r="CT108" s="136"/>
    </row>
    <row r="109" spans="1:98"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6"/>
      <c r="AY109" s="136"/>
      <c r="AZ109" s="136"/>
      <c r="BA109" s="136"/>
      <c r="BB109" s="136"/>
      <c r="BC109" s="136"/>
      <c r="BD109" s="136"/>
      <c r="BE109" s="136"/>
      <c r="BF109" s="136"/>
      <c r="BG109" s="136"/>
      <c r="BH109" s="136"/>
      <c r="BI109" s="136"/>
      <c r="BJ109" s="136"/>
      <c r="BK109" s="136"/>
      <c r="BL109" s="136"/>
      <c r="BM109" s="136"/>
      <c r="BN109" s="136"/>
      <c r="BO109" s="136"/>
      <c r="BP109" s="136"/>
      <c r="BQ109" s="136"/>
      <c r="BR109" s="136"/>
      <c r="BS109" s="136"/>
      <c r="BT109" s="136"/>
      <c r="BU109" s="136"/>
      <c r="BV109" s="136"/>
      <c r="BW109" s="136"/>
      <c r="BX109" s="136"/>
      <c r="BY109" s="136"/>
      <c r="BZ109" s="136"/>
      <c r="CA109" s="136"/>
      <c r="CB109" s="136"/>
      <c r="CC109" s="136"/>
      <c r="CD109" s="136"/>
      <c r="CE109" s="136"/>
      <c r="CF109" s="136"/>
      <c r="CG109" s="136"/>
      <c r="CH109" s="136"/>
      <c r="CI109" s="136"/>
      <c r="CJ109" s="136"/>
      <c r="CK109" s="136"/>
      <c r="CL109" s="136"/>
      <c r="CM109" s="136"/>
      <c r="CN109" s="136"/>
      <c r="CO109" s="136"/>
      <c r="CP109" s="136"/>
      <c r="CQ109" s="136"/>
      <c r="CR109" s="136"/>
      <c r="CS109" s="136"/>
      <c r="CT109" s="136"/>
    </row>
    <row r="110" spans="1:98"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6"/>
      <c r="AY110" s="136"/>
      <c r="AZ110" s="136"/>
      <c r="BA110" s="136"/>
      <c r="BB110" s="136"/>
      <c r="BC110" s="136"/>
      <c r="BD110" s="136"/>
      <c r="BE110" s="136"/>
      <c r="BF110" s="136"/>
      <c r="BG110" s="136"/>
      <c r="BH110" s="136"/>
      <c r="BI110" s="136"/>
      <c r="BJ110" s="136"/>
      <c r="BK110" s="136"/>
      <c r="BL110" s="136"/>
      <c r="BM110" s="136"/>
      <c r="BN110" s="136"/>
      <c r="BO110" s="136"/>
      <c r="BP110" s="136"/>
      <c r="BQ110" s="136"/>
      <c r="BR110" s="136"/>
      <c r="BS110" s="136"/>
      <c r="BT110" s="136"/>
      <c r="BU110" s="136"/>
      <c r="BV110" s="136"/>
      <c r="BW110" s="136"/>
      <c r="BX110" s="136"/>
      <c r="BY110" s="136"/>
      <c r="BZ110" s="136"/>
      <c r="CA110" s="136"/>
      <c r="CB110" s="136"/>
      <c r="CC110" s="136"/>
      <c r="CD110" s="136"/>
      <c r="CE110" s="136"/>
      <c r="CF110" s="136"/>
      <c r="CG110" s="136"/>
      <c r="CH110" s="136"/>
      <c r="CI110" s="136"/>
      <c r="CJ110" s="136"/>
      <c r="CK110" s="136"/>
      <c r="CL110" s="136"/>
      <c r="CM110" s="136"/>
      <c r="CN110" s="136"/>
      <c r="CO110" s="136"/>
      <c r="CP110" s="136"/>
      <c r="CQ110" s="136"/>
      <c r="CR110" s="136"/>
      <c r="CS110" s="136"/>
      <c r="CT110" s="136"/>
    </row>
    <row r="111" spans="1:98"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c r="AA111" s="136"/>
      <c r="AB111" s="136"/>
      <c r="AC111" s="136"/>
      <c r="AD111" s="136"/>
      <c r="AE111" s="136"/>
      <c r="AF111" s="136"/>
      <c r="AG111" s="136"/>
      <c r="AH111" s="136"/>
      <c r="AI111" s="136"/>
      <c r="AJ111" s="136"/>
      <c r="AK111" s="136"/>
      <c r="AL111" s="136"/>
      <c r="AM111" s="136"/>
      <c r="AN111" s="136"/>
      <c r="AO111" s="136"/>
      <c r="AP111" s="136"/>
      <c r="AQ111" s="136"/>
      <c r="AR111" s="136"/>
      <c r="AS111" s="136"/>
      <c r="AT111" s="136"/>
      <c r="AU111" s="136"/>
      <c r="AV111" s="136"/>
      <c r="AW111" s="136"/>
      <c r="AX111" s="136"/>
      <c r="AY111" s="136"/>
      <c r="AZ111" s="136"/>
      <c r="BA111" s="136"/>
      <c r="BB111" s="136"/>
      <c r="BC111" s="136"/>
      <c r="BD111" s="136"/>
      <c r="BE111" s="136"/>
      <c r="BF111" s="136"/>
      <c r="BG111" s="136"/>
      <c r="BH111" s="136"/>
      <c r="BI111" s="136"/>
      <c r="BJ111" s="136"/>
      <c r="BK111" s="136"/>
      <c r="BL111" s="136"/>
      <c r="BM111" s="136"/>
      <c r="BN111" s="136"/>
      <c r="BO111" s="136"/>
      <c r="BP111" s="136"/>
      <c r="BQ111" s="136"/>
      <c r="BR111" s="136"/>
      <c r="BS111" s="136"/>
      <c r="BT111" s="136"/>
      <c r="BU111" s="136"/>
      <c r="BV111" s="136"/>
      <c r="BW111" s="136"/>
      <c r="BX111" s="136"/>
      <c r="BY111" s="136"/>
      <c r="BZ111" s="136"/>
      <c r="CA111" s="136"/>
      <c r="CB111" s="136"/>
      <c r="CC111" s="136"/>
      <c r="CD111" s="136"/>
      <c r="CE111" s="136"/>
      <c r="CF111" s="136"/>
      <c r="CG111" s="136"/>
      <c r="CH111" s="136"/>
      <c r="CI111" s="136"/>
      <c r="CJ111" s="136"/>
      <c r="CK111" s="136"/>
      <c r="CL111" s="136"/>
      <c r="CM111" s="136"/>
      <c r="CN111" s="136"/>
      <c r="CO111" s="136"/>
      <c r="CP111" s="136"/>
      <c r="CQ111" s="136"/>
      <c r="CR111" s="136"/>
      <c r="CS111" s="136"/>
      <c r="CT111" s="136"/>
    </row>
    <row r="112" spans="1:98"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6"/>
      <c r="AY112" s="136"/>
      <c r="AZ112" s="136"/>
      <c r="BA112" s="136"/>
      <c r="BB112" s="136"/>
      <c r="BC112" s="136"/>
      <c r="BD112" s="136"/>
      <c r="BE112" s="136"/>
      <c r="BF112" s="136"/>
      <c r="BG112" s="136"/>
      <c r="BH112" s="136"/>
      <c r="BI112" s="136"/>
      <c r="BJ112" s="136"/>
      <c r="BK112" s="136"/>
      <c r="BL112" s="136"/>
      <c r="BM112" s="136"/>
      <c r="BN112" s="136"/>
      <c r="BO112" s="136"/>
      <c r="BP112" s="136"/>
      <c r="BQ112" s="136"/>
      <c r="BR112" s="136"/>
      <c r="BS112" s="136"/>
      <c r="BT112" s="136"/>
      <c r="BU112" s="136"/>
      <c r="BV112" s="136"/>
      <c r="BW112" s="136"/>
      <c r="BX112" s="136"/>
      <c r="BY112" s="136"/>
      <c r="BZ112" s="136"/>
      <c r="CA112" s="136"/>
      <c r="CB112" s="136"/>
      <c r="CC112" s="136"/>
      <c r="CD112" s="136"/>
      <c r="CE112" s="136"/>
      <c r="CF112" s="136"/>
      <c r="CG112" s="136"/>
      <c r="CH112" s="136"/>
      <c r="CI112" s="136"/>
      <c r="CJ112" s="136"/>
      <c r="CK112" s="136"/>
      <c r="CL112" s="136"/>
      <c r="CM112" s="136"/>
      <c r="CN112" s="136"/>
      <c r="CO112" s="136"/>
      <c r="CP112" s="136"/>
      <c r="CQ112" s="136"/>
      <c r="CR112" s="136"/>
      <c r="CS112" s="136"/>
      <c r="CT112" s="136"/>
    </row>
    <row r="113" spans="1:98"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c r="AA113" s="136"/>
      <c r="AB113" s="136"/>
      <c r="AC113" s="136"/>
      <c r="AD113" s="136"/>
      <c r="AE113" s="136"/>
      <c r="AF113" s="136"/>
      <c r="AG113" s="136"/>
      <c r="AH113" s="136"/>
      <c r="AI113" s="136"/>
      <c r="AJ113" s="136"/>
      <c r="AK113" s="136"/>
      <c r="AL113" s="136"/>
      <c r="AM113" s="136"/>
      <c r="AN113" s="136"/>
      <c r="AO113" s="136"/>
      <c r="AP113" s="136"/>
      <c r="AQ113" s="136"/>
      <c r="AR113" s="136"/>
      <c r="AS113" s="136"/>
      <c r="AT113" s="136"/>
      <c r="AU113" s="136"/>
      <c r="AV113" s="136"/>
      <c r="AW113" s="136"/>
      <c r="AX113" s="136"/>
      <c r="AY113" s="136"/>
      <c r="AZ113" s="136"/>
      <c r="BA113" s="136"/>
      <c r="BB113" s="136"/>
      <c r="BC113" s="136"/>
      <c r="BD113" s="136"/>
      <c r="BE113" s="136"/>
      <c r="BF113" s="136"/>
      <c r="BG113" s="136"/>
      <c r="BH113" s="136"/>
      <c r="BI113" s="136"/>
      <c r="BJ113" s="136"/>
      <c r="BK113" s="136"/>
      <c r="BL113" s="136"/>
      <c r="BM113" s="136"/>
      <c r="BN113" s="136"/>
      <c r="BO113" s="136"/>
      <c r="BP113" s="136"/>
      <c r="BQ113" s="136"/>
      <c r="BR113" s="136"/>
      <c r="BS113" s="136"/>
      <c r="BT113" s="136"/>
      <c r="BU113" s="136"/>
      <c r="BV113" s="136"/>
      <c r="BW113" s="136"/>
      <c r="BX113" s="136"/>
      <c r="BY113" s="136"/>
      <c r="BZ113" s="136"/>
      <c r="CA113" s="136"/>
      <c r="CB113" s="136"/>
      <c r="CC113" s="136"/>
      <c r="CD113" s="136"/>
      <c r="CE113" s="136"/>
      <c r="CF113" s="136"/>
      <c r="CG113" s="136"/>
      <c r="CH113" s="136"/>
      <c r="CI113" s="136"/>
      <c r="CJ113" s="136"/>
      <c r="CK113" s="136"/>
      <c r="CL113" s="136"/>
      <c r="CM113" s="136"/>
      <c r="CN113" s="136"/>
      <c r="CO113" s="136"/>
      <c r="CP113" s="136"/>
      <c r="CQ113" s="136"/>
      <c r="CR113" s="136"/>
      <c r="CS113" s="136"/>
      <c r="CT113" s="136"/>
    </row>
    <row r="114" spans="1:98"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c r="AA114" s="136"/>
      <c r="AB114" s="136"/>
      <c r="AC114" s="136"/>
      <c r="AD114" s="136"/>
      <c r="AE114" s="136"/>
      <c r="AF114" s="136"/>
      <c r="AG114" s="136"/>
      <c r="AH114" s="136"/>
      <c r="AI114" s="136"/>
      <c r="AJ114" s="136"/>
      <c r="AK114" s="136"/>
      <c r="AL114" s="136"/>
      <c r="AM114" s="136"/>
      <c r="AN114" s="136"/>
      <c r="AO114" s="136"/>
      <c r="AP114" s="136"/>
      <c r="AQ114" s="136"/>
      <c r="AR114" s="136"/>
      <c r="AS114" s="136"/>
      <c r="AT114" s="136"/>
      <c r="AU114" s="136"/>
      <c r="AV114" s="136"/>
      <c r="AW114" s="136"/>
      <c r="AX114" s="136"/>
      <c r="AY114" s="136"/>
      <c r="AZ114" s="136"/>
      <c r="BA114" s="136"/>
      <c r="BB114" s="136"/>
      <c r="BC114" s="136"/>
      <c r="BD114" s="136"/>
      <c r="BE114" s="136"/>
      <c r="BF114" s="136"/>
      <c r="BG114" s="136"/>
      <c r="BH114" s="136"/>
      <c r="BI114" s="136"/>
      <c r="BJ114" s="136"/>
      <c r="BK114" s="136"/>
      <c r="BL114" s="136"/>
      <c r="BM114" s="136"/>
      <c r="BN114" s="136"/>
      <c r="BO114" s="136"/>
      <c r="BP114" s="136"/>
      <c r="BQ114" s="136"/>
      <c r="BR114" s="136"/>
      <c r="BS114" s="136"/>
      <c r="BT114" s="136"/>
      <c r="BU114" s="136"/>
      <c r="BV114" s="136"/>
      <c r="BW114" s="136"/>
      <c r="BX114" s="136"/>
      <c r="BY114" s="136"/>
      <c r="BZ114" s="136"/>
      <c r="CA114" s="136"/>
      <c r="CB114" s="136"/>
      <c r="CC114" s="136"/>
      <c r="CD114" s="136"/>
      <c r="CE114" s="136"/>
      <c r="CF114" s="136"/>
      <c r="CG114" s="136"/>
      <c r="CH114" s="136"/>
      <c r="CI114" s="136"/>
      <c r="CJ114" s="136"/>
      <c r="CK114" s="136"/>
      <c r="CL114" s="136"/>
      <c r="CM114" s="136"/>
      <c r="CN114" s="136"/>
      <c r="CO114" s="136"/>
      <c r="CP114" s="136"/>
      <c r="CQ114" s="136"/>
      <c r="CR114" s="136"/>
      <c r="CS114" s="136"/>
      <c r="CT114" s="136"/>
    </row>
    <row r="115" spans="1:98"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c r="AA115" s="136"/>
      <c r="AB115" s="136"/>
      <c r="AC115" s="136"/>
      <c r="AD115" s="136"/>
      <c r="AE115" s="136"/>
      <c r="AF115" s="136"/>
      <c r="AG115" s="136"/>
      <c r="AH115" s="136"/>
      <c r="AI115" s="136"/>
      <c r="AJ115" s="136"/>
      <c r="AK115" s="136"/>
      <c r="AL115" s="136"/>
      <c r="AM115" s="136"/>
      <c r="AN115" s="136"/>
      <c r="AO115" s="136"/>
      <c r="AP115" s="136"/>
      <c r="AQ115" s="136"/>
      <c r="AR115" s="136"/>
      <c r="AS115" s="136"/>
      <c r="AT115" s="136"/>
      <c r="AU115" s="136"/>
      <c r="AV115" s="136"/>
      <c r="AW115" s="136"/>
      <c r="AX115" s="136"/>
      <c r="AY115" s="136"/>
      <c r="AZ115" s="136"/>
      <c r="BA115" s="136"/>
      <c r="BB115" s="136"/>
      <c r="BC115" s="136"/>
      <c r="BD115" s="136"/>
      <c r="BE115" s="136"/>
      <c r="BF115" s="136"/>
      <c r="BG115" s="136"/>
      <c r="BH115" s="136"/>
      <c r="BI115" s="136"/>
      <c r="BJ115" s="136"/>
      <c r="BK115" s="136"/>
      <c r="BL115" s="136"/>
      <c r="BM115" s="136"/>
      <c r="BN115" s="136"/>
      <c r="BO115" s="136"/>
      <c r="BP115" s="136"/>
      <c r="BQ115" s="136"/>
      <c r="BR115" s="136"/>
      <c r="BS115" s="136"/>
      <c r="BT115" s="136"/>
      <c r="BU115" s="136"/>
      <c r="BV115" s="136"/>
      <c r="BW115" s="136"/>
      <c r="BX115" s="136"/>
      <c r="BY115" s="136"/>
      <c r="BZ115" s="136"/>
      <c r="CA115" s="136"/>
      <c r="CB115" s="136"/>
      <c r="CC115" s="136"/>
      <c r="CD115" s="136"/>
      <c r="CE115" s="136"/>
      <c r="CF115" s="136"/>
      <c r="CG115" s="136"/>
      <c r="CH115" s="136"/>
      <c r="CI115" s="136"/>
      <c r="CJ115" s="136"/>
      <c r="CK115" s="136"/>
      <c r="CL115" s="136"/>
      <c r="CM115" s="136"/>
      <c r="CN115" s="136"/>
      <c r="CO115" s="136"/>
      <c r="CP115" s="136"/>
      <c r="CQ115" s="136"/>
      <c r="CR115" s="136"/>
      <c r="CS115" s="136"/>
      <c r="CT115" s="136"/>
    </row>
    <row r="116" spans="1:98"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c r="AA116" s="136"/>
      <c r="AB116" s="136"/>
      <c r="AC116" s="136"/>
      <c r="AD116" s="136"/>
      <c r="AE116" s="136"/>
      <c r="AF116" s="136"/>
      <c r="AG116" s="136"/>
      <c r="AH116" s="136"/>
      <c r="AI116" s="136"/>
      <c r="AJ116" s="136"/>
      <c r="AK116" s="136"/>
      <c r="AL116" s="136"/>
      <c r="AM116" s="136"/>
      <c r="AN116" s="136"/>
      <c r="AO116" s="136"/>
      <c r="AP116" s="136"/>
      <c r="AQ116" s="136"/>
      <c r="AR116" s="136"/>
      <c r="AS116" s="136"/>
      <c r="AT116" s="136"/>
      <c r="AU116" s="136"/>
      <c r="AV116" s="136"/>
      <c r="AW116" s="136"/>
      <c r="AX116" s="136"/>
      <c r="AY116" s="136"/>
      <c r="AZ116" s="136"/>
      <c r="BA116" s="136"/>
      <c r="BB116" s="136"/>
      <c r="BC116" s="136"/>
      <c r="BD116" s="136"/>
      <c r="BE116" s="136"/>
      <c r="BF116" s="136"/>
      <c r="BG116" s="136"/>
      <c r="BH116" s="136"/>
      <c r="BI116" s="136"/>
      <c r="BJ116" s="136"/>
      <c r="BK116" s="136"/>
      <c r="BL116" s="136"/>
      <c r="BM116" s="136"/>
      <c r="BN116" s="136"/>
      <c r="BO116" s="136"/>
      <c r="BP116" s="136"/>
      <c r="BQ116" s="136"/>
      <c r="BR116" s="136"/>
      <c r="BS116" s="136"/>
      <c r="BT116" s="136"/>
      <c r="BU116" s="136"/>
      <c r="BV116" s="136"/>
      <c r="BW116" s="136"/>
      <c r="BX116" s="136"/>
      <c r="BY116" s="136"/>
      <c r="BZ116" s="136"/>
      <c r="CA116" s="136"/>
      <c r="CB116" s="136"/>
      <c r="CC116" s="136"/>
      <c r="CD116" s="136"/>
      <c r="CE116" s="136"/>
      <c r="CF116" s="136"/>
      <c r="CG116" s="136"/>
      <c r="CH116" s="136"/>
      <c r="CI116" s="136"/>
      <c r="CJ116" s="136"/>
      <c r="CK116" s="136"/>
      <c r="CL116" s="136"/>
      <c r="CM116" s="136"/>
      <c r="CN116" s="136"/>
      <c r="CO116" s="136"/>
      <c r="CP116" s="136"/>
      <c r="CQ116" s="136"/>
      <c r="CR116" s="136"/>
      <c r="CS116" s="136"/>
      <c r="CT116" s="136"/>
    </row>
    <row r="117" spans="1:98"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6"/>
      <c r="AY117" s="136"/>
      <c r="AZ117" s="136"/>
      <c r="BA117" s="136"/>
      <c r="BB117" s="136"/>
      <c r="BC117" s="136"/>
      <c r="BD117" s="136"/>
      <c r="BE117" s="136"/>
      <c r="BF117" s="136"/>
      <c r="BG117" s="136"/>
      <c r="BH117" s="136"/>
      <c r="BI117" s="136"/>
      <c r="BJ117" s="136"/>
      <c r="BK117" s="136"/>
      <c r="BL117" s="136"/>
      <c r="BM117" s="136"/>
      <c r="BN117" s="136"/>
      <c r="BO117" s="136"/>
      <c r="BP117" s="136"/>
      <c r="BQ117" s="136"/>
      <c r="BR117" s="136"/>
      <c r="BS117" s="136"/>
      <c r="BT117" s="136"/>
      <c r="BU117" s="136"/>
      <c r="BV117" s="136"/>
      <c r="BW117" s="136"/>
      <c r="BX117" s="136"/>
      <c r="BY117" s="136"/>
      <c r="BZ117" s="136"/>
      <c r="CA117" s="136"/>
      <c r="CB117" s="136"/>
      <c r="CC117" s="136"/>
      <c r="CD117" s="136"/>
      <c r="CE117" s="136"/>
      <c r="CF117" s="136"/>
      <c r="CG117" s="136"/>
      <c r="CH117" s="136"/>
      <c r="CI117" s="136"/>
      <c r="CJ117" s="136"/>
      <c r="CK117" s="136"/>
      <c r="CL117" s="136"/>
      <c r="CM117" s="136"/>
      <c r="CN117" s="136"/>
      <c r="CO117" s="136"/>
      <c r="CP117" s="136"/>
      <c r="CQ117" s="136"/>
      <c r="CR117" s="136"/>
      <c r="CS117" s="136"/>
      <c r="CT117" s="136"/>
    </row>
    <row r="118" spans="1:98"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c r="AA118" s="136"/>
      <c r="AB118" s="136"/>
      <c r="AC118" s="136"/>
      <c r="AD118" s="136"/>
      <c r="AE118" s="136"/>
      <c r="AF118" s="136"/>
      <c r="AG118" s="136"/>
      <c r="AH118" s="136"/>
      <c r="AI118" s="136"/>
      <c r="AJ118" s="136"/>
      <c r="AK118" s="136"/>
      <c r="AL118" s="136"/>
      <c r="AM118" s="136"/>
      <c r="AN118" s="136"/>
      <c r="AO118" s="136"/>
      <c r="AP118" s="136"/>
      <c r="AQ118" s="136"/>
      <c r="AR118" s="136"/>
      <c r="AS118" s="136"/>
      <c r="AT118" s="136"/>
      <c r="AU118" s="136"/>
      <c r="AV118" s="136"/>
      <c r="AW118" s="136"/>
      <c r="AX118" s="136"/>
      <c r="AY118" s="136"/>
      <c r="AZ118" s="136"/>
      <c r="BA118" s="136"/>
      <c r="BB118" s="136"/>
      <c r="BC118" s="136"/>
      <c r="BD118" s="136"/>
      <c r="BE118" s="136"/>
      <c r="BF118" s="136"/>
      <c r="BG118" s="136"/>
      <c r="BH118" s="136"/>
      <c r="BI118" s="136"/>
      <c r="BJ118" s="136"/>
      <c r="BK118" s="136"/>
      <c r="BL118" s="136"/>
      <c r="BM118" s="136"/>
      <c r="BN118" s="136"/>
      <c r="BO118" s="136"/>
      <c r="BP118" s="136"/>
      <c r="BQ118" s="136"/>
      <c r="BR118" s="136"/>
      <c r="BS118" s="136"/>
      <c r="BT118" s="136"/>
      <c r="BU118" s="136"/>
      <c r="BV118" s="136"/>
      <c r="BW118" s="136"/>
      <c r="BX118" s="136"/>
      <c r="BY118" s="136"/>
      <c r="BZ118" s="136"/>
      <c r="CA118" s="136"/>
      <c r="CB118" s="136"/>
      <c r="CC118" s="136"/>
      <c r="CD118" s="136"/>
      <c r="CE118" s="136"/>
      <c r="CF118" s="136"/>
      <c r="CG118" s="136"/>
      <c r="CH118" s="136"/>
      <c r="CI118" s="136"/>
      <c r="CJ118" s="136"/>
      <c r="CK118" s="136"/>
      <c r="CL118" s="136"/>
      <c r="CM118" s="136"/>
      <c r="CN118" s="136"/>
      <c r="CO118" s="136"/>
      <c r="CP118" s="136"/>
      <c r="CQ118" s="136"/>
      <c r="CR118" s="136"/>
      <c r="CS118" s="136"/>
      <c r="CT118" s="136"/>
    </row>
    <row r="119" spans="1:98"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c r="AA119" s="136"/>
      <c r="AB119" s="136"/>
      <c r="AC119" s="136"/>
      <c r="AD119" s="136"/>
      <c r="AE119" s="136"/>
      <c r="AF119" s="136"/>
      <c r="AG119" s="136"/>
      <c r="AH119" s="136"/>
      <c r="AI119" s="136"/>
      <c r="AJ119" s="136"/>
      <c r="AK119" s="136"/>
      <c r="AL119" s="136"/>
      <c r="AM119" s="136"/>
      <c r="AN119" s="136"/>
      <c r="AO119" s="136"/>
      <c r="AP119" s="136"/>
      <c r="AQ119" s="136"/>
      <c r="AR119" s="136"/>
      <c r="AS119" s="136"/>
      <c r="AT119" s="136"/>
      <c r="AU119" s="136"/>
      <c r="AV119" s="136"/>
      <c r="AW119" s="136"/>
      <c r="AX119" s="136"/>
      <c r="AY119" s="136"/>
      <c r="AZ119" s="136"/>
      <c r="BA119" s="136"/>
      <c r="BB119" s="136"/>
      <c r="BC119" s="136"/>
      <c r="BD119" s="136"/>
      <c r="BE119" s="136"/>
      <c r="BF119" s="136"/>
      <c r="BG119" s="136"/>
      <c r="BH119" s="136"/>
      <c r="BI119" s="136"/>
      <c r="BJ119" s="136"/>
      <c r="BK119" s="136"/>
      <c r="BL119" s="136"/>
      <c r="BM119" s="136"/>
      <c r="BN119" s="136"/>
      <c r="BO119" s="136"/>
      <c r="BP119" s="136"/>
      <c r="BQ119" s="136"/>
      <c r="BR119" s="136"/>
      <c r="BS119" s="136"/>
      <c r="BT119" s="136"/>
      <c r="BU119" s="136"/>
      <c r="BV119" s="136"/>
      <c r="BW119" s="136"/>
      <c r="BX119" s="136"/>
      <c r="BY119" s="136"/>
      <c r="BZ119" s="136"/>
      <c r="CA119" s="136"/>
      <c r="CB119" s="136"/>
      <c r="CC119" s="136"/>
      <c r="CD119" s="136"/>
      <c r="CE119" s="136"/>
      <c r="CF119" s="136"/>
      <c r="CG119" s="136"/>
      <c r="CH119" s="136"/>
      <c r="CI119" s="136"/>
      <c r="CJ119" s="136"/>
      <c r="CK119" s="136"/>
      <c r="CL119" s="136"/>
      <c r="CM119" s="136"/>
      <c r="CN119" s="136"/>
      <c r="CO119" s="136"/>
      <c r="CP119" s="136"/>
      <c r="CQ119" s="136"/>
      <c r="CR119" s="136"/>
      <c r="CS119" s="136"/>
      <c r="CT119" s="136"/>
    </row>
    <row r="120" spans="1:98"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c r="AA120" s="136"/>
      <c r="AB120" s="136"/>
      <c r="AC120" s="136"/>
      <c r="AD120" s="136"/>
      <c r="AE120" s="136"/>
      <c r="AF120" s="136"/>
      <c r="AG120" s="136"/>
      <c r="AH120" s="136"/>
      <c r="AI120" s="136"/>
      <c r="AJ120" s="136"/>
      <c r="AK120" s="136"/>
      <c r="AL120" s="136"/>
      <c r="AM120" s="136"/>
      <c r="AN120" s="136"/>
      <c r="AO120" s="136"/>
      <c r="AP120" s="136"/>
      <c r="AQ120" s="136"/>
      <c r="AR120" s="136"/>
      <c r="AS120" s="136"/>
      <c r="AT120" s="136"/>
      <c r="AU120" s="136"/>
      <c r="AV120" s="136"/>
      <c r="AW120" s="136"/>
      <c r="AX120" s="136"/>
      <c r="AY120" s="136"/>
      <c r="AZ120" s="136"/>
      <c r="BA120" s="136"/>
      <c r="BB120" s="136"/>
      <c r="BC120" s="136"/>
      <c r="BD120" s="136"/>
      <c r="BE120" s="136"/>
      <c r="BF120" s="136"/>
      <c r="BG120" s="136"/>
      <c r="BH120" s="136"/>
      <c r="BI120" s="136"/>
      <c r="BJ120" s="136"/>
      <c r="BK120" s="136"/>
      <c r="BL120" s="136"/>
      <c r="BM120" s="136"/>
      <c r="BN120" s="136"/>
      <c r="BO120" s="136"/>
      <c r="BP120" s="136"/>
      <c r="BQ120" s="136"/>
      <c r="BR120" s="136"/>
      <c r="BS120" s="136"/>
      <c r="BT120" s="136"/>
      <c r="BU120" s="136"/>
      <c r="BV120" s="136"/>
      <c r="BW120" s="136"/>
      <c r="BX120" s="136"/>
      <c r="BY120" s="136"/>
      <c r="BZ120" s="136"/>
      <c r="CA120" s="136"/>
      <c r="CB120" s="136"/>
      <c r="CC120" s="136"/>
      <c r="CD120" s="136"/>
      <c r="CE120" s="136"/>
      <c r="CF120" s="136"/>
      <c r="CG120" s="136"/>
      <c r="CH120" s="136"/>
      <c r="CI120" s="136"/>
      <c r="CJ120" s="136"/>
      <c r="CK120" s="136"/>
      <c r="CL120" s="136"/>
      <c r="CM120" s="136"/>
      <c r="CN120" s="136"/>
      <c r="CO120" s="136"/>
      <c r="CP120" s="136"/>
      <c r="CQ120" s="136"/>
      <c r="CR120" s="136"/>
      <c r="CS120" s="136"/>
      <c r="CT120" s="136"/>
    </row>
    <row r="121" spans="1:98"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c r="AA121" s="136"/>
      <c r="AB121" s="136"/>
      <c r="AC121" s="136"/>
      <c r="AD121" s="136"/>
      <c r="AE121" s="136"/>
      <c r="AF121" s="136"/>
      <c r="AG121" s="136"/>
      <c r="AH121" s="136"/>
      <c r="AI121" s="136"/>
      <c r="AJ121" s="136"/>
      <c r="AK121" s="136"/>
      <c r="AL121" s="136"/>
      <c r="AM121" s="136"/>
      <c r="AN121" s="136"/>
      <c r="AO121" s="136"/>
      <c r="AP121" s="136"/>
      <c r="AQ121" s="136"/>
      <c r="AR121" s="136"/>
      <c r="AS121" s="136"/>
      <c r="AT121" s="136"/>
      <c r="AU121" s="136"/>
      <c r="AV121" s="136"/>
      <c r="AW121" s="136"/>
      <c r="AX121" s="136"/>
      <c r="AY121" s="136"/>
      <c r="AZ121" s="136"/>
      <c r="BA121" s="136"/>
      <c r="BB121" s="136"/>
      <c r="BC121" s="136"/>
      <c r="BD121" s="136"/>
      <c r="BE121" s="136"/>
      <c r="BF121" s="136"/>
      <c r="BG121" s="136"/>
      <c r="BH121" s="136"/>
      <c r="BI121" s="136"/>
      <c r="BJ121" s="136"/>
      <c r="BK121" s="136"/>
      <c r="BL121" s="136"/>
      <c r="BM121" s="136"/>
      <c r="BN121" s="136"/>
      <c r="BO121" s="136"/>
      <c r="BP121" s="136"/>
      <c r="BQ121" s="136"/>
      <c r="BR121" s="136"/>
      <c r="BS121" s="136"/>
      <c r="BT121" s="136"/>
      <c r="BU121" s="136"/>
      <c r="BV121" s="136"/>
      <c r="BW121" s="136"/>
      <c r="BX121" s="136"/>
      <c r="BY121" s="136"/>
      <c r="BZ121" s="136"/>
      <c r="CA121" s="136"/>
      <c r="CB121" s="136"/>
      <c r="CC121" s="136"/>
      <c r="CD121" s="136"/>
      <c r="CE121" s="136"/>
      <c r="CF121" s="136"/>
      <c r="CG121" s="136"/>
      <c r="CH121" s="136"/>
      <c r="CI121" s="136"/>
      <c r="CJ121" s="136"/>
      <c r="CK121" s="136"/>
      <c r="CL121" s="136"/>
      <c r="CM121" s="136"/>
      <c r="CN121" s="136"/>
      <c r="CO121" s="136"/>
      <c r="CP121" s="136"/>
      <c r="CQ121" s="136"/>
      <c r="CR121" s="136"/>
      <c r="CS121" s="136"/>
      <c r="CT121" s="136"/>
    </row>
    <row r="122" spans="1:98"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c r="AA122" s="136"/>
      <c r="AB122" s="136"/>
      <c r="AC122" s="136"/>
      <c r="AD122" s="136"/>
      <c r="AE122" s="136"/>
      <c r="AF122" s="136"/>
      <c r="AG122" s="136"/>
      <c r="AH122" s="136"/>
      <c r="AI122" s="136"/>
      <c r="AJ122" s="136"/>
      <c r="AK122" s="136"/>
      <c r="AL122" s="136"/>
      <c r="AM122" s="136"/>
      <c r="AN122" s="136"/>
      <c r="AO122" s="136"/>
      <c r="AP122" s="136"/>
      <c r="AQ122" s="136"/>
      <c r="AR122" s="136"/>
      <c r="AS122" s="136"/>
      <c r="AT122" s="136"/>
      <c r="AU122" s="136"/>
      <c r="AV122" s="136"/>
      <c r="AW122" s="136"/>
      <c r="AX122" s="136"/>
      <c r="AY122" s="136"/>
      <c r="AZ122" s="136"/>
      <c r="BA122" s="136"/>
      <c r="BB122" s="136"/>
      <c r="BC122" s="136"/>
      <c r="BD122" s="136"/>
      <c r="BE122" s="136"/>
      <c r="BF122" s="136"/>
      <c r="BG122" s="136"/>
      <c r="BH122" s="136"/>
      <c r="BI122" s="136"/>
      <c r="BJ122" s="136"/>
      <c r="BK122" s="136"/>
      <c r="BL122" s="136"/>
      <c r="BM122" s="136"/>
      <c r="BN122" s="136"/>
      <c r="BO122" s="136"/>
      <c r="BP122" s="136"/>
      <c r="BQ122" s="136"/>
      <c r="BR122" s="136"/>
      <c r="BS122" s="136"/>
      <c r="BT122" s="136"/>
      <c r="BU122" s="136"/>
      <c r="BV122" s="136"/>
      <c r="BW122" s="136"/>
      <c r="BX122" s="136"/>
      <c r="BY122" s="136"/>
      <c r="BZ122" s="136"/>
      <c r="CA122" s="136"/>
      <c r="CB122" s="136"/>
      <c r="CC122" s="136"/>
      <c r="CD122" s="136"/>
      <c r="CE122" s="136"/>
      <c r="CF122" s="136"/>
      <c r="CG122" s="136"/>
      <c r="CH122" s="136"/>
      <c r="CI122" s="136"/>
      <c r="CJ122" s="136"/>
      <c r="CK122" s="136"/>
      <c r="CL122" s="136"/>
      <c r="CM122" s="136"/>
      <c r="CN122" s="136"/>
      <c r="CO122" s="136"/>
      <c r="CP122" s="136"/>
      <c r="CQ122" s="136"/>
      <c r="CR122" s="136"/>
      <c r="CS122" s="136"/>
      <c r="CT122" s="136"/>
    </row>
    <row r="123" spans="1:98"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6"/>
      <c r="AY123" s="136"/>
      <c r="AZ123" s="136"/>
      <c r="BA123" s="136"/>
      <c r="BB123" s="136"/>
      <c r="BC123" s="136"/>
      <c r="BD123" s="136"/>
      <c r="BE123" s="136"/>
      <c r="BF123" s="136"/>
      <c r="BG123" s="136"/>
      <c r="BH123" s="136"/>
      <c r="BI123" s="136"/>
      <c r="BJ123" s="136"/>
      <c r="BK123" s="136"/>
      <c r="BL123" s="136"/>
      <c r="BM123" s="136"/>
      <c r="BN123" s="136"/>
      <c r="BO123" s="136"/>
      <c r="BP123" s="136"/>
      <c r="BQ123" s="136"/>
      <c r="BR123" s="136"/>
      <c r="BS123" s="136"/>
      <c r="BT123" s="136"/>
      <c r="BU123" s="136"/>
      <c r="BV123" s="136"/>
      <c r="BW123" s="136"/>
      <c r="BX123" s="136"/>
      <c r="BY123" s="136"/>
      <c r="BZ123" s="136"/>
      <c r="CA123" s="136"/>
      <c r="CB123" s="136"/>
      <c r="CC123" s="136"/>
      <c r="CD123" s="136"/>
      <c r="CE123" s="136"/>
      <c r="CF123" s="136"/>
      <c r="CG123" s="136"/>
      <c r="CH123" s="136"/>
      <c r="CI123" s="136"/>
      <c r="CJ123" s="136"/>
      <c r="CK123" s="136"/>
      <c r="CL123" s="136"/>
      <c r="CM123" s="136"/>
      <c r="CN123" s="136"/>
      <c r="CO123" s="136"/>
      <c r="CP123" s="136"/>
      <c r="CQ123" s="136"/>
      <c r="CR123" s="136"/>
      <c r="CS123" s="136"/>
      <c r="CT123" s="136"/>
    </row>
    <row r="124" spans="1:98"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c r="AA124" s="136"/>
      <c r="AB124" s="136"/>
      <c r="AC124" s="136"/>
      <c r="AD124" s="136"/>
      <c r="AE124" s="136"/>
      <c r="AF124" s="136"/>
      <c r="AG124" s="136"/>
      <c r="AH124" s="136"/>
      <c r="AI124" s="136"/>
      <c r="AJ124" s="136"/>
      <c r="AK124" s="136"/>
      <c r="AL124" s="136"/>
      <c r="AM124" s="136"/>
      <c r="AN124" s="136"/>
      <c r="AO124" s="136"/>
      <c r="AP124" s="136"/>
      <c r="AQ124" s="136"/>
      <c r="AR124" s="136"/>
      <c r="AS124" s="136"/>
      <c r="AT124" s="136"/>
      <c r="AU124" s="136"/>
      <c r="AV124" s="136"/>
      <c r="AW124" s="136"/>
      <c r="AX124" s="136"/>
      <c r="AY124" s="136"/>
      <c r="AZ124" s="136"/>
      <c r="BA124" s="136"/>
      <c r="BB124" s="136"/>
      <c r="BC124" s="136"/>
      <c r="BD124" s="136"/>
      <c r="BE124" s="136"/>
      <c r="BF124" s="136"/>
      <c r="BG124" s="136"/>
      <c r="BH124" s="136"/>
      <c r="BI124" s="136"/>
      <c r="BJ124" s="136"/>
      <c r="BK124" s="136"/>
      <c r="BL124" s="136"/>
      <c r="BM124" s="136"/>
      <c r="BN124" s="136"/>
      <c r="BO124" s="136"/>
      <c r="BP124" s="136"/>
      <c r="BQ124" s="136"/>
      <c r="BR124" s="136"/>
      <c r="BS124" s="136"/>
      <c r="BT124" s="136"/>
      <c r="BU124" s="136"/>
      <c r="BV124" s="136"/>
      <c r="BW124" s="136"/>
      <c r="BX124" s="136"/>
      <c r="BY124" s="136"/>
      <c r="BZ124" s="136"/>
      <c r="CA124" s="136"/>
      <c r="CB124" s="136"/>
      <c r="CC124" s="136"/>
      <c r="CD124" s="136"/>
      <c r="CE124" s="136"/>
      <c r="CF124" s="136"/>
      <c r="CG124" s="136"/>
      <c r="CH124" s="136"/>
      <c r="CI124" s="136"/>
      <c r="CJ124" s="136"/>
      <c r="CK124" s="136"/>
      <c r="CL124" s="136"/>
      <c r="CM124" s="136"/>
      <c r="CN124" s="136"/>
      <c r="CO124" s="136"/>
      <c r="CP124" s="136"/>
      <c r="CQ124" s="136"/>
      <c r="CR124" s="136"/>
      <c r="CS124" s="136"/>
      <c r="CT124" s="136"/>
    </row>
    <row r="125" spans="1:98"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6"/>
      <c r="BR125" s="136"/>
      <c r="BS125" s="136"/>
      <c r="BT125" s="136"/>
      <c r="BU125" s="136"/>
      <c r="BV125" s="136"/>
      <c r="BW125" s="136"/>
      <c r="BX125" s="136"/>
      <c r="BY125" s="136"/>
      <c r="BZ125" s="136"/>
      <c r="CA125" s="136"/>
      <c r="CB125" s="136"/>
      <c r="CC125" s="136"/>
      <c r="CD125" s="136"/>
      <c r="CE125" s="136"/>
      <c r="CF125" s="136"/>
      <c r="CG125" s="136"/>
      <c r="CH125" s="136"/>
      <c r="CI125" s="136"/>
      <c r="CJ125" s="136"/>
      <c r="CK125" s="136"/>
      <c r="CL125" s="136"/>
      <c r="CM125" s="136"/>
      <c r="CN125" s="136"/>
      <c r="CO125" s="136"/>
      <c r="CP125" s="136"/>
      <c r="CQ125" s="136"/>
      <c r="CR125" s="136"/>
      <c r="CS125" s="136"/>
      <c r="CT125" s="136"/>
    </row>
    <row r="126" spans="1:98"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c r="AA126" s="136"/>
      <c r="AB126" s="136"/>
      <c r="AC126" s="136"/>
      <c r="AD126" s="136"/>
      <c r="AE126" s="136"/>
      <c r="AF126" s="136"/>
      <c r="AG126" s="136"/>
      <c r="AH126" s="136"/>
      <c r="AI126" s="136"/>
      <c r="AJ126" s="136"/>
      <c r="AK126" s="136"/>
      <c r="AL126" s="136"/>
      <c r="AM126" s="136"/>
      <c r="AN126" s="136"/>
      <c r="AO126" s="136"/>
      <c r="AP126" s="136"/>
      <c r="AQ126" s="136"/>
      <c r="AR126" s="136"/>
      <c r="AS126" s="136"/>
      <c r="AT126" s="136"/>
      <c r="AU126" s="136"/>
      <c r="AV126" s="136"/>
      <c r="AW126" s="136"/>
      <c r="AX126" s="136"/>
      <c r="AY126" s="136"/>
      <c r="AZ126" s="136"/>
      <c r="BA126" s="136"/>
      <c r="BB126" s="136"/>
      <c r="BC126" s="136"/>
      <c r="BD126" s="136"/>
      <c r="BE126" s="136"/>
      <c r="BF126" s="136"/>
      <c r="BG126" s="136"/>
      <c r="BH126" s="136"/>
      <c r="BI126" s="136"/>
      <c r="BJ126" s="136"/>
      <c r="BK126" s="136"/>
      <c r="BL126" s="136"/>
      <c r="BM126" s="136"/>
      <c r="BN126" s="136"/>
      <c r="BO126" s="136"/>
      <c r="BP126" s="136"/>
      <c r="BQ126" s="136"/>
      <c r="BR126" s="136"/>
      <c r="BS126" s="136"/>
      <c r="BT126" s="136"/>
      <c r="BU126" s="136"/>
      <c r="BV126" s="136"/>
      <c r="BW126" s="136"/>
      <c r="BX126" s="136"/>
      <c r="BY126" s="136"/>
      <c r="BZ126" s="136"/>
      <c r="CA126" s="136"/>
      <c r="CB126" s="136"/>
      <c r="CC126" s="136"/>
      <c r="CD126" s="136"/>
      <c r="CE126" s="136"/>
      <c r="CF126" s="136"/>
      <c r="CG126" s="136"/>
      <c r="CH126" s="136"/>
      <c r="CI126" s="136"/>
      <c r="CJ126" s="136"/>
      <c r="CK126" s="136"/>
      <c r="CL126" s="136"/>
      <c r="CM126" s="136"/>
      <c r="CN126" s="136"/>
      <c r="CO126" s="136"/>
      <c r="CP126" s="136"/>
      <c r="CQ126" s="136"/>
      <c r="CR126" s="136"/>
      <c r="CS126" s="136"/>
      <c r="CT126" s="136"/>
    </row>
    <row r="127" spans="1:98"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c r="AA127" s="136"/>
      <c r="AB127" s="136"/>
      <c r="AC127" s="136"/>
      <c r="AD127" s="136"/>
      <c r="AE127" s="136"/>
      <c r="AF127" s="136"/>
      <c r="AG127" s="136"/>
      <c r="AH127" s="136"/>
      <c r="AI127" s="136"/>
      <c r="AJ127" s="136"/>
      <c r="AK127" s="136"/>
      <c r="AL127" s="136"/>
      <c r="AM127" s="136"/>
      <c r="AN127" s="136"/>
      <c r="AO127" s="136"/>
      <c r="AP127" s="136"/>
      <c r="AQ127" s="136"/>
      <c r="AR127" s="136"/>
      <c r="AS127" s="136"/>
      <c r="AT127" s="136"/>
      <c r="AU127" s="136"/>
      <c r="AV127" s="136"/>
      <c r="AW127" s="136"/>
      <c r="AX127" s="136"/>
      <c r="AY127" s="136"/>
      <c r="AZ127" s="136"/>
      <c r="BA127" s="136"/>
      <c r="BB127" s="136"/>
      <c r="BC127" s="136"/>
      <c r="BD127" s="136"/>
      <c r="BE127" s="136"/>
      <c r="BF127" s="136"/>
      <c r="BG127" s="136"/>
      <c r="BH127" s="136"/>
      <c r="BI127" s="136"/>
      <c r="BJ127" s="136"/>
      <c r="BK127" s="136"/>
      <c r="BL127" s="136"/>
      <c r="BM127" s="136"/>
      <c r="BN127" s="136"/>
      <c r="BO127" s="136"/>
      <c r="BP127" s="136"/>
      <c r="BQ127" s="136"/>
      <c r="BR127" s="136"/>
      <c r="BS127" s="136"/>
      <c r="BT127" s="136"/>
      <c r="BU127" s="136"/>
      <c r="BV127" s="136"/>
      <c r="BW127" s="136"/>
      <c r="BX127" s="136"/>
      <c r="BY127" s="136"/>
      <c r="BZ127" s="136"/>
      <c r="CA127" s="136"/>
      <c r="CB127" s="136"/>
      <c r="CC127" s="136"/>
      <c r="CD127" s="136"/>
      <c r="CE127" s="136"/>
      <c r="CF127" s="136"/>
      <c r="CG127" s="136"/>
      <c r="CH127" s="136"/>
      <c r="CI127" s="136"/>
      <c r="CJ127" s="136"/>
      <c r="CK127" s="136"/>
      <c r="CL127" s="136"/>
      <c r="CM127" s="136"/>
      <c r="CN127" s="136"/>
      <c r="CO127" s="136"/>
      <c r="CP127" s="136"/>
      <c r="CQ127" s="136"/>
      <c r="CR127" s="136"/>
      <c r="CS127" s="136"/>
      <c r="CT127" s="136"/>
    </row>
    <row r="128" spans="1:98"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6"/>
      <c r="AN128" s="136"/>
      <c r="AO128" s="136"/>
      <c r="AP128" s="136"/>
      <c r="AQ128" s="136"/>
      <c r="AR128" s="136"/>
      <c r="AS128" s="136"/>
      <c r="AT128" s="136"/>
      <c r="AU128" s="136"/>
      <c r="AV128" s="136"/>
      <c r="AW128" s="136"/>
      <c r="AX128" s="136"/>
      <c r="AY128" s="136"/>
      <c r="AZ128" s="136"/>
      <c r="BA128" s="136"/>
      <c r="BB128" s="136"/>
      <c r="BC128" s="136"/>
      <c r="BD128" s="136"/>
      <c r="BE128" s="136"/>
      <c r="BF128" s="136"/>
      <c r="BG128" s="136"/>
      <c r="BH128" s="136"/>
      <c r="BI128" s="136"/>
      <c r="BJ128" s="136"/>
      <c r="BK128" s="136"/>
      <c r="BL128" s="136"/>
      <c r="BM128" s="136"/>
      <c r="BN128" s="136"/>
      <c r="BO128" s="136"/>
      <c r="BP128" s="136"/>
      <c r="BQ128" s="136"/>
      <c r="BR128" s="136"/>
      <c r="BS128" s="136"/>
      <c r="BT128" s="136"/>
      <c r="BU128" s="136"/>
      <c r="BV128" s="136"/>
      <c r="BW128" s="136"/>
      <c r="BX128" s="136"/>
      <c r="BY128" s="136"/>
      <c r="BZ128" s="136"/>
      <c r="CA128" s="136"/>
      <c r="CB128" s="136"/>
      <c r="CC128" s="136"/>
      <c r="CD128" s="136"/>
      <c r="CE128" s="136"/>
      <c r="CF128" s="136"/>
      <c r="CG128" s="136"/>
      <c r="CH128" s="136"/>
      <c r="CI128" s="136"/>
      <c r="CJ128" s="136"/>
      <c r="CK128" s="136"/>
      <c r="CL128" s="136"/>
      <c r="CM128" s="136"/>
      <c r="CN128" s="136"/>
      <c r="CO128" s="136"/>
      <c r="CP128" s="136"/>
      <c r="CQ128" s="136"/>
      <c r="CR128" s="136"/>
      <c r="CS128" s="136"/>
      <c r="CT128" s="136"/>
    </row>
    <row r="129" spans="1:98"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c r="AA129" s="136"/>
      <c r="AB129" s="136"/>
      <c r="AC129" s="136"/>
      <c r="AD129" s="136"/>
      <c r="AE129" s="136"/>
      <c r="AF129" s="136"/>
      <c r="AG129" s="136"/>
      <c r="AH129" s="136"/>
      <c r="AI129" s="136"/>
      <c r="AJ129" s="136"/>
      <c r="AK129" s="136"/>
      <c r="AL129" s="136"/>
      <c r="AM129" s="136"/>
      <c r="AN129" s="136"/>
      <c r="AO129" s="136"/>
      <c r="AP129" s="136"/>
      <c r="AQ129" s="136"/>
      <c r="AR129" s="136"/>
      <c r="AS129" s="136"/>
      <c r="AT129" s="136"/>
      <c r="AU129" s="136"/>
      <c r="AV129" s="136"/>
      <c r="AW129" s="136"/>
      <c r="AX129" s="136"/>
      <c r="AY129" s="136"/>
      <c r="AZ129" s="136"/>
      <c r="BA129" s="136"/>
      <c r="BB129" s="136"/>
      <c r="BC129" s="136"/>
      <c r="BD129" s="136"/>
      <c r="BE129" s="136"/>
      <c r="BF129" s="136"/>
      <c r="BG129" s="136"/>
      <c r="BH129" s="136"/>
      <c r="BI129" s="136"/>
      <c r="BJ129" s="136"/>
      <c r="BK129" s="136"/>
      <c r="BL129" s="136"/>
      <c r="BM129" s="136"/>
      <c r="BN129" s="136"/>
      <c r="BO129" s="136"/>
      <c r="BP129" s="136"/>
      <c r="BQ129" s="136"/>
      <c r="BR129" s="136"/>
      <c r="BS129" s="136"/>
      <c r="BT129" s="136"/>
      <c r="BU129" s="136"/>
      <c r="BV129" s="136"/>
      <c r="BW129" s="136"/>
      <c r="BX129" s="136"/>
      <c r="BY129" s="136"/>
      <c r="BZ129" s="136"/>
      <c r="CA129" s="136"/>
      <c r="CB129" s="136"/>
      <c r="CC129" s="136"/>
      <c r="CD129" s="136"/>
      <c r="CE129" s="136"/>
      <c r="CF129" s="136"/>
      <c r="CG129" s="136"/>
      <c r="CH129" s="136"/>
      <c r="CI129" s="136"/>
      <c r="CJ129" s="136"/>
      <c r="CK129" s="136"/>
      <c r="CL129" s="136"/>
      <c r="CM129" s="136"/>
      <c r="CN129" s="136"/>
      <c r="CO129" s="136"/>
      <c r="CP129" s="136"/>
      <c r="CQ129" s="136"/>
      <c r="CR129" s="136"/>
      <c r="CS129" s="136"/>
      <c r="CT129" s="136"/>
    </row>
    <row r="130" spans="1:98"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c r="AV130" s="136"/>
      <c r="AW130" s="136"/>
      <c r="AX130" s="136"/>
      <c r="AY130" s="136"/>
      <c r="AZ130" s="136"/>
      <c r="BA130" s="136"/>
      <c r="BB130" s="136"/>
      <c r="BC130" s="136"/>
      <c r="BD130" s="136"/>
      <c r="BE130" s="136"/>
      <c r="BF130" s="136"/>
      <c r="BG130" s="136"/>
      <c r="BH130" s="136"/>
      <c r="BI130" s="136"/>
      <c r="BJ130" s="136"/>
      <c r="BK130" s="136"/>
      <c r="BL130" s="136"/>
      <c r="BM130" s="136"/>
      <c r="BN130" s="136"/>
      <c r="BO130" s="136"/>
      <c r="BP130" s="136"/>
      <c r="BQ130" s="136"/>
      <c r="BR130" s="136"/>
      <c r="BS130" s="136"/>
      <c r="BT130" s="136"/>
      <c r="BU130" s="136"/>
      <c r="BV130" s="136"/>
      <c r="BW130" s="136"/>
      <c r="BX130" s="136"/>
      <c r="BY130" s="136"/>
      <c r="BZ130" s="136"/>
      <c r="CA130" s="136"/>
      <c r="CB130" s="136"/>
      <c r="CC130" s="136"/>
      <c r="CD130" s="136"/>
      <c r="CE130" s="136"/>
      <c r="CF130" s="136"/>
      <c r="CG130" s="136"/>
      <c r="CH130" s="136"/>
      <c r="CI130" s="136"/>
      <c r="CJ130" s="136"/>
      <c r="CK130" s="136"/>
      <c r="CL130" s="136"/>
      <c r="CM130" s="136"/>
      <c r="CN130" s="136"/>
      <c r="CO130" s="136"/>
      <c r="CP130" s="136"/>
      <c r="CQ130" s="136"/>
      <c r="CR130" s="136"/>
      <c r="CS130" s="136"/>
      <c r="CT130" s="136"/>
    </row>
    <row r="131" spans="1:98"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6"/>
      <c r="BK131" s="136"/>
      <c r="BL131" s="136"/>
      <c r="BM131" s="136"/>
      <c r="BN131" s="136"/>
      <c r="BO131" s="136"/>
      <c r="BP131" s="136"/>
      <c r="BQ131" s="136"/>
      <c r="BR131" s="136"/>
      <c r="BS131" s="136"/>
      <c r="BT131" s="136"/>
      <c r="BU131" s="136"/>
      <c r="BV131" s="136"/>
      <c r="BW131" s="136"/>
      <c r="BX131" s="136"/>
      <c r="BY131" s="136"/>
      <c r="BZ131" s="136"/>
      <c r="CA131" s="136"/>
      <c r="CB131" s="136"/>
      <c r="CC131" s="136"/>
      <c r="CD131" s="136"/>
      <c r="CE131" s="136"/>
      <c r="CF131" s="136"/>
      <c r="CG131" s="136"/>
      <c r="CH131" s="136"/>
      <c r="CI131" s="136"/>
      <c r="CJ131" s="136"/>
      <c r="CK131" s="136"/>
      <c r="CL131" s="136"/>
      <c r="CM131" s="136"/>
      <c r="CN131" s="136"/>
      <c r="CO131" s="136"/>
      <c r="CP131" s="136"/>
      <c r="CQ131" s="136"/>
      <c r="CR131" s="136"/>
      <c r="CS131" s="136"/>
      <c r="CT131" s="136"/>
    </row>
    <row r="132" spans="1:98"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c r="AA132" s="136"/>
      <c r="AB132" s="136"/>
      <c r="AC132" s="136"/>
      <c r="AD132" s="136"/>
      <c r="AE132" s="136"/>
      <c r="AF132" s="136"/>
      <c r="AG132" s="136"/>
      <c r="AH132" s="136"/>
      <c r="AI132" s="136"/>
      <c r="AJ132" s="136"/>
      <c r="AK132" s="136"/>
      <c r="AL132" s="136"/>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c r="BK132" s="136"/>
      <c r="BL132" s="136"/>
      <c r="BM132" s="136"/>
      <c r="BN132" s="136"/>
      <c r="BO132" s="136"/>
      <c r="BP132" s="136"/>
      <c r="BQ132" s="136"/>
      <c r="BR132" s="136"/>
      <c r="BS132" s="136"/>
      <c r="BT132" s="136"/>
      <c r="BU132" s="136"/>
      <c r="BV132" s="136"/>
      <c r="BW132" s="136"/>
      <c r="BX132" s="136"/>
      <c r="BY132" s="136"/>
      <c r="BZ132" s="136"/>
      <c r="CA132" s="136"/>
      <c r="CB132" s="136"/>
      <c r="CC132" s="136"/>
      <c r="CD132" s="136"/>
      <c r="CE132" s="136"/>
      <c r="CF132" s="136"/>
      <c r="CG132" s="136"/>
      <c r="CH132" s="136"/>
      <c r="CI132" s="136"/>
      <c r="CJ132" s="136"/>
      <c r="CK132" s="136"/>
      <c r="CL132" s="136"/>
      <c r="CM132" s="136"/>
      <c r="CN132" s="136"/>
      <c r="CO132" s="136"/>
      <c r="CP132" s="136"/>
      <c r="CQ132" s="136"/>
      <c r="CR132" s="136"/>
      <c r="CS132" s="136"/>
      <c r="CT132" s="136"/>
    </row>
    <row r="133" spans="1:98"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c r="BK133" s="136"/>
      <c r="BL133" s="136"/>
      <c r="BM133" s="136"/>
      <c r="BN133" s="136"/>
      <c r="BO133" s="136"/>
      <c r="BP133" s="136"/>
      <c r="BQ133" s="136"/>
      <c r="BR133" s="136"/>
      <c r="BS133" s="136"/>
      <c r="BT133" s="136"/>
      <c r="BU133" s="136"/>
      <c r="BV133" s="136"/>
      <c r="BW133" s="136"/>
      <c r="BX133" s="136"/>
      <c r="BY133" s="136"/>
      <c r="BZ133" s="136"/>
      <c r="CA133" s="136"/>
      <c r="CB133" s="136"/>
      <c r="CC133" s="136"/>
      <c r="CD133" s="136"/>
      <c r="CE133" s="136"/>
      <c r="CF133" s="136"/>
      <c r="CG133" s="136"/>
      <c r="CH133" s="136"/>
      <c r="CI133" s="136"/>
      <c r="CJ133" s="136"/>
      <c r="CK133" s="136"/>
      <c r="CL133" s="136"/>
      <c r="CM133" s="136"/>
      <c r="CN133" s="136"/>
      <c r="CO133" s="136"/>
      <c r="CP133" s="136"/>
      <c r="CQ133" s="136"/>
      <c r="CR133" s="136"/>
      <c r="CS133" s="136"/>
      <c r="CT133" s="136"/>
    </row>
    <row r="134" spans="1:98"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c r="AA134" s="136"/>
      <c r="AB134" s="136"/>
      <c r="AC134" s="136"/>
      <c r="AD134" s="136"/>
      <c r="AE134" s="136"/>
      <c r="AF134" s="136"/>
      <c r="AG134" s="136"/>
      <c r="AH134" s="136"/>
      <c r="AI134" s="136"/>
      <c r="AJ134" s="136"/>
      <c r="AK134" s="136"/>
      <c r="AL134" s="136"/>
      <c r="AM134" s="136"/>
      <c r="AN134" s="136"/>
      <c r="AO134" s="136"/>
      <c r="AP134" s="136"/>
      <c r="AQ134" s="136"/>
      <c r="AR134" s="136"/>
      <c r="AS134" s="136"/>
      <c r="AT134" s="136"/>
      <c r="AU134" s="136"/>
      <c r="AV134" s="136"/>
      <c r="AW134" s="136"/>
      <c r="AX134" s="136"/>
      <c r="AY134" s="136"/>
      <c r="AZ134" s="136"/>
      <c r="BA134" s="136"/>
      <c r="BB134" s="136"/>
      <c r="BC134" s="136"/>
      <c r="BD134" s="136"/>
      <c r="BE134" s="136"/>
      <c r="BF134" s="136"/>
      <c r="BG134" s="136"/>
      <c r="BH134" s="136"/>
      <c r="BI134" s="136"/>
      <c r="BJ134" s="136"/>
      <c r="BK134" s="136"/>
      <c r="BL134" s="136"/>
      <c r="BM134" s="136"/>
      <c r="BN134" s="136"/>
      <c r="BO134" s="136"/>
      <c r="BP134" s="136"/>
      <c r="BQ134" s="136"/>
      <c r="BR134" s="136"/>
      <c r="BS134" s="136"/>
      <c r="BT134" s="136"/>
      <c r="BU134" s="136"/>
      <c r="BV134" s="136"/>
      <c r="BW134" s="136"/>
      <c r="BX134" s="136"/>
      <c r="BY134" s="136"/>
      <c r="BZ134" s="136"/>
      <c r="CA134" s="136"/>
      <c r="CB134" s="136"/>
      <c r="CC134" s="136"/>
      <c r="CD134" s="136"/>
      <c r="CE134" s="136"/>
      <c r="CF134" s="136"/>
      <c r="CG134" s="136"/>
      <c r="CH134" s="136"/>
      <c r="CI134" s="136"/>
      <c r="CJ134" s="136"/>
      <c r="CK134" s="136"/>
      <c r="CL134" s="136"/>
      <c r="CM134" s="136"/>
      <c r="CN134" s="136"/>
      <c r="CO134" s="136"/>
      <c r="CP134" s="136"/>
      <c r="CQ134" s="136"/>
      <c r="CR134" s="136"/>
      <c r="CS134" s="136"/>
      <c r="CT134" s="136"/>
    </row>
    <row r="135" spans="1:98"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c r="AA135" s="136"/>
      <c r="AB135" s="136"/>
      <c r="AC135" s="136"/>
      <c r="AD135" s="136"/>
      <c r="AE135" s="136"/>
      <c r="AF135" s="136"/>
      <c r="AG135" s="136"/>
      <c r="AH135" s="136"/>
      <c r="AI135" s="136"/>
      <c r="AJ135" s="136"/>
      <c r="AK135" s="136"/>
      <c r="AL135" s="136"/>
      <c r="AM135" s="136"/>
      <c r="AN135" s="136"/>
      <c r="AO135" s="136"/>
      <c r="AP135" s="136"/>
      <c r="AQ135" s="136"/>
      <c r="AR135" s="136"/>
      <c r="AS135" s="136"/>
      <c r="AT135" s="136"/>
      <c r="AU135" s="136"/>
      <c r="AV135" s="136"/>
      <c r="AW135" s="136"/>
      <c r="AX135" s="136"/>
      <c r="AY135" s="136"/>
      <c r="AZ135" s="136"/>
      <c r="BA135" s="136"/>
      <c r="BB135" s="136"/>
      <c r="BC135" s="136"/>
      <c r="BD135" s="136"/>
      <c r="BE135" s="136"/>
      <c r="BF135" s="136"/>
      <c r="BG135" s="136"/>
      <c r="BH135" s="136"/>
      <c r="BI135" s="136"/>
      <c r="BJ135" s="136"/>
      <c r="BK135" s="136"/>
      <c r="BL135" s="136"/>
      <c r="BM135" s="136"/>
      <c r="BN135" s="136"/>
      <c r="BO135" s="136"/>
      <c r="BP135" s="136"/>
      <c r="BQ135" s="136"/>
      <c r="BR135" s="136"/>
      <c r="BS135" s="136"/>
      <c r="BT135" s="136"/>
      <c r="BU135" s="136"/>
      <c r="BV135" s="136"/>
      <c r="BW135" s="136"/>
      <c r="BX135" s="136"/>
      <c r="BY135" s="136"/>
      <c r="BZ135" s="136"/>
      <c r="CA135" s="136"/>
      <c r="CB135" s="136"/>
      <c r="CC135" s="136"/>
      <c r="CD135" s="136"/>
      <c r="CE135" s="136"/>
      <c r="CF135" s="136"/>
      <c r="CG135" s="136"/>
      <c r="CH135" s="136"/>
      <c r="CI135" s="136"/>
      <c r="CJ135" s="136"/>
      <c r="CK135" s="136"/>
      <c r="CL135" s="136"/>
      <c r="CM135" s="136"/>
      <c r="CN135" s="136"/>
      <c r="CO135" s="136"/>
      <c r="CP135" s="136"/>
      <c r="CQ135" s="136"/>
      <c r="CR135" s="136"/>
      <c r="CS135" s="136"/>
      <c r="CT135" s="136"/>
    </row>
    <row r="136" spans="1:98"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c r="AA136" s="136"/>
      <c r="AB136" s="136"/>
      <c r="AC136" s="136"/>
      <c r="AD136" s="136"/>
      <c r="AE136" s="136"/>
      <c r="AF136" s="136"/>
      <c r="AG136" s="136"/>
      <c r="AH136" s="136"/>
      <c r="AI136" s="136"/>
      <c r="AJ136" s="136"/>
      <c r="AK136" s="136"/>
      <c r="AL136" s="136"/>
      <c r="AM136" s="136"/>
      <c r="AN136" s="136"/>
      <c r="AO136" s="136"/>
      <c r="AP136" s="136"/>
      <c r="AQ136" s="136"/>
      <c r="AR136" s="136"/>
      <c r="AS136" s="136"/>
      <c r="AT136" s="136"/>
      <c r="AU136" s="136"/>
      <c r="AV136" s="136"/>
      <c r="AW136" s="136"/>
      <c r="AX136" s="136"/>
      <c r="AY136" s="136"/>
      <c r="AZ136" s="136"/>
      <c r="BA136" s="136"/>
      <c r="BB136" s="136"/>
      <c r="BC136" s="136"/>
      <c r="BD136" s="136"/>
      <c r="BE136" s="136"/>
      <c r="BF136" s="136"/>
      <c r="BG136" s="136"/>
      <c r="BH136" s="136"/>
      <c r="BI136" s="136"/>
      <c r="BJ136" s="136"/>
      <c r="BK136" s="136"/>
      <c r="BL136" s="136"/>
      <c r="BM136" s="136"/>
      <c r="BN136" s="136"/>
      <c r="BO136" s="136"/>
      <c r="BP136" s="136"/>
      <c r="BQ136" s="136"/>
      <c r="BR136" s="136"/>
      <c r="BS136" s="136"/>
      <c r="BT136" s="136"/>
      <c r="BU136" s="136"/>
      <c r="BV136" s="136"/>
      <c r="BW136" s="136"/>
      <c r="BX136" s="136"/>
      <c r="BY136" s="136"/>
      <c r="BZ136" s="136"/>
      <c r="CA136" s="136"/>
      <c r="CB136" s="136"/>
      <c r="CC136" s="136"/>
      <c r="CD136" s="136"/>
      <c r="CE136" s="136"/>
      <c r="CF136" s="136"/>
      <c r="CG136" s="136"/>
      <c r="CH136" s="136"/>
      <c r="CI136" s="136"/>
      <c r="CJ136" s="136"/>
      <c r="CK136" s="136"/>
      <c r="CL136" s="136"/>
      <c r="CM136" s="136"/>
      <c r="CN136" s="136"/>
      <c r="CO136" s="136"/>
      <c r="CP136" s="136"/>
      <c r="CQ136" s="136"/>
      <c r="CR136" s="136"/>
      <c r="CS136" s="136"/>
      <c r="CT136" s="136"/>
    </row>
    <row r="137" spans="1:98"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136"/>
      <c r="AD137" s="136"/>
      <c r="AE137" s="136"/>
      <c r="AF137" s="136"/>
      <c r="AG137" s="136"/>
      <c r="AH137" s="136"/>
      <c r="AI137" s="136"/>
      <c r="AJ137" s="136"/>
      <c r="AK137" s="136"/>
      <c r="AL137" s="136"/>
      <c r="AM137" s="136"/>
      <c r="AN137" s="136"/>
      <c r="AO137" s="136"/>
      <c r="AP137" s="136"/>
      <c r="AQ137" s="136"/>
      <c r="AR137" s="136"/>
      <c r="AS137" s="136"/>
      <c r="AT137" s="136"/>
      <c r="AU137" s="136"/>
      <c r="AV137" s="136"/>
      <c r="AW137" s="136"/>
      <c r="AX137" s="136"/>
      <c r="AY137" s="136"/>
      <c r="AZ137" s="136"/>
      <c r="BA137" s="136"/>
      <c r="BB137" s="136"/>
      <c r="BC137" s="136"/>
      <c r="BD137" s="136"/>
      <c r="BE137" s="136"/>
      <c r="BF137" s="136"/>
      <c r="BG137" s="136"/>
      <c r="BH137" s="136"/>
      <c r="BI137" s="136"/>
      <c r="BJ137" s="136"/>
      <c r="BK137" s="136"/>
      <c r="BL137" s="136"/>
      <c r="BM137" s="136"/>
      <c r="BN137" s="136"/>
      <c r="BO137" s="136"/>
      <c r="BP137" s="136"/>
      <c r="BQ137" s="136"/>
      <c r="BR137" s="136"/>
      <c r="BS137" s="136"/>
      <c r="BT137" s="136"/>
      <c r="BU137" s="136"/>
      <c r="BV137" s="136"/>
      <c r="BW137" s="136"/>
      <c r="BX137" s="136"/>
      <c r="BY137" s="136"/>
      <c r="BZ137" s="136"/>
      <c r="CA137" s="136"/>
      <c r="CB137" s="136"/>
      <c r="CC137" s="136"/>
      <c r="CD137" s="136"/>
      <c r="CE137" s="136"/>
      <c r="CF137" s="136"/>
      <c r="CG137" s="136"/>
      <c r="CH137" s="136"/>
      <c r="CI137" s="136"/>
      <c r="CJ137" s="136"/>
      <c r="CK137" s="136"/>
      <c r="CL137" s="136"/>
      <c r="CM137" s="136"/>
      <c r="CN137" s="136"/>
      <c r="CO137" s="136"/>
      <c r="CP137" s="136"/>
      <c r="CQ137" s="136"/>
      <c r="CR137" s="136"/>
      <c r="CS137" s="136"/>
      <c r="CT137" s="136"/>
    </row>
    <row r="138" spans="1:98"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c r="AA138" s="136"/>
      <c r="AB138" s="136"/>
      <c r="AC138" s="136"/>
      <c r="AD138" s="136"/>
      <c r="AE138" s="136"/>
      <c r="AF138" s="136"/>
      <c r="AG138" s="136"/>
      <c r="AH138" s="136"/>
      <c r="AI138" s="136"/>
      <c r="AJ138" s="136"/>
      <c r="AK138" s="136"/>
      <c r="AL138" s="136"/>
      <c r="AM138" s="136"/>
      <c r="AN138" s="136"/>
      <c r="AO138" s="136"/>
      <c r="AP138" s="136"/>
      <c r="AQ138" s="136"/>
      <c r="AR138" s="136"/>
      <c r="AS138" s="136"/>
      <c r="AT138" s="136"/>
      <c r="AU138" s="136"/>
      <c r="AV138" s="136"/>
      <c r="AW138" s="136"/>
      <c r="AX138" s="136"/>
      <c r="AY138" s="136"/>
      <c r="AZ138" s="136"/>
      <c r="BA138" s="136"/>
      <c r="BB138" s="136"/>
      <c r="BC138" s="136"/>
      <c r="BD138" s="136"/>
      <c r="BE138" s="136"/>
      <c r="BF138" s="136"/>
      <c r="BG138" s="136"/>
      <c r="BH138" s="136"/>
      <c r="BI138" s="136"/>
      <c r="BJ138" s="136"/>
      <c r="BK138" s="136"/>
      <c r="BL138" s="136"/>
      <c r="BM138" s="136"/>
      <c r="BN138" s="136"/>
      <c r="BO138" s="136"/>
      <c r="BP138" s="136"/>
      <c r="BQ138" s="136"/>
      <c r="BR138" s="136"/>
      <c r="BS138" s="136"/>
      <c r="BT138" s="136"/>
      <c r="BU138" s="136"/>
      <c r="BV138" s="136"/>
      <c r="BW138" s="136"/>
      <c r="BX138" s="136"/>
      <c r="BY138" s="136"/>
      <c r="BZ138" s="136"/>
      <c r="CA138" s="136"/>
      <c r="CB138" s="136"/>
      <c r="CC138" s="136"/>
      <c r="CD138" s="136"/>
      <c r="CE138" s="136"/>
      <c r="CF138" s="136"/>
      <c r="CG138" s="136"/>
      <c r="CH138" s="136"/>
      <c r="CI138" s="136"/>
      <c r="CJ138" s="136"/>
      <c r="CK138" s="136"/>
      <c r="CL138" s="136"/>
      <c r="CM138" s="136"/>
      <c r="CN138" s="136"/>
      <c r="CO138" s="136"/>
      <c r="CP138" s="136"/>
      <c r="CQ138" s="136"/>
      <c r="CR138" s="136"/>
      <c r="CS138" s="136"/>
      <c r="CT138" s="136"/>
    </row>
    <row r="139" spans="1:98"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6"/>
      <c r="AY139" s="136"/>
      <c r="AZ139" s="136"/>
      <c r="BA139" s="136"/>
      <c r="BB139" s="136"/>
      <c r="BC139" s="136"/>
      <c r="BD139" s="136"/>
      <c r="BE139" s="136"/>
      <c r="BF139" s="136"/>
      <c r="BG139" s="136"/>
      <c r="BH139" s="136"/>
      <c r="BI139" s="136"/>
      <c r="BJ139" s="136"/>
      <c r="BK139" s="136"/>
      <c r="BL139" s="136"/>
      <c r="BM139" s="136"/>
      <c r="BN139" s="136"/>
      <c r="BO139" s="136"/>
      <c r="BP139" s="136"/>
      <c r="BQ139" s="136"/>
      <c r="BR139" s="136"/>
      <c r="BS139" s="136"/>
      <c r="BT139" s="136"/>
      <c r="BU139" s="136"/>
      <c r="BV139" s="136"/>
      <c r="BW139" s="136"/>
      <c r="BX139" s="136"/>
      <c r="BY139" s="136"/>
      <c r="BZ139" s="136"/>
      <c r="CA139" s="136"/>
      <c r="CB139" s="136"/>
      <c r="CC139" s="136"/>
      <c r="CD139" s="136"/>
      <c r="CE139" s="136"/>
      <c r="CF139" s="136"/>
      <c r="CG139" s="136"/>
      <c r="CH139" s="136"/>
      <c r="CI139" s="136"/>
      <c r="CJ139" s="136"/>
      <c r="CK139" s="136"/>
      <c r="CL139" s="136"/>
      <c r="CM139" s="136"/>
      <c r="CN139" s="136"/>
      <c r="CO139" s="136"/>
      <c r="CP139" s="136"/>
      <c r="CQ139" s="136"/>
      <c r="CR139" s="136"/>
      <c r="CS139" s="136"/>
      <c r="CT139" s="136"/>
    </row>
    <row r="140" spans="1:98"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6"/>
      <c r="AY140" s="136"/>
      <c r="AZ140" s="136"/>
      <c r="BA140" s="136"/>
      <c r="BB140" s="136"/>
      <c r="BC140" s="136"/>
      <c r="BD140" s="136"/>
      <c r="BE140" s="136"/>
      <c r="BF140" s="136"/>
      <c r="BG140" s="136"/>
      <c r="BH140" s="136"/>
      <c r="BI140" s="136"/>
      <c r="BJ140" s="136"/>
      <c r="BK140" s="136"/>
      <c r="BL140" s="136"/>
      <c r="BM140" s="136"/>
      <c r="BN140" s="136"/>
      <c r="BO140" s="136"/>
      <c r="BP140" s="136"/>
      <c r="BQ140" s="136"/>
      <c r="BR140" s="136"/>
      <c r="BS140" s="136"/>
      <c r="BT140" s="136"/>
      <c r="BU140" s="136"/>
      <c r="BV140" s="136"/>
      <c r="BW140" s="136"/>
      <c r="BX140" s="136"/>
      <c r="BY140" s="136"/>
      <c r="BZ140" s="136"/>
      <c r="CA140" s="136"/>
      <c r="CB140" s="136"/>
      <c r="CC140" s="136"/>
      <c r="CD140" s="136"/>
      <c r="CE140" s="136"/>
      <c r="CF140" s="136"/>
      <c r="CG140" s="136"/>
      <c r="CH140" s="136"/>
      <c r="CI140" s="136"/>
      <c r="CJ140" s="136"/>
      <c r="CK140" s="136"/>
      <c r="CL140" s="136"/>
      <c r="CM140" s="136"/>
      <c r="CN140" s="136"/>
      <c r="CO140" s="136"/>
      <c r="CP140" s="136"/>
      <c r="CQ140" s="136"/>
      <c r="CR140" s="136"/>
      <c r="CS140" s="136"/>
      <c r="CT140" s="136"/>
    </row>
    <row r="141" spans="1:98"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c r="BK141" s="136"/>
      <c r="BL141" s="136"/>
      <c r="BM141" s="136"/>
      <c r="BN141" s="136"/>
      <c r="BO141" s="136"/>
      <c r="BP141" s="136"/>
      <c r="BQ141" s="136"/>
      <c r="BR141" s="136"/>
      <c r="BS141" s="136"/>
      <c r="BT141" s="136"/>
      <c r="BU141" s="136"/>
      <c r="BV141" s="136"/>
      <c r="BW141" s="136"/>
      <c r="BX141" s="136"/>
      <c r="BY141" s="136"/>
      <c r="BZ141" s="136"/>
      <c r="CA141" s="136"/>
      <c r="CB141" s="136"/>
      <c r="CC141" s="136"/>
      <c r="CD141" s="136"/>
      <c r="CE141" s="136"/>
      <c r="CF141" s="136"/>
      <c r="CG141" s="136"/>
      <c r="CH141" s="136"/>
      <c r="CI141" s="136"/>
      <c r="CJ141" s="136"/>
      <c r="CK141" s="136"/>
      <c r="CL141" s="136"/>
      <c r="CM141" s="136"/>
      <c r="CN141" s="136"/>
      <c r="CO141" s="136"/>
      <c r="CP141" s="136"/>
      <c r="CQ141" s="136"/>
      <c r="CR141" s="136"/>
      <c r="CS141" s="136"/>
      <c r="CT141" s="136"/>
    </row>
    <row r="142" spans="1:98"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6"/>
      <c r="AY142" s="136"/>
      <c r="AZ142" s="136"/>
      <c r="BA142" s="136"/>
      <c r="BB142" s="136"/>
      <c r="BC142" s="136"/>
      <c r="BD142" s="136"/>
      <c r="BE142" s="136"/>
      <c r="BF142" s="136"/>
      <c r="BG142" s="136"/>
      <c r="BH142" s="136"/>
      <c r="BI142" s="136"/>
      <c r="BJ142" s="136"/>
      <c r="BK142" s="136"/>
      <c r="BL142" s="136"/>
      <c r="BM142" s="136"/>
      <c r="BN142" s="136"/>
      <c r="BO142" s="136"/>
      <c r="BP142" s="136"/>
      <c r="BQ142" s="136"/>
      <c r="BR142" s="136"/>
      <c r="BS142" s="136"/>
      <c r="BT142" s="136"/>
      <c r="BU142" s="136"/>
      <c r="BV142" s="136"/>
      <c r="BW142" s="136"/>
      <c r="BX142" s="136"/>
      <c r="BY142" s="136"/>
      <c r="BZ142" s="136"/>
      <c r="CA142" s="136"/>
      <c r="CB142" s="136"/>
      <c r="CC142" s="136"/>
      <c r="CD142" s="136"/>
      <c r="CE142" s="136"/>
      <c r="CF142" s="136"/>
      <c r="CG142" s="136"/>
      <c r="CH142" s="136"/>
      <c r="CI142" s="136"/>
      <c r="CJ142" s="136"/>
      <c r="CK142" s="136"/>
      <c r="CL142" s="136"/>
      <c r="CM142" s="136"/>
      <c r="CN142" s="136"/>
      <c r="CO142" s="136"/>
      <c r="CP142" s="136"/>
      <c r="CQ142" s="136"/>
      <c r="CR142" s="136"/>
      <c r="CS142" s="136"/>
      <c r="CT142" s="136"/>
    </row>
    <row r="143" spans="1:98"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c r="BK143" s="136"/>
      <c r="BL143" s="136"/>
      <c r="BM143" s="136"/>
      <c r="BN143" s="136"/>
      <c r="BO143" s="136"/>
      <c r="BP143" s="136"/>
      <c r="BQ143" s="136"/>
      <c r="BR143" s="136"/>
      <c r="BS143" s="136"/>
      <c r="BT143" s="136"/>
      <c r="BU143" s="136"/>
      <c r="BV143" s="136"/>
      <c r="BW143" s="136"/>
      <c r="BX143" s="136"/>
      <c r="BY143" s="136"/>
      <c r="BZ143" s="136"/>
      <c r="CA143" s="136"/>
      <c r="CB143" s="136"/>
      <c r="CC143" s="136"/>
      <c r="CD143" s="136"/>
      <c r="CE143" s="136"/>
      <c r="CF143" s="136"/>
      <c r="CG143" s="136"/>
      <c r="CH143" s="136"/>
      <c r="CI143" s="136"/>
      <c r="CJ143" s="136"/>
      <c r="CK143" s="136"/>
      <c r="CL143" s="136"/>
      <c r="CM143" s="136"/>
      <c r="CN143" s="136"/>
      <c r="CO143" s="136"/>
      <c r="CP143" s="136"/>
      <c r="CQ143" s="136"/>
      <c r="CR143" s="136"/>
      <c r="CS143" s="136"/>
      <c r="CT143" s="136"/>
    </row>
    <row r="144" spans="1:98"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c r="AA144" s="136"/>
      <c r="AB144" s="136"/>
      <c r="AC144" s="136"/>
      <c r="AD144" s="136"/>
      <c r="AE144" s="136"/>
      <c r="AF144" s="136"/>
      <c r="AG144" s="136"/>
      <c r="AH144" s="136"/>
      <c r="AI144" s="136"/>
      <c r="AJ144" s="136"/>
      <c r="AK144" s="136"/>
      <c r="AL144" s="136"/>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c r="BK144" s="136"/>
      <c r="BL144" s="136"/>
      <c r="BM144" s="136"/>
      <c r="BN144" s="136"/>
      <c r="BO144" s="136"/>
      <c r="BP144" s="136"/>
      <c r="BQ144" s="136"/>
      <c r="BR144" s="136"/>
      <c r="BS144" s="136"/>
      <c r="BT144" s="136"/>
      <c r="BU144" s="136"/>
      <c r="BV144" s="136"/>
      <c r="BW144" s="136"/>
      <c r="BX144" s="136"/>
      <c r="BY144" s="136"/>
      <c r="BZ144" s="136"/>
      <c r="CA144" s="136"/>
      <c r="CB144" s="136"/>
      <c r="CC144" s="136"/>
      <c r="CD144" s="136"/>
      <c r="CE144" s="136"/>
      <c r="CF144" s="136"/>
      <c r="CG144" s="136"/>
      <c r="CH144" s="136"/>
      <c r="CI144" s="136"/>
      <c r="CJ144" s="136"/>
      <c r="CK144" s="136"/>
      <c r="CL144" s="136"/>
      <c r="CM144" s="136"/>
      <c r="CN144" s="136"/>
      <c r="CO144" s="136"/>
      <c r="CP144" s="136"/>
      <c r="CQ144" s="136"/>
      <c r="CR144" s="136"/>
      <c r="CS144" s="136"/>
      <c r="CT144" s="136"/>
    </row>
    <row r="145" spans="1:98"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c r="AA145" s="136"/>
      <c r="AB145" s="136"/>
      <c r="AC145" s="136"/>
      <c r="AD145" s="136"/>
      <c r="AE145" s="136"/>
      <c r="AF145" s="136"/>
      <c r="AG145" s="136"/>
      <c r="AH145" s="136"/>
      <c r="AI145" s="136"/>
      <c r="AJ145" s="136"/>
      <c r="AK145" s="136"/>
      <c r="AL145" s="136"/>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c r="BK145" s="136"/>
      <c r="BL145" s="136"/>
      <c r="BM145" s="136"/>
      <c r="BN145" s="136"/>
      <c r="BO145" s="136"/>
      <c r="BP145" s="136"/>
      <c r="BQ145" s="136"/>
      <c r="BR145" s="136"/>
      <c r="BS145" s="136"/>
      <c r="BT145" s="136"/>
      <c r="BU145" s="136"/>
      <c r="BV145" s="136"/>
      <c r="BW145" s="136"/>
      <c r="BX145" s="136"/>
      <c r="BY145" s="136"/>
      <c r="BZ145" s="136"/>
      <c r="CA145" s="136"/>
      <c r="CB145" s="136"/>
      <c r="CC145" s="136"/>
      <c r="CD145" s="136"/>
      <c r="CE145" s="136"/>
      <c r="CF145" s="136"/>
      <c r="CG145" s="136"/>
      <c r="CH145" s="136"/>
      <c r="CI145" s="136"/>
      <c r="CJ145" s="136"/>
      <c r="CK145" s="136"/>
      <c r="CL145" s="136"/>
      <c r="CM145" s="136"/>
      <c r="CN145" s="136"/>
      <c r="CO145" s="136"/>
      <c r="CP145" s="136"/>
      <c r="CQ145" s="136"/>
      <c r="CR145" s="136"/>
      <c r="CS145" s="136"/>
      <c r="CT145" s="136"/>
    </row>
    <row r="146" spans="1:98"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c r="AA146" s="136"/>
      <c r="AB146" s="136"/>
      <c r="AC146" s="136"/>
      <c r="AD146" s="136"/>
      <c r="AE146" s="136"/>
      <c r="AF146" s="136"/>
      <c r="AG146" s="136"/>
      <c r="AH146" s="136"/>
      <c r="AI146" s="136"/>
      <c r="AJ146" s="136"/>
      <c r="AK146" s="136"/>
      <c r="AL146" s="136"/>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c r="BK146" s="136"/>
      <c r="BL146" s="136"/>
      <c r="BM146" s="136"/>
      <c r="BN146" s="136"/>
      <c r="BO146" s="136"/>
      <c r="BP146" s="136"/>
      <c r="BQ146" s="136"/>
      <c r="BR146" s="136"/>
      <c r="BS146" s="136"/>
      <c r="BT146" s="136"/>
      <c r="BU146" s="136"/>
      <c r="BV146" s="136"/>
      <c r="BW146" s="136"/>
      <c r="BX146" s="136"/>
      <c r="BY146" s="136"/>
      <c r="BZ146" s="136"/>
      <c r="CA146" s="136"/>
      <c r="CB146" s="136"/>
      <c r="CC146" s="136"/>
      <c r="CD146" s="136"/>
      <c r="CE146" s="136"/>
      <c r="CF146" s="136"/>
      <c r="CG146" s="136"/>
      <c r="CH146" s="136"/>
      <c r="CI146" s="136"/>
      <c r="CJ146" s="136"/>
      <c r="CK146" s="136"/>
      <c r="CL146" s="136"/>
      <c r="CM146" s="136"/>
      <c r="CN146" s="136"/>
      <c r="CO146" s="136"/>
      <c r="CP146" s="136"/>
      <c r="CQ146" s="136"/>
      <c r="CR146" s="136"/>
      <c r="CS146" s="136"/>
      <c r="CT146" s="136"/>
    </row>
    <row r="147" spans="1:98"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c r="AA147" s="136"/>
      <c r="AB147" s="136"/>
      <c r="AC147" s="136"/>
      <c r="AD147" s="136"/>
      <c r="AE147" s="136"/>
      <c r="AF147" s="136"/>
      <c r="AG147" s="136"/>
      <c r="AH147" s="136"/>
      <c r="AI147" s="136"/>
      <c r="AJ147" s="136"/>
      <c r="AK147" s="136"/>
      <c r="AL147" s="136"/>
      <c r="AM147" s="136"/>
      <c r="AN147" s="136"/>
      <c r="AO147" s="136"/>
      <c r="AP147" s="136"/>
      <c r="AQ147" s="136"/>
      <c r="AR147" s="136"/>
      <c r="AS147" s="136"/>
      <c r="AT147" s="136"/>
      <c r="AU147" s="136"/>
      <c r="AV147" s="136"/>
      <c r="AW147" s="136"/>
      <c r="AX147" s="136"/>
      <c r="AY147" s="136"/>
      <c r="AZ147" s="136"/>
      <c r="BA147" s="136"/>
      <c r="BB147" s="136"/>
      <c r="BC147" s="136"/>
      <c r="BD147" s="136"/>
      <c r="BE147" s="136"/>
      <c r="BF147" s="136"/>
      <c r="BG147" s="136"/>
      <c r="BH147" s="136"/>
      <c r="BI147" s="136"/>
      <c r="BJ147" s="136"/>
      <c r="BK147" s="136"/>
      <c r="BL147" s="136"/>
      <c r="BM147" s="136"/>
      <c r="BN147" s="136"/>
      <c r="BO147" s="136"/>
      <c r="BP147" s="136"/>
      <c r="BQ147" s="136"/>
      <c r="BR147" s="136"/>
      <c r="BS147" s="136"/>
      <c r="BT147" s="136"/>
      <c r="BU147" s="136"/>
      <c r="BV147" s="136"/>
      <c r="BW147" s="136"/>
      <c r="BX147" s="136"/>
      <c r="BY147" s="136"/>
      <c r="BZ147" s="136"/>
      <c r="CA147" s="136"/>
      <c r="CB147" s="136"/>
      <c r="CC147" s="136"/>
      <c r="CD147" s="136"/>
      <c r="CE147" s="136"/>
      <c r="CF147" s="136"/>
      <c r="CG147" s="136"/>
      <c r="CH147" s="136"/>
      <c r="CI147" s="136"/>
      <c r="CJ147" s="136"/>
      <c r="CK147" s="136"/>
      <c r="CL147" s="136"/>
      <c r="CM147" s="136"/>
      <c r="CN147" s="136"/>
      <c r="CO147" s="136"/>
      <c r="CP147" s="136"/>
      <c r="CQ147" s="136"/>
      <c r="CR147" s="136"/>
      <c r="CS147" s="136"/>
      <c r="CT147" s="136"/>
    </row>
    <row r="148" spans="1:98"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c r="AA148" s="136"/>
      <c r="AB148" s="136"/>
      <c r="AC148" s="136"/>
      <c r="AD148" s="136"/>
      <c r="AE148" s="136"/>
      <c r="AF148" s="136"/>
      <c r="AG148" s="136"/>
      <c r="AH148" s="136"/>
      <c r="AI148" s="136"/>
      <c r="AJ148" s="136"/>
      <c r="AK148" s="136"/>
      <c r="AL148" s="136"/>
      <c r="AM148" s="136"/>
      <c r="AN148" s="136"/>
      <c r="AO148" s="136"/>
      <c r="AP148" s="136"/>
      <c r="AQ148" s="136"/>
      <c r="AR148" s="136"/>
      <c r="AS148" s="136"/>
      <c r="AT148" s="136"/>
      <c r="AU148" s="136"/>
      <c r="AV148" s="136"/>
      <c r="AW148" s="136"/>
      <c r="AX148" s="136"/>
      <c r="AY148" s="136"/>
      <c r="AZ148" s="136"/>
      <c r="BA148" s="136"/>
      <c r="BB148" s="136"/>
      <c r="BC148" s="136"/>
      <c r="BD148" s="136"/>
      <c r="BE148" s="136"/>
      <c r="BF148" s="136"/>
      <c r="BG148" s="136"/>
      <c r="BH148" s="136"/>
      <c r="BI148" s="136"/>
      <c r="BJ148" s="136"/>
      <c r="BK148" s="136"/>
      <c r="BL148" s="136"/>
      <c r="BM148" s="136"/>
      <c r="BN148" s="136"/>
      <c r="BO148" s="136"/>
      <c r="BP148" s="136"/>
      <c r="BQ148" s="136"/>
      <c r="BR148" s="136"/>
      <c r="BS148" s="136"/>
      <c r="BT148" s="136"/>
      <c r="BU148" s="136"/>
      <c r="BV148" s="136"/>
      <c r="BW148" s="136"/>
      <c r="BX148" s="136"/>
      <c r="BY148" s="136"/>
      <c r="BZ148" s="136"/>
      <c r="CA148" s="136"/>
      <c r="CB148" s="136"/>
      <c r="CC148" s="136"/>
      <c r="CD148" s="136"/>
      <c r="CE148" s="136"/>
      <c r="CF148" s="136"/>
      <c r="CG148" s="136"/>
      <c r="CH148" s="136"/>
      <c r="CI148" s="136"/>
      <c r="CJ148" s="136"/>
      <c r="CK148" s="136"/>
      <c r="CL148" s="136"/>
      <c r="CM148" s="136"/>
      <c r="CN148" s="136"/>
      <c r="CO148" s="136"/>
      <c r="CP148" s="136"/>
      <c r="CQ148" s="136"/>
      <c r="CR148" s="136"/>
      <c r="CS148" s="136"/>
      <c r="CT148" s="136"/>
    </row>
    <row r="149" spans="1:98"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c r="AA149" s="136"/>
      <c r="AB149" s="136"/>
      <c r="AC149" s="136"/>
      <c r="AD149" s="136"/>
      <c r="AE149" s="136"/>
      <c r="AF149" s="136"/>
      <c r="AG149" s="136"/>
      <c r="AH149" s="136"/>
      <c r="AI149" s="136"/>
      <c r="AJ149" s="136"/>
      <c r="AK149" s="136"/>
      <c r="AL149" s="136"/>
      <c r="AM149" s="136"/>
      <c r="AN149" s="136"/>
      <c r="AO149" s="136"/>
      <c r="AP149" s="136"/>
      <c r="AQ149" s="136"/>
      <c r="AR149" s="136"/>
      <c r="AS149" s="136"/>
      <c r="AT149" s="136"/>
      <c r="AU149" s="136"/>
      <c r="AV149" s="136"/>
      <c r="AW149" s="136"/>
      <c r="AX149" s="136"/>
      <c r="AY149" s="136"/>
      <c r="AZ149" s="136"/>
      <c r="BA149" s="136"/>
      <c r="BB149" s="136"/>
      <c r="BC149" s="136"/>
      <c r="BD149" s="136"/>
      <c r="BE149" s="136"/>
      <c r="BF149" s="136"/>
      <c r="BG149" s="136"/>
      <c r="BH149" s="136"/>
      <c r="BI149" s="136"/>
      <c r="BJ149" s="136"/>
      <c r="BK149" s="136"/>
      <c r="BL149" s="136"/>
      <c r="BM149" s="136"/>
      <c r="BN149" s="136"/>
      <c r="BO149" s="136"/>
      <c r="BP149" s="136"/>
      <c r="BQ149" s="136"/>
      <c r="BR149" s="136"/>
      <c r="BS149" s="136"/>
      <c r="BT149" s="136"/>
      <c r="BU149" s="136"/>
      <c r="BV149" s="136"/>
      <c r="BW149" s="136"/>
      <c r="BX149" s="136"/>
      <c r="BY149" s="136"/>
      <c r="BZ149" s="136"/>
      <c r="CA149" s="136"/>
      <c r="CB149" s="136"/>
      <c r="CC149" s="136"/>
      <c r="CD149" s="136"/>
      <c r="CE149" s="136"/>
      <c r="CF149" s="136"/>
      <c r="CG149" s="136"/>
      <c r="CH149" s="136"/>
      <c r="CI149" s="136"/>
      <c r="CJ149" s="136"/>
      <c r="CK149" s="136"/>
      <c r="CL149" s="136"/>
      <c r="CM149" s="136"/>
      <c r="CN149" s="136"/>
      <c r="CO149" s="136"/>
      <c r="CP149" s="136"/>
      <c r="CQ149" s="136"/>
      <c r="CR149" s="136"/>
      <c r="CS149" s="136"/>
      <c r="CT149" s="136"/>
    </row>
    <row r="150" spans="1:98"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6"/>
      <c r="AY150" s="136"/>
      <c r="AZ150" s="136"/>
      <c r="BA150" s="136"/>
      <c r="BB150" s="136"/>
      <c r="BC150" s="136"/>
      <c r="BD150" s="136"/>
      <c r="BE150" s="136"/>
      <c r="BF150" s="136"/>
      <c r="BG150" s="136"/>
      <c r="BH150" s="136"/>
      <c r="BI150" s="136"/>
      <c r="BJ150" s="136"/>
      <c r="BK150" s="136"/>
      <c r="BL150" s="136"/>
      <c r="BM150" s="136"/>
      <c r="BN150" s="136"/>
      <c r="BO150" s="136"/>
      <c r="BP150" s="136"/>
      <c r="BQ150" s="136"/>
      <c r="BR150" s="136"/>
      <c r="BS150" s="136"/>
      <c r="BT150" s="136"/>
      <c r="BU150" s="136"/>
      <c r="BV150" s="136"/>
      <c r="BW150" s="136"/>
      <c r="BX150" s="136"/>
      <c r="BY150" s="136"/>
      <c r="BZ150" s="136"/>
      <c r="CA150" s="136"/>
      <c r="CB150" s="136"/>
      <c r="CC150" s="136"/>
      <c r="CD150" s="136"/>
      <c r="CE150" s="136"/>
      <c r="CF150" s="136"/>
      <c r="CG150" s="136"/>
      <c r="CH150" s="136"/>
      <c r="CI150" s="136"/>
      <c r="CJ150" s="136"/>
      <c r="CK150" s="136"/>
      <c r="CL150" s="136"/>
      <c r="CM150" s="136"/>
      <c r="CN150" s="136"/>
      <c r="CO150" s="136"/>
      <c r="CP150" s="136"/>
      <c r="CQ150" s="136"/>
      <c r="CR150" s="136"/>
      <c r="CS150" s="136"/>
      <c r="CT150" s="136"/>
    </row>
    <row r="151" spans="1:98"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c r="AA151" s="136"/>
      <c r="AB151" s="136"/>
      <c r="AC151" s="136"/>
      <c r="AD151" s="136"/>
      <c r="AE151" s="136"/>
      <c r="AF151" s="136"/>
      <c r="AG151" s="136"/>
      <c r="AH151" s="136"/>
      <c r="AI151" s="136"/>
      <c r="AJ151" s="136"/>
      <c r="AK151" s="136"/>
      <c r="AL151" s="136"/>
      <c r="AM151" s="136"/>
      <c r="AN151" s="136"/>
      <c r="AO151" s="136"/>
      <c r="AP151" s="136"/>
      <c r="AQ151" s="136"/>
      <c r="AR151" s="136"/>
      <c r="AS151" s="136"/>
      <c r="AT151" s="136"/>
      <c r="AU151" s="136"/>
      <c r="AV151" s="136"/>
      <c r="AW151" s="136"/>
      <c r="AX151" s="136"/>
      <c r="AY151" s="136"/>
      <c r="AZ151" s="136"/>
      <c r="BA151" s="136"/>
      <c r="BB151" s="136"/>
      <c r="BC151" s="136"/>
      <c r="BD151" s="136"/>
      <c r="BE151" s="136"/>
      <c r="BF151" s="136"/>
      <c r="BG151" s="136"/>
      <c r="BH151" s="136"/>
      <c r="BI151" s="136"/>
      <c r="BJ151" s="136"/>
      <c r="BK151" s="136"/>
      <c r="BL151" s="136"/>
      <c r="BM151" s="136"/>
      <c r="BN151" s="136"/>
      <c r="BO151" s="136"/>
      <c r="BP151" s="136"/>
      <c r="BQ151" s="136"/>
      <c r="BR151" s="136"/>
      <c r="BS151" s="136"/>
      <c r="BT151" s="136"/>
      <c r="BU151" s="136"/>
      <c r="BV151" s="136"/>
      <c r="BW151" s="136"/>
      <c r="BX151" s="136"/>
      <c r="BY151" s="136"/>
      <c r="BZ151" s="136"/>
      <c r="CA151" s="136"/>
      <c r="CB151" s="136"/>
      <c r="CC151" s="136"/>
      <c r="CD151" s="136"/>
      <c r="CE151" s="136"/>
      <c r="CF151" s="136"/>
      <c r="CG151" s="136"/>
      <c r="CH151" s="136"/>
      <c r="CI151" s="136"/>
      <c r="CJ151" s="136"/>
      <c r="CK151" s="136"/>
      <c r="CL151" s="136"/>
      <c r="CM151" s="136"/>
      <c r="CN151" s="136"/>
      <c r="CO151" s="136"/>
      <c r="CP151" s="136"/>
      <c r="CQ151" s="136"/>
      <c r="CR151" s="136"/>
      <c r="CS151" s="136"/>
      <c r="CT151" s="136"/>
    </row>
    <row r="152" spans="1:98"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c r="AA152" s="136"/>
      <c r="AB152" s="136"/>
      <c r="AC152" s="136"/>
      <c r="AD152" s="136"/>
      <c r="AE152" s="136"/>
      <c r="AF152" s="136"/>
      <c r="AG152" s="136"/>
      <c r="AH152" s="136"/>
      <c r="AI152" s="136"/>
      <c r="AJ152" s="136"/>
      <c r="AK152" s="136"/>
      <c r="AL152" s="136"/>
      <c r="AM152" s="136"/>
      <c r="AN152" s="136"/>
      <c r="AO152" s="136"/>
      <c r="AP152" s="136"/>
      <c r="AQ152" s="136"/>
      <c r="AR152" s="136"/>
      <c r="AS152" s="136"/>
      <c r="AT152" s="136"/>
      <c r="AU152" s="136"/>
      <c r="AV152" s="136"/>
      <c r="AW152" s="136"/>
      <c r="AX152" s="136"/>
      <c r="AY152" s="136"/>
      <c r="AZ152" s="136"/>
      <c r="BA152" s="136"/>
      <c r="BB152" s="136"/>
      <c r="BC152" s="136"/>
      <c r="BD152" s="136"/>
      <c r="BE152" s="136"/>
      <c r="BF152" s="136"/>
      <c r="BG152" s="136"/>
      <c r="BH152" s="136"/>
      <c r="BI152" s="136"/>
      <c r="BJ152" s="136"/>
      <c r="BK152" s="136"/>
      <c r="BL152" s="136"/>
      <c r="BM152" s="136"/>
      <c r="BN152" s="136"/>
      <c r="BO152" s="136"/>
      <c r="BP152" s="136"/>
      <c r="BQ152" s="136"/>
      <c r="BR152" s="136"/>
      <c r="BS152" s="136"/>
      <c r="BT152" s="136"/>
      <c r="BU152" s="136"/>
      <c r="BV152" s="136"/>
      <c r="BW152" s="136"/>
      <c r="BX152" s="136"/>
      <c r="BY152" s="136"/>
      <c r="BZ152" s="136"/>
      <c r="CA152" s="136"/>
      <c r="CB152" s="136"/>
      <c r="CC152" s="136"/>
      <c r="CD152" s="136"/>
      <c r="CE152" s="136"/>
      <c r="CF152" s="136"/>
      <c r="CG152" s="136"/>
      <c r="CH152" s="136"/>
      <c r="CI152" s="136"/>
      <c r="CJ152" s="136"/>
      <c r="CK152" s="136"/>
      <c r="CL152" s="136"/>
      <c r="CM152" s="136"/>
      <c r="CN152" s="136"/>
      <c r="CO152" s="136"/>
      <c r="CP152" s="136"/>
      <c r="CQ152" s="136"/>
      <c r="CR152" s="136"/>
      <c r="CS152" s="136"/>
      <c r="CT152" s="136"/>
    </row>
    <row r="153" spans="1:98"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c r="AA153" s="136"/>
      <c r="AB153" s="136"/>
      <c r="AC153" s="136"/>
      <c r="AD153" s="136"/>
      <c r="AE153" s="136"/>
      <c r="AF153" s="136"/>
      <c r="AG153" s="136"/>
      <c r="AH153" s="136"/>
      <c r="AI153" s="136"/>
      <c r="AJ153" s="136"/>
      <c r="AK153" s="136"/>
      <c r="AL153" s="136"/>
      <c r="AM153" s="136"/>
      <c r="AN153" s="136"/>
      <c r="AO153" s="136"/>
      <c r="AP153" s="136"/>
      <c r="AQ153" s="136"/>
      <c r="AR153" s="136"/>
      <c r="AS153" s="136"/>
      <c r="AT153" s="136"/>
      <c r="AU153" s="136"/>
      <c r="AV153" s="136"/>
      <c r="AW153" s="136"/>
      <c r="AX153" s="136"/>
      <c r="AY153" s="136"/>
      <c r="AZ153" s="136"/>
      <c r="BA153" s="136"/>
      <c r="BB153" s="136"/>
      <c r="BC153" s="136"/>
      <c r="BD153" s="136"/>
      <c r="BE153" s="136"/>
      <c r="BF153" s="136"/>
      <c r="BG153" s="136"/>
      <c r="BH153" s="136"/>
      <c r="BI153" s="136"/>
      <c r="BJ153" s="136"/>
      <c r="BK153" s="136"/>
      <c r="BL153" s="136"/>
      <c r="BM153" s="136"/>
      <c r="BN153" s="136"/>
      <c r="BO153" s="136"/>
      <c r="BP153" s="136"/>
      <c r="BQ153" s="136"/>
      <c r="BR153" s="136"/>
      <c r="BS153" s="136"/>
      <c r="BT153" s="136"/>
      <c r="BU153" s="136"/>
      <c r="BV153" s="136"/>
      <c r="BW153" s="136"/>
      <c r="BX153" s="136"/>
      <c r="BY153" s="136"/>
      <c r="BZ153" s="136"/>
      <c r="CA153" s="136"/>
      <c r="CB153" s="136"/>
      <c r="CC153" s="136"/>
      <c r="CD153" s="136"/>
      <c r="CE153" s="136"/>
      <c r="CF153" s="136"/>
      <c r="CG153" s="136"/>
      <c r="CH153" s="136"/>
      <c r="CI153" s="136"/>
      <c r="CJ153" s="136"/>
      <c r="CK153" s="136"/>
      <c r="CL153" s="136"/>
      <c r="CM153" s="136"/>
      <c r="CN153" s="136"/>
      <c r="CO153" s="136"/>
      <c r="CP153" s="136"/>
      <c r="CQ153" s="136"/>
      <c r="CR153" s="136"/>
      <c r="CS153" s="136"/>
      <c r="CT153" s="136"/>
    </row>
    <row r="154" spans="1:98"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c r="AA154" s="136"/>
      <c r="AB154" s="136"/>
      <c r="AC154" s="136"/>
      <c r="AD154" s="136"/>
      <c r="AE154" s="136"/>
      <c r="AF154" s="136"/>
      <c r="AG154" s="136"/>
      <c r="AH154" s="136"/>
      <c r="AI154" s="136"/>
      <c r="AJ154" s="136"/>
      <c r="AK154" s="136"/>
      <c r="AL154" s="136"/>
      <c r="AM154" s="136"/>
      <c r="AN154" s="136"/>
      <c r="AO154" s="136"/>
      <c r="AP154" s="136"/>
      <c r="AQ154" s="136"/>
      <c r="AR154" s="136"/>
      <c r="AS154" s="136"/>
      <c r="AT154" s="136"/>
      <c r="AU154" s="136"/>
      <c r="AV154" s="136"/>
      <c r="AW154" s="136"/>
      <c r="AX154" s="136"/>
      <c r="AY154" s="136"/>
      <c r="AZ154" s="136"/>
      <c r="BA154" s="136"/>
      <c r="BB154" s="136"/>
      <c r="BC154" s="136"/>
      <c r="BD154" s="136"/>
      <c r="BE154" s="136"/>
      <c r="BF154" s="136"/>
      <c r="BG154" s="136"/>
      <c r="BH154" s="136"/>
      <c r="BI154" s="136"/>
      <c r="BJ154" s="136"/>
      <c r="BK154" s="136"/>
      <c r="BL154" s="136"/>
      <c r="BM154" s="136"/>
      <c r="BN154" s="136"/>
      <c r="BO154" s="136"/>
      <c r="BP154" s="136"/>
      <c r="BQ154" s="136"/>
      <c r="BR154" s="136"/>
      <c r="BS154" s="136"/>
      <c r="BT154" s="136"/>
      <c r="BU154" s="136"/>
      <c r="BV154" s="136"/>
      <c r="BW154" s="136"/>
      <c r="BX154" s="136"/>
      <c r="BY154" s="136"/>
      <c r="BZ154" s="136"/>
      <c r="CA154" s="136"/>
      <c r="CB154" s="136"/>
      <c r="CC154" s="136"/>
      <c r="CD154" s="136"/>
      <c r="CE154" s="136"/>
      <c r="CF154" s="136"/>
      <c r="CG154" s="136"/>
      <c r="CH154" s="136"/>
      <c r="CI154" s="136"/>
      <c r="CJ154" s="136"/>
      <c r="CK154" s="136"/>
      <c r="CL154" s="136"/>
      <c r="CM154" s="136"/>
      <c r="CN154" s="136"/>
      <c r="CO154" s="136"/>
      <c r="CP154" s="136"/>
      <c r="CQ154" s="136"/>
      <c r="CR154" s="136"/>
      <c r="CS154" s="136"/>
      <c r="CT154" s="136"/>
    </row>
    <row r="155" spans="1:98"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c r="AA155" s="136"/>
      <c r="AB155" s="136"/>
      <c r="AC155" s="136"/>
      <c r="AD155" s="136"/>
      <c r="AE155" s="136"/>
      <c r="AF155" s="136"/>
      <c r="AG155" s="136"/>
      <c r="AH155" s="136"/>
      <c r="AI155" s="136"/>
      <c r="AJ155" s="136"/>
      <c r="AK155" s="136"/>
      <c r="AL155" s="136"/>
      <c r="AM155" s="136"/>
      <c r="AN155" s="136"/>
      <c r="AO155" s="136"/>
      <c r="AP155" s="136"/>
      <c r="AQ155" s="136"/>
      <c r="AR155" s="136"/>
      <c r="AS155" s="136"/>
      <c r="AT155" s="136"/>
      <c r="AU155" s="136"/>
      <c r="AV155" s="136"/>
      <c r="AW155" s="136"/>
      <c r="AX155" s="136"/>
      <c r="AY155" s="136"/>
      <c r="AZ155" s="136"/>
      <c r="BA155" s="136"/>
      <c r="BB155" s="136"/>
      <c r="BC155" s="136"/>
      <c r="BD155" s="136"/>
      <c r="BE155" s="136"/>
      <c r="BF155" s="136"/>
      <c r="BG155" s="136"/>
      <c r="BH155" s="136"/>
      <c r="BI155" s="136"/>
      <c r="BJ155" s="136"/>
      <c r="BK155" s="136"/>
      <c r="BL155" s="136"/>
      <c r="BM155" s="136"/>
      <c r="BN155" s="136"/>
      <c r="BO155" s="136"/>
      <c r="BP155" s="136"/>
      <c r="BQ155" s="136"/>
      <c r="BR155" s="136"/>
      <c r="BS155" s="136"/>
      <c r="BT155" s="136"/>
      <c r="BU155" s="136"/>
      <c r="BV155" s="136"/>
      <c r="BW155" s="136"/>
      <c r="BX155" s="136"/>
      <c r="BY155" s="136"/>
      <c r="BZ155" s="136"/>
      <c r="CA155" s="136"/>
      <c r="CB155" s="136"/>
      <c r="CC155" s="136"/>
      <c r="CD155" s="136"/>
      <c r="CE155" s="136"/>
      <c r="CF155" s="136"/>
      <c r="CG155" s="136"/>
      <c r="CH155" s="136"/>
      <c r="CI155" s="136"/>
      <c r="CJ155" s="136"/>
      <c r="CK155" s="136"/>
      <c r="CL155" s="136"/>
      <c r="CM155" s="136"/>
      <c r="CN155" s="136"/>
      <c r="CO155" s="136"/>
      <c r="CP155" s="136"/>
      <c r="CQ155" s="136"/>
      <c r="CR155" s="136"/>
      <c r="CS155" s="136"/>
      <c r="CT155" s="136"/>
    </row>
    <row r="156" spans="1:98"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6"/>
      <c r="AY156" s="136"/>
      <c r="AZ156" s="136"/>
      <c r="BA156" s="136"/>
      <c r="BB156" s="136"/>
      <c r="BC156" s="136"/>
      <c r="BD156" s="136"/>
      <c r="BE156" s="136"/>
      <c r="BF156" s="136"/>
      <c r="BG156" s="136"/>
      <c r="BH156" s="136"/>
      <c r="BI156" s="136"/>
      <c r="BJ156" s="136"/>
      <c r="BK156" s="136"/>
      <c r="BL156" s="136"/>
      <c r="BM156" s="136"/>
      <c r="BN156" s="136"/>
      <c r="BO156" s="136"/>
      <c r="BP156" s="136"/>
      <c r="BQ156" s="136"/>
      <c r="BR156" s="136"/>
      <c r="BS156" s="136"/>
      <c r="BT156" s="136"/>
      <c r="BU156" s="136"/>
      <c r="BV156" s="136"/>
      <c r="BW156" s="136"/>
      <c r="BX156" s="136"/>
      <c r="BY156" s="136"/>
      <c r="BZ156" s="136"/>
      <c r="CA156" s="136"/>
      <c r="CB156" s="136"/>
      <c r="CC156" s="136"/>
      <c r="CD156" s="136"/>
      <c r="CE156" s="136"/>
      <c r="CF156" s="136"/>
      <c r="CG156" s="136"/>
      <c r="CH156" s="136"/>
      <c r="CI156" s="136"/>
      <c r="CJ156" s="136"/>
      <c r="CK156" s="136"/>
      <c r="CL156" s="136"/>
      <c r="CM156" s="136"/>
      <c r="CN156" s="136"/>
      <c r="CO156" s="136"/>
      <c r="CP156" s="136"/>
      <c r="CQ156" s="136"/>
      <c r="CR156" s="136"/>
      <c r="CS156" s="136"/>
      <c r="CT156" s="136"/>
    </row>
    <row r="157" spans="1:98"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c r="AA157" s="136"/>
      <c r="AB157" s="136"/>
      <c r="AC157" s="136"/>
      <c r="AD157" s="136"/>
      <c r="AE157" s="136"/>
      <c r="AF157" s="136"/>
      <c r="AG157" s="136"/>
      <c r="AH157" s="136"/>
      <c r="AI157" s="136"/>
      <c r="AJ157" s="136"/>
      <c r="AK157" s="136"/>
      <c r="AL157" s="136"/>
      <c r="AM157" s="136"/>
      <c r="AN157" s="136"/>
      <c r="AO157" s="136"/>
      <c r="AP157" s="136"/>
      <c r="AQ157" s="136"/>
      <c r="AR157" s="136"/>
      <c r="AS157" s="136"/>
      <c r="AT157" s="136"/>
      <c r="AU157" s="136"/>
      <c r="AV157" s="136"/>
      <c r="AW157" s="136"/>
      <c r="AX157" s="136"/>
      <c r="AY157" s="136"/>
      <c r="AZ157" s="136"/>
      <c r="BA157" s="136"/>
      <c r="BB157" s="136"/>
      <c r="BC157" s="136"/>
      <c r="BD157" s="136"/>
      <c r="BE157" s="136"/>
      <c r="BF157" s="136"/>
      <c r="BG157" s="136"/>
      <c r="BH157" s="136"/>
      <c r="BI157" s="136"/>
      <c r="BJ157" s="136"/>
      <c r="BK157" s="136"/>
      <c r="BL157" s="136"/>
      <c r="BM157" s="136"/>
      <c r="BN157" s="136"/>
      <c r="BO157" s="136"/>
      <c r="BP157" s="136"/>
      <c r="BQ157" s="136"/>
      <c r="BR157" s="136"/>
      <c r="BS157" s="136"/>
      <c r="BT157" s="136"/>
      <c r="BU157" s="136"/>
      <c r="BV157" s="136"/>
      <c r="BW157" s="136"/>
      <c r="BX157" s="136"/>
      <c r="BY157" s="136"/>
      <c r="BZ157" s="136"/>
      <c r="CA157" s="136"/>
      <c r="CB157" s="136"/>
      <c r="CC157" s="136"/>
      <c r="CD157" s="136"/>
      <c r="CE157" s="136"/>
      <c r="CF157" s="136"/>
      <c r="CG157" s="136"/>
      <c r="CH157" s="136"/>
      <c r="CI157" s="136"/>
      <c r="CJ157" s="136"/>
      <c r="CK157" s="136"/>
      <c r="CL157" s="136"/>
      <c r="CM157" s="136"/>
      <c r="CN157" s="136"/>
      <c r="CO157" s="136"/>
      <c r="CP157" s="136"/>
      <c r="CQ157" s="136"/>
      <c r="CR157" s="136"/>
      <c r="CS157" s="136"/>
      <c r="CT157" s="136"/>
    </row>
    <row r="158" spans="1:98"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6"/>
      <c r="AY158" s="136"/>
      <c r="AZ158" s="136"/>
      <c r="BA158" s="136"/>
      <c r="BB158" s="136"/>
      <c r="BC158" s="136"/>
      <c r="BD158" s="136"/>
      <c r="BE158" s="136"/>
      <c r="BF158" s="136"/>
      <c r="BG158" s="136"/>
      <c r="BH158" s="136"/>
      <c r="BI158" s="136"/>
      <c r="BJ158" s="136"/>
      <c r="BK158" s="136"/>
      <c r="BL158" s="136"/>
      <c r="BM158" s="136"/>
      <c r="BN158" s="136"/>
      <c r="BO158" s="136"/>
      <c r="BP158" s="136"/>
      <c r="BQ158" s="136"/>
      <c r="BR158" s="136"/>
      <c r="BS158" s="136"/>
      <c r="BT158" s="136"/>
      <c r="BU158" s="136"/>
      <c r="BV158" s="136"/>
      <c r="BW158" s="136"/>
      <c r="BX158" s="136"/>
      <c r="BY158" s="136"/>
      <c r="BZ158" s="136"/>
      <c r="CA158" s="136"/>
      <c r="CB158" s="136"/>
      <c r="CC158" s="136"/>
      <c r="CD158" s="136"/>
      <c r="CE158" s="136"/>
      <c r="CF158" s="136"/>
      <c r="CG158" s="136"/>
      <c r="CH158" s="136"/>
      <c r="CI158" s="136"/>
      <c r="CJ158" s="136"/>
      <c r="CK158" s="136"/>
      <c r="CL158" s="136"/>
      <c r="CM158" s="136"/>
      <c r="CN158" s="136"/>
      <c r="CO158" s="136"/>
      <c r="CP158" s="136"/>
      <c r="CQ158" s="136"/>
      <c r="CR158" s="136"/>
      <c r="CS158" s="136"/>
      <c r="CT158" s="136"/>
    </row>
    <row r="159" spans="1:98"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c r="AA159" s="136"/>
      <c r="AB159" s="136"/>
      <c r="AC159" s="136"/>
      <c r="AD159" s="136"/>
      <c r="AE159" s="136"/>
      <c r="AF159" s="136"/>
      <c r="AG159" s="136"/>
      <c r="AH159" s="136"/>
      <c r="AI159" s="136"/>
      <c r="AJ159" s="136"/>
      <c r="AK159" s="136"/>
      <c r="AL159" s="136"/>
      <c r="AM159" s="136"/>
      <c r="AN159" s="136"/>
      <c r="AO159" s="136"/>
      <c r="AP159" s="136"/>
      <c r="AQ159" s="136"/>
      <c r="AR159" s="136"/>
      <c r="AS159" s="136"/>
      <c r="AT159" s="136"/>
      <c r="AU159" s="136"/>
      <c r="AV159" s="136"/>
      <c r="AW159" s="136"/>
      <c r="AX159" s="136"/>
      <c r="AY159" s="136"/>
      <c r="AZ159" s="136"/>
      <c r="BA159" s="136"/>
      <c r="BB159" s="136"/>
      <c r="BC159" s="136"/>
      <c r="BD159" s="136"/>
      <c r="BE159" s="136"/>
      <c r="BF159" s="136"/>
      <c r="BG159" s="136"/>
      <c r="BH159" s="136"/>
      <c r="BI159" s="136"/>
      <c r="BJ159" s="136"/>
      <c r="BK159" s="136"/>
      <c r="BL159" s="136"/>
      <c r="BM159" s="136"/>
      <c r="BN159" s="136"/>
      <c r="BO159" s="136"/>
      <c r="BP159" s="136"/>
      <c r="BQ159" s="136"/>
      <c r="BR159" s="136"/>
      <c r="BS159" s="136"/>
      <c r="BT159" s="136"/>
      <c r="BU159" s="136"/>
      <c r="BV159" s="136"/>
      <c r="BW159" s="136"/>
      <c r="BX159" s="136"/>
      <c r="BY159" s="136"/>
      <c r="BZ159" s="136"/>
      <c r="CA159" s="136"/>
      <c r="CB159" s="136"/>
      <c r="CC159" s="136"/>
      <c r="CD159" s="136"/>
      <c r="CE159" s="136"/>
      <c r="CF159" s="136"/>
      <c r="CG159" s="136"/>
      <c r="CH159" s="136"/>
      <c r="CI159" s="136"/>
      <c r="CJ159" s="136"/>
      <c r="CK159" s="136"/>
      <c r="CL159" s="136"/>
      <c r="CM159" s="136"/>
      <c r="CN159" s="136"/>
      <c r="CO159" s="136"/>
      <c r="CP159" s="136"/>
      <c r="CQ159" s="136"/>
      <c r="CR159" s="136"/>
      <c r="CS159" s="136"/>
      <c r="CT159" s="136"/>
    </row>
    <row r="160" spans="1:98"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c r="AA160" s="136"/>
      <c r="AB160" s="136"/>
      <c r="AC160" s="136"/>
      <c r="AD160" s="136"/>
      <c r="AE160" s="136"/>
      <c r="AF160" s="136"/>
      <c r="AG160" s="136"/>
      <c r="AH160" s="136"/>
      <c r="AI160" s="136"/>
      <c r="AJ160" s="136"/>
      <c r="AK160" s="136"/>
      <c r="AL160" s="136"/>
      <c r="AM160" s="136"/>
      <c r="AN160" s="136"/>
      <c r="AO160" s="136"/>
      <c r="AP160" s="136"/>
      <c r="AQ160" s="136"/>
      <c r="AR160" s="136"/>
      <c r="AS160" s="136"/>
      <c r="AT160" s="136"/>
      <c r="AU160" s="136"/>
      <c r="AV160" s="136"/>
      <c r="AW160" s="136"/>
      <c r="AX160" s="136"/>
      <c r="AY160" s="136"/>
      <c r="AZ160" s="136"/>
      <c r="BA160" s="136"/>
      <c r="BB160" s="136"/>
      <c r="BC160" s="136"/>
      <c r="BD160" s="136"/>
      <c r="BE160" s="136"/>
      <c r="BF160" s="136"/>
      <c r="BG160" s="136"/>
      <c r="BH160" s="136"/>
      <c r="BI160" s="136"/>
      <c r="BJ160" s="136"/>
      <c r="BK160" s="136"/>
      <c r="BL160" s="136"/>
      <c r="BM160" s="136"/>
      <c r="BN160" s="136"/>
      <c r="BO160" s="136"/>
      <c r="BP160" s="136"/>
      <c r="BQ160" s="136"/>
      <c r="BR160" s="136"/>
      <c r="BS160" s="136"/>
      <c r="BT160" s="136"/>
      <c r="BU160" s="136"/>
      <c r="BV160" s="136"/>
      <c r="BW160" s="136"/>
      <c r="BX160" s="136"/>
      <c r="BY160" s="136"/>
      <c r="BZ160" s="136"/>
      <c r="CA160" s="136"/>
      <c r="CB160" s="136"/>
      <c r="CC160" s="136"/>
      <c r="CD160" s="136"/>
      <c r="CE160" s="136"/>
      <c r="CF160" s="136"/>
      <c r="CG160" s="136"/>
      <c r="CH160" s="136"/>
      <c r="CI160" s="136"/>
      <c r="CJ160" s="136"/>
      <c r="CK160" s="136"/>
      <c r="CL160" s="136"/>
      <c r="CM160" s="136"/>
      <c r="CN160" s="136"/>
      <c r="CO160" s="136"/>
      <c r="CP160" s="136"/>
      <c r="CQ160" s="136"/>
      <c r="CR160" s="136"/>
      <c r="CS160" s="136"/>
      <c r="CT160" s="136"/>
    </row>
    <row r="161" spans="1:98"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c r="AA161" s="136"/>
      <c r="AB161" s="136"/>
      <c r="AC161" s="136"/>
      <c r="AD161" s="136"/>
      <c r="AE161" s="136"/>
      <c r="AF161" s="136"/>
      <c r="AG161" s="136"/>
      <c r="AH161" s="136"/>
      <c r="AI161" s="136"/>
      <c r="AJ161" s="136"/>
      <c r="AK161" s="136"/>
      <c r="AL161" s="136"/>
      <c r="AM161" s="136"/>
      <c r="AN161" s="136"/>
      <c r="AO161" s="136"/>
      <c r="AP161" s="136"/>
      <c r="AQ161" s="136"/>
      <c r="AR161" s="136"/>
      <c r="AS161" s="136"/>
      <c r="AT161" s="136"/>
      <c r="AU161" s="136"/>
      <c r="AV161" s="136"/>
      <c r="AW161" s="136"/>
      <c r="AX161" s="136"/>
      <c r="AY161" s="136"/>
      <c r="AZ161" s="136"/>
      <c r="BA161" s="136"/>
      <c r="BB161" s="136"/>
      <c r="BC161" s="136"/>
      <c r="BD161" s="136"/>
      <c r="BE161" s="136"/>
      <c r="BF161" s="136"/>
      <c r="BG161" s="136"/>
      <c r="BH161" s="136"/>
      <c r="BI161" s="136"/>
      <c r="BJ161" s="136"/>
      <c r="BK161" s="136"/>
      <c r="BL161" s="136"/>
      <c r="BM161" s="136"/>
      <c r="BN161" s="136"/>
      <c r="BO161" s="136"/>
      <c r="BP161" s="136"/>
      <c r="BQ161" s="136"/>
      <c r="BR161" s="136"/>
      <c r="BS161" s="136"/>
      <c r="BT161" s="136"/>
      <c r="BU161" s="136"/>
      <c r="BV161" s="136"/>
      <c r="BW161" s="136"/>
      <c r="BX161" s="136"/>
      <c r="BY161" s="136"/>
      <c r="BZ161" s="136"/>
      <c r="CA161" s="136"/>
      <c r="CB161" s="136"/>
      <c r="CC161" s="136"/>
      <c r="CD161" s="136"/>
      <c r="CE161" s="136"/>
      <c r="CF161" s="136"/>
      <c r="CG161" s="136"/>
      <c r="CH161" s="136"/>
      <c r="CI161" s="136"/>
      <c r="CJ161" s="136"/>
      <c r="CK161" s="136"/>
      <c r="CL161" s="136"/>
      <c r="CM161" s="136"/>
      <c r="CN161" s="136"/>
      <c r="CO161" s="136"/>
      <c r="CP161" s="136"/>
      <c r="CQ161" s="136"/>
      <c r="CR161" s="136"/>
      <c r="CS161" s="136"/>
      <c r="CT161" s="136"/>
    </row>
    <row r="162" spans="1:98"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c r="AA162" s="136"/>
      <c r="AB162" s="136"/>
      <c r="AC162" s="136"/>
      <c r="AD162" s="136"/>
      <c r="AE162" s="136"/>
      <c r="AF162" s="136"/>
      <c r="AG162" s="136"/>
      <c r="AH162" s="136"/>
      <c r="AI162" s="136"/>
      <c r="AJ162" s="136"/>
      <c r="AK162" s="136"/>
      <c r="AL162" s="136"/>
      <c r="AM162" s="136"/>
      <c r="AN162" s="136"/>
      <c r="AO162" s="136"/>
      <c r="AP162" s="136"/>
      <c r="AQ162" s="136"/>
      <c r="AR162" s="136"/>
      <c r="AS162" s="136"/>
      <c r="AT162" s="136"/>
      <c r="AU162" s="136"/>
      <c r="AV162" s="136"/>
      <c r="AW162" s="136"/>
      <c r="AX162" s="136"/>
      <c r="AY162" s="136"/>
      <c r="AZ162" s="136"/>
      <c r="BA162" s="136"/>
      <c r="BB162" s="136"/>
      <c r="BC162" s="136"/>
      <c r="BD162" s="136"/>
      <c r="BE162" s="136"/>
      <c r="BF162" s="136"/>
      <c r="BG162" s="136"/>
      <c r="BH162" s="136"/>
      <c r="BI162" s="136"/>
      <c r="BJ162" s="136"/>
      <c r="BK162" s="136"/>
      <c r="BL162" s="136"/>
      <c r="BM162" s="136"/>
      <c r="BN162" s="136"/>
      <c r="BO162" s="136"/>
      <c r="BP162" s="136"/>
      <c r="BQ162" s="136"/>
      <c r="BR162" s="136"/>
      <c r="BS162" s="136"/>
      <c r="BT162" s="136"/>
      <c r="BU162" s="136"/>
      <c r="BV162" s="136"/>
      <c r="BW162" s="136"/>
      <c r="BX162" s="136"/>
      <c r="BY162" s="136"/>
      <c r="BZ162" s="136"/>
      <c r="CA162" s="136"/>
      <c r="CB162" s="136"/>
      <c r="CC162" s="136"/>
      <c r="CD162" s="136"/>
      <c r="CE162" s="136"/>
      <c r="CF162" s="136"/>
      <c r="CG162" s="136"/>
      <c r="CH162" s="136"/>
      <c r="CI162" s="136"/>
      <c r="CJ162" s="136"/>
      <c r="CK162" s="136"/>
      <c r="CL162" s="136"/>
      <c r="CM162" s="136"/>
      <c r="CN162" s="136"/>
      <c r="CO162" s="136"/>
      <c r="CP162" s="136"/>
      <c r="CQ162" s="136"/>
      <c r="CR162" s="136"/>
      <c r="CS162" s="136"/>
      <c r="CT162" s="136"/>
    </row>
    <row r="163" spans="1:98"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c r="AA163" s="136"/>
      <c r="AB163" s="136"/>
      <c r="AC163" s="136"/>
      <c r="AD163" s="136"/>
      <c r="AE163" s="136"/>
      <c r="AF163" s="136"/>
      <c r="AG163" s="136"/>
      <c r="AH163" s="136"/>
      <c r="AI163" s="136"/>
      <c r="AJ163" s="136"/>
      <c r="AK163" s="136"/>
      <c r="AL163" s="136"/>
      <c r="AM163" s="136"/>
      <c r="AN163" s="136"/>
      <c r="AO163" s="136"/>
      <c r="AP163" s="136"/>
      <c r="AQ163" s="136"/>
      <c r="AR163" s="136"/>
      <c r="AS163" s="136"/>
      <c r="AT163" s="136"/>
      <c r="AU163" s="136"/>
      <c r="AV163" s="136"/>
      <c r="AW163" s="136"/>
      <c r="AX163" s="136"/>
      <c r="AY163" s="136"/>
      <c r="AZ163" s="136"/>
      <c r="BA163" s="136"/>
      <c r="BB163" s="136"/>
      <c r="BC163" s="136"/>
      <c r="BD163" s="136"/>
      <c r="BE163" s="136"/>
      <c r="BF163" s="136"/>
      <c r="BG163" s="136"/>
      <c r="BH163" s="136"/>
      <c r="BI163" s="136"/>
      <c r="BJ163" s="136"/>
      <c r="BK163" s="136"/>
      <c r="BL163" s="136"/>
      <c r="BM163" s="136"/>
      <c r="BN163" s="136"/>
      <c r="BO163" s="136"/>
      <c r="BP163" s="136"/>
      <c r="BQ163" s="136"/>
      <c r="BR163" s="136"/>
      <c r="BS163" s="136"/>
      <c r="BT163" s="136"/>
      <c r="BU163" s="136"/>
      <c r="BV163" s="136"/>
      <c r="BW163" s="136"/>
      <c r="BX163" s="136"/>
      <c r="BY163" s="136"/>
      <c r="BZ163" s="136"/>
      <c r="CA163" s="136"/>
      <c r="CB163" s="136"/>
      <c r="CC163" s="136"/>
      <c r="CD163" s="136"/>
      <c r="CE163" s="136"/>
      <c r="CF163" s="136"/>
      <c r="CG163" s="136"/>
      <c r="CH163" s="136"/>
      <c r="CI163" s="136"/>
      <c r="CJ163" s="136"/>
      <c r="CK163" s="136"/>
      <c r="CL163" s="136"/>
      <c r="CM163" s="136"/>
      <c r="CN163" s="136"/>
      <c r="CO163" s="136"/>
      <c r="CP163" s="136"/>
      <c r="CQ163" s="136"/>
      <c r="CR163" s="136"/>
      <c r="CS163" s="136"/>
      <c r="CT163" s="136"/>
    </row>
    <row r="164" spans="1:98"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6"/>
      <c r="AY164" s="136"/>
      <c r="AZ164" s="136"/>
      <c r="BA164" s="136"/>
      <c r="BB164" s="136"/>
      <c r="BC164" s="136"/>
      <c r="BD164" s="136"/>
      <c r="BE164" s="136"/>
      <c r="BF164" s="136"/>
      <c r="BG164" s="136"/>
      <c r="BH164" s="136"/>
      <c r="BI164" s="136"/>
      <c r="BJ164" s="136"/>
      <c r="BK164" s="136"/>
      <c r="BL164" s="136"/>
      <c r="BM164" s="136"/>
      <c r="BN164" s="136"/>
      <c r="BO164" s="136"/>
      <c r="BP164" s="136"/>
      <c r="BQ164" s="136"/>
      <c r="BR164" s="136"/>
      <c r="BS164" s="136"/>
      <c r="BT164" s="136"/>
      <c r="BU164" s="136"/>
      <c r="BV164" s="136"/>
      <c r="BW164" s="136"/>
      <c r="BX164" s="136"/>
      <c r="BY164" s="136"/>
      <c r="BZ164" s="136"/>
      <c r="CA164" s="136"/>
      <c r="CB164" s="136"/>
      <c r="CC164" s="136"/>
      <c r="CD164" s="136"/>
      <c r="CE164" s="136"/>
      <c r="CF164" s="136"/>
      <c r="CG164" s="136"/>
      <c r="CH164" s="136"/>
      <c r="CI164" s="136"/>
      <c r="CJ164" s="136"/>
      <c r="CK164" s="136"/>
      <c r="CL164" s="136"/>
      <c r="CM164" s="136"/>
      <c r="CN164" s="136"/>
      <c r="CO164" s="136"/>
      <c r="CP164" s="136"/>
      <c r="CQ164" s="136"/>
      <c r="CR164" s="136"/>
      <c r="CS164" s="136"/>
      <c r="CT164" s="136"/>
    </row>
    <row r="165" spans="1:98"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c r="AA165" s="136"/>
      <c r="AB165" s="136"/>
      <c r="AC165" s="136"/>
      <c r="AD165" s="136"/>
      <c r="AE165" s="136"/>
      <c r="AF165" s="136"/>
      <c r="AG165" s="136"/>
      <c r="AH165" s="136"/>
      <c r="AI165" s="136"/>
      <c r="AJ165" s="136"/>
      <c r="AK165" s="136"/>
      <c r="AL165" s="136"/>
      <c r="AM165" s="136"/>
      <c r="AN165" s="136"/>
      <c r="AO165" s="136"/>
      <c r="AP165" s="136"/>
      <c r="AQ165" s="136"/>
      <c r="AR165" s="136"/>
      <c r="AS165" s="136"/>
      <c r="AT165" s="136"/>
      <c r="AU165" s="136"/>
      <c r="AV165" s="136"/>
      <c r="AW165" s="136"/>
      <c r="AX165" s="136"/>
      <c r="AY165" s="136"/>
      <c r="AZ165" s="136"/>
      <c r="BA165" s="136"/>
      <c r="BB165" s="136"/>
      <c r="BC165" s="136"/>
      <c r="BD165" s="136"/>
      <c r="BE165" s="136"/>
      <c r="BF165" s="136"/>
      <c r="BG165" s="136"/>
      <c r="BH165" s="136"/>
      <c r="BI165" s="136"/>
      <c r="BJ165" s="136"/>
      <c r="BK165" s="136"/>
      <c r="BL165" s="136"/>
      <c r="BM165" s="136"/>
      <c r="BN165" s="136"/>
      <c r="BO165" s="136"/>
      <c r="BP165" s="136"/>
      <c r="BQ165" s="136"/>
      <c r="BR165" s="136"/>
      <c r="BS165" s="136"/>
      <c r="BT165" s="136"/>
      <c r="BU165" s="136"/>
      <c r="BV165" s="136"/>
      <c r="BW165" s="136"/>
      <c r="BX165" s="136"/>
      <c r="BY165" s="136"/>
      <c r="BZ165" s="136"/>
      <c r="CA165" s="136"/>
      <c r="CB165" s="136"/>
      <c r="CC165" s="136"/>
      <c r="CD165" s="136"/>
      <c r="CE165" s="136"/>
      <c r="CF165" s="136"/>
      <c r="CG165" s="136"/>
      <c r="CH165" s="136"/>
      <c r="CI165" s="136"/>
      <c r="CJ165" s="136"/>
      <c r="CK165" s="136"/>
      <c r="CL165" s="136"/>
      <c r="CM165" s="136"/>
      <c r="CN165" s="136"/>
      <c r="CO165" s="136"/>
      <c r="CP165" s="136"/>
      <c r="CQ165" s="136"/>
      <c r="CR165" s="136"/>
      <c r="CS165" s="136"/>
      <c r="CT165" s="136"/>
    </row>
    <row r="166" spans="1:98"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6"/>
      <c r="AY166" s="136"/>
      <c r="AZ166" s="136"/>
      <c r="BA166" s="136"/>
      <c r="BB166" s="136"/>
      <c r="BC166" s="136"/>
      <c r="BD166" s="136"/>
      <c r="BE166" s="136"/>
      <c r="BF166" s="136"/>
      <c r="BG166" s="136"/>
      <c r="BH166" s="136"/>
      <c r="BI166" s="136"/>
      <c r="BJ166" s="136"/>
      <c r="BK166" s="136"/>
      <c r="BL166" s="136"/>
      <c r="BM166" s="136"/>
      <c r="BN166" s="136"/>
      <c r="BO166" s="136"/>
      <c r="BP166" s="136"/>
      <c r="BQ166" s="136"/>
      <c r="BR166" s="136"/>
      <c r="BS166" s="136"/>
      <c r="BT166" s="136"/>
      <c r="BU166" s="136"/>
      <c r="BV166" s="136"/>
      <c r="BW166" s="136"/>
      <c r="BX166" s="136"/>
      <c r="BY166" s="136"/>
      <c r="BZ166" s="136"/>
      <c r="CA166" s="136"/>
      <c r="CB166" s="136"/>
      <c r="CC166" s="136"/>
      <c r="CD166" s="136"/>
      <c r="CE166" s="136"/>
      <c r="CF166" s="136"/>
      <c r="CG166" s="136"/>
      <c r="CH166" s="136"/>
      <c r="CI166" s="136"/>
      <c r="CJ166" s="136"/>
      <c r="CK166" s="136"/>
      <c r="CL166" s="136"/>
      <c r="CM166" s="136"/>
      <c r="CN166" s="136"/>
      <c r="CO166" s="136"/>
      <c r="CP166" s="136"/>
      <c r="CQ166" s="136"/>
      <c r="CR166" s="136"/>
      <c r="CS166" s="136"/>
      <c r="CT166" s="136"/>
    </row>
    <row r="167" spans="1:98"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c r="AA167" s="136"/>
      <c r="AB167" s="136"/>
      <c r="AC167" s="136"/>
      <c r="AD167" s="136"/>
      <c r="AE167" s="136"/>
      <c r="AF167" s="136"/>
      <c r="AG167" s="136"/>
      <c r="AH167" s="136"/>
      <c r="AI167" s="136"/>
      <c r="AJ167" s="136"/>
      <c r="AK167" s="136"/>
      <c r="AL167" s="136"/>
      <c r="AM167" s="136"/>
      <c r="AN167" s="136"/>
      <c r="AO167" s="136"/>
      <c r="AP167" s="136"/>
      <c r="AQ167" s="136"/>
      <c r="AR167" s="136"/>
      <c r="AS167" s="136"/>
      <c r="AT167" s="136"/>
      <c r="AU167" s="136"/>
      <c r="AV167" s="136"/>
      <c r="AW167" s="136"/>
      <c r="AX167" s="136"/>
      <c r="AY167" s="136"/>
      <c r="AZ167" s="136"/>
      <c r="BA167" s="136"/>
      <c r="BB167" s="136"/>
      <c r="BC167" s="136"/>
      <c r="BD167" s="136"/>
      <c r="BE167" s="136"/>
      <c r="BF167" s="136"/>
      <c r="BG167" s="136"/>
      <c r="BH167" s="136"/>
      <c r="BI167" s="136"/>
      <c r="BJ167" s="136"/>
      <c r="BK167" s="136"/>
      <c r="BL167" s="136"/>
      <c r="BM167" s="136"/>
      <c r="BN167" s="136"/>
      <c r="BO167" s="136"/>
      <c r="BP167" s="136"/>
      <c r="BQ167" s="136"/>
      <c r="BR167" s="136"/>
      <c r="BS167" s="136"/>
      <c r="BT167" s="136"/>
      <c r="BU167" s="136"/>
      <c r="BV167" s="136"/>
      <c r="BW167" s="136"/>
      <c r="BX167" s="136"/>
      <c r="BY167" s="136"/>
      <c r="BZ167" s="136"/>
      <c r="CA167" s="136"/>
      <c r="CB167" s="136"/>
      <c r="CC167" s="136"/>
      <c r="CD167" s="136"/>
      <c r="CE167" s="136"/>
      <c r="CF167" s="136"/>
      <c r="CG167" s="136"/>
      <c r="CH167" s="136"/>
      <c r="CI167" s="136"/>
      <c r="CJ167" s="136"/>
      <c r="CK167" s="136"/>
      <c r="CL167" s="136"/>
      <c r="CM167" s="136"/>
      <c r="CN167" s="136"/>
      <c r="CO167" s="136"/>
      <c r="CP167" s="136"/>
      <c r="CQ167" s="136"/>
      <c r="CR167" s="136"/>
      <c r="CS167" s="136"/>
      <c r="CT167" s="136"/>
    </row>
    <row r="168" spans="1:98"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6"/>
      <c r="AY168" s="136"/>
      <c r="AZ168" s="136"/>
      <c r="BA168" s="136"/>
      <c r="BB168" s="136"/>
      <c r="BC168" s="136"/>
      <c r="BD168" s="136"/>
      <c r="BE168" s="136"/>
      <c r="BF168" s="136"/>
      <c r="BG168" s="136"/>
      <c r="BH168" s="136"/>
      <c r="BI168" s="136"/>
      <c r="BJ168" s="136"/>
      <c r="BK168" s="136"/>
      <c r="BL168" s="136"/>
      <c r="BM168" s="136"/>
      <c r="BN168" s="136"/>
      <c r="BO168" s="136"/>
      <c r="BP168" s="136"/>
      <c r="BQ168" s="136"/>
      <c r="BR168" s="136"/>
      <c r="BS168" s="136"/>
      <c r="BT168" s="136"/>
      <c r="BU168" s="136"/>
      <c r="BV168" s="136"/>
      <c r="BW168" s="136"/>
      <c r="BX168" s="136"/>
      <c r="BY168" s="136"/>
      <c r="BZ168" s="136"/>
      <c r="CA168" s="136"/>
      <c r="CB168" s="136"/>
      <c r="CC168" s="136"/>
      <c r="CD168" s="136"/>
      <c r="CE168" s="136"/>
      <c r="CF168" s="136"/>
      <c r="CG168" s="136"/>
      <c r="CH168" s="136"/>
      <c r="CI168" s="136"/>
      <c r="CJ168" s="136"/>
      <c r="CK168" s="136"/>
      <c r="CL168" s="136"/>
      <c r="CM168" s="136"/>
      <c r="CN168" s="136"/>
      <c r="CO168" s="136"/>
      <c r="CP168" s="136"/>
      <c r="CQ168" s="136"/>
      <c r="CR168" s="136"/>
      <c r="CS168" s="136"/>
      <c r="CT168" s="136"/>
    </row>
    <row r="169" spans="1:98"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c r="AA169" s="136"/>
      <c r="AB169" s="136"/>
      <c r="AC169" s="136"/>
      <c r="AD169" s="136"/>
      <c r="AE169" s="136"/>
      <c r="AF169" s="136"/>
      <c r="AG169" s="136"/>
      <c r="AH169" s="136"/>
      <c r="AI169" s="136"/>
      <c r="AJ169" s="136"/>
      <c r="AK169" s="136"/>
      <c r="AL169" s="136"/>
      <c r="AM169" s="136"/>
      <c r="AN169" s="136"/>
      <c r="AO169" s="136"/>
      <c r="AP169" s="136"/>
      <c r="AQ169" s="136"/>
      <c r="AR169" s="136"/>
      <c r="AS169" s="136"/>
      <c r="AT169" s="136"/>
      <c r="AU169" s="136"/>
      <c r="AV169" s="136"/>
      <c r="AW169" s="136"/>
      <c r="AX169" s="136"/>
      <c r="AY169" s="136"/>
      <c r="AZ169" s="136"/>
      <c r="BA169" s="136"/>
      <c r="BB169" s="136"/>
      <c r="BC169" s="136"/>
      <c r="BD169" s="136"/>
      <c r="BE169" s="136"/>
      <c r="BF169" s="136"/>
      <c r="BG169" s="136"/>
      <c r="BH169" s="136"/>
      <c r="BI169" s="136"/>
      <c r="BJ169" s="136"/>
      <c r="BK169" s="136"/>
      <c r="BL169" s="136"/>
      <c r="BM169" s="136"/>
      <c r="BN169" s="136"/>
      <c r="BO169" s="136"/>
      <c r="BP169" s="136"/>
      <c r="BQ169" s="136"/>
      <c r="BR169" s="136"/>
      <c r="BS169" s="136"/>
      <c r="BT169" s="136"/>
      <c r="BU169" s="136"/>
      <c r="BV169" s="136"/>
      <c r="BW169" s="136"/>
      <c r="BX169" s="136"/>
      <c r="BY169" s="136"/>
      <c r="BZ169" s="136"/>
      <c r="CA169" s="136"/>
      <c r="CB169" s="136"/>
      <c r="CC169" s="136"/>
      <c r="CD169" s="136"/>
      <c r="CE169" s="136"/>
      <c r="CF169" s="136"/>
      <c r="CG169" s="136"/>
      <c r="CH169" s="136"/>
      <c r="CI169" s="136"/>
      <c r="CJ169" s="136"/>
      <c r="CK169" s="136"/>
      <c r="CL169" s="136"/>
      <c r="CM169" s="136"/>
      <c r="CN169" s="136"/>
      <c r="CO169" s="136"/>
      <c r="CP169" s="136"/>
      <c r="CQ169" s="136"/>
      <c r="CR169" s="136"/>
      <c r="CS169" s="136"/>
      <c r="CT169" s="136"/>
    </row>
    <row r="170" spans="1:98"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6"/>
      <c r="AY170" s="136"/>
      <c r="AZ170" s="136"/>
      <c r="BA170" s="136"/>
      <c r="BB170" s="136"/>
      <c r="BC170" s="136"/>
      <c r="BD170" s="136"/>
      <c r="BE170" s="136"/>
      <c r="BF170" s="136"/>
      <c r="BG170" s="136"/>
      <c r="BH170" s="136"/>
      <c r="BI170" s="136"/>
      <c r="BJ170" s="136"/>
      <c r="BK170" s="136"/>
      <c r="BL170" s="136"/>
      <c r="BM170" s="136"/>
      <c r="BN170" s="136"/>
      <c r="BO170" s="136"/>
      <c r="BP170" s="136"/>
      <c r="BQ170" s="136"/>
      <c r="BR170" s="136"/>
      <c r="BS170" s="136"/>
      <c r="BT170" s="136"/>
      <c r="BU170" s="136"/>
      <c r="BV170" s="136"/>
      <c r="BW170" s="136"/>
      <c r="BX170" s="136"/>
      <c r="BY170" s="136"/>
      <c r="BZ170" s="136"/>
      <c r="CA170" s="136"/>
      <c r="CB170" s="136"/>
      <c r="CC170" s="136"/>
      <c r="CD170" s="136"/>
      <c r="CE170" s="136"/>
      <c r="CF170" s="136"/>
      <c r="CG170" s="136"/>
      <c r="CH170" s="136"/>
      <c r="CI170" s="136"/>
      <c r="CJ170" s="136"/>
      <c r="CK170" s="136"/>
      <c r="CL170" s="136"/>
      <c r="CM170" s="136"/>
      <c r="CN170" s="136"/>
      <c r="CO170" s="136"/>
      <c r="CP170" s="136"/>
      <c r="CQ170" s="136"/>
      <c r="CR170" s="136"/>
      <c r="CS170" s="136"/>
      <c r="CT170" s="136"/>
    </row>
    <row r="171" spans="1:98"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c r="AA171" s="136"/>
      <c r="AB171" s="136"/>
      <c r="AC171" s="136"/>
      <c r="AD171" s="136"/>
      <c r="AE171" s="136"/>
      <c r="AF171" s="136"/>
      <c r="AG171" s="136"/>
      <c r="AH171" s="136"/>
      <c r="AI171" s="136"/>
      <c r="AJ171" s="136"/>
      <c r="AK171" s="136"/>
      <c r="AL171" s="136"/>
      <c r="AM171" s="136"/>
      <c r="AN171" s="136"/>
      <c r="AO171" s="136"/>
      <c r="AP171" s="136"/>
      <c r="AQ171" s="136"/>
      <c r="AR171" s="136"/>
      <c r="AS171" s="136"/>
      <c r="AT171" s="136"/>
      <c r="AU171" s="136"/>
      <c r="AV171" s="136"/>
      <c r="AW171" s="136"/>
      <c r="AX171" s="136"/>
      <c r="AY171" s="136"/>
      <c r="AZ171" s="136"/>
      <c r="BA171" s="136"/>
      <c r="BB171" s="136"/>
      <c r="BC171" s="136"/>
      <c r="BD171" s="136"/>
      <c r="BE171" s="136"/>
      <c r="BF171" s="136"/>
      <c r="BG171" s="136"/>
      <c r="BH171" s="136"/>
      <c r="BI171" s="136"/>
      <c r="BJ171" s="136"/>
      <c r="BK171" s="136"/>
      <c r="BL171" s="136"/>
      <c r="BM171" s="136"/>
      <c r="BN171" s="136"/>
      <c r="BO171" s="136"/>
      <c r="BP171" s="136"/>
      <c r="BQ171" s="136"/>
      <c r="BR171" s="136"/>
      <c r="BS171" s="136"/>
      <c r="BT171" s="136"/>
      <c r="BU171" s="136"/>
      <c r="BV171" s="136"/>
      <c r="BW171" s="136"/>
      <c r="BX171" s="136"/>
      <c r="BY171" s="136"/>
      <c r="BZ171" s="136"/>
      <c r="CA171" s="136"/>
      <c r="CB171" s="136"/>
      <c r="CC171" s="136"/>
      <c r="CD171" s="136"/>
      <c r="CE171" s="136"/>
      <c r="CF171" s="136"/>
      <c r="CG171" s="136"/>
      <c r="CH171" s="136"/>
      <c r="CI171" s="136"/>
      <c r="CJ171" s="136"/>
      <c r="CK171" s="136"/>
      <c r="CL171" s="136"/>
      <c r="CM171" s="136"/>
      <c r="CN171" s="136"/>
      <c r="CO171" s="136"/>
      <c r="CP171" s="136"/>
      <c r="CQ171" s="136"/>
      <c r="CR171" s="136"/>
      <c r="CS171" s="136"/>
      <c r="CT171" s="136"/>
    </row>
    <row r="172" spans="1:98"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6"/>
      <c r="AY172" s="136"/>
      <c r="AZ172" s="136"/>
      <c r="BA172" s="136"/>
      <c r="BB172" s="136"/>
      <c r="BC172" s="136"/>
      <c r="BD172" s="136"/>
      <c r="BE172" s="136"/>
      <c r="BF172" s="136"/>
      <c r="BG172" s="136"/>
      <c r="BH172" s="136"/>
      <c r="BI172" s="136"/>
      <c r="BJ172" s="136"/>
      <c r="BK172" s="136"/>
      <c r="BL172" s="136"/>
      <c r="BM172" s="136"/>
      <c r="BN172" s="136"/>
      <c r="BO172" s="136"/>
      <c r="BP172" s="136"/>
      <c r="BQ172" s="136"/>
      <c r="BR172" s="136"/>
      <c r="BS172" s="136"/>
      <c r="BT172" s="136"/>
      <c r="BU172" s="136"/>
      <c r="BV172" s="136"/>
      <c r="BW172" s="136"/>
      <c r="BX172" s="136"/>
      <c r="BY172" s="136"/>
      <c r="BZ172" s="136"/>
      <c r="CA172" s="136"/>
      <c r="CB172" s="136"/>
      <c r="CC172" s="136"/>
      <c r="CD172" s="136"/>
      <c r="CE172" s="136"/>
      <c r="CF172" s="136"/>
      <c r="CG172" s="136"/>
      <c r="CH172" s="136"/>
      <c r="CI172" s="136"/>
      <c r="CJ172" s="136"/>
      <c r="CK172" s="136"/>
      <c r="CL172" s="136"/>
      <c r="CM172" s="136"/>
      <c r="CN172" s="136"/>
      <c r="CO172" s="136"/>
      <c r="CP172" s="136"/>
      <c r="CQ172" s="136"/>
      <c r="CR172" s="136"/>
      <c r="CS172" s="136"/>
      <c r="CT172" s="136"/>
    </row>
    <row r="173" spans="1:98"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6"/>
      <c r="AY173" s="136"/>
      <c r="AZ173" s="136"/>
      <c r="BA173" s="136"/>
      <c r="BB173" s="136"/>
      <c r="BC173" s="136"/>
      <c r="BD173" s="136"/>
      <c r="BE173" s="136"/>
      <c r="BF173" s="136"/>
      <c r="BG173" s="136"/>
      <c r="BH173" s="136"/>
      <c r="BI173" s="136"/>
      <c r="BJ173" s="136"/>
      <c r="BK173" s="136"/>
      <c r="BL173" s="136"/>
      <c r="BM173" s="136"/>
      <c r="BN173" s="136"/>
      <c r="BO173" s="136"/>
      <c r="BP173" s="136"/>
      <c r="BQ173" s="136"/>
      <c r="BR173" s="136"/>
      <c r="BS173" s="136"/>
      <c r="BT173" s="136"/>
      <c r="BU173" s="136"/>
      <c r="BV173" s="136"/>
      <c r="BW173" s="136"/>
      <c r="BX173" s="136"/>
      <c r="BY173" s="136"/>
      <c r="BZ173" s="136"/>
      <c r="CA173" s="136"/>
      <c r="CB173" s="136"/>
      <c r="CC173" s="136"/>
      <c r="CD173" s="136"/>
      <c r="CE173" s="136"/>
      <c r="CF173" s="136"/>
      <c r="CG173" s="136"/>
      <c r="CH173" s="136"/>
      <c r="CI173" s="136"/>
      <c r="CJ173" s="136"/>
      <c r="CK173" s="136"/>
      <c r="CL173" s="136"/>
      <c r="CM173" s="136"/>
      <c r="CN173" s="136"/>
      <c r="CO173" s="136"/>
      <c r="CP173" s="136"/>
      <c r="CQ173" s="136"/>
      <c r="CR173" s="136"/>
      <c r="CS173" s="136"/>
      <c r="CT173" s="136"/>
    </row>
    <row r="174" spans="1:98"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6"/>
      <c r="AY174" s="136"/>
      <c r="AZ174" s="136"/>
      <c r="BA174" s="136"/>
      <c r="BB174" s="136"/>
      <c r="BC174" s="136"/>
      <c r="BD174" s="136"/>
      <c r="BE174" s="136"/>
      <c r="BF174" s="136"/>
      <c r="BG174" s="136"/>
      <c r="BH174" s="136"/>
      <c r="BI174" s="136"/>
      <c r="BJ174" s="136"/>
      <c r="BK174" s="136"/>
      <c r="BL174" s="136"/>
      <c r="BM174" s="136"/>
      <c r="BN174" s="136"/>
      <c r="BO174" s="136"/>
      <c r="BP174" s="136"/>
      <c r="BQ174" s="136"/>
      <c r="BR174" s="136"/>
      <c r="BS174" s="136"/>
      <c r="BT174" s="136"/>
      <c r="BU174" s="136"/>
      <c r="BV174" s="136"/>
      <c r="BW174" s="136"/>
      <c r="BX174" s="136"/>
      <c r="BY174" s="136"/>
      <c r="BZ174" s="136"/>
      <c r="CA174" s="136"/>
      <c r="CB174" s="136"/>
      <c r="CC174" s="136"/>
      <c r="CD174" s="136"/>
      <c r="CE174" s="136"/>
      <c r="CF174" s="136"/>
      <c r="CG174" s="136"/>
      <c r="CH174" s="136"/>
      <c r="CI174" s="136"/>
      <c r="CJ174" s="136"/>
      <c r="CK174" s="136"/>
      <c r="CL174" s="136"/>
      <c r="CM174" s="136"/>
      <c r="CN174" s="136"/>
      <c r="CO174" s="136"/>
      <c r="CP174" s="136"/>
      <c r="CQ174" s="136"/>
      <c r="CR174" s="136"/>
      <c r="CS174" s="136"/>
      <c r="CT174" s="136"/>
    </row>
    <row r="175" spans="1:98"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6"/>
      <c r="AY175" s="136"/>
      <c r="AZ175" s="136"/>
      <c r="BA175" s="136"/>
      <c r="BB175" s="136"/>
      <c r="BC175" s="136"/>
      <c r="BD175" s="136"/>
      <c r="BE175" s="136"/>
      <c r="BF175" s="136"/>
      <c r="BG175" s="136"/>
      <c r="BH175" s="136"/>
      <c r="BI175" s="136"/>
      <c r="BJ175" s="136"/>
      <c r="BK175" s="136"/>
      <c r="BL175" s="136"/>
      <c r="BM175" s="136"/>
      <c r="BN175" s="136"/>
      <c r="BO175" s="136"/>
      <c r="BP175" s="136"/>
      <c r="BQ175" s="136"/>
      <c r="BR175" s="136"/>
      <c r="BS175" s="136"/>
      <c r="BT175" s="136"/>
      <c r="BU175" s="136"/>
      <c r="BV175" s="136"/>
      <c r="BW175" s="136"/>
      <c r="BX175" s="136"/>
      <c r="BY175" s="136"/>
      <c r="BZ175" s="136"/>
      <c r="CA175" s="136"/>
      <c r="CB175" s="136"/>
      <c r="CC175" s="136"/>
      <c r="CD175" s="136"/>
      <c r="CE175" s="136"/>
      <c r="CF175" s="136"/>
      <c r="CG175" s="136"/>
      <c r="CH175" s="136"/>
      <c r="CI175" s="136"/>
      <c r="CJ175" s="136"/>
      <c r="CK175" s="136"/>
      <c r="CL175" s="136"/>
      <c r="CM175" s="136"/>
      <c r="CN175" s="136"/>
      <c r="CO175" s="136"/>
      <c r="CP175" s="136"/>
      <c r="CQ175" s="136"/>
      <c r="CR175" s="136"/>
      <c r="CS175" s="136"/>
      <c r="CT175" s="136"/>
    </row>
    <row r="176" spans="1:98"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6"/>
      <c r="AY176" s="136"/>
      <c r="AZ176" s="136"/>
      <c r="BA176" s="136"/>
      <c r="BB176" s="136"/>
      <c r="BC176" s="136"/>
      <c r="BD176" s="136"/>
      <c r="BE176" s="136"/>
      <c r="BF176" s="136"/>
      <c r="BG176" s="136"/>
      <c r="BH176" s="136"/>
      <c r="BI176" s="136"/>
      <c r="BJ176" s="136"/>
      <c r="BK176" s="136"/>
      <c r="BL176" s="136"/>
      <c r="BM176" s="136"/>
      <c r="BN176" s="136"/>
      <c r="BO176" s="136"/>
      <c r="BP176" s="136"/>
      <c r="BQ176" s="136"/>
      <c r="BR176" s="136"/>
      <c r="BS176" s="136"/>
      <c r="BT176" s="136"/>
      <c r="BU176" s="136"/>
      <c r="BV176" s="136"/>
      <c r="BW176" s="136"/>
      <c r="BX176" s="136"/>
      <c r="BY176" s="136"/>
      <c r="BZ176" s="136"/>
      <c r="CA176" s="136"/>
      <c r="CB176" s="136"/>
      <c r="CC176" s="136"/>
      <c r="CD176" s="136"/>
      <c r="CE176" s="136"/>
      <c r="CF176" s="136"/>
      <c r="CG176" s="136"/>
      <c r="CH176" s="136"/>
      <c r="CI176" s="136"/>
      <c r="CJ176" s="136"/>
      <c r="CK176" s="136"/>
      <c r="CL176" s="136"/>
      <c r="CM176" s="136"/>
      <c r="CN176" s="136"/>
      <c r="CO176" s="136"/>
      <c r="CP176" s="136"/>
      <c r="CQ176" s="136"/>
      <c r="CR176" s="136"/>
      <c r="CS176" s="136"/>
      <c r="CT176" s="136"/>
    </row>
    <row r="177" spans="1:98"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c r="AA177" s="136"/>
      <c r="AB177" s="136"/>
      <c r="AC177" s="136"/>
      <c r="AD177" s="136"/>
      <c r="AE177" s="136"/>
      <c r="AF177" s="136"/>
      <c r="AG177" s="136"/>
      <c r="AH177" s="136"/>
      <c r="AI177" s="136"/>
      <c r="AJ177" s="136"/>
      <c r="AK177" s="136"/>
      <c r="AL177" s="136"/>
      <c r="AM177" s="136"/>
      <c r="AN177" s="136"/>
      <c r="AO177" s="136"/>
      <c r="AP177" s="136"/>
      <c r="AQ177" s="136"/>
      <c r="AR177" s="136"/>
      <c r="AS177" s="136"/>
      <c r="AT177" s="136"/>
      <c r="AU177" s="136"/>
      <c r="AV177" s="136"/>
      <c r="AW177" s="136"/>
      <c r="AX177" s="136"/>
      <c r="AY177" s="136"/>
      <c r="AZ177" s="136"/>
      <c r="BA177" s="136"/>
      <c r="BB177" s="136"/>
      <c r="BC177" s="136"/>
      <c r="BD177" s="136"/>
      <c r="BE177" s="136"/>
      <c r="BF177" s="136"/>
      <c r="BG177" s="136"/>
      <c r="BH177" s="136"/>
      <c r="BI177" s="136"/>
      <c r="BJ177" s="136"/>
      <c r="BK177" s="136"/>
      <c r="BL177" s="136"/>
      <c r="BM177" s="136"/>
      <c r="BN177" s="136"/>
      <c r="BO177" s="136"/>
      <c r="BP177" s="136"/>
      <c r="BQ177" s="136"/>
      <c r="BR177" s="136"/>
      <c r="BS177" s="136"/>
      <c r="BT177" s="136"/>
      <c r="BU177" s="136"/>
      <c r="BV177" s="136"/>
      <c r="BW177" s="136"/>
      <c r="BX177" s="136"/>
      <c r="BY177" s="136"/>
      <c r="BZ177" s="136"/>
      <c r="CA177" s="136"/>
      <c r="CB177" s="136"/>
      <c r="CC177" s="136"/>
      <c r="CD177" s="136"/>
      <c r="CE177" s="136"/>
      <c r="CF177" s="136"/>
      <c r="CG177" s="136"/>
      <c r="CH177" s="136"/>
      <c r="CI177" s="136"/>
      <c r="CJ177" s="136"/>
      <c r="CK177" s="136"/>
      <c r="CL177" s="136"/>
      <c r="CM177" s="136"/>
      <c r="CN177" s="136"/>
      <c r="CO177" s="136"/>
      <c r="CP177" s="136"/>
      <c r="CQ177" s="136"/>
      <c r="CR177" s="136"/>
      <c r="CS177" s="136"/>
      <c r="CT177" s="136"/>
    </row>
    <row r="178" spans="1:98"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c r="AA178" s="136"/>
      <c r="AB178" s="136"/>
      <c r="AC178" s="136"/>
      <c r="AD178" s="136"/>
      <c r="AE178" s="136"/>
      <c r="AF178" s="136"/>
      <c r="AG178" s="136"/>
      <c r="AH178" s="136"/>
      <c r="AI178" s="136"/>
      <c r="AJ178" s="136"/>
      <c r="AK178" s="136"/>
      <c r="AL178" s="136"/>
      <c r="AM178" s="136"/>
      <c r="AN178" s="136"/>
      <c r="AO178" s="136"/>
      <c r="AP178" s="136"/>
      <c r="AQ178" s="136"/>
      <c r="AR178" s="136"/>
      <c r="AS178" s="136"/>
      <c r="AT178" s="136"/>
      <c r="AU178" s="136"/>
      <c r="AV178" s="136"/>
      <c r="AW178" s="136"/>
      <c r="AX178" s="136"/>
      <c r="AY178" s="136"/>
      <c r="AZ178" s="136"/>
      <c r="BA178" s="136"/>
      <c r="BB178" s="136"/>
      <c r="BC178" s="136"/>
      <c r="BD178" s="136"/>
      <c r="BE178" s="136"/>
      <c r="BF178" s="136"/>
      <c r="BG178" s="136"/>
      <c r="BH178" s="136"/>
      <c r="BI178" s="136"/>
      <c r="BJ178" s="136"/>
      <c r="BK178" s="136"/>
      <c r="BL178" s="136"/>
      <c r="BM178" s="136"/>
      <c r="BN178" s="136"/>
      <c r="BO178" s="136"/>
      <c r="BP178" s="136"/>
      <c r="BQ178" s="136"/>
      <c r="BR178" s="136"/>
      <c r="BS178" s="136"/>
      <c r="BT178" s="136"/>
      <c r="BU178" s="136"/>
      <c r="BV178" s="136"/>
      <c r="BW178" s="136"/>
      <c r="BX178" s="136"/>
      <c r="BY178" s="136"/>
      <c r="BZ178" s="136"/>
      <c r="CA178" s="136"/>
      <c r="CB178" s="136"/>
      <c r="CC178" s="136"/>
      <c r="CD178" s="136"/>
      <c r="CE178" s="136"/>
      <c r="CF178" s="136"/>
      <c r="CG178" s="136"/>
      <c r="CH178" s="136"/>
      <c r="CI178" s="136"/>
      <c r="CJ178" s="136"/>
      <c r="CK178" s="136"/>
      <c r="CL178" s="136"/>
      <c r="CM178" s="136"/>
      <c r="CN178" s="136"/>
      <c r="CO178" s="136"/>
      <c r="CP178" s="136"/>
      <c r="CQ178" s="136"/>
      <c r="CR178" s="136"/>
      <c r="CS178" s="136"/>
      <c r="CT178" s="136"/>
    </row>
    <row r="179" spans="1:98"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c r="AA179" s="136"/>
      <c r="AB179" s="136"/>
      <c r="AC179" s="136"/>
      <c r="AD179" s="136"/>
      <c r="AE179" s="136"/>
      <c r="AF179" s="136"/>
      <c r="AG179" s="136"/>
      <c r="AH179" s="136"/>
      <c r="AI179" s="136"/>
      <c r="AJ179" s="136"/>
      <c r="AK179" s="136"/>
      <c r="AL179" s="136"/>
      <c r="AM179" s="136"/>
      <c r="AN179" s="136"/>
      <c r="AO179" s="136"/>
      <c r="AP179" s="136"/>
      <c r="AQ179" s="136"/>
      <c r="AR179" s="136"/>
      <c r="AS179" s="136"/>
      <c r="AT179" s="136"/>
      <c r="AU179" s="136"/>
      <c r="AV179" s="136"/>
      <c r="AW179" s="136"/>
      <c r="AX179" s="136"/>
      <c r="AY179" s="136"/>
      <c r="AZ179" s="136"/>
      <c r="BA179" s="136"/>
      <c r="BB179" s="136"/>
      <c r="BC179" s="136"/>
      <c r="BD179" s="136"/>
      <c r="BE179" s="136"/>
      <c r="BF179" s="136"/>
      <c r="BG179" s="136"/>
      <c r="BH179" s="136"/>
      <c r="BI179" s="136"/>
      <c r="BJ179" s="136"/>
      <c r="BK179" s="136"/>
      <c r="BL179" s="136"/>
      <c r="BM179" s="136"/>
      <c r="BN179" s="136"/>
      <c r="BO179" s="136"/>
      <c r="BP179" s="136"/>
      <c r="BQ179" s="136"/>
      <c r="BR179" s="136"/>
      <c r="BS179" s="136"/>
      <c r="BT179" s="136"/>
      <c r="BU179" s="136"/>
      <c r="BV179" s="136"/>
      <c r="BW179" s="136"/>
      <c r="BX179" s="136"/>
      <c r="BY179" s="136"/>
      <c r="BZ179" s="136"/>
      <c r="CA179" s="136"/>
      <c r="CB179" s="136"/>
      <c r="CC179" s="136"/>
      <c r="CD179" s="136"/>
      <c r="CE179" s="136"/>
      <c r="CF179" s="136"/>
      <c r="CG179" s="136"/>
      <c r="CH179" s="136"/>
      <c r="CI179" s="136"/>
      <c r="CJ179" s="136"/>
      <c r="CK179" s="136"/>
      <c r="CL179" s="136"/>
      <c r="CM179" s="136"/>
      <c r="CN179" s="136"/>
      <c r="CO179" s="136"/>
      <c r="CP179" s="136"/>
      <c r="CQ179" s="136"/>
      <c r="CR179" s="136"/>
      <c r="CS179" s="136"/>
      <c r="CT179" s="136"/>
    </row>
    <row r="180" spans="1:98"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c r="AA180" s="136"/>
      <c r="AB180" s="136"/>
      <c r="AC180" s="136"/>
      <c r="AD180" s="136"/>
      <c r="AE180" s="136"/>
      <c r="AF180" s="136"/>
      <c r="AG180" s="136"/>
      <c r="AH180" s="136"/>
      <c r="AI180" s="136"/>
      <c r="AJ180" s="136"/>
      <c r="AK180" s="136"/>
      <c r="AL180" s="136"/>
      <c r="AM180" s="136"/>
      <c r="AN180" s="136"/>
      <c r="AO180" s="136"/>
      <c r="AP180" s="136"/>
      <c r="AQ180" s="136"/>
      <c r="AR180" s="136"/>
      <c r="AS180" s="136"/>
      <c r="AT180" s="136"/>
      <c r="AU180" s="136"/>
      <c r="AV180" s="136"/>
      <c r="AW180" s="136"/>
      <c r="AX180" s="136"/>
      <c r="AY180" s="136"/>
      <c r="AZ180" s="136"/>
      <c r="BA180" s="136"/>
      <c r="BB180" s="136"/>
      <c r="BC180" s="136"/>
      <c r="BD180" s="136"/>
      <c r="BE180" s="136"/>
      <c r="BF180" s="136"/>
      <c r="BG180" s="136"/>
      <c r="BH180" s="136"/>
      <c r="BI180" s="136"/>
      <c r="BJ180" s="136"/>
      <c r="BK180" s="136"/>
      <c r="BL180" s="136"/>
      <c r="BM180" s="136"/>
      <c r="BN180" s="136"/>
      <c r="BO180" s="136"/>
      <c r="BP180" s="136"/>
      <c r="BQ180" s="136"/>
      <c r="BR180" s="136"/>
      <c r="BS180" s="136"/>
      <c r="BT180" s="136"/>
      <c r="BU180" s="136"/>
      <c r="BV180" s="136"/>
      <c r="BW180" s="136"/>
      <c r="BX180" s="136"/>
      <c r="BY180" s="136"/>
      <c r="BZ180" s="136"/>
      <c r="CA180" s="136"/>
      <c r="CB180" s="136"/>
      <c r="CC180" s="136"/>
      <c r="CD180" s="136"/>
      <c r="CE180" s="136"/>
      <c r="CF180" s="136"/>
      <c r="CG180" s="136"/>
      <c r="CH180" s="136"/>
      <c r="CI180" s="136"/>
      <c r="CJ180" s="136"/>
      <c r="CK180" s="136"/>
      <c r="CL180" s="136"/>
      <c r="CM180" s="136"/>
      <c r="CN180" s="136"/>
      <c r="CO180" s="136"/>
      <c r="CP180" s="136"/>
      <c r="CQ180" s="136"/>
      <c r="CR180" s="136"/>
      <c r="CS180" s="136"/>
      <c r="CT180" s="136"/>
    </row>
    <row r="181" spans="1:98"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c r="AA181" s="136"/>
      <c r="AB181" s="136"/>
      <c r="AC181" s="136"/>
      <c r="AD181" s="136"/>
      <c r="AE181" s="136"/>
      <c r="AF181" s="136"/>
      <c r="AG181" s="136"/>
      <c r="AH181" s="136"/>
      <c r="AI181" s="136"/>
      <c r="AJ181" s="136"/>
      <c r="AK181" s="136"/>
      <c r="AL181" s="136"/>
      <c r="AM181" s="136"/>
      <c r="AN181" s="136"/>
      <c r="AO181" s="136"/>
      <c r="AP181" s="136"/>
      <c r="AQ181" s="136"/>
      <c r="AR181" s="136"/>
      <c r="AS181" s="136"/>
      <c r="AT181" s="136"/>
      <c r="AU181" s="136"/>
      <c r="AV181" s="136"/>
      <c r="AW181" s="136"/>
      <c r="AX181" s="136"/>
      <c r="AY181" s="136"/>
      <c r="AZ181" s="136"/>
      <c r="BA181" s="136"/>
      <c r="BB181" s="136"/>
      <c r="BC181" s="136"/>
      <c r="BD181" s="136"/>
      <c r="BE181" s="136"/>
      <c r="BF181" s="136"/>
      <c r="BG181" s="136"/>
      <c r="BH181" s="136"/>
      <c r="BI181" s="136"/>
      <c r="BJ181" s="136"/>
      <c r="BK181" s="136"/>
      <c r="BL181" s="136"/>
      <c r="BM181" s="136"/>
      <c r="BN181" s="136"/>
      <c r="BO181" s="136"/>
      <c r="BP181" s="136"/>
      <c r="BQ181" s="136"/>
      <c r="BR181" s="136"/>
      <c r="BS181" s="136"/>
      <c r="BT181" s="136"/>
      <c r="BU181" s="136"/>
      <c r="BV181" s="136"/>
      <c r="BW181" s="136"/>
      <c r="BX181" s="136"/>
      <c r="BY181" s="136"/>
      <c r="BZ181" s="136"/>
      <c r="CA181" s="136"/>
      <c r="CB181" s="136"/>
      <c r="CC181" s="136"/>
      <c r="CD181" s="136"/>
      <c r="CE181" s="136"/>
      <c r="CF181" s="136"/>
      <c r="CG181" s="136"/>
      <c r="CH181" s="136"/>
      <c r="CI181" s="136"/>
      <c r="CJ181" s="136"/>
      <c r="CK181" s="136"/>
      <c r="CL181" s="136"/>
      <c r="CM181" s="136"/>
      <c r="CN181" s="136"/>
      <c r="CO181" s="136"/>
      <c r="CP181" s="136"/>
      <c r="CQ181" s="136"/>
      <c r="CR181" s="136"/>
      <c r="CS181" s="136"/>
      <c r="CT181" s="136"/>
    </row>
    <row r="182" spans="1:98"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c r="AA182" s="136"/>
      <c r="AB182" s="136"/>
      <c r="AC182" s="136"/>
      <c r="AD182" s="136"/>
      <c r="AE182" s="136"/>
      <c r="AF182" s="136"/>
      <c r="AG182" s="136"/>
      <c r="AH182" s="136"/>
      <c r="AI182" s="136"/>
      <c r="AJ182" s="136"/>
      <c r="AK182" s="136"/>
      <c r="AL182" s="136"/>
      <c r="AM182" s="136"/>
      <c r="AN182" s="136"/>
      <c r="AO182" s="136"/>
      <c r="AP182" s="136"/>
      <c r="AQ182" s="136"/>
      <c r="AR182" s="136"/>
      <c r="AS182" s="136"/>
      <c r="AT182" s="136"/>
      <c r="AU182" s="136"/>
      <c r="AV182" s="136"/>
      <c r="AW182" s="136"/>
      <c r="AX182" s="136"/>
      <c r="AY182" s="136"/>
      <c r="AZ182" s="136"/>
      <c r="BA182" s="136"/>
      <c r="BB182" s="136"/>
      <c r="BC182" s="136"/>
      <c r="BD182" s="136"/>
      <c r="BE182" s="136"/>
      <c r="BF182" s="136"/>
      <c r="BG182" s="136"/>
      <c r="BH182" s="136"/>
      <c r="BI182" s="136"/>
      <c r="BJ182" s="136"/>
      <c r="BK182" s="136"/>
      <c r="BL182" s="136"/>
      <c r="BM182" s="136"/>
      <c r="BN182" s="136"/>
      <c r="BO182" s="136"/>
      <c r="BP182" s="136"/>
      <c r="BQ182" s="136"/>
      <c r="BR182" s="136"/>
      <c r="BS182" s="136"/>
      <c r="BT182" s="136"/>
      <c r="BU182" s="136"/>
      <c r="BV182" s="136"/>
      <c r="BW182" s="136"/>
      <c r="BX182" s="136"/>
      <c r="BY182" s="136"/>
      <c r="BZ182" s="136"/>
      <c r="CA182" s="136"/>
      <c r="CB182" s="136"/>
      <c r="CC182" s="136"/>
      <c r="CD182" s="136"/>
      <c r="CE182" s="136"/>
      <c r="CF182" s="136"/>
      <c r="CG182" s="136"/>
      <c r="CH182" s="136"/>
      <c r="CI182" s="136"/>
      <c r="CJ182" s="136"/>
      <c r="CK182" s="136"/>
      <c r="CL182" s="136"/>
      <c r="CM182" s="136"/>
      <c r="CN182" s="136"/>
      <c r="CO182" s="136"/>
      <c r="CP182" s="136"/>
      <c r="CQ182" s="136"/>
      <c r="CR182" s="136"/>
      <c r="CS182" s="136"/>
      <c r="CT182" s="136"/>
    </row>
    <row r="183" spans="1:98"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6"/>
      <c r="AY183" s="136"/>
      <c r="AZ183" s="136"/>
      <c r="BA183" s="136"/>
      <c r="BB183" s="136"/>
      <c r="BC183" s="136"/>
      <c r="BD183" s="136"/>
      <c r="BE183" s="136"/>
      <c r="BF183" s="136"/>
      <c r="BG183" s="136"/>
      <c r="BH183" s="136"/>
      <c r="BI183" s="136"/>
      <c r="BJ183" s="136"/>
      <c r="BK183" s="136"/>
      <c r="BL183" s="136"/>
      <c r="BM183" s="136"/>
      <c r="BN183" s="136"/>
      <c r="BO183" s="136"/>
      <c r="BP183" s="136"/>
      <c r="BQ183" s="136"/>
      <c r="BR183" s="136"/>
      <c r="BS183" s="136"/>
      <c r="BT183" s="136"/>
      <c r="BU183" s="136"/>
      <c r="BV183" s="136"/>
      <c r="BW183" s="136"/>
      <c r="BX183" s="136"/>
      <c r="BY183" s="136"/>
      <c r="BZ183" s="136"/>
      <c r="CA183" s="136"/>
      <c r="CB183" s="136"/>
      <c r="CC183" s="136"/>
      <c r="CD183" s="136"/>
      <c r="CE183" s="136"/>
      <c r="CF183" s="136"/>
      <c r="CG183" s="136"/>
      <c r="CH183" s="136"/>
      <c r="CI183" s="136"/>
      <c r="CJ183" s="136"/>
      <c r="CK183" s="136"/>
      <c r="CL183" s="136"/>
      <c r="CM183" s="136"/>
      <c r="CN183" s="136"/>
      <c r="CO183" s="136"/>
      <c r="CP183" s="136"/>
      <c r="CQ183" s="136"/>
      <c r="CR183" s="136"/>
      <c r="CS183" s="136"/>
      <c r="CT183" s="136"/>
    </row>
    <row r="184" spans="1:98"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c r="AA184" s="136"/>
      <c r="AB184" s="136"/>
      <c r="AC184" s="136"/>
      <c r="AD184" s="136"/>
      <c r="AE184" s="136"/>
      <c r="AF184" s="136"/>
      <c r="AG184" s="136"/>
      <c r="AH184" s="136"/>
      <c r="AI184" s="136"/>
      <c r="AJ184" s="136"/>
      <c r="AK184" s="136"/>
      <c r="AL184" s="136"/>
      <c r="AM184" s="136"/>
      <c r="AN184" s="136"/>
      <c r="AO184" s="136"/>
      <c r="AP184" s="136"/>
      <c r="AQ184" s="136"/>
      <c r="AR184" s="136"/>
      <c r="AS184" s="136"/>
      <c r="AT184" s="136"/>
      <c r="AU184" s="136"/>
      <c r="AV184" s="136"/>
      <c r="AW184" s="136"/>
      <c r="AX184" s="136"/>
      <c r="AY184" s="136"/>
      <c r="AZ184" s="136"/>
      <c r="BA184" s="136"/>
      <c r="BB184" s="136"/>
      <c r="BC184" s="136"/>
      <c r="BD184" s="136"/>
      <c r="BE184" s="136"/>
      <c r="BF184" s="136"/>
      <c r="BG184" s="136"/>
      <c r="BH184" s="136"/>
      <c r="BI184" s="136"/>
      <c r="BJ184" s="136"/>
      <c r="BK184" s="136"/>
      <c r="BL184" s="136"/>
      <c r="BM184" s="136"/>
      <c r="BN184" s="136"/>
      <c r="BO184" s="136"/>
      <c r="BP184" s="136"/>
      <c r="BQ184" s="136"/>
      <c r="BR184" s="136"/>
      <c r="BS184" s="136"/>
      <c r="BT184" s="136"/>
      <c r="BU184" s="136"/>
      <c r="BV184" s="136"/>
      <c r="BW184" s="136"/>
      <c r="BX184" s="136"/>
      <c r="BY184" s="136"/>
      <c r="BZ184" s="136"/>
      <c r="CA184" s="136"/>
      <c r="CB184" s="136"/>
      <c r="CC184" s="136"/>
      <c r="CD184" s="136"/>
      <c r="CE184" s="136"/>
      <c r="CF184" s="136"/>
      <c r="CG184" s="136"/>
      <c r="CH184" s="136"/>
      <c r="CI184" s="136"/>
      <c r="CJ184" s="136"/>
      <c r="CK184" s="136"/>
      <c r="CL184" s="136"/>
      <c r="CM184" s="136"/>
      <c r="CN184" s="136"/>
      <c r="CO184" s="136"/>
      <c r="CP184" s="136"/>
      <c r="CQ184" s="136"/>
      <c r="CR184" s="136"/>
      <c r="CS184" s="136"/>
      <c r="CT184" s="136"/>
    </row>
    <row r="185" spans="1:98"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c r="AA185" s="136"/>
      <c r="AB185" s="136"/>
      <c r="AC185" s="136"/>
      <c r="AD185" s="136"/>
      <c r="AE185" s="136"/>
      <c r="AF185" s="136"/>
      <c r="AG185" s="136"/>
      <c r="AH185" s="136"/>
      <c r="AI185" s="136"/>
      <c r="AJ185" s="136"/>
      <c r="AK185" s="136"/>
      <c r="AL185" s="136"/>
      <c r="AM185" s="136"/>
      <c r="AN185" s="136"/>
      <c r="AO185" s="136"/>
      <c r="AP185" s="136"/>
      <c r="AQ185" s="136"/>
      <c r="AR185" s="136"/>
      <c r="AS185" s="136"/>
      <c r="AT185" s="136"/>
      <c r="AU185" s="136"/>
      <c r="AV185" s="136"/>
      <c r="AW185" s="136"/>
      <c r="AX185" s="136"/>
      <c r="AY185" s="136"/>
      <c r="AZ185" s="136"/>
      <c r="BA185" s="136"/>
      <c r="BB185" s="136"/>
      <c r="BC185" s="136"/>
      <c r="BD185" s="136"/>
      <c r="BE185" s="136"/>
      <c r="BF185" s="136"/>
      <c r="BG185" s="136"/>
      <c r="BH185" s="136"/>
      <c r="BI185" s="136"/>
      <c r="BJ185" s="136"/>
      <c r="BK185" s="136"/>
      <c r="BL185" s="136"/>
      <c r="BM185" s="136"/>
      <c r="BN185" s="136"/>
      <c r="BO185" s="136"/>
      <c r="BP185" s="136"/>
      <c r="BQ185" s="136"/>
      <c r="BR185" s="136"/>
      <c r="BS185" s="136"/>
      <c r="BT185" s="136"/>
      <c r="BU185" s="136"/>
      <c r="BV185" s="136"/>
      <c r="BW185" s="136"/>
      <c r="BX185" s="136"/>
      <c r="BY185" s="136"/>
      <c r="BZ185" s="136"/>
      <c r="CA185" s="136"/>
      <c r="CB185" s="136"/>
      <c r="CC185" s="136"/>
      <c r="CD185" s="136"/>
      <c r="CE185" s="136"/>
      <c r="CF185" s="136"/>
      <c r="CG185" s="136"/>
      <c r="CH185" s="136"/>
      <c r="CI185" s="136"/>
      <c r="CJ185" s="136"/>
      <c r="CK185" s="136"/>
      <c r="CL185" s="136"/>
      <c r="CM185" s="136"/>
      <c r="CN185" s="136"/>
      <c r="CO185" s="136"/>
      <c r="CP185" s="136"/>
      <c r="CQ185" s="136"/>
      <c r="CR185" s="136"/>
      <c r="CS185" s="136"/>
      <c r="CT185" s="136"/>
    </row>
    <row r="186" spans="1:98"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c r="AA186" s="136"/>
      <c r="AB186" s="136"/>
      <c r="AC186" s="136"/>
      <c r="AD186" s="136"/>
      <c r="AE186" s="136"/>
      <c r="AF186" s="136"/>
      <c r="AG186" s="136"/>
      <c r="AH186" s="136"/>
      <c r="AI186" s="136"/>
      <c r="AJ186" s="136"/>
      <c r="AK186" s="136"/>
      <c r="AL186" s="136"/>
      <c r="AM186" s="136"/>
      <c r="AN186" s="136"/>
      <c r="AO186" s="136"/>
      <c r="AP186" s="136"/>
      <c r="AQ186" s="136"/>
      <c r="AR186" s="136"/>
      <c r="AS186" s="136"/>
      <c r="AT186" s="136"/>
      <c r="AU186" s="136"/>
      <c r="AV186" s="136"/>
      <c r="AW186" s="136"/>
      <c r="AX186" s="136"/>
      <c r="AY186" s="136"/>
      <c r="AZ186" s="136"/>
      <c r="BA186" s="136"/>
      <c r="BB186" s="136"/>
      <c r="BC186" s="136"/>
      <c r="BD186" s="136"/>
      <c r="BE186" s="136"/>
      <c r="BF186" s="136"/>
      <c r="BG186" s="136"/>
      <c r="BH186" s="136"/>
      <c r="BI186" s="136"/>
      <c r="BJ186" s="136"/>
      <c r="BK186" s="136"/>
      <c r="BL186" s="136"/>
      <c r="BM186" s="136"/>
      <c r="BN186" s="136"/>
      <c r="BO186" s="136"/>
      <c r="BP186" s="136"/>
      <c r="BQ186" s="136"/>
      <c r="BR186" s="136"/>
      <c r="BS186" s="136"/>
      <c r="BT186" s="136"/>
      <c r="BU186" s="136"/>
      <c r="BV186" s="136"/>
      <c r="BW186" s="136"/>
      <c r="BX186" s="136"/>
      <c r="BY186" s="136"/>
      <c r="BZ186" s="136"/>
      <c r="CA186" s="136"/>
      <c r="CB186" s="136"/>
      <c r="CC186" s="136"/>
      <c r="CD186" s="136"/>
      <c r="CE186" s="136"/>
      <c r="CF186" s="136"/>
      <c r="CG186" s="136"/>
      <c r="CH186" s="136"/>
      <c r="CI186" s="136"/>
      <c r="CJ186" s="136"/>
      <c r="CK186" s="136"/>
      <c r="CL186" s="136"/>
      <c r="CM186" s="136"/>
      <c r="CN186" s="136"/>
      <c r="CO186" s="136"/>
      <c r="CP186" s="136"/>
      <c r="CQ186" s="136"/>
      <c r="CR186" s="136"/>
      <c r="CS186" s="136"/>
      <c r="CT186" s="136"/>
    </row>
    <row r="187" spans="1:98"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6"/>
      <c r="AY187" s="136"/>
      <c r="AZ187" s="136"/>
      <c r="BA187" s="136"/>
      <c r="BB187" s="136"/>
      <c r="BC187" s="136"/>
      <c r="BD187" s="136"/>
      <c r="BE187" s="136"/>
      <c r="BF187" s="136"/>
      <c r="BG187" s="136"/>
      <c r="BH187" s="136"/>
      <c r="BI187" s="136"/>
      <c r="BJ187" s="136"/>
      <c r="BK187" s="136"/>
      <c r="BL187" s="136"/>
      <c r="BM187" s="136"/>
      <c r="BN187" s="136"/>
      <c r="BO187" s="136"/>
      <c r="BP187" s="136"/>
      <c r="BQ187" s="136"/>
      <c r="BR187" s="136"/>
      <c r="BS187" s="136"/>
      <c r="BT187" s="136"/>
      <c r="BU187" s="136"/>
      <c r="BV187" s="136"/>
      <c r="BW187" s="136"/>
      <c r="BX187" s="136"/>
      <c r="BY187" s="136"/>
      <c r="BZ187" s="136"/>
      <c r="CA187" s="136"/>
      <c r="CB187" s="136"/>
      <c r="CC187" s="136"/>
      <c r="CD187" s="136"/>
      <c r="CE187" s="136"/>
      <c r="CF187" s="136"/>
      <c r="CG187" s="136"/>
      <c r="CH187" s="136"/>
      <c r="CI187" s="136"/>
      <c r="CJ187" s="136"/>
      <c r="CK187" s="136"/>
      <c r="CL187" s="136"/>
      <c r="CM187" s="136"/>
      <c r="CN187" s="136"/>
      <c r="CO187" s="136"/>
      <c r="CP187" s="136"/>
      <c r="CQ187" s="136"/>
      <c r="CR187" s="136"/>
      <c r="CS187" s="136"/>
      <c r="CT187" s="136"/>
    </row>
    <row r="188" spans="1:98"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36"/>
      <c r="AY188" s="136"/>
      <c r="AZ188" s="136"/>
      <c r="BA188" s="136"/>
      <c r="BB188" s="136"/>
      <c r="BC188" s="136"/>
      <c r="BD188" s="136"/>
      <c r="BE188" s="136"/>
      <c r="BF188" s="136"/>
      <c r="BG188" s="136"/>
      <c r="BH188" s="136"/>
      <c r="BI188" s="136"/>
      <c r="BJ188" s="136"/>
      <c r="BK188" s="136"/>
      <c r="BL188" s="136"/>
      <c r="BM188" s="136"/>
      <c r="BN188" s="136"/>
      <c r="BO188" s="136"/>
      <c r="BP188" s="136"/>
      <c r="BQ188" s="136"/>
      <c r="BR188" s="136"/>
      <c r="BS188" s="136"/>
      <c r="BT188" s="136"/>
      <c r="BU188" s="136"/>
      <c r="BV188" s="136"/>
      <c r="BW188" s="136"/>
      <c r="BX188" s="136"/>
      <c r="BY188" s="136"/>
      <c r="BZ188" s="136"/>
      <c r="CA188" s="136"/>
      <c r="CB188" s="136"/>
      <c r="CC188" s="136"/>
      <c r="CD188" s="136"/>
      <c r="CE188" s="136"/>
      <c r="CF188" s="136"/>
      <c r="CG188" s="136"/>
      <c r="CH188" s="136"/>
      <c r="CI188" s="136"/>
      <c r="CJ188" s="136"/>
      <c r="CK188" s="136"/>
      <c r="CL188" s="136"/>
      <c r="CM188" s="136"/>
      <c r="CN188" s="136"/>
      <c r="CO188" s="136"/>
      <c r="CP188" s="136"/>
      <c r="CQ188" s="136"/>
      <c r="CR188" s="136"/>
      <c r="CS188" s="136"/>
      <c r="CT188" s="136"/>
    </row>
    <row r="189" spans="1:98"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6"/>
      <c r="AY189" s="136"/>
      <c r="AZ189" s="136"/>
      <c r="BA189" s="136"/>
      <c r="BB189" s="136"/>
      <c r="BC189" s="136"/>
      <c r="BD189" s="136"/>
      <c r="BE189" s="136"/>
      <c r="BF189" s="136"/>
      <c r="BG189" s="136"/>
      <c r="BH189" s="136"/>
      <c r="BI189" s="136"/>
      <c r="BJ189" s="136"/>
      <c r="BK189" s="136"/>
      <c r="BL189" s="136"/>
      <c r="BM189" s="136"/>
      <c r="BN189" s="136"/>
      <c r="BO189" s="136"/>
      <c r="BP189" s="136"/>
      <c r="BQ189" s="136"/>
      <c r="BR189" s="136"/>
      <c r="BS189" s="136"/>
      <c r="BT189" s="136"/>
      <c r="BU189" s="136"/>
      <c r="BV189" s="136"/>
      <c r="BW189" s="136"/>
      <c r="BX189" s="136"/>
      <c r="BY189" s="136"/>
      <c r="BZ189" s="136"/>
      <c r="CA189" s="136"/>
      <c r="CB189" s="136"/>
      <c r="CC189" s="136"/>
      <c r="CD189" s="136"/>
      <c r="CE189" s="136"/>
      <c r="CF189" s="136"/>
      <c r="CG189" s="136"/>
      <c r="CH189" s="136"/>
      <c r="CI189" s="136"/>
      <c r="CJ189" s="136"/>
      <c r="CK189" s="136"/>
      <c r="CL189" s="136"/>
      <c r="CM189" s="136"/>
      <c r="CN189" s="136"/>
      <c r="CO189" s="136"/>
      <c r="CP189" s="136"/>
      <c r="CQ189" s="136"/>
      <c r="CR189" s="136"/>
      <c r="CS189" s="136"/>
      <c r="CT189" s="136"/>
    </row>
    <row r="190" spans="1:98"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6"/>
      <c r="AY190" s="136"/>
      <c r="AZ190" s="136"/>
      <c r="BA190" s="136"/>
      <c r="BB190" s="136"/>
      <c r="BC190" s="136"/>
      <c r="BD190" s="136"/>
      <c r="BE190" s="136"/>
      <c r="BF190" s="136"/>
      <c r="BG190" s="136"/>
      <c r="BH190" s="136"/>
      <c r="BI190" s="136"/>
      <c r="BJ190" s="136"/>
      <c r="BK190" s="136"/>
      <c r="BL190" s="136"/>
      <c r="BM190" s="136"/>
      <c r="BN190" s="136"/>
      <c r="BO190" s="136"/>
      <c r="BP190" s="136"/>
      <c r="BQ190" s="136"/>
      <c r="BR190" s="136"/>
      <c r="BS190" s="136"/>
      <c r="BT190" s="136"/>
      <c r="BU190" s="136"/>
      <c r="BV190" s="136"/>
      <c r="BW190" s="136"/>
      <c r="BX190" s="136"/>
      <c r="BY190" s="136"/>
      <c r="BZ190" s="136"/>
      <c r="CA190" s="136"/>
      <c r="CB190" s="136"/>
      <c r="CC190" s="136"/>
      <c r="CD190" s="136"/>
      <c r="CE190" s="136"/>
      <c r="CF190" s="136"/>
      <c r="CG190" s="136"/>
      <c r="CH190" s="136"/>
      <c r="CI190" s="136"/>
      <c r="CJ190" s="136"/>
      <c r="CK190" s="136"/>
      <c r="CL190" s="136"/>
      <c r="CM190" s="136"/>
      <c r="CN190" s="136"/>
      <c r="CO190" s="136"/>
      <c r="CP190" s="136"/>
      <c r="CQ190" s="136"/>
      <c r="CR190" s="136"/>
      <c r="CS190" s="136"/>
      <c r="CT190" s="136"/>
    </row>
    <row r="191" spans="1:98"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6"/>
      <c r="AY191" s="136"/>
      <c r="AZ191" s="136"/>
      <c r="BA191" s="136"/>
      <c r="BB191" s="136"/>
      <c r="BC191" s="136"/>
      <c r="BD191" s="136"/>
      <c r="BE191" s="136"/>
      <c r="BF191" s="136"/>
      <c r="BG191" s="136"/>
      <c r="BH191" s="136"/>
      <c r="BI191" s="136"/>
      <c r="BJ191" s="136"/>
      <c r="BK191" s="136"/>
      <c r="BL191" s="136"/>
      <c r="BM191" s="136"/>
      <c r="BN191" s="136"/>
      <c r="BO191" s="136"/>
      <c r="BP191" s="136"/>
      <c r="BQ191" s="136"/>
      <c r="BR191" s="136"/>
      <c r="BS191" s="136"/>
      <c r="BT191" s="136"/>
      <c r="BU191" s="136"/>
      <c r="BV191" s="136"/>
      <c r="BW191" s="136"/>
      <c r="BX191" s="136"/>
      <c r="BY191" s="136"/>
      <c r="BZ191" s="136"/>
      <c r="CA191" s="136"/>
      <c r="CB191" s="136"/>
      <c r="CC191" s="136"/>
      <c r="CD191" s="136"/>
      <c r="CE191" s="136"/>
      <c r="CF191" s="136"/>
      <c r="CG191" s="136"/>
      <c r="CH191" s="136"/>
      <c r="CI191" s="136"/>
      <c r="CJ191" s="136"/>
      <c r="CK191" s="136"/>
      <c r="CL191" s="136"/>
      <c r="CM191" s="136"/>
      <c r="CN191" s="136"/>
      <c r="CO191" s="136"/>
      <c r="CP191" s="136"/>
      <c r="CQ191" s="136"/>
      <c r="CR191" s="136"/>
      <c r="CS191" s="136"/>
      <c r="CT191" s="136"/>
    </row>
    <row r="192" spans="1:98"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c r="AA192" s="136"/>
      <c r="AB192" s="136"/>
      <c r="AC192" s="136"/>
      <c r="AD192" s="136"/>
      <c r="AE192" s="136"/>
      <c r="AF192" s="136"/>
      <c r="AG192" s="136"/>
      <c r="AH192" s="136"/>
      <c r="AI192" s="136"/>
      <c r="AJ192" s="136"/>
      <c r="AK192" s="136"/>
      <c r="AL192" s="136"/>
      <c r="AM192" s="136"/>
      <c r="AN192" s="136"/>
      <c r="AO192" s="136"/>
      <c r="AP192" s="136"/>
      <c r="AQ192" s="136"/>
      <c r="AR192" s="136"/>
      <c r="AS192" s="136"/>
      <c r="AT192" s="136"/>
      <c r="AU192" s="136"/>
      <c r="AV192" s="136"/>
      <c r="AW192" s="136"/>
      <c r="AX192" s="136"/>
      <c r="AY192" s="136"/>
      <c r="AZ192" s="136"/>
      <c r="BA192" s="136"/>
      <c r="BB192" s="136"/>
      <c r="BC192" s="136"/>
      <c r="BD192" s="136"/>
      <c r="BE192" s="136"/>
      <c r="BF192" s="136"/>
      <c r="BG192" s="136"/>
      <c r="BH192" s="136"/>
      <c r="BI192" s="136"/>
      <c r="BJ192" s="136"/>
      <c r="BK192" s="136"/>
      <c r="BL192" s="136"/>
      <c r="BM192" s="136"/>
      <c r="BN192" s="136"/>
      <c r="BO192" s="136"/>
      <c r="BP192" s="136"/>
      <c r="BQ192" s="136"/>
      <c r="BR192" s="136"/>
      <c r="BS192" s="136"/>
      <c r="BT192" s="136"/>
      <c r="BU192" s="136"/>
      <c r="BV192" s="136"/>
      <c r="BW192" s="136"/>
      <c r="BX192" s="136"/>
      <c r="BY192" s="136"/>
      <c r="BZ192" s="136"/>
      <c r="CA192" s="136"/>
      <c r="CB192" s="136"/>
      <c r="CC192" s="136"/>
      <c r="CD192" s="136"/>
      <c r="CE192" s="136"/>
      <c r="CF192" s="136"/>
      <c r="CG192" s="136"/>
      <c r="CH192" s="136"/>
      <c r="CI192" s="136"/>
      <c r="CJ192" s="136"/>
      <c r="CK192" s="136"/>
      <c r="CL192" s="136"/>
      <c r="CM192" s="136"/>
      <c r="CN192" s="136"/>
      <c r="CO192" s="136"/>
      <c r="CP192" s="136"/>
      <c r="CQ192" s="136"/>
      <c r="CR192" s="136"/>
      <c r="CS192" s="136"/>
      <c r="CT192" s="136"/>
    </row>
    <row r="193" spans="1:98"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c r="AA193" s="136"/>
      <c r="AB193" s="136"/>
      <c r="AC193" s="136"/>
      <c r="AD193" s="136"/>
      <c r="AE193" s="136"/>
      <c r="AF193" s="136"/>
      <c r="AG193" s="136"/>
      <c r="AH193" s="136"/>
      <c r="AI193" s="136"/>
      <c r="AJ193" s="136"/>
      <c r="AK193" s="136"/>
      <c r="AL193" s="136"/>
      <c r="AM193" s="136"/>
      <c r="AN193" s="136"/>
      <c r="AO193" s="136"/>
      <c r="AP193" s="136"/>
      <c r="AQ193" s="136"/>
      <c r="AR193" s="136"/>
      <c r="AS193" s="136"/>
      <c r="AT193" s="136"/>
      <c r="AU193" s="136"/>
      <c r="AV193" s="136"/>
      <c r="AW193" s="136"/>
      <c r="AX193" s="136"/>
      <c r="AY193" s="136"/>
      <c r="AZ193" s="136"/>
      <c r="BA193" s="136"/>
      <c r="BB193" s="136"/>
      <c r="BC193" s="136"/>
      <c r="BD193" s="136"/>
      <c r="BE193" s="136"/>
      <c r="BF193" s="136"/>
      <c r="BG193" s="136"/>
      <c r="BH193" s="136"/>
      <c r="BI193" s="136"/>
      <c r="BJ193" s="136"/>
      <c r="BK193" s="136"/>
      <c r="BL193" s="136"/>
      <c r="BM193" s="136"/>
      <c r="BN193" s="136"/>
      <c r="BO193" s="136"/>
      <c r="BP193" s="136"/>
      <c r="BQ193" s="136"/>
      <c r="BR193" s="136"/>
      <c r="BS193" s="136"/>
      <c r="BT193" s="136"/>
      <c r="BU193" s="136"/>
      <c r="BV193" s="136"/>
      <c r="BW193" s="136"/>
      <c r="BX193" s="136"/>
      <c r="BY193" s="136"/>
      <c r="BZ193" s="136"/>
      <c r="CA193" s="136"/>
      <c r="CB193" s="136"/>
      <c r="CC193" s="136"/>
      <c r="CD193" s="136"/>
      <c r="CE193" s="136"/>
      <c r="CF193" s="136"/>
      <c r="CG193" s="136"/>
      <c r="CH193" s="136"/>
      <c r="CI193" s="136"/>
      <c r="CJ193" s="136"/>
      <c r="CK193" s="136"/>
      <c r="CL193" s="136"/>
      <c r="CM193" s="136"/>
      <c r="CN193" s="136"/>
      <c r="CO193" s="136"/>
      <c r="CP193" s="136"/>
      <c r="CQ193" s="136"/>
      <c r="CR193" s="136"/>
      <c r="CS193" s="136"/>
      <c r="CT193" s="136"/>
    </row>
    <row r="194" spans="1:98"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c r="AA194" s="136"/>
      <c r="AB194" s="136"/>
      <c r="AC194" s="136"/>
      <c r="AD194" s="136"/>
      <c r="AE194" s="136"/>
      <c r="AF194" s="136"/>
      <c r="AG194" s="136"/>
      <c r="AH194" s="136"/>
      <c r="AI194" s="136"/>
      <c r="AJ194" s="136"/>
      <c r="AK194" s="136"/>
      <c r="AL194" s="136"/>
      <c r="AM194" s="136"/>
      <c r="AN194" s="136"/>
      <c r="AO194" s="136"/>
      <c r="AP194" s="136"/>
      <c r="AQ194" s="136"/>
      <c r="AR194" s="136"/>
      <c r="AS194" s="136"/>
      <c r="AT194" s="136"/>
      <c r="AU194" s="136"/>
      <c r="AV194" s="136"/>
      <c r="AW194" s="136"/>
      <c r="AX194" s="136"/>
      <c r="AY194" s="136"/>
      <c r="AZ194" s="136"/>
      <c r="BA194" s="136"/>
      <c r="BB194" s="136"/>
      <c r="BC194" s="136"/>
      <c r="BD194" s="136"/>
      <c r="BE194" s="136"/>
      <c r="BF194" s="136"/>
      <c r="BG194" s="136"/>
      <c r="BH194" s="136"/>
      <c r="BI194" s="136"/>
      <c r="BJ194" s="136"/>
      <c r="BK194" s="136"/>
      <c r="BL194" s="136"/>
      <c r="BM194" s="136"/>
      <c r="BN194" s="136"/>
      <c r="BO194" s="136"/>
      <c r="BP194" s="136"/>
      <c r="BQ194" s="136"/>
      <c r="BR194" s="136"/>
      <c r="BS194" s="136"/>
      <c r="BT194" s="136"/>
      <c r="BU194" s="136"/>
      <c r="BV194" s="136"/>
      <c r="BW194" s="136"/>
      <c r="BX194" s="136"/>
      <c r="BY194" s="136"/>
      <c r="BZ194" s="136"/>
      <c r="CA194" s="136"/>
      <c r="CB194" s="136"/>
      <c r="CC194" s="136"/>
      <c r="CD194" s="136"/>
      <c r="CE194" s="136"/>
      <c r="CF194" s="136"/>
      <c r="CG194" s="136"/>
      <c r="CH194" s="136"/>
      <c r="CI194" s="136"/>
      <c r="CJ194" s="136"/>
      <c r="CK194" s="136"/>
      <c r="CL194" s="136"/>
      <c r="CM194" s="136"/>
      <c r="CN194" s="136"/>
      <c r="CO194" s="136"/>
      <c r="CP194" s="136"/>
      <c r="CQ194" s="136"/>
      <c r="CR194" s="136"/>
      <c r="CS194" s="136"/>
      <c r="CT194" s="136"/>
    </row>
    <row r="195" spans="1:98"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c r="AA195" s="136"/>
      <c r="AB195" s="136"/>
      <c r="AC195" s="136"/>
      <c r="AD195" s="136"/>
      <c r="AE195" s="136"/>
      <c r="AF195" s="136"/>
      <c r="AG195" s="136"/>
      <c r="AH195" s="136"/>
      <c r="AI195" s="136"/>
      <c r="AJ195" s="136"/>
      <c r="AK195" s="136"/>
      <c r="AL195" s="136"/>
      <c r="AM195" s="136"/>
      <c r="AN195" s="136"/>
      <c r="AO195" s="136"/>
      <c r="AP195" s="136"/>
      <c r="AQ195" s="136"/>
      <c r="AR195" s="136"/>
      <c r="AS195" s="136"/>
      <c r="AT195" s="136"/>
      <c r="AU195" s="136"/>
      <c r="AV195" s="136"/>
      <c r="AW195" s="136"/>
      <c r="AX195" s="136"/>
      <c r="AY195" s="136"/>
      <c r="AZ195" s="136"/>
      <c r="BA195" s="136"/>
      <c r="BB195" s="136"/>
      <c r="BC195" s="136"/>
      <c r="BD195" s="136"/>
      <c r="BE195" s="136"/>
      <c r="BF195" s="136"/>
      <c r="BG195" s="136"/>
      <c r="BH195" s="136"/>
      <c r="BI195" s="136"/>
      <c r="BJ195" s="136"/>
      <c r="BK195" s="136"/>
      <c r="BL195" s="136"/>
      <c r="BM195" s="136"/>
      <c r="BN195" s="136"/>
      <c r="BO195" s="136"/>
      <c r="BP195" s="136"/>
      <c r="BQ195" s="136"/>
      <c r="BR195" s="136"/>
      <c r="BS195" s="136"/>
      <c r="BT195" s="136"/>
      <c r="BU195" s="136"/>
      <c r="BV195" s="136"/>
      <c r="BW195" s="136"/>
      <c r="BX195" s="136"/>
      <c r="BY195" s="136"/>
      <c r="BZ195" s="136"/>
      <c r="CA195" s="136"/>
      <c r="CB195" s="136"/>
      <c r="CC195" s="136"/>
      <c r="CD195" s="136"/>
      <c r="CE195" s="136"/>
      <c r="CF195" s="136"/>
      <c r="CG195" s="136"/>
      <c r="CH195" s="136"/>
      <c r="CI195" s="136"/>
      <c r="CJ195" s="136"/>
      <c r="CK195" s="136"/>
      <c r="CL195" s="136"/>
      <c r="CM195" s="136"/>
      <c r="CN195" s="136"/>
      <c r="CO195" s="136"/>
      <c r="CP195" s="136"/>
      <c r="CQ195" s="136"/>
      <c r="CR195" s="136"/>
      <c r="CS195" s="136"/>
      <c r="CT195" s="136"/>
    </row>
    <row r="196" spans="1:98"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c r="AA196" s="136"/>
      <c r="AB196" s="136"/>
      <c r="AC196" s="136"/>
      <c r="AD196" s="136"/>
      <c r="AE196" s="136"/>
      <c r="AF196" s="136"/>
      <c r="AG196" s="136"/>
      <c r="AH196" s="136"/>
      <c r="AI196" s="136"/>
      <c r="AJ196" s="136"/>
      <c r="AK196" s="136"/>
      <c r="AL196" s="136"/>
      <c r="AM196" s="136"/>
      <c r="AN196" s="136"/>
      <c r="AO196" s="136"/>
      <c r="AP196" s="136"/>
      <c r="AQ196" s="136"/>
      <c r="AR196" s="136"/>
      <c r="AS196" s="136"/>
      <c r="AT196" s="136"/>
      <c r="AU196" s="136"/>
      <c r="AV196" s="136"/>
      <c r="AW196" s="136"/>
      <c r="AX196" s="136"/>
      <c r="AY196" s="136"/>
      <c r="AZ196" s="136"/>
      <c r="BA196" s="136"/>
      <c r="BB196" s="136"/>
      <c r="BC196" s="136"/>
      <c r="BD196" s="136"/>
      <c r="BE196" s="136"/>
      <c r="BF196" s="136"/>
      <c r="BG196" s="136"/>
      <c r="BH196" s="136"/>
      <c r="BI196" s="136"/>
      <c r="BJ196" s="136"/>
      <c r="BK196" s="136"/>
      <c r="BL196" s="136"/>
      <c r="BM196" s="136"/>
      <c r="BN196" s="136"/>
      <c r="BO196" s="136"/>
      <c r="BP196" s="136"/>
      <c r="BQ196" s="136"/>
      <c r="BR196" s="136"/>
      <c r="BS196" s="136"/>
      <c r="BT196" s="136"/>
      <c r="BU196" s="136"/>
      <c r="BV196" s="136"/>
      <c r="BW196" s="136"/>
      <c r="BX196" s="136"/>
      <c r="BY196" s="136"/>
      <c r="BZ196" s="136"/>
      <c r="CA196" s="136"/>
      <c r="CB196" s="136"/>
      <c r="CC196" s="136"/>
      <c r="CD196" s="136"/>
      <c r="CE196" s="136"/>
      <c r="CF196" s="136"/>
      <c r="CG196" s="136"/>
      <c r="CH196" s="136"/>
      <c r="CI196" s="136"/>
      <c r="CJ196" s="136"/>
      <c r="CK196" s="136"/>
      <c r="CL196" s="136"/>
      <c r="CM196" s="136"/>
      <c r="CN196" s="136"/>
      <c r="CO196" s="136"/>
      <c r="CP196" s="136"/>
      <c r="CQ196" s="136"/>
      <c r="CR196" s="136"/>
      <c r="CS196" s="136"/>
      <c r="CT196" s="136"/>
    </row>
    <row r="197" spans="1:98"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6"/>
      <c r="AY197" s="136"/>
      <c r="AZ197" s="136"/>
      <c r="BA197" s="136"/>
      <c r="BB197" s="136"/>
      <c r="BC197" s="136"/>
      <c r="BD197" s="136"/>
      <c r="BE197" s="136"/>
      <c r="BF197" s="136"/>
      <c r="BG197" s="136"/>
      <c r="BH197" s="136"/>
      <c r="BI197" s="136"/>
      <c r="BJ197" s="136"/>
      <c r="BK197" s="136"/>
      <c r="BL197" s="136"/>
      <c r="BM197" s="136"/>
      <c r="BN197" s="136"/>
      <c r="BO197" s="136"/>
      <c r="BP197" s="136"/>
      <c r="BQ197" s="136"/>
      <c r="BR197" s="136"/>
      <c r="BS197" s="136"/>
      <c r="BT197" s="136"/>
      <c r="BU197" s="136"/>
      <c r="BV197" s="136"/>
      <c r="BW197" s="136"/>
      <c r="BX197" s="136"/>
      <c r="BY197" s="136"/>
      <c r="BZ197" s="136"/>
      <c r="CA197" s="136"/>
      <c r="CB197" s="136"/>
      <c r="CC197" s="136"/>
      <c r="CD197" s="136"/>
      <c r="CE197" s="136"/>
      <c r="CF197" s="136"/>
      <c r="CG197" s="136"/>
      <c r="CH197" s="136"/>
      <c r="CI197" s="136"/>
      <c r="CJ197" s="136"/>
      <c r="CK197" s="136"/>
      <c r="CL197" s="136"/>
      <c r="CM197" s="136"/>
      <c r="CN197" s="136"/>
      <c r="CO197" s="136"/>
      <c r="CP197" s="136"/>
      <c r="CQ197" s="136"/>
      <c r="CR197" s="136"/>
      <c r="CS197" s="136"/>
      <c r="CT197" s="136"/>
    </row>
    <row r="198" spans="1:98"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c r="AA198" s="136"/>
      <c r="AB198" s="136"/>
      <c r="AC198" s="136"/>
      <c r="AD198" s="136"/>
      <c r="AE198" s="136"/>
      <c r="AF198" s="136"/>
      <c r="AG198" s="136"/>
      <c r="AH198" s="136"/>
      <c r="AI198" s="136"/>
      <c r="AJ198" s="136"/>
      <c r="AK198" s="136"/>
      <c r="AL198" s="136"/>
      <c r="AM198" s="136"/>
      <c r="AN198" s="136"/>
      <c r="AO198" s="136"/>
      <c r="AP198" s="136"/>
      <c r="AQ198" s="136"/>
      <c r="AR198" s="136"/>
      <c r="AS198" s="136"/>
      <c r="AT198" s="136"/>
      <c r="AU198" s="136"/>
      <c r="AV198" s="136"/>
      <c r="AW198" s="136"/>
      <c r="AX198" s="136"/>
      <c r="AY198" s="136"/>
      <c r="AZ198" s="136"/>
      <c r="BA198" s="136"/>
      <c r="BB198" s="136"/>
      <c r="BC198" s="136"/>
      <c r="BD198" s="136"/>
      <c r="BE198" s="136"/>
      <c r="BF198" s="136"/>
      <c r="BG198" s="136"/>
      <c r="BH198" s="136"/>
      <c r="BI198" s="136"/>
      <c r="BJ198" s="136"/>
      <c r="BK198" s="136"/>
      <c r="BL198" s="136"/>
      <c r="BM198" s="136"/>
      <c r="BN198" s="136"/>
      <c r="BO198" s="136"/>
      <c r="BP198" s="136"/>
      <c r="BQ198" s="136"/>
      <c r="BR198" s="136"/>
      <c r="BS198" s="136"/>
      <c r="BT198" s="136"/>
      <c r="BU198" s="136"/>
      <c r="BV198" s="136"/>
      <c r="BW198" s="136"/>
      <c r="BX198" s="136"/>
      <c r="BY198" s="136"/>
      <c r="BZ198" s="136"/>
      <c r="CA198" s="136"/>
      <c r="CB198" s="136"/>
      <c r="CC198" s="136"/>
      <c r="CD198" s="136"/>
      <c r="CE198" s="136"/>
      <c r="CF198" s="136"/>
      <c r="CG198" s="136"/>
      <c r="CH198" s="136"/>
      <c r="CI198" s="136"/>
      <c r="CJ198" s="136"/>
      <c r="CK198" s="136"/>
      <c r="CL198" s="136"/>
      <c r="CM198" s="136"/>
      <c r="CN198" s="136"/>
      <c r="CO198" s="136"/>
      <c r="CP198" s="136"/>
      <c r="CQ198" s="136"/>
      <c r="CR198" s="136"/>
      <c r="CS198" s="136"/>
      <c r="CT198" s="136"/>
    </row>
    <row r="199" spans="1:98"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6"/>
      <c r="AY199" s="136"/>
      <c r="AZ199" s="136"/>
      <c r="BA199" s="136"/>
      <c r="BB199" s="136"/>
      <c r="BC199" s="136"/>
      <c r="BD199" s="136"/>
      <c r="BE199" s="136"/>
      <c r="BF199" s="136"/>
      <c r="BG199" s="136"/>
      <c r="BH199" s="136"/>
      <c r="BI199" s="136"/>
      <c r="BJ199" s="136"/>
      <c r="BK199" s="136"/>
      <c r="BL199" s="136"/>
      <c r="BM199" s="136"/>
      <c r="BN199" s="136"/>
      <c r="BO199" s="136"/>
      <c r="BP199" s="136"/>
      <c r="BQ199" s="136"/>
      <c r="BR199" s="136"/>
      <c r="BS199" s="136"/>
      <c r="BT199" s="136"/>
      <c r="BU199" s="136"/>
      <c r="BV199" s="136"/>
      <c r="BW199" s="136"/>
      <c r="BX199" s="136"/>
      <c r="BY199" s="136"/>
      <c r="BZ199" s="136"/>
      <c r="CA199" s="136"/>
      <c r="CB199" s="136"/>
      <c r="CC199" s="136"/>
      <c r="CD199" s="136"/>
      <c r="CE199" s="136"/>
      <c r="CF199" s="136"/>
      <c r="CG199" s="136"/>
      <c r="CH199" s="136"/>
      <c r="CI199" s="136"/>
      <c r="CJ199" s="136"/>
      <c r="CK199" s="136"/>
      <c r="CL199" s="136"/>
      <c r="CM199" s="136"/>
      <c r="CN199" s="136"/>
      <c r="CO199" s="136"/>
      <c r="CP199" s="136"/>
      <c r="CQ199" s="136"/>
      <c r="CR199" s="136"/>
      <c r="CS199" s="136"/>
      <c r="CT199" s="136"/>
    </row>
    <row r="200" spans="1:98"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c r="AA200" s="136"/>
      <c r="AB200" s="136"/>
      <c r="AC200" s="136"/>
      <c r="AD200" s="136"/>
      <c r="AE200" s="136"/>
      <c r="AF200" s="136"/>
      <c r="AG200" s="136"/>
      <c r="AH200" s="136"/>
      <c r="AI200" s="136"/>
      <c r="AJ200" s="136"/>
      <c r="AK200" s="136"/>
      <c r="AL200" s="136"/>
      <c r="AM200" s="136"/>
      <c r="AN200" s="136"/>
      <c r="AO200" s="136"/>
      <c r="AP200" s="136"/>
      <c r="AQ200" s="136"/>
      <c r="AR200" s="136"/>
      <c r="AS200" s="136"/>
      <c r="AT200" s="136"/>
      <c r="AU200" s="136"/>
      <c r="AV200" s="136"/>
      <c r="AW200" s="136"/>
      <c r="AX200" s="136"/>
      <c r="AY200" s="136"/>
      <c r="AZ200" s="136"/>
      <c r="BA200" s="136"/>
      <c r="BB200" s="136"/>
      <c r="BC200" s="136"/>
      <c r="BD200" s="136"/>
      <c r="BE200" s="136"/>
      <c r="BF200" s="136"/>
      <c r="BG200" s="136"/>
      <c r="BH200" s="136"/>
      <c r="BI200" s="136"/>
      <c r="BJ200" s="136"/>
      <c r="BK200" s="136"/>
      <c r="BL200" s="136"/>
      <c r="BM200" s="136"/>
      <c r="BN200" s="136"/>
      <c r="BO200" s="136"/>
      <c r="BP200" s="136"/>
      <c r="BQ200" s="136"/>
      <c r="BR200" s="136"/>
      <c r="BS200" s="136"/>
      <c r="BT200" s="136"/>
      <c r="BU200" s="136"/>
      <c r="BV200" s="136"/>
      <c r="BW200" s="136"/>
      <c r="BX200" s="136"/>
      <c r="BY200" s="136"/>
      <c r="BZ200" s="136"/>
      <c r="CA200" s="136"/>
      <c r="CB200" s="136"/>
      <c r="CC200" s="136"/>
      <c r="CD200" s="136"/>
      <c r="CE200" s="136"/>
      <c r="CF200" s="136"/>
      <c r="CG200" s="136"/>
      <c r="CH200" s="136"/>
      <c r="CI200" s="136"/>
      <c r="CJ200" s="136"/>
      <c r="CK200" s="136"/>
      <c r="CL200" s="136"/>
      <c r="CM200" s="136"/>
      <c r="CN200" s="136"/>
      <c r="CO200" s="136"/>
      <c r="CP200" s="136"/>
      <c r="CQ200" s="136"/>
      <c r="CR200" s="136"/>
      <c r="CS200" s="136"/>
      <c r="CT200" s="136"/>
    </row>
    <row r="201" spans="1:98"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c r="AA201" s="136"/>
      <c r="AB201" s="136"/>
      <c r="AC201" s="136"/>
      <c r="AD201" s="136"/>
      <c r="AE201" s="136"/>
      <c r="AF201" s="136"/>
      <c r="AG201" s="136"/>
      <c r="AH201" s="136"/>
      <c r="AI201" s="136"/>
      <c r="AJ201" s="136"/>
      <c r="AK201" s="136"/>
      <c r="AL201" s="136"/>
      <c r="AM201" s="136"/>
      <c r="AN201" s="136"/>
      <c r="AO201" s="136"/>
      <c r="AP201" s="136"/>
      <c r="AQ201" s="136"/>
      <c r="AR201" s="136"/>
      <c r="AS201" s="136"/>
      <c r="AT201" s="136"/>
      <c r="AU201" s="136"/>
      <c r="AV201" s="136"/>
      <c r="AW201" s="136"/>
      <c r="AX201" s="136"/>
      <c r="AY201" s="136"/>
      <c r="AZ201" s="136"/>
      <c r="BA201" s="136"/>
      <c r="BB201" s="136"/>
      <c r="BC201" s="136"/>
      <c r="BD201" s="136"/>
      <c r="BE201" s="136"/>
      <c r="BF201" s="136"/>
      <c r="BG201" s="136"/>
      <c r="BH201" s="136"/>
      <c r="BI201" s="136"/>
      <c r="BJ201" s="136"/>
      <c r="BK201" s="136"/>
      <c r="BL201" s="136"/>
      <c r="BM201" s="136"/>
      <c r="BN201" s="136"/>
      <c r="BO201" s="136"/>
      <c r="BP201" s="136"/>
      <c r="BQ201" s="136"/>
      <c r="BR201" s="136"/>
      <c r="BS201" s="136"/>
      <c r="BT201" s="136"/>
      <c r="BU201" s="136"/>
      <c r="BV201" s="136"/>
      <c r="BW201" s="136"/>
      <c r="BX201" s="136"/>
      <c r="BY201" s="136"/>
      <c r="BZ201" s="136"/>
      <c r="CA201" s="136"/>
      <c r="CB201" s="136"/>
      <c r="CC201" s="136"/>
      <c r="CD201" s="136"/>
      <c r="CE201" s="136"/>
      <c r="CF201" s="136"/>
      <c r="CG201" s="136"/>
      <c r="CH201" s="136"/>
      <c r="CI201" s="136"/>
      <c r="CJ201" s="136"/>
      <c r="CK201" s="136"/>
      <c r="CL201" s="136"/>
      <c r="CM201" s="136"/>
      <c r="CN201" s="136"/>
      <c r="CO201" s="136"/>
      <c r="CP201" s="136"/>
      <c r="CQ201" s="136"/>
      <c r="CR201" s="136"/>
      <c r="CS201" s="136"/>
      <c r="CT201" s="136"/>
    </row>
    <row r="202" spans="1:98"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c r="AA202" s="136"/>
      <c r="AB202" s="136"/>
      <c r="AC202" s="136"/>
      <c r="AD202" s="136"/>
      <c r="AE202" s="136"/>
      <c r="AF202" s="136"/>
      <c r="AG202" s="136"/>
      <c r="AH202" s="136"/>
      <c r="AI202" s="136"/>
      <c r="AJ202" s="136"/>
      <c r="AK202" s="136"/>
      <c r="AL202" s="136"/>
      <c r="AM202" s="136"/>
      <c r="AN202" s="136"/>
      <c r="AO202" s="136"/>
      <c r="AP202" s="136"/>
      <c r="AQ202" s="136"/>
      <c r="AR202" s="136"/>
      <c r="AS202" s="136"/>
      <c r="AT202" s="136"/>
      <c r="AU202" s="136"/>
      <c r="AV202" s="136"/>
      <c r="AW202" s="136"/>
      <c r="AX202" s="136"/>
      <c r="AY202" s="136"/>
      <c r="AZ202" s="136"/>
      <c r="BA202" s="136"/>
      <c r="BB202" s="136"/>
      <c r="BC202" s="136"/>
      <c r="BD202" s="136"/>
      <c r="BE202" s="136"/>
      <c r="BF202" s="136"/>
      <c r="BG202" s="136"/>
      <c r="BH202" s="136"/>
      <c r="BI202" s="136"/>
      <c r="BJ202" s="136"/>
      <c r="BK202" s="136"/>
      <c r="BL202" s="136"/>
      <c r="BM202" s="136"/>
      <c r="BN202" s="136"/>
      <c r="BO202" s="136"/>
      <c r="BP202" s="136"/>
      <c r="BQ202" s="136"/>
      <c r="BR202" s="136"/>
      <c r="BS202" s="136"/>
      <c r="BT202" s="136"/>
      <c r="BU202" s="136"/>
      <c r="BV202" s="136"/>
      <c r="BW202" s="136"/>
      <c r="BX202" s="136"/>
      <c r="BY202" s="136"/>
      <c r="BZ202" s="136"/>
      <c r="CA202" s="136"/>
      <c r="CB202" s="136"/>
      <c r="CC202" s="136"/>
      <c r="CD202" s="136"/>
      <c r="CE202" s="136"/>
      <c r="CF202" s="136"/>
      <c r="CG202" s="136"/>
      <c r="CH202" s="136"/>
      <c r="CI202" s="136"/>
      <c r="CJ202" s="136"/>
      <c r="CK202" s="136"/>
      <c r="CL202" s="136"/>
      <c r="CM202" s="136"/>
      <c r="CN202" s="136"/>
      <c r="CO202" s="136"/>
      <c r="CP202" s="136"/>
      <c r="CQ202" s="136"/>
      <c r="CR202" s="136"/>
      <c r="CS202" s="136"/>
      <c r="CT202" s="136"/>
    </row>
    <row r="203" spans="1:98"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c r="AA203" s="136"/>
      <c r="AB203" s="136"/>
      <c r="AC203" s="136"/>
      <c r="AD203" s="136"/>
      <c r="AE203" s="136"/>
      <c r="AF203" s="136"/>
      <c r="AG203" s="136"/>
      <c r="AH203" s="136"/>
      <c r="AI203" s="136"/>
      <c r="AJ203" s="136"/>
      <c r="AK203" s="136"/>
      <c r="AL203" s="136"/>
      <c r="AM203" s="136"/>
      <c r="AN203" s="136"/>
      <c r="AO203" s="136"/>
      <c r="AP203" s="136"/>
      <c r="AQ203" s="136"/>
      <c r="AR203" s="136"/>
      <c r="AS203" s="136"/>
      <c r="AT203" s="136"/>
      <c r="AU203" s="136"/>
      <c r="AV203" s="136"/>
      <c r="AW203" s="136"/>
      <c r="AX203" s="136"/>
      <c r="AY203" s="136"/>
      <c r="AZ203" s="136"/>
      <c r="BA203" s="136"/>
      <c r="BB203" s="136"/>
      <c r="BC203" s="136"/>
      <c r="BD203" s="136"/>
      <c r="BE203" s="136"/>
      <c r="BF203" s="136"/>
      <c r="BG203" s="136"/>
      <c r="BH203" s="136"/>
      <c r="BI203" s="136"/>
      <c r="BJ203" s="136"/>
      <c r="BK203" s="136"/>
      <c r="BL203" s="136"/>
      <c r="BM203" s="136"/>
      <c r="BN203" s="136"/>
      <c r="BO203" s="136"/>
      <c r="BP203" s="136"/>
      <c r="BQ203" s="136"/>
      <c r="BR203" s="136"/>
      <c r="BS203" s="136"/>
      <c r="BT203" s="136"/>
      <c r="BU203" s="136"/>
      <c r="BV203" s="136"/>
      <c r="BW203" s="136"/>
      <c r="BX203" s="136"/>
      <c r="BY203" s="136"/>
      <c r="BZ203" s="136"/>
      <c r="CA203" s="136"/>
      <c r="CB203" s="136"/>
      <c r="CC203" s="136"/>
      <c r="CD203" s="136"/>
      <c r="CE203" s="136"/>
      <c r="CF203" s="136"/>
      <c r="CG203" s="136"/>
      <c r="CH203" s="136"/>
      <c r="CI203" s="136"/>
      <c r="CJ203" s="136"/>
      <c r="CK203" s="136"/>
      <c r="CL203" s="136"/>
      <c r="CM203" s="136"/>
      <c r="CN203" s="136"/>
      <c r="CO203" s="136"/>
      <c r="CP203" s="136"/>
      <c r="CQ203" s="136"/>
      <c r="CR203" s="136"/>
      <c r="CS203" s="136"/>
      <c r="CT203" s="136"/>
    </row>
    <row r="204" spans="1:98"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c r="AA204" s="136"/>
      <c r="AB204" s="136"/>
      <c r="AC204" s="136"/>
      <c r="AD204" s="136"/>
      <c r="AE204" s="136"/>
      <c r="AF204" s="136"/>
      <c r="AG204" s="136"/>
      <c r="AH204" s="136"/>
      <c r="AI204" s="136"/>
      <c r="AJ204" s="136"/>
      <c r="AK204" s="136"/>
      <c r="AL204" s="136"/>
      <c r="AM204" s="136"/>
      <c r="AN204" s="136"/>
      <c r="AO204" s="136"/>
      <c r="AP204" s="136"/>
      <c r="AQ204" s="136"/>
      <c r="AR204" s="136"/>
      <c r="AS204" s="136"/>
      <c r="AT204" s="136"/>
      <c r="AU204" s="136"/>
      <c r="AV204" s="136"/>
      <c r="AW204" s="136"/>
      <c r="AX204" s="136"/>
      <c r="AY204" s="136"/>
      <c r="AZ204" s="136"/>
      <c r="BA204" s="136"/>
      <c r="BB204" s="136"/>
      <c r="BC204" s="136"/>
      <c r="BD204" s="136"/>
      <c r="BE204" s="136"/>
      <c r="BF204" s="136"/>
      <c r="BG204" s="136"/>
      <c r="BH204" s="136"/>
      <c r="BI204" s="136"/>
      <c r="BJ204" s="136"/>
      <c r="BK204" s="136"/>
      <c r="BL204" s="136"/>
      <c r="BM204" s="136"/>
      <c r="BN204" s="136"/>
      <c r="BO204" s="136"/>
      <c r="BP204" s="136"/>
      <c r="BQ204" s="136"/>
      <c r="BR204" s="136"/>
      <c r="BS204" s="136"/>
      <c r="BT204" s="136"/>
      <c r="BU204" s="136"/>
      <c r="BV204" s="136"/>
      <c r="BW204" s="136"/>
      <c r="BX204" s="136"/>
      <c r="BY204" s="136"/>
      <c r="BZ204" s="136"/>
      <c r="CA204" s="136"/>
      <c r="CB204" s="136"/>
      <c r="CC204" s="136"/>
      <c r="CD204" s="136"/>
      <c r="CE204" s="136"/>
      <c r="CF204" s="136"/>
      <c r="CG204" s="136"/>
      <c r="CH204" s="136"/>
      <c r="CI204" s="136"/>
      <c r="CJ204" s="136"/>
      <c r="CK204" s="136"/>
      <c r="CL204" s="136"/>
      <c r="CM204" s="136"/>
      <c r="CN204" s="136"/>
      <c r="CO204" s="136"/>
      <c r="CP204" s="136"/>
      <c r="CQ204" s="136"/>
      <c r="CR204" s="136"/>
      <c r="CS204" s="136"/>
      <c r="CT204" s="136"/>
    </row>
    <row r="205" spans="1:98"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6"/>
      <c r="AY205" s="136"/>
      <c r="AZ205" s="136"/>
      <c r="BA205" s="136"/>
      <c r="BB205" s="136"/>
      <c r="BC205" s="136"/>
      <c r="BD205" s="136"/>
      <c r="BE205" s="136"/>
      <c r="BF205" s="136"/>
      <c r="BG205" s="136"/>
      <c r="BH205" s="136"/>
      <c r="BI205" s="136"/>
      <c r="BJ205" s="136"/>
      <c r="BK205" s="136"/>
      <c r="BL205" s="136"/>
      <c r="BM205" s="136"/>
      <c r="BN205" s="136"/>
      <c r="BO205" s="136"/>
      <c r="BP205" s="136"/>
      <c r="BQ205" s="136"/>
      <c r="BR205" s="136"/>
      <c r="BS205" s="136"/>
      <c r="BT205" s="136"/>
      <c r="BU205" s="136"/>
      <c r="BV205" s="136"/>
      <c r="BW205" s="136"/>
      <c r="BX205" s="136"/>
      <c r="BY205" s="136"/>
      <c r="BZ205" s="136"/>
      <c r="CA205" s="136"/>
      <c r="CB205" s="136"/>
      <c r="CC205" s="136"/>
      <c r="CD205" s="136"/>
      <c r="CE205" s="136"/>
      <c r="CF205" s="136"/>
      <c r="CG205" s="136"/>
      <c r="CH205" s="136"/>
      <c r="CI205" s="136"/>
      <c r="CJ205" s="136"/>
      <c r="CK205" s="136"/>
      <c r="CL205" s="136"/>
      <c r="CM205" s="136"/>
      <c r="CN205" s="136"/>
      <c r="CO205" s="136"/>
      <c r="CP205" s="136"/>
      <c r="CQ205" s="136"/>
      <c r="CR205" s="136"/>
      <c r="CS205" s="136"/>
      <c r="CT205" s="136"/>
    </row>
    <row r="206" spans="1:98"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6"/>
      <c r="AY206" s="136"/>
      <c r="AZ206" s="136"/>
      <c r="BA206" s="136"/>
      <c r="BB206" s="136"/>
      <c r="BC206" s="136"/>
      <c r="BD206" s="136"/>
      <c r="BE206" s="136"/>
      <c r="BF206" s="136"/>
      <c r="BG206" s="136"/>
      <c r="BH206" s="136"/>
      <c r="BI206" s="136"/>
      <c r="BJ206" s="136"/>
      <c r="BK206" s="136"/>
      <c r="BL206" s="136"/>
      <c r="BM206" s="136"/>
      <c r="BN206" s="136"/>
      <c r="BO206" s="136"/>
      <c r="BP206" s="136"/>
      <c r="BQ206" s="136"/>
      <c r="BR206" s="136"/>
      <c r="BS206" s="136"/>
      <c r="BT206" s="136"/>
      <c r="BU206" s="136"/>
      <c r="BV206" s="136"/>
      <c r="BW206" s="136"/>
      <c r="BX206" s="136"/>
      <c r="BY206" s="136"/>
      <c r="BZ206" s="136"/>
      <c r="CA206" s="136"/>
      <c r="CB206" s="136"/>
      <c r="CC206" s="136"/>
      <c r="CD206" s="136"/>
      <c r="CE206" s="136"/>
      <c r="CF206" s="136"/>
      <c r="CG206" s="136"/>
      <c r="CH206" s="136"/>
      <c r="CI206" s="136"/>
      <c r="CJ206" s="136"/>
      <c r="CK206" s="136"/>
      <c r="CL206" s="136"/>
      <c r="CM206" s="136"/>
      <c r="CN206" s="136"/>
      <c r="CO206" s="136"/>
      <c r="CP206" s="136"/>
      <c r="CQ206" s="136"/>
      <c r="CR206" s="136"/>
      <c r="CS206" s="136"/>
      <c r="CT206" s="136"/>
    </row>
    <row r="207" spans="1:98"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6"/>
      <c r="AY207" s="136"/>
      <c r="AZ207" s="136"/>
      <c r="BA207" s="136"/>
      <c r="BB207" s="136"/>
      <c r="BC207" s="136"/>
      <c r="BD207" s="136"/>
      <c r="BE207" s="136"/>
      <c r="BF207" s="136"/>
      <c r="BG207" s="136"/>
      <c r="BH207" s="136"/>
      <c r="BI207" s="136"/>
      <c r="BJ207" s="136"/>
      <c r="BK207" s="136"/>
      <c r="BL207" s="136"/>
      <c r="BM207" s="136"/>
      <c r="BN207" s="136"/>
      <c r="BO207" s="136"/>
      <c r="BP207" s="136"/>
      <c r="BQ207" s="136"/>
      <c r="BR207" s="136"/>
      <c r="BS207" s="136"/>
      <c r="BT207" s="136"/>
      <c r="BU207" s="136"/>
      <c r="BV207" s="136"/>
      <c r="BW207" s="136"/>
      <c r="BX207" s="136"/>
      <c r="BY207" s="136"/>
      <c r="BZ207" s="136"/>
      <c r="CA207" s="136"/>
      <c r="CB207" s="136"/>
      <c r="CC207" s="136"/>
      <c r="CD207" s="136"/>
      <c r="CE207" s="136"/>
      <c r="CF207" s="136"/>
      <c r="CG207" s="136"/>
      <c r="CH207" s="136"/>
      <c r="CI207" s="136"/>
      <c r="CJ207" s="136"/>
      <c r="CK207" s="136"/>
      <c r="CL207" s="136"/>
      <c r="CM207" s="136"/>
      <c r="CN207" s="136"/>
      <c r="CO207" s="136"/>
      <c r="CP207" s="136"/>
      <c r="CQ207" s="136"/>
      <c r="CR207" s="136"/>
      <c r="CS207" s="136"/>
      <c r="CT207" s="136"/>
    </row>
    <row r="208" spans="1:98"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6"/>
      <c r="AY208" s="136"/>
      <c r="AZ208" s="136"/>
      <c r="BA208" s="136"/>
      <c r="BB208" s="136"/>
      <c r="BC208" s="136"/>
      <c r="BD208" s="136"/>
      <c r="BE208" s="136"/>
      <c r="BF208" s="136"/>
      <c r="BG208" s="136"/>
      <c r="BH208" s="136"/>
      <c r="BI208" s="136"/>
      <c r="BJ208" s="136"/>
      <c r="BK208" s="136"/>
      <c r="BL208" s="136"/>
      <c r="BM208" s="136"/>
      <c r="BN208" s="136"/>
      <c r="BO208" s="136"/>
      <c r="BP208" s="136"/>
      <c r="BQ208" s="136"/>
      <c r="BR208" s="136"/>
      <c r="BS208" s="136"/>
      <c r="BT208" s="136"/>
      <c r="BU208" s="136"/>
      <c r="BV208" s="136"/>
      <c r="BW208" s="136"/>
      <c r="BX208" s="136"/>
      <c r="BY208" s="136"/>
      <c r="BZ208" s="136"/>
      <c r="CA208" s="136"/>
      <c r="CB208" s="136"/>
      <c r="CC208" s="136"/>
      <c r="CD208" s="136"/>
      <c r="CE208" s="136"/>
      <c r="CF208" s="136"/>
      <c r="CG208" s="136"/>
      <c r="CH208" s="136"/>
      <c r="CI208" s="136"/>
      <c r="CJ208" s="136"/>
      <c r="CK208" s="136"/>
      <c r="CL208" s="136"/>
      <c r="CM208" s="136"/>
      <c r="CN208" s="136"/>
      <c r="CO208" s="136"/>
      <c r="CP208" s="136"/>
      <c r="CQ208" s="136"/>
      <c r="CR208" s="136"/>
      <c r="CS208" s="136"/>
      <c r="CT208" s="136"/>
    </row>
    <row r="209" spans="1:98"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6"/>
      <c r="AY209" s="136"/>
      <c r="AZ209" s="136"/>
      <c r="BA209" s="136"/>
      <c r="BB209" s="136"/>
      <c r="BC209" s="136"/>
      <c r="BD209" s="136"/>
      <c r="BE209" s="136"/>
      <c r="BF209" s="136"/>
      <c r="BG209" s="136"/>
      <c r="BH209" s="136"/>
      <c r="BI209" s="136"/>
      <c r="BJ209" s="136"/>
      <c r="BK209" s="136"/>
      <c r="BL209" s="136"/>
      <c r="BM209" s="136"/>
      <c r="BN209" s="136"/>
      <c r="BO209" s="136"/>
      <c r="BP209" s="136"/>
      <c r="BQ209" s="136"/>
      <c r="BR209" s="136"/>
      <c r="BS209" s="136"/>
      <c r="BT209" s="136"/>
      <c r="BU209" s="136"/>
      <c r="BV209" s="136"/>
      <c r="BW209" s="136"/>
      <c r="BX209" s="136"/>
      <c r="BY209" s="136"/>
      <c r="BZ209" s="136"/>
      <c r="CA209" s="136"/>
      <c r="CB209" s="136"/>
      <c r="CC209" s="136"/>
      <c r="CD209" s="136"/>
      <c r="CE209" s="136"/>
      <c r="CF209" s="136"/>
      <c r="CG209" s="136"/>
      <c r="CH209" s="136"/>
      <c r="CI209" s="136"/>
      <c r="CJ209" s="136"/>
      <c r="CK209" s="136"/>
      <c r="CL209" s="136"/>
      <c r="CM209" s="136"/>
      <c r="CN209" s="136"/>
      <c r="CO209" s="136"/>
      <c r="CP209" s="136"/>
      <c r="CQ209" s="136"/>
      <c r="CR209" s="136"/>
      <c r="CS209" s="136"/>
      <c r="CT209" s="136"/>
    </row>
    <row r="210" spans="1:98"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6"/>
      <c r="AY210" s="136"/>
      <c r="AZ210" s="136"/>
      <c r="BA210" s="136"/>
      <c r="BB210" s="136"/>
      <c r="BC210" s="136"/>
      <c r="BD210" s="136"/>
      <c r="BE210" s="136"/>
      <c r="BF210" s="136"/>
      <c r="BG210" s="136"/>
      <c r="BH210" s="136"/>
      <c r="BI210" s="136"/>
      <c r="BJ210" s="136"/>
      <c r="BK210" s="136"/>
      <c r="BL210" s="136"/>
      <c r="BM210" s="136"/>
      <c r="BN210" s="136"/>
      <c r="BO210" s="136"/>
      <c r="BP210" s="136"/>
      <c r="BQ210" s="136"/>
      <c r="BR210" s="136"/>
      <c r="BS210" s="136"/>
      <c r="BT210" s="136"/>
      <c r="BU210" s="136"/>
      <c r="BV210" s="136"/>
      <c r="BW210" s="136"/>
      <c r="BX210" s="136"/>
      <c r="BY210" s="136"/>
      <c r="BZ210" s="136"/>
      <c r="CA210" s="136"/>
      <c r="CB210" s="136"/>
      <c r="CC210" s="136"/>
      <c r="CD210" s="136"/>
      <c r="CE210" s="136"/>
      <c r="CF210" s="136"/>
      <c r="CG210" s="136"/>
      <c r="CH210" s="136"/>
      <c r="CI210" s="136"/>
      <c r="CJ210" s="136"/>
      <c r="CK210" s="136"/>
      <c r="CL210" s="136"/>
      <c r="CM210" s="136"/>
      <c r="CN210" s="136"/>
      <c r="CO210" s="136"/>
      <c r="CP210" s="136"/>
      <c r="CQ210" s="136"/>
      <c r="CR210" s="136"/>
      <c r="CS210" s="136"/>
      <c r="CT210" s="136"/>
    </row>
    <row r="211" spans="1:98"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c r="AA211" s="136"/>
      <c r="AB211" s="136"/>
      <c r="AC211" s="136"/>
      <c r="AD211" s="136"/>
      <c r="AE211" s="136"/>
      <c r="AF211" s="136"/>
      <c r="AG211" s="136"/>
      <c r="AH211" s="136"/>
      <c r="AI211" s="136"/>
      <c r="AJ211" s="136"/>
      <c r="AK211" s="136"/>
      <c r="AL211" s="136"/>
      <c r="AM211" s="136"/>
      <c r="AN211" s="136"/>
      <c r="AO211" s="136"/>
      <c r="AP211" s="136"/>
      <c r="AQ211" s="136"/>
      <c r="AR211" s="136"/>
      <c r="AS211" s="136"/>
      <c r="AT211" s="136"/>
      <c r="AU211" s="136"/>
      <c r="AV211" s="136"/>
      <c r="AW211" s="136"/>
      <c r="AX211" s="136"/>
      <c r="AY211" s="136"/>
      <c r="AZ211" s="136"/>
      <c r="BA211" s="136"/>
      <c r="BB211" s="136"/>
      <c r="BC211" s="136"/>
      <c r="BD211" s="136"/>
      <c r="BE211" s="136"/>
      <c r="BF211" s="136"/>
      <c r="BG211" s="136"/>
      <c r="BH211" s="136"/>
      <c r="BI211" s="136"/>
      <c r="BJ211" s="136"/>
      <c r="BK211" s="136"/>
      <c r="BL211" s="136"/>
      <c r="BM211" s="136"/>
      <c r="BN211" s="136"/>
      <c r="BO211" s="136"/>
      <c r="BP211" s="136"/>
      <c r="BQ211" s="136"/>
      <c r="BR211" s="136"/>
      <c r="BS211" s="136"/>
      <c r="BT211" s="136"/>
      <c r="BU211" s="136"/>
      <c r="BV211" s="136"/>
      <c r="BW211" s="136"/>
      <c r="BX211" s="136"/>
      <c r="BY211" s="136"/>
      <c r="BZ211" s="136"/>
      <c r="CA211" s="136"/>
      <c r="CB211" s="136"/>
      <c r="CC211" s="136"/>
      <c r="CD211" s="136"/>
      <c r="CE211" s="136"/>
      <c r="CF211" s="136"/>
      <c r="CG211" s="136"/>
      <c r="CH211" s="136"/>
      <c r="CI211" s="136"/>
      <c r="CJ211" s="136"/>
      <c r="CK211" s="136"/>
      <c r="CL211" s="136"/>
      <c r="CM211" s="136"/>
      <c r="CN211" s="136"/>
      <c r="CO211" s="136"/>
      <c r="CP211" s="136"/>
      <c r="CQ211" s="136"/>
      <c r="CR211" s="136"/>
      <c r="CS211" s="136"/>
      <c r="CT211" s="136"/>
    </row>
    <row r="212" spans="1:98"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c r="AA212" s="136"/>
      <c r="AB212" s="136"/>
      <c r="AC212" s="136"/>
      <c r="AD212" s="136"/>
      <c r="AE212" s="136"/>
      <c r="AF212" s="136"/>
      <c r="AG212" s="136"/>
      <c r="AH212" s="136"/>
      <c r="AI212" s="136"/>
      <c r="AJ212" s="136"/>
      <c r="AK212" s="136"/>
      <c r="AL212" s="136"/>
      <c r="AM212" s="136"/>
      <c r="AN212" s="136"/>
      <c r="AO212" s="136"/>
      <c r="AP212" s="136"/>
      <c r="AQ212" s="136"/>
      <c r="AR212" s="136"/>
      <c r="AS212" s="136"/>
      <c r="AT212" s="136"/>
      <c r="AU212" s="136"/>
      <c r="AV212" s="136"/>
      <c r="AW212" s="136"/>
      <c r="AX212" s="136"/>
      <c r="AY212" s="136"/>
      <c r="AZ212" s="136"/>
      <c r="BA212" s="136"/>
      <c r="BB212" s="136"/>
      <c r="BC212" s="136"/>
      <c r="BD212" s="136"/>
      <c r="BE212" s="136"/>
      <c r="BF212" s="136"/>
      <c r="BG212" s="136"/>
      <c r="BH212" s="136"/>
      <c r="BI212" s="136"/>
      <c r="BJ212" s="136"/>
      <c r="BK212" s="136"/>
      <c r="BL212" s="136"/>
      <c r="BM212" s="136"/>
      <c r="BN212" s="136"/>
      <c r="BO212" s="136"/>
      <c r="BP212" s="136"/>
      <c r="BQ212" s="136"/>
      <c r="BR212" s="136"/>
      <c r="BS212" s="136"/>
      <c r="BT212" s="136"/>
      <c r="BU212" s="136"/>
      <c r="BV212" s="136"/>
      <c r="BW212" s="136"/>
      <c r="BX212" s="136"/>
      <c r="BY212" s="136"/>
      <c r="BZ212" s="136"/>
      <c r="CA212" s="136"/>
      <c r="CB212" s="136"/>
      <c r="CC212" s="136"/>
      <c r="CD212" s="136"/>
      <c r="CE212" s="136"/>
      <c r="CF212" s="136"/>
      <c r="CG212" s="136"/>
      <c r="CH212" s="136"/>
      <c r="CI212" s="136"/>
      <c r="CJ212" s="136"/>
      <c r="CK212" s="136"/>
      <c r="CL212" s="136"/>
      <c r="CM212" s="136"/>
      <c r="CN212" s="136"/>
      <c r="CO212" s="136"/>
      <c r="CP212" s="136"/>
      <c r="CQ212" s="136"/>
      <c r="CR212" s="136"/>
      <c r="CS212" s="136"/>
      <c r="CT212" s="136"/>
    </row>
    <row r="213" spans="1:98"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c r="AA213" s="136"/>
      <c r="AB213" s="136"/>
      <c r="AC213" s="136"/>
      <c r="AD213" s="136"/>
      <c r="AE213" s="136"/>
      <c r="AF213" s="136"/>
      <c r="AG213" s="136"/>
      <c r="AH213" s="136"/>
      <c r="AI213" s="136"/>
      <c r="AJ213" s="136"/>
      <c r="AK213" s="136"/>
      <c r="AL213" s="136"/>
      <c r="AM213" s="136"/>
      <c r="AN213" s="136"/>
      <c r="AO213" s="136"/>
      <c r="AP213" s="136"/>
      <c r="AQ213" s="136"/>
      <c r="AR213" s="136"/>
      <c r="AS213" s="136"/>
      <c r="AT213" s="136"/>
      <c r="AU213" s="136"/>
      <c r="AV213" s="136"/>
      <c r="AW213" s="136"/>
      <c r="AX213" s="136"/>
      <c r="AY213" s="136"/>
      <c r="AZ213" s="136"/>
      <c r="BA213" s="136"/>
      <c r="BB213" s="136"/>
      <c r="BC213" s="136"/>
      <c r="BD213" s="136"/>
      <c r="BE213" s="136"/>
      <c r="BF213" s="136"/>
      <c r="BG213" s="136"/>
      <c r="BH213" s="136"/>
      <c r="BI213" s="136"/>
      <c r="BJ213" s="136"/>
      <c r="BK213" s="136"/>
      <c r="BL213" s="136"/>
      <c r="BM213" s="136"/>
      <c r="BN213" s="136"/>
      <c r="BO213" s="136"/>
      <c r="BP213" s="136"/>
      <c r="BQ213" s="136"/>
      <c r="BR213" s="136"/>
      <c r="BS213" s="136"/>
      <c r="BT213" s="136"/>
      <c r="BU213" s="136"/>
      <c r="BV213" s="136"/>
      <c r="BW213" s="136"/>
      <c r="BX213" s="136"/>
      <c r="BY213" s="136"/>
      <c r="BZ213" s="136"/>
      <c r="CA213" s="136"/>
      <c r="CB213" s="136"/>
      <c r="CC213" s="136"/>
      <c r="CD213" s="136"/>
      <c r="CE213" s="136"/>
      <c r="CF213" s="136"/>
      <c r="CG213" s="136"/>
      <c r="CH213" s="136"/>
      <c r="CI213" s="136"/>
      <c r="CJ213" s="136"/>
      <c r="CK213" s="136"/>
      <c r="CL213" s="136"/>
      <c r="CM213" s="136"/>
      <c r="CN213" s="136"/>
      <c r="CO213" s="136"/>
      <c r="CP213" s="136"/>
      <c r="CQ213" s="136"/>
      <c r="CR213" s="136"/>
      <c r="CS213" s="136"/>
      <c r="CT213" s="136"/>
    </row>
    <row r="214" spans="1:98"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c r="AA214" s="136"/>
      <c r="AB214" s="136"/>
      <c r="AC214" s="136"/>
      <c r="AD214" s="136"/>
      <c r="AE214" s="136"/>
      <c r="AF214" s="136"/>
      <c r="AG214" s="136"/>
      <c r="AH214" s="136"/>
      <c r="AI214" s="136"/>
      <c r="AJ214" s="136"/>
      <c r="AK214" s="136"/>
      <c r="AL214" s="136"/>
      <c r="AM214" s="136"/>
      <c r="AN214" s="136"/>
      <c r="AO214" s="136"/>
      <c r="AP214" s="136"/>
      <c r="AQ214" s="136"/>
      <c r="AR214" s="136"/>
      <c r="AS214" s="136"/>
      <c r="AT214" s="136"/>
      <c r="AU214" s="136"/>
      <c r="AV214" s="136"/>
      <c r="AW214" s="136"/>
      <c r="AX214" s="136"/>
      <c r="AY214" s="136"/>
      <c r="AZ214" s="136"/>
      <c r="BA214" s="136"/>
      <c r="BB214" s="136"/>
      <c r="BC214" s="136"/>
      <c r="BD214" s="136"/>
      <c r="BE214" s="136"/>
      <c r="BF214" s="136"/>
      <c r="BG214" s="136"/>
      <c r="BH214" s="136"/>
      <c r="BI214" s="136"/>
      <c r="BJ214" s="136"/>
      <c r="BK214" s="136"/>
      <c r="BL214" s="136"/>
      <c r="BM214" s="136"/>
      <c r="BN214" s="136"/>
      <c r="BO214" s="136"/>
      <c r="BP214" s="136"/>
      <c r="BQ214" s="136"/>
      <c r="BR214" s="136"/>
      <c r="BS214" s="136"/>
      <c r="BT214" s="136"/>
      <c r="BU214" s="136"/>
      <c r="BV214" s="136"/>
      <c r="BW214" s="136"/>
      <c r="BX214" s="136"/>
      <c r="BY214" s="136"/>
      <c r="BZ214" s="136"/>
      <c r="CA214" s="136"/>
      <c r="CB214" s="136"/>
      <c r="CC214" s="136"/>
      <c r="CD214" s="136"/>
      <c r="CE214" s="136"/>
      <c r="CF214" s="136"/>
      <c r="CG214" s="136"/>
      <c r="CH214" s="136"/>
      <c r="CI214" s="136"/>
      <c r="CJ214" s="136"/>
      <c r="CK214" s="136"/>
      <c r="CL214" s="136"/>
      <c r="CM214" s="136"/>
      <c r="CN214" s="136"/>
      <c r="CO214" s="136"/>
      <c r="CP214" s="136"/>
      <c r="CQ214" s="136"/>
      <c r="CR214" s="136"/>
      <c r="CS214" s="136"/>
      <c r="CT214" s="136"/>
    </row>
    <row r="215" spans="1:98"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c r="AA215" s="136"/>
      <c r="AB215" s="136"/>
      <c r="AC215" s="136"/>
      <c r="AD215" s="136"/>
      <c r="AE215" s="136"/>
      <c r="AF215" s="136"/>
      <c r="AG215" s="136"/>
      <c r="AH215" s="136"/>
      <c r="AI215" s="136"/>
      <c r="AJ215" s="136"/>
      <c r="AK215" s="136"/>
      <c r="AL215" s="136"/>
      <c r="AM215" s="136"/>
      <c r="AN215" s="136"/>
      <c r="AO215" s="136"/>
      <c r="AP215" s="136"/>
      <c r="AQ215" s="136"/>
      <c r="AR215" s="136"/>
      <c r="AS215" s="136"/>
      <c r="AT215" s="136"/>
      <c r="AU215" s="136"/>
      <c r="AV215" s="136"/>
      <c r="AW215" s="136"/>
      <c r="AX215" s="136"/>
      <c r="AY215" s="136"/>
      <c r="AZ215" s="136"/>
      <c r="BA215" s="136"/>
      <c r="BB215" s="136"/>
      <c r="BC215" s="136"/>
      <c r="BD215" s="136"/>
      <c r="BE215" s="136"/>
      <c r="BF215" s="136"/>
      <c r="BG215" s="136"/>
      <c r="BH215" s="136"/>
      <c r="BI215" s="136"/>
      <c r="BJ215" s="136"/>
      <c r="BK215" s="136"/>
      <c r="BL215" s="136"/>
      <c r="BM215" s="136"/>
      <c r="BN215" s="136"/>
      <c r="BO215" s="136"/>
      <c r="BP215" s="136"/>
      <c r="BQ215" s="136"/>
      <c r="BR215" s="136"/>
      <c r="BS215" s="136"/>
      <c r="BT215" s="136"/>
      <c r="BU215" s="136"/>
      <c r="BV215" s="136"/>
      <c r="BW215" s="136"/>
      <c r="BX215" s="136"/>
      <c r="BY215" s="136"/>
      <c r="BZ215" s="136"/>
      <c r="CA215" s="136"/>
      <c r="CB215" s="136"/>
      <c r="CC215" s="136"/>
      <c r="CD215" s="136"/>
      <c r="CE215" s="136"/>
      <c r="CF215" s="136"/>
      <c r="CG215" s="136"/>
      <c r="CH215" s="136"/>
      <c r="CI215" s="136"/>
      <c r="CJ215" s="136"/>
      <c r="CK215" s="136"/>
      <c r="CL215" s="136"/>
      <c r="CM215" s="136"/>
      <c r="CN215" s="136"/>
      <c r="CO215" s="136"/>
      <c r="CP215" s="136"/>
      <c r="CQ215" s="136"/>
      <c r="CR215" s="136"/>
      <c r="CS215" s="136"/>
      <c r="CT215" s="136"/>
    </row>
    <row r="216" spans="1:98"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c r="AA216" s="136"/>
      <c r="AB216" s="136"/>
      <c r="AC216" s="136"/>
      <c r="AD216" s="136"/>
      <c r="AE216" s="136"/>
      <c r="AF216" s="136"/>
      <c r="AG216" s="136"/>
      <c r="AH216" s="136"/>
      <c r="AI216" s="136"/>
      <c r="AJ216" s="136"/>
      <c r="AK216" s="136"/>
      <c r="AL216" s="136"/>
      <c r="AM216" s="136"/>
      <c r="AN216" s="136"/>
      <c r="AO216" s="136"/>
      <c r="AP216" s="136"/>
      <c r="AQ216" s="136"/>
      <c r="AR216" s="136"/>
      <c r="AS216" s="136"/>
      <c r="AT216" s="136"/>
      <c r="AU216" s="136"/>
      <c r="AV216" s="136"/>
      <c r="AW216" s="136"/>
      <c r="AX216" s="136"/>
      <c r="AY216" s="136"/>
      <c r="AZ216" s="136"/>
      <c r="BA216" s="136"/>
      <c r="BB216" s="136"/>
      <c r="BC216" s="136"/>
      <c r="BD216" s="136"/>
      <c r="BE216" s="136"/>
      <c r="BF216" s="136"/>
      <c r="BG216" s="136"/>
      <c r="BH216" s="136"/>
      <c r="BI216" s="136"/>
      <c r="BJ216" s="136"/>
      <c r="BK216" s="136"/>
      <c r="BL216" s="136"/>
      <c r="BM216" s="136"/>
      <c r="BN216" s="136"/>
      <c r="BO216" s="136"/>
      <c r="BP216" s="136"/>
      <c r="BQ216" s="136"/>
      <c r="BR216" s="136"/>
      <c r="BS216" s="136"/>
      <c r="BT216" s="136"/>
      <c r="BU216" s="136"/>
      <c r="BV216" s="136"/>
      <c r="BW216" s="136"/>
      <c r="BX216" s="136"/>
      <c r="BY216" s="136"/>
      <c r="BZ216" s="136"/>
      <c r="CA216" s="136"/>
      <c r="CB216" s="136"/>
      <c r="CC216" s="136"/>
      <c r="CD216" s="136"/>
      <c r="CE216" s="136"/>
      <c r="CF216" s="136"/>
      <c r="CG216" s="136"/>
      <c r="CH216" s="136"/>
      <c r="CI216" s="136"/>
      <c r="CJ216" s="136"/>
      <c r="CK216" s="136"/>
      <c r="CL216" s="136"/>
      <c r="CM216" s="136"/>
      <c r="CN216" s="136"/>
      <c r="CO216" s="136"/>
      <c r="CP216" s="136"/>
      <c r="CQ216" s="136"/>
      <c r="CR216" s="136"/>
      <c r="CS216" s="136"/>
      <c r="CT216" s="136"/>
    </row>
    <row r="217" spans="1:98"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c r="AA217" s="136"/>
      <c r="AB217" s="136"/>
      <c r="AC217" s="136"/>
      <c r="AD217" s="136"/>
      <c r="AE217" s="136"/>
      <c r="AF217" s="136"/>
      <c r="AG217" s="136"/>
      <c r="AH217" s="136"/>
      <c r="AI217" s="136"/>
      <c r="AJ217" s="136"/>
      <c r="AK217" s="136"/>
      <c r="AL217" s="136"/>
      <c r="AM217" s="136"/>
      <c r="AN217" s="136"/>
      <c r="AO217" s="136"/>
      <c r="AP217" s="136"/>
      <c r="AQ217" s="136"/>
      <c r="AR217" s="136"/>
      <c r="AS217" s="136"/>
      <c r="AT217" s="136"/>
      <c r="AU217" s="136"/>
      <c r="AV217" s="136"/>
      <c r="AW217" s="136"/>
      <c r="AX217" s="136"/>
      <c r="AY217" s="136"/>
      <c r="AZ217" s="136"/>
      <c r="BA217" s="136"/>
      <c r="BB217" s="136"/>
      <c r="BC217" s="136"/>
      <c r="BD217" s="136"/>
      <c r="BE217" s="136"/>
      <c r="BF217" s="136"/>
      <c r="BG217" s="136"/>
      <c r="BH217" s="136"/>
      <c r="BI217" s="136"/>
      <c r="BJ217" s="136"/>
      <c r="BK217" s="136"/>
      <c r="BL217" s="136"/>
      <c r="BM217" s="136"/>
      <c r="BN217" s="136"/>
      <c r="BO217" s="136"/>
      <c r="BP217" s="136"/>
      <c r="BQ217" s="136"/>
      <c r="BR217" s="136"/>
      <c r="BS217" s="136"/>
      <c r="BT217" s="136"/>
      <c r="BU217" s="136"/>
      <c r="BV217" s="136"/>
      <c r="BW217" s="136"/>
      <c r="BX217" s="136"/>
      <c r="BY217" s="136"/>
      <c r="BZ217" s="136"/>
      <c r="CA217" s="136"/>
      <c r="CB217" s="136"/>
      <c r="CC217" s="136"/>
      <c r="CD217" s="136"/>
      <c r="CE217" s="136"/>
      <c r="CF217" s="136"/>
      <c r="CG217" s="136"/>
      <c r="CH217" s="136"/>
      <c r="CI217" s="136"/>
      <c r="CJ217" s="136"/>
      <c r="CK217" s="136"/>
      <c r="CL217" s="136"/>
      <c r="CM217" s="136"/>
      <c r="CN217" s="136"/>
      <c r="CO217" s="136"/>
      <c r="CP217" s="136"/>
      <c r="CQ217" s="136"/>
      <c r="CR217" s="136"/>
      <c r="CS217" s="136"/>
      <c r="CT217" s="136"/>
    </row>
    <row r="218" spans="1:98"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c r="AA218" s="136"/>
      <c r="AB218" s="136"/>
      <c r="AC218" s="136"/>
      <c r="AD218" s="136"/>
      <c r="AE218" s="136"/>
      <c r="AF218" s="136"/>
      <c r="AG218" s="136"/>
      <c r="AH218" s="136"/>
      <c r="AI218" s="136"/>
      <c r="AJ218" s="136"/>
      <c r="AK218" s="136"/>
      <c r="AL218" s="136"/>
      <c r="AM218" s="136"/>
      <c r="AN218" s="136"/>
      <c r="AO218" s="136"/>
      <c r="AP218" s="136"/>
      <c r="AQ218" s="136"/>
      <c r="AR218" s="136"/>
      <c r="AS218" s="136"/>
      <c r="AT218" s="136"/>
      <c r="AU218" s="136"/>
      <c r="AV218" s="136"/>
      <c r="AW218" s="136"/>
      <c r="AX218" s="136"/>
      <c r="AY218" s="136"/>
      <c r="AZ218" s="136"/>
      <c r="BA218" s="136"/>
      <c r="BB218" s="136"/>
      <c r="BC218" s="136"/>
      <c r="BD218" s="136"/>
      <c r="BE218" s="136"/>
      <c r="BF218" s="136"/>
      <c r="BG218" s="136"/>
      <c r="BH218" s="136"/>
      <c r="BI218" s="136"/>
      <c r="BJ218" s="136"/>
      <c r="BK218" s="136"/>
      <c r="BL218" s="136"/>
      <c r="BM218" s="136"/>
      <c r="BN218" s="136"/>
      <c r="BO218" s="136"/>
      <c r="BP218" s="136"/>
      <c r="BQ218" s="136"/>
      <c r="BR218" s="136"/>
      <c r="BS218" s="136"/>
      <c r="BT218" s="136"/>
      <c r="BU218" s="136"/>
      <c r="BV218" s="136"/>
      <c r="BW218" s="136"/>
      <c r="BX218" s="136"/>
      <c r="BY218" s="136"/>
      <c r="BZ218" s="136"/>
      <c r="CA218" s="136"/>
      <c r="CB218" s="136"/>
      <c r="CC218" s="136"/>
      <c r="CD218" s="136"/>
      <c r="CE218" s="136"/>
      <c r="CF218" s="136"/>
      <c r="CG218" s="136"/>
      <c r="CH218" s="136"/>
      <c r="CI218" s="136"/>
      <c r="CJ218" s="136"/>
      <c r="CK218" s="136"/>
      <c r="CL218" s="136"/>
      <c r="CM218" s="136"/>
      <c r="CN218" s="136"/>
      <c r="CO218" s="136"/>
      <c r="CP218" s="136"/>
      <c r="CQ218" s="136"/>
      <c r="CR218" s="136"/>
      <c r="CS218" s="136"/>
      <c r="CT218" s="136"/>
    </row>
    <row r="219" spans="1:98"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c r="AA219" s="136"/>
      <c r="AB219" s="136"/>
      <c r="AC219" s="136"/>
      <c r="AD219" s="136"/>
      <c r="AE219" s="136"/>
      <c r="AF219" s="136"/>
      <c r="AG219" s="136"/>
      <c r="AH219" s="136"/>
      <c r="AI219" s="136"/>
      <c r="AJ219" s="136"/>
      <c r="AK219" s="136"/>
      <c r="AL219" s="136"/>
      <c r="AM219" s="136"/>
      <c r="AN219" s="136"/>
      <c r="AO219" s="136"/>
      <c r="AP219" s="136"/>
      <c r="AQ219" s="136"/>
      <c r="AR219" s="136"/>
      <c r="AS219" s="136"/>
      <c r="AT219" s="136"/>
      <c r="AU219" s="136"/>
      <c r="AV219" s="136"/>
      <c r="AW219" s="136"/>
      <c r="AX219" s="136"/>
      <c r="AY219" s="136"/>
      <c r="AZ219" s="136"/>
      <c r="BA219" s="136"/>
      <c r="BB219" s="136"/>
      <c r="BC219" s="136"/>
      <c r="BD219" s="136"/>
      <c r="BE219" s="136"/>
      <c r="BF219" s="136"/>
      <c r="BG219" s="136"/>
      <c r="BH219" s="136"/>
      <c r="BI219" s="136"/>
      <c r="BJ219" s="136"/>
      <c r="BK219" s="136"/>
      <c r="BL219" s="136"/>
      <c r="BM219" s="136"/>
      <c r="BN219" s="136"/>
      <c r="BO219" s="136"/>
      <c r="BP219" s="136"/>
      <c r="BQ219" s="136"/>
      <c r="BR219" s="136"/>
      <c r="BS219" s="136"/>
      <c r="BT219" s="136"/>
      <c r="BU219" s="136"/>
      <c r="BV219" s="136"/>
      <c r="BW219" s="136"/>
      <c r="BX219" s="136"/>
      <c r="BY219" s="136"/>
      <c r="BZ219" s="136"/>
      <c r="CA219" s="136"/>
      <c r="CB219" s="136"/>
      <c r="CC219" s="136"/>
      <c r="CD219" s="136"/>
      <c r="CE219" s="136"/>
      <c r="CF219" s="136"/>
      <c r="CG219" s="136"/>
      <c r="CH219" s="136"/>
      <c r="CI219" s="136"/>
      <c r="CJ219" s="136"/>
      <c r="CK219" s="136"/>
      <c r="CL219" s="136"/>
      <c r="CM219" s="136"/>
      <c r="CN219" s="136"/>
      <c r="CO219" s="136"/>
      <c r="CP219" s="136"/>
      <c r="CQ219" s="136"/>
      <c r="CR219" s="136"/>
      <c r="CS219" s="136"/>
      <c r="CT219" s="136"/>
    </row>
    <row r="220" spans="1:98"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c r="AA220" s="136"/>
      <c r="AB220" s="136"/>
      <c r="AC220" s="136"/>
      <c r="AD220" s="136"/>
      <c r="AE220" s="136"/>
      <c r="AF220" s="136"/>
      <c r="AG220" s="136"/>
      <c r="AH220" s="136"/>
      <c r="AI220" s="136"/>
      <c r="AJ220" s="136"/>
      <c r="AK220" s="136"/>
      <c r="AL220" s="136"/>
      <c r="AM220" s="136"/>
      <c r="AN220" s="136"/>
      <c r="AO220" s="136"/>
      <c r="AP220" s="136"/>
      <c r="AQ220" s="136"/>
      <c r="AR220" s="136"/>
      <c r="AS220" s="136"/>
      <c r="AT220" s="136"/>
      <c r="AU220" s="136"/>
      <c r="AV220" s="136"/>
      <c r="AW220" s="136"/>
      <c r="AX220" s="136"/>
      <c r="AY220" s="136"/>
      <c r="AZ220" s="136"/>
      <c r="BA220" s="136"/>
      <c r="BB220" s="136"/>
      <c r="BC220" s="136"/>
      <c r="BD220" s="136"/>
      <c r="BE220" s="136"/>
      <c r="BF220" s="136"/>
      <c r="BG220" s="136"/>
      <c r="BH220" s="136"/>
      <c r="BI220" s="136"/>
      <c r="BJ220" s="136"/>
      <c r="BK220" s="136"/>
      <c r="BL220" s="136"/>
      <c r="BM220" s="136"/>
      <c r="BN220" s="136"/>
      <c r="BO220" s="136"/>
      <c r="BP220" s="136"/>
      <c r="BQ220" s="136"/>
      <c r="BR220" s="136"/>
      <c r="BS220" s="136"/>
      <c r="BT220" s="136"/>
      <c r="BU220" s="136"/>
      <c r="BV220" s="136"/>
      <c r="BW220" s="136"/>
      <c r="BX220" s="136"/>
      <c r="BY220" s="136"/>
      <c r="BZ220" s="136"/>
      <c r="CA220" s="136"/>
      <c r="CB220" s="136"/>
      <c r="CC220" s="136"/>
      <c r="CD220" s="136"/>
      <c r="CE220" s="136"/>
      <c r="CF220" s="136"/>
      <c r="CG220" s="136"/>
      <c r="CH220" s="136"/>
      <c r="CI220" s="136"/>
      <c r="CJ220" s="136"/>
      <c r="CK220" s="136"/>
      <c r="CL220" s="136"/>
      <c r="CM220" s="136"/>
      <c r="CN220" s="136"/>
      <c r="CO220" s="136"/>
      <c r="CP220" s="136"/>
      <c r="CQ220" s="136"/>
      <c r="CR220" s="136"/>
      <c r="CS220" s="136"/>
      <c r="CT220" s="136"/>
    </row>
    <row r="221" spans="1:98"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c r="AA221" s="136"/>
      <c r="AB221" s="136"/>
      <c r="AC221" s="136"/>
      <c r="AD221" s="136"/>
      <c r="AE221" s="136"/>
      <c r="AF221" s="136"/>
      <c r="AG221" s="136"/>
      <c r="AH221" s="136"/>
      <c r="AI221" s="136"/>
      <c r="AJ221" s="136"/>
      <c r="AK221" s="136"/>
      <c r="AL221" s="136"/>
      <c r="AM221" s="136"/>
      <c r="AN221" s="136"/>
      <c r="AO221" s="136"/>
      <c r="AP221" s="136"/>
      <c r="AQ221" s="136"/>
      <c r="AR221" s="136"/>
      <c r="AS221" s="136"/>
      <c r="AT221" s="136"/>
      <c r="AU221" s="136"/>
      <c r="AV221" s="136"/>
      <c r="AW221" s="136"/>
      <c r="AX221" s="136"/>
      <c r="AY221" s="136"/>
      <c r="AZ221" s="136"/>
      <c r="BA221" s="136"/>
      <c r="BB221" s="136"/>
      <c r="BC221" s="136"/>
      <c r="BD221" s="136"/>
      <c r="BE221" s="136"/>
      <c r="BF221" s="136"/>
      <c r="BG221" s="136"/>
      <c r="BH221" s="136"/>
      <c r="BI221" s="136"/>
      <c r="BJ221" s="136"/>
      <c r="BK221" s="136"/>
      <c r="BL221" s="136"/>
      <c r="BM221" s="136"/>
      <c r="BN221" s="136"/>
      <c r="BO221" s="136"/>
      <c r="BP221" s="136"/>
      <c r="BQ221" s="136"/>
      <c r="BR221" s="136"/>
      <c r="BS221" s="136"/>
      <c r="BT221" s="136"/>
      <c r="BU221" s="136"/>
      <c r="BV221" s="136"/>
      <c r="BW221" s="136"/>
      <c r="BX221" s="136"/>
      <c r="BY221" s="136"/>
      <c r="BZ221" s="136"/>
      <c r="CA221" s="136"/>
      <c r="CB221" s="136"/>
      <c r="CC221" s="136"/>
      <c r="CD221" s="136"/>
      <c r="CE221" s="136"/>
      <c r="CF221" s="136"/>
      <c r="CG221" s="136"/>
      <c r="CH221" s="136"/>
      <c r="CI221" s="136"/>
      <c r="CJ221" s="136"/>
      <c r="CK221" s="136"/>
      <c r="CL221" s="136"/>
      <c r="CM221" s="136"/>
      <c r="CN221" s="136"/>
      <c r="CO221" s="136"/>
      <c r="CP221" s="136"/>
      <c r="CQ221" s="136"/>
      <c r="CR221" s="136"/>
      <c r="CS221" s="136"/>
      <c r="CT221" s="136"/>
    </row>
    <row r="222" spans="1:98"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c r="AA222" s="136"/>
      <c r="AB222" s="136"/>
      <c r="AC222" s="136"/>
      <c r="AD222" s="136"/>
      <c r="AE222" s="136"/>
      <c r="AF222" s="136"/>
      <c r="AG222" s="136"/>
      <c r="AH222" s="136"/>
      <c r="AI222" s="136"/>
      <c r="AJ222" s="136"/>
      <c r="AK222" s="136"/>
      <c r="AL222" s="136"/>
      <c r="AM222" s="136"/>
      <c r="AN222" s="136"/>
      <c r="AO222" s="136"/>
      <c r="AP222" s="136"/>
      <c r="AQ222" s="136"/>
      <c r="AR222" s="136"/>
      <c r="AS222" s="136"/>
      <c r="AT222" s="136"/>
      <c r="AU222" s="136"/>
      <c r="AV222" s="136"/>
      <c r="AW222" s="136"/>
      <c r="AX222" s="136"/>
      <c r="AY222" s="136"/>
      <c r="AZ222" s="136"/>
      <c r="BA222" s="136"/>
      <c r="BB222" s="136"/>
      <c r="BC222" s="136"/>
      <c r="BD222" s="136"/>
      <c r="BE222" s="136"/>
      <c r="BF222" s="136"/>
      <c r="BG222" s="136"/>
      <c r="BH222" s="136"/>
      <c r="BI222" s="136"/>
      <c r="BJ222" s="136"/>
      <c r="BK222" s="136"/>
      <c r="BL222" s="136"/>
      <c r="BM222" s="136"/>
      <c r="BN222" s="136"/>
      <c r="BO222" s="136"/>
      <c r="BP222" s="136"/>
      <c r="BQ222" s="136"/>
      <c r="BR222" s="136"/>
      <c r="BS222" s="136"/>
      <c r="BT222" s="136"/>
      <c r="BU222" s="136"/>
      <c r="BV222" s="136"/>
      <c r="BW222" s="136"/>
      <c r="BX222" s="136"/>
      <c r="BY222" s="136"/>
      <c r="BZ222" s="136"/>
      <c r="CA222" s="136"/>
      <c r="CB222" s="136"/>
      <c r="CC222" s="136"/>
      <c r="CD222" s="136"/>
      <c r="CE222" s="136"/>
      <c r="CF222" s="136"/>
      <c r="CG222" s="136"/>
      <c r="CH222" s="136"/>
      <c r="CI222" s="136"/>
      <c r="CJ222" s="136"/>
      <c r="CK222" s="136"/>
      <c r="CL222" s="136"/>
      <c r="CM222" s="136"/>
      <c r="CN222" s="136"/>
      <c r="CO222" s="136"/>
      <c r="CP222" s="136"/>
      <c r="CQ222" s="136"/>
      <c r="CR222" s="136"/>
      <c r="CS222" s="136"/>
      <c r="CT222" s="136"/>
    </row>
    <row r="223" spans="1:98"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c r="AA223" s="136"/>
      <c r="AB223" s="136"/>
      <c r="AC223" s="136"/>
      <c r="AD223" s="136"/>
      <c r="AE223" s="136"/>
      <c r="AF223" s="136"/>
      <c r="AG223" s="136"/>
      <c r="AH223" s="136"/>
      <c r="AI223" s="136"/>
      <c r="AJ223" s="136"/>
      <c r="AK223" s="136"/>
      <c r="AL223" s="136"/>
      <c r="AM223" s="136"/>
      <c r="AN223" s="136"/>
      <c r="AO223" s="136"/>
      <c r="AP223" s="136"/>
      <c r="AQ223" s="136"/>
      <c r="AR223" s="136"/>
      <c r="AS223" s="136"/>
      <c r="AT223" s="136"/>
      <c r="AU223" s="136"/>
      <c r="AV223" s="136"/>
      <c r="AW223" s="136"/>
      <c r="AX223" s="136"/>
      <c r="AY223" s="136"/>
      <c r="AZ223" s="136"/>
      <c r="BA223" s="136"/>
      <c r="BB223" s="136"/>
      <c r="BC223" s="136"/>
      <c r="BD223" s="136"/>
      <c r="BE223" s="136"/>
      <c r="BF223" s="136"/>
      <c r="BG223" s="136"/>
      <c r="BH223" s="136"/>
      <c r="BI223" s="136"/>
      <c r="BJ223" s="136"/>
      <c r="BK223" s="136"/>
      <c r="BL223" s="136"/>
      <c r="BM223" s="136"/>
      <c r="BN223" s="136"/>
      <c r="BO223" s="136"/>
      <c r="BP223" s="136"/>
      <c r="BQ223" s="136"/>
      <c r="BR223" s="136"/>
      <c r="BS223" s="136"/>
      <c r="BT223" s="136"/>
      <c r="BU223" s="136"/>
      <c r="BV223" s="136"/>
      <c r="BW223" s="136"/>
      <c r="BX223" s="136"/>
      <c r="BY223" s="136"/>
      <c r="BZ223" s="136"/>
      <c r="CA223" s="136"/>
      <c r="CB223" s="136"/>
      <c r="CC223" s="136"/>
      <c r="CD223" s="136"/>
      <c r="CE223" s="136"/>
      <c r="CF223" s="136"/>
      <c r="CG223" s="136"/>
      <c r="CH223" s="136"/>
      <c r="CI223" s="136"/>
      <c r="CJ223" s="136"/>
      <c r="CK223" s="136"/>
      <c r="CL223" s="136"/>
      <c r="CM223" s="136"/>
      <c r="CN223" s="136"/>
      <c r="CO223" s="136"/>
      <c r="CP223" s="136"/>
      <c r="CQ223" s="136"/>
      <c r="CR223" s="136"/>
      <c r="CS223" s="136"/>
      <c r="CT223" s="136"/>
    </row>
    <row r="224" spans="1:98"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c r="AA224" s="136"/>
      <c r="AB224" s="136"/>
      <c r="AC224" s="136"/>
      <c r="AD224" s="136"/>
      <c r="AE224" s="136"/>
      <c r="AF224" s="136"/>
      <c r="AG224" s="136"/>
      <c r="AH224" s="136"/>
      <c r="AI224" s="136"/>
      <c r="AJ224" s="136"/>
      <c r="AK224" s="136"/>
      <c r="AL224" s="136"/>
      <c r="AM224" s="136"/>
      <c r="AN224" s="136"/>
      <c r="AO224" s="136"/>
      <c r="AP224" s="136"/>
      <c r="AQ224" s="136"/>
      <c r="AR224" s="136"/>
      <c r="AS224" s="136"/>
      <c r="AT224" s="136"/>
      <c r="AU224" s="136"/>
      <c r="AV224" s="136"/>
      <c r="AW224" s="136"/>
      <c r="AX224" s="136"/>
      <c r="AY224" s="136"/>
      <c r="AZ224" s="136"/>
      <c r="BA224" s="136"/>
      <c r="BB224" s="136"/>
      <c r="BC224" s="136"/>
      <c r="BD224" s="136"/>
      <c r="BE224" s="136"/>
      <c r="BF224" s="136"/>
      <c r="BG224" s="136"/>
      <c r="BH224" s="136"/>
      <c r="BI224" s="136"/>
      <c r="BJ224" s="136"/>
      <c r="BK224" s="136"/>
      <c r="BL224" s="136"/>
      <c r="BM224" s="136"/>
      <c r="BN224" s="136"/>
      <c r="BO224" s="136"/>
      <c r="BP224" s="136"/>
      <c r="BQ224" s="136"/>
      <c r="BR224" s="136"/>
      <c r="BS224" s="136"/>
      <c r="BT224" s="136"/>
      <c r="BU224" s="136"/>
      <c r="BV224" s="136"/>
      <c r="BW224" s="136"/>
      <c r="BX224" s="136"/>
      <c r="BY224" s="136"/>
      <c r="BZ224" s="136"/>
      <c r="CA224" s="136"/>
      <c r="CB224" s="136"/>
      <c r="CC224" s="136"/>
      <c r="CD224" s="136"/>
      <c r="CE224" s="136"/>
      <c r="CF224" s="136"/>
      <c r="CG224" s="136"/>
      <c r="CH224" s="136"/>
      <c r="CI224" s="136"/>
      <c r="CJ224" s="136"/>
      <c r="CK224" s="136"/>
      <c r="CL224" s="136"/>
      <c r="CM224" s="136"/>
      <c r="CN224" s="136"/>
      <c r="CO224" s="136"/>
      <c r="CP224" s="136"/>
      <c r="CQ224" s="136"/>
      <c r="CR224" s="136"/>
      <c r="CS224" s="136"/>
      <c r="CT224" s="136"/>
    </row>
    <row r="225" spans="1:98"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c r="AA225" s="136"/>
      <c r="AB225" s="136"/>
      <c r="AC225" s="136"/>
      <c r="AD225" s="136"/>
      <c r="AE225" s="136"/>
      <c r="AF225" s="136"/>
      <c r="AG225" s="136"/>
      <c r="AH225" s="136"/>
      <c r="AI225" s="136"/>
      <c r="AJ225" s="136"/>
      <c r="AK225" s="136"/>
      <c r="AL225" s="136"/>
      <c r="AM225" s="136"/>
      <c r="AN225" s="136"/>
      <c r="AO225" s="136"/>
      <c r="AP225" s="136"/>
      <c r="AQ225" s="136"/>
      <c r="AR225" s="136"/>
      <c r="AS225" s="136"/>
      <c r="AT225" s="136"/>
      <c r="AU225" s="136"/>
      <c r="AV225" s="136"/>
      <c r="AW225" s="136"/>
      <c r="AX225" s="136"/>
      <c r="AY225" s="136"/>
      <c r="AZ225" s="136"/>
      <c r="BA225" s="136"/>
      <c r="BB225" s="136"/>
      <c r="BC225" s="136"/>
      <c r="BD225" s="136"/>
      <c r="BE225" s="136"/>
      <c r="BF225" s="136"/>
      <c r="BG225" s="136"/>
      <c r="BH225" s="136"/>
      <c r="BI225" s="136"/>
      <c r="BJ225" s="136"/>
      <c r="BK225" s="136"/>
      <c r="BL225" s="136"/>
      <c r="BM225" s="136"/>
      <c r="BN225" s="136"/>
      <c r="BO225" s="136"/>
      <c r="BP225" s="136"/>
      <c r="BQ225" s="136"/>
      <c r="BR225" s="136"/>
      <c r="BS225" s="136"/>
      <c r="BT225" s="136"/>
      <c r="BU225" s="136"/>
      <c r="BV225" s="136"/>
      <c r="BW225" s="136"/>
      <c r="BX225" s="136"/>
      <c r="BY225" s="136"/>
      <c r="BZ225" s="136"/>
      <c r="CA225" s="136"/>
      <c r="CB225" s="136"/>
      <c r="CC225" s="136"/>
      <c r="CD225" s="136"/>
      <c r="CE225" s="136"/>
      <c r="CF225" s="136"/>
      <c r="CG225" s="136"/>
      <c r="CH225" s="136"/>
      <c r="CI225" s="136"/>
      <c r="CJ225" s="136"/>
      <c r="CK225" s="136"/>
      <c r="CL225" s="136"/>
      <c r="CM225" s="136"/>
      <c r="CN225" s="136"/>
      <c r="CO225" s="136"/>
      <c r="CP225" s="136"/>
      <c r="CQ225" s="136"/>
      <c r="CR225" s="136"/>
      <c r="CS225" s="136"/>
      <c r="CT225" s="136"/>
    </row>
    <row r="226" spans="1:98"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c r="AA226" s="136"/>
      <c r="AB226" s="136"/>
      <c r="AC226" s="136"/>
      <c r="AD226" s="136"/>
      <c r="AE226" s="136"/>
      <c r="AF226" s="136"/>
      <c r="AG226" s="136"/>
      <c r="AH226" s="136"/>
      <c r="AI226" s="136"/>
      <c r="AJ226" s="136"/>
      <c r="AK226" s="136"/>
      <c r="AL226" s="136"/>
      <c r="AM226" s="136"/>
      <c r="AN226" s="136"/>
      <c r="AO226" s="136"/>
      <c r="AP226" s="136"/>
      <c r="AQ226" s="136"/>
      <c r="AR226" s="136"/>
      <c r="AS226" s="136"/>
      <c r="AT226" s="136"/>
      <c r="AU226" s="136"/>
      <c r="AV226" s="136"/>
      <c r="AW226" s="136"/>
      <c r="AX226" s="136"/>
      <c r="AY226" s="136"/>
      <c r="AZ226" s="136"/>
      <c r="BA226" s="136"/>
      <c r="BB226" s="136"/>
      <c r="BC226" s="136"/>
      <c r="BD226" s="136"/>
      <c r="BE226" s="136"/>
      <c r="BF226" s="136"/>
      <c r="BG226" s="136"/>
      <c r="BH226" s="136"/>
      <c r="BI226" s="136"/>
      <c r="BJ226" s="136"/>
      <c r="BK226" s="136"/>
      <c r="BL226" s="136"/>
      <c r="BM226" s="136"/>
      <c r="BN226" s="136"/>
      <c r="BO226" s="136"/>
      <c r="BP226" s="136"/>
      <c r="BQ226" s="136"/>
      <c r="BR226" s="136"/>
      <c r="BS226" s="136"/>
      <c r="BT226" s="136"/>
      <c r="BU226" s="136"/>
      <c r="BV226" s="136"/>
      <c r="BW226" s="136"/>
      <c r="BX226" s="136"/>
      <c r="BY226" s="136"/>
      <c r="BZ226" s="136"/>
      <c r="CA226" s="136"/>
      <c r="CB226" s="136"/>
      <c r="CC226" s="136"/>
      <c r="CD226" s="136"/>
      <c r="CE226" s="136"/>
      <c r="CF226" s="136"/>
      <c r="CG226" s="136"/>
      <c r="CH226" s="136"/>
      <c r="CI226" s="136"/>
      <c r="CJ226" s="136"/>
      <c r="CK226" s="136"/>
      <c r="CL226" s="136"/>
      <c r="CM226" s="136"/>
      <c r="CN226" s="136"/>
      <c r="CO226" s="136"/>
      <c r="CP226" s="136"/>
      <c r="CQ226" s="136"/>
      <c r="CR226" s="136"/>
      <c r="CS226" s="136"/>
      <c r="CT226" s="136"/>
    </row>
    <row r="227" spans="1:98"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c r="AA227" s="136"/>
      <c r="AB227" s="136"/>
      <c r="AC227" s="136"/>
      <c r="AD227" s="136"/>
      <c r="AE227" s="136"/>
      <c r="AF227" s="136"/>
      <c r="AG227" s="136"/>
      <c r="AH227" s="136"/>
      <c r="AI227" s="136"/>
      <c r="AJ227" s="136"/>
      <c r="AK227" s="136"/>
      <c r="AL227" s="136"/>
      <c r="AM227" s="136"/>
      <c r="AN227" s="136"/>
      <c r="AO227" s="136"/>
      <c r="AP227" s="136"/>
      <c r="AQ227" s="136"/>
      <c r="AR227" s="136"/>
      <c r="AS227" s="136"/>
      <c r="AT227" s="136"/>
      <c r="AU227" s="136"/>
      <c r="AV227" s="136"/>
      <c r="AW227" s="136"/>
      <c r="AX227" s="136"/>
      <c r="AY227" s="136"/>
      <c r="AZ227" s="136"/>
      <c r="BA227" s="136"/>
      <c r="BB227" s="136"/>
      <c r="BC227" s="136"/>
      <c r="BD227" s="136"/>
      <c r="BE227" s="136"/>
      <c r="BF227" s="136"/>
      <c r="BG227" s="136"/>
      <c r="BH227" s="136"/>
      <c r="BI227" s="136"/>
      <c r="BJ227" s="136"/>
      <c r="BK227" s="136"/>
      <c r="BL227" s="136"/>
      <c r="BM227" s="136"/>
      <c r="BN227" s="136"/>
      <c r="BO227" s="136"/>
      <c r="BP227" s="136"/>
      <c r="BQ227" s="136"/>
      <c r="BR227" s="136"/>
      <c r="BS227" s="136"/>
      <c r="BT227" s="136"/>
      <c r="BU227" s="136"/>
      <c r="BV227" s="136"/>
      <c r="BW227" s="136"/>
      <c r="BX227" s="136"/>
      <c r="BY227" s="136"/>
      <c r="BZ227" s="136"/>
      <c r="CA227" s="136"/>
      <c r="CB227" s="136"/>
      <c r="CC227" s="136"/>
      <c r="CD227" s="136"/>
      <c r="CE227" s="136"/>
      <c r="CF227" s="136"/>
      <c r="CG227" s="136"/>
      <c r="CH227" s="136"/>
      <c r="CI227" s="136"/>
      <c r="CJ227" s="136"/>
      <c r="CK227" s="136"/>
      <c r="CL227" s="136"/>
      <c r="CM227" s="136"/>
      <c r="CN227" s="136"/>
      <c r="CO227" s="136"/>
      <c r="CP227" s="136"/>
      <c r="CQ227" s="136"/>
      <c r="CR227" s="136"/>
      <c r="CS227" s="136"/>
      <c r="CT227" s="136"/>
    </row>
    <row r="228" spans="1:98"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6"/>
      <c r="AY228" s="136"/>
      <c r="AZ228" s="136"/>
      <c r="BA228" s="136"/>
      <c r="BB228" s="136"/>
      <c r="BC228" s="136"/>
      <c r="BD228" s="136"/>
      <c r="BE228" s="136"/>
      <c r="BF228" s="136"/>
      <c r="BG228" s="136"/>
      <c r="BH228" s="136"/>
      <c r="BI228" s="136"/>
      <c r="BJ228" s="136"/>
      <c r="BK228" s="136"/>
      <c r="BL228" s="136"/>
      <c r="BM228" s="136"/>
      <c r="BN228" s="136"/>
      <c r="BO228" s="136"/>
      <c r="BP228" s="136"/>
      <c r="BQ228" s="136"/>
      <c r="BR228" s="136"/>
      <c r="BS228" s="136"/>
      <c r="BT228" s="136"/>
      <c r="BU228" s="136"/>
      <c r="BV228" s="136"/>
      <c r="BW228" s="136"/>
      <c r="BX228" s="136"/>
      <c r="BY228" s="136"/>
      <c r="BZ228" s="136"/>
      <c r="CA228" s="136"/>
      <c r="CB228" s="136"/>
      <c r="CC228" s="136"/>
      <c r="CD228" s="136"/>
      <c r="CE228" s="136"/>
      <c r="CF228" s="136"/>
      <c r="CG228" s="136"/>
      <c r="CH228" s="136"/>
      <c r="CI228" s="136"/>
      <c r="CJ228" s="136"/>
      <c r="CK228" s="136"/>
      <c r="CL228" s="136"/>
      <c r="CM228" s="136"/>
      <c r="CN228" s="136"/>
      <c r="CO228" s="136"/>
      <c r="CP228" s="136"/>
      <c r="CQ228" s="136"/>
      <c r="CR228" s="136"/>
      <c r="CS228" s="136"/>
      <c r="CT228" s="136"/>
    </row>
    <row r="229" spans="1:98"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c r="AA229" s="136"/>
      <c r="AB229" s="136"/>
      <c r="AC229" s="136"/>
      <c r="AD229" s="136"/>
      <c r="AE229" s="136"/>
      <c r="AF229" s="136"/>
      <c r="AG229" s="136"/>
      <c r="AH229" s="136"/>
      <c r="AI229" s="136"/>
      <c r="AJ229" s="136"/>
      <c r="AK229" s="136"/>
      <c r="AL229" s="136"/>
      <c r="AM229" s="136"/>
      <c r="AN229" s="136"/>
      <c r="AO229" s="136"/>
      <c r="AP229" s="136"/>
      <c r="AQ229" s="136"/>
      <c r="AR229" s="136"/>
      <c r="AS229" s="136"/>
      <c r="AT229" s="136"/>
      <c r="AU229" s="136"/>
      <c r="AV229" s="136"/>
      <c r="AW229" s="136"/>
      <c r="AX229" s="136"/>
      <c r="AY229" s="136"/>
      <c r="AZ229" s="136"/>
      <c r="BA229" s="136"/>
      <c r="BB229" s="136"/>
      <c r="BC229" s="136"/>
      <c r="BD229" s="136"/>
      <c r="BE229" s="136"/>
      <c r="BF229" s="136"/>
      <c r="BG229" s="136"/>
      <c r="BH229" s="136"/>
      <c r="BI229" s="136"/>
      <c r="BJ229" s="136"/>
      <c r="BK229" s="136"/>
      <c r="BL229" s="136"/>
      <c r="BM229" s="136"/>
      <c r="BN229" s="136"/>
      <c r="BO229" s="136"/>
      <c r="BP229" s="136"/>
      <c r="BQ229" s="136"/>
      <c r="BR229" s="136"/>
      <c r="BS229" s="136"/>
      <c r="BT229" s="136"/>
      <c r="BU229" s="136"/>
      <c r="BV229" s="136"/>
      <c r="BW229" s="136"/>
      <c r="BX229" s="136"/>
      <c r="BY229" s="136"/>
      <c r="BZ229" s="136"/>
      <c r="CA229" s="136"/>
      <c r="CB229" s="136"/>
      <c r="CC229" s="136"/>
      <c r="CD229" s="136"/>
      <c r="CE229" s="136"/>
      <c r="CF229" s="136"/>
      <c r="CG229" s="136"/>
      <c r="CH229" s="136"/>
      <c r="CI229" s="136"/>
      <c r="CJ229" s="136"/>
      <c r="CK229" s="136"/>
      <c r="CL229" s="136"/>
      <c r="CM229" s="136"/>
      <c r="CN229" s="136"/>
      <c r="CO229" s="136"/>
      <c r="CP229" s="136"/>
      <c r="CQ229" s="136"/>
      <c r="CR229" s="136"/>
      <c r="CS229" s="136"/>
      <c r="CT229" s="136"/>
    </row>
    <row r="230" spans="1:98"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6"/>
      <c r="AY230" s="136"/>
      <c r="AZ230" s="136"/>
      <c r="BA230" s="136"/>
      <c r="BB230" s="136"/>
      <c r="BC230" s="136"/>
      <c r="BD230" s="136"/>
      <c r="BE230" s="136"/>
      <c r="BF230" s="136"/>
      <c r="BG230" s="136"/>
      <c r="BH230" s="136"/>
      <c r="BI230" s="136"/>
      <c r="BJ230" s="136"/>
      <c r="BK230" s="136"/>
      <c r="BL230" s="136"/>
      <c r="BM230" s="136"/>
      <c r="BN230" s="136"/>
      <c r="BO230" s="136"/>
      <c r="BP230" s="136"/>
      <c r="BQ230" s="136"/>
      <c r="BR230" s="136"/>
      <c r="BS230" s="136"/>
      <c r="BT230" s="136"/>
      <c r="BU230" s="136"/>
      <c r="BV230" s="136"/>
      <c r="BW230" s="136"/>
      <c r="BX230" s="136"/>
      <c r="BY230" s="136"/>
      <c r="BZ230" s="136"/>
      <c r="CA230" s="136"/>
      <c r="CB230" s="136"/>
      <c r="CC230" s="136"/>
      <c r="CD230" s="136"/>
      <c r="CE230" s="136"/>
      <c r="CF230" s="136"/>
      <c r="CG230" s="136"/>
      <c r="CH230" s="136"/>
      <c r="CI230" s="136"/>
      <c r="CJ230" s="136"/>
      <c r="CK230" s="136"/>
      <c r="CL230" s="136"/>
      <c r="CM230" s="136"/>
      <c r="CN230" s="136"/>
      <c r="CO230" s="136"/>
      <c r="CP230" s="136"/>
      <c r="CQ230" s="136"/>
      <c r="CR230" s="136"/>
      <c r="CS230" s="136"/>
      <c r="CT230" s="136"/>
    </row>
    <row r="231" spans="1:98"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c r="AA231" s="136"/>
      <c r="AB231" s="136"/>
      <c r="AC231" s="136"/>
      <c r="AD231" s="136"/>
      <c r="AE231" s="136"/>
      <c r="AF231" s="136"/>
      <c r="AG231" s="136"/>
      <c r="AH231" s="136"/>
      <c r="AI231" s="136"/>
      <c r="AJ231" s="136"/>
      <c r="AK231" s="136"/>
      <c r="AL231" s="136"/>
      <c r="AM231" s="136"/>
      <c r="AN231" s="136"/>
      <c r="AO231" s="136"/>
      <c r="AP231" s="136"/>
      <c r="AQ231" s="136"/>
      <c r="AR231" s="136"/>
      <c r="AS231" s="136"/>
      <c r="AT231" s="136"/>
      <c r="AU231" s="136"/>
      <c r="AV231" s="136"/>
      <c r="AW231" s="136"/>
      <c r="AX231" s="136"/>
      <c r="AY231" s="136"/>
      <c r="AZ231" s="136"/>
      <c r="BA231" s="136"/>
      <c r="BB231" s="136"/>
      <c r="BC231" s="136"/>
      <c r="BD231" s="136"/>
      <c r="BE231" s="136"/>
      <c r="BF231" s="136"/>
      <c r="BG231" s="136"/>
      <c r="BH231" s="136"/>
      <c r="BI231" s="136"/>
      <c r="BJ231" s="136"/>
      <c r="BK231" s="136"/>
      <c r="BL231" s="136"/>
      <c r="BM231" s="136"/>
      <c r="BN231" s="136"/>
      <c r="BO231" s="136"/>
      <c r="BP231" s="136"/>
      <c r="BQ231" s="136"/>
      <c r="BR231" s="136"/>
      <c r="BS231" s="136"/>
      <c r="BT231" s="136"/>
      <c r="BU231" s="136"/>
      <c r="BV231" s="136"/>
      <c r="BW231" s="136"/>
      <c r="BX231" s="136"/>
      <c r="BY231" s="136"/>
      <c r="BZ231" s="136"/>
      <c r="CA231" s="136"/>
      <c r="CB231" s="136"/>
      <c r="CC231" s="136"/>
      <c r="CD231" s="136"/>
      <c r="CE231" s="136"/>
      <c r="CF231" s="136"/>
      <c r="CG231" s="136"/>
      <c r="CH231" s="136"/>
      <c r="CI231" s="136"/>
      <c r="CJ231" s="136"/>
      <c r="CK231" s="136"/>
      <c r="CL231" s="136"/>
      <c r="CM231" s="136"/>
      <c r="CN231" s="136"/>
      <c r="CO231" s="136"/>
      <c r="CP231" s="136"/>
      <c r="CQ231" s="136"/>
      <c r="CR231" s="136"/>
      <c r="CS231" s="136"/>
      <c r="CT231" s="136"/>
    </row>
    <row r="232" spans="1:98"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c r="AA232" s="136"/>
      <c r="AB232" s="136"/>
      <c r="AC232" s="136"/>
      <c r="AD232" s="136"/>
      <c r="AE232" s="136"/>
      <c r="AF232" s="136"/>
      <c r="AG232" s="136"/>
      <c r="AH232" s="136"/>
      <c r="AI232" s="136"/>
      <c r="AJ232" s="136"/>
      <c r="AK232" s="136"/>
      <c r="AL232" s="136"/>
      <c r="AM232" s="136"/>
      <c r="AN232" s="136"/>
      <c r="AO232" s="136"/>
      <c r="AP232" s="136"/>
      <c r="AQ232" s="136"/>
      <c r="AR232" s="136"/>
      <c r="AS232" s="136"/>
      <c r="AT232" s="136"/>
      <c r="AU232" s="136"/>
      <c r="AV232" s="136"/>
      <c r="AW232" s="136"/>
      <c r="AX232" s="136"/>
      <c r="AY232" s="136"/>
      <c r="AZ232" s="136"/>
      <c r="BA232" s="136"/>
      <c r="BB232" s="136"/>
      <c r="BC232" s="136"/>
      <c r="BD232" s="136"/>
      <c r="BE232" s="136"/>
      <c r="BF232" s="136"/>
      <c r="BG232" s="136"/>
      <c r="BH232" s="136"/>
      <c r="BI232" s="136"/>
      <c r="BJ232" s="136"/>
      <c r="BK232" s="136"/>
      <c r="BL232" s="136"/>
      <c r="BM232" s="136"/>
      <c r="BN232" s="136"/>
      <c r="BO232" s="136"/>
      <c r="BP232" s="136"/>
      <c r="BQ232" s="136"/>
      <c r="BR232" s="136"/>
      <c r="BS232" s="136"/>
      <c r="BT232" s="136"/>
      <c r="BU232" s="136"/>
      <c r="BV232" s="136"/>
      <c r="BW232" s="136"/>
      <c r="BX232" s="136"/>
      <c r="BY232" s="136"/>
      <c r="BZ232" s="136"/>
      <c r="CA232" s="136"/>
      <c r="CB232" s="136"/>
      <c r="CC232" s="136"/>
      <c r="CD232" s="136"/>
      <c r="CE232" s="136"/>
      <c r="CF232" s="136"/>
      <c r="CG232" s="136"/>
      <c r="CH232" s="136"/>
      <c r="CI232" s="136"/>
      <c r="CJ232" s="136"/>
      <c r="CK232" s="136"/>
      <c r="CL232" s="136"/>
      <c r="CM232" s="136"/>
      <c r="CN232" s="136"/>
      <c r="CO232" s="136"/>
      <c r="CP232" s="136"/>
      <c r="CQ232" s="136"/>
      <c r="CR232" s="136"/>
      <c r="CS232" s="136"/>
      <c r="CT232" s="136"/>
    </row>
    <row r="233" spans="1:98"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c r="AA233" s="136"/>
      <c r="AB233" s="136"/>
      <c r="AC233" s="136"/>
      <c r="AD233" s="136"/>
      <c r="AE233" s="136"/>
      <c r="AF233" s="136"/>
      <c r="AG233" s="136"/>
      <c r="AH233" s="136"/>
      <c r="AI233" s="136"/>
      <c r="AJ233" s="136"/>
      <c r="AK233" s="136"/>
      <c r="AL233" s="136"/>
      <c r="AM233" s="136"/>
      <c r="AN233" s="136"/>
      <c r="AO233" s="136"/>
      <c r="AP233" s="136"/>
      <c r="AQ233" s="136"/>
      <c r="AR233" s="136"/>
      <c r="AS233" s="136"/>
      <c r="AT233" s="136"/>
      <c r="AU233" s="136"/>
      <c r="AV233" s="136"/>
      <c r="AW233" s="136"/>
      <c r="AX233" s="136"/>
      <c r="AY233" s="136"/>
      <c r="AZ233" s="136"/>
      <c r="BA233" s="136"/>
      <c r="BB233" s="136"/>
      <c r="BC233" s="136"/>
      <c r="BD233" s="136"/>
      <c r="BE233" s="136"/>
      <c r="BF233" s="136"/>
      <c r="BG233" s="136"/>
      <c r="BH233" s="136"/>
      <c r="BI233" s="136"/>
      <c r="BJ233" s="136"/>
      <c r="BK233" s="136"/>
      <c r="BL233" s="136"/>
      <c r="BM233" s="136"/>
      <c r="BN233" s="136"/>
      <c r="BO233" s="136"/>
      <c r="BP233" s="136"/>
      <c r="BQ233" s="136"/>
      <c r="BR233" s="136"/>
      <c r="BS233" s="136"/>
      <c r="BT233" s="136"/>
      <c r="BU233" s="136"/>
      <c r="BV233" s="136"/>
      <c r="BW233" s="136"/>
      <c r="BX233" s="136"/>
      <c r="BY233" s="136"/>
      <c r="BZ233" s="136"/>
      <c r="CA233" s="136"/>
      <c r="CB233" s="136"/>
      <c r="CC233" s="136"/>
      <c r="CD233" s="136"/>
      <c r="CE233" s="136"/>
      <c r="CF233" s="136"/>
      <c r="CG233" s="136"/>
      <c r="CH233" s="136"/>
      <c r="CI233" s="136"/>
      <c r="CJ233" s="136"/>
      <c r="CK233" s="136"/>
      <c r="CL233" s="136"/>
      <c r="CM233" s="136"/>
      <c r="CN233" s="136"/>
      <c r="CO233" s="136"/>
      <c r="CP233" s="136"/>
      <c r="CQ233" s="136"/>
      <c r="CR233" s="136"/>
      <c r="CS233" s="136"/>
      <c r="CT233" s="136"/>
    </row>
    <row r="234" spans="1:98"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c r="AA234" s="136"/>
      <c r="AB234" s="136"/>
      <c r="AC234" s="136"/>
      <c r="AD234" s="136"/>
      <c r="AE234" s="136"/>
      <c r="AF234" s="136"/>
      <c r="AG234" s="136"/>
      <c r="AH234" s="136"/>
      <c r="AI234" s="136"/>
      <c r="AJ234" s="136"/>
      <c r="AK234" s="136"/>
      <c r="AL234" s="136"/>
      <c r="AM234" s="136"/>
      <c r="AN234" s="136"/>
      <c r="AO234" s="136"/>
      <c r="AP234" s="136"/>
      <c r="AQ234" s="136"/>
      <c r="AR234" s="136"/>
      <c r="AS234" s="136"/>
      <c r="AT234" s="136"/>
      <c r="AU234" s="136"/>
      <c r="AV234" s="136"/>
      <c r="AW234" s="136"/>
      <c r="AX234" s="136"/>
      <c r="AY234" s="136"/>
      <c r="AZ234" s="136"/>
      <c r="BA234" s="136"/>
      <c r="BB234" s="136"/>
      <c r="BC234" s="136"/>
      <c r="BD234" s="136"/>
      <c r="BE234" s="136"/>
      <c r="BF234" s="136"/>
      <c r="BG234" s="136"/>
      <c r="BH234" s="136"/>
      <c r="BI234" s="136"/>
      <c r="BJ234" s="136"/>
      <c r="BK234" s="136"/>
      <c r="BL234" s="136"/>
      <c r="BM234" s="136"/>
      <c r="BN234" s="136"/>
      <c r="BO234" s="136"/>
      <c r="BP234" s="136"/>
      <c r="BQ234" s="136"/>
      <c r="BR234" s="136"/>
      <c r="BS234" s="136"/>
      <c r="BT234" s="136"/>
      <c r="BU234" s="136"/>
      <c r="BV234" s="136"/>
      <c r="BW234" s="136"/>
      <c r="BX234" s="136"/>
      <c r="BY234" s="136"/>
      <c r="BZ234" s="136"/>
      <c r="CA234" s="136"/>
      <c r="CB234" s="136"/>
      <c r="CC234" s="136"/>
      <c r="CD234" s="136"/>
      <c r="CE234" s="136"/>
      <c r="CF234" s="136"/>
      <c r="CG234" s="136"/>
      <c r="CH234" s="136"/>
      <c r="CI234" s="136"/>
      <c r="CJ234" s="136"/>
      <c r="CK234" s="136"/>
      <c r="CL234" s="136"/>
      <c r="CM234" s="136"/>
      <c r="CN234" s="136"/>
      <c r="CO234" s="136"/>
      <c r="CP234" s="136"/>
      <c r="CQ234" s="136"/>
      <c r="CR234" s="136"/>
      <c r="CS234" s="136"/>
      <c r="CT234" s="136"/>
    </row>
    <row r="235" spans="1:98"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c r="AA235" s="136"/>
      <c r="AB235" s="136"/>
      <c r="AC235" s="136"/>
      <c r="AD235" s="136"/>
      <c r="AE235" s="136"/>
      <c r="AF235" s="136"/>
      <c r="AG235" s="136"/>
      <c r="AH235" s="136"/>
      <c r="AI235" s="136"/>
      <c r="AJ235" s="136"/>
      <c r="AK235" s="136"/>
      <c r="AL235" s="136"/>
      <c r="AM235" s="136"/>
      <c r="AN235" s="136"/>
      <c r="AO235" s="136"/>
      <c r="AP235" s="136"/>
      <c r="AQ235" s="136"/>
      <c r="AR235" s="136"/>
      <c r="AS235" s="136"/>
      <c r="AT235" s="136"/>
      <c r="AU235" s="136"/>
      <c r="AV235" s="136"/>
      <c r="AW235" s="136"/>
      <c r="AX235" s="136"/>
      <c r="AY235" s="136"/>
      <c r="AZ235" s="136"/>
      <c r="BA235" s="136"/>
      <c r="BB235" s="136"/>
      <c r="BC235" s="136"/>
      <c r="BD235" s="136"/>
      <c r="BE235" s="136"/>
      <c r="BF235" s="136"/>
      <c r="BG235" s="136"/>
      <c r="BH235" s="136"/>
      <c r="BI235" s="136"/>
      <c r="BJ235" s="136"/>
      <c r="BK235" s="136"/>
      <c r="BL235" s="136"/>
      <c r="BM235" s="136"/>
      <c r="BN235" s="136"/>
      <c r="BO235" s="136"/>
      <c r="BP235" s="136"/>
      <c r="BQ235" s="136"/>
      <c r="BR235" s="136"/>
      <c r="BS235" s="136"/>
      <c r="BT235" s="136"/>
      <c r="BU235" s="136"/>
      <c r="BV235" s="136"/>
      <c r="BW235" s="136"/>
      <c r="BX235" s="136"/>
      <c r="BY235" s="136"/>
      <c r="BZ235" s="136"/>
      <c r="CA235" s="136"/>
      <c r="CB235" s="136"/>
      <c r="CC235" s="136"/>
      <c r="CD235" s="136"/>
      <c r="CE235" s="136"/>
      <c r="CF235" s="136"/>
      <c r="CG235" s="136"/>
      <c r="CH235" s="136"/>
      <c r="CI235" s="136"/>
      <c r="CJ235" s="136"/>
      <c r="CK235" s="136"/>
      <c r="CL235" s="136"/>
      <c r="CM235" s="136"/>
      <c r="CN235" s="136"/>
      <c r="CO235" s="136"/>
      <c r="CP235" s="136"/>
      <c r="CQ235" s="136"/>
      <c r="CR235" s="136"/>
      <c r="CS235" s="136"/>
      <c r="CT235" s="136"/>
    </row>
    <row r="236" spans="1:98"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c r="AA236" s="136"/>
      <c r="AB236" s="136"/>
      <c r="AC236" s="136"/>
      <c r="AD236" s="136"/>
      <c r="AE236" s="136"/>
      <c r="AF236" s="136"/>
      <c r="AG236" s="136"/>
      <c r="AH236" s="136"/>
      <c r="AI236" s="136"/>
      <c r="AJ236" s="136"/>
      <c r="AK236" s="136"/>
      <c r="AL236" s="136"/>
      <c r="AM236" s="136"/>
      <c r="AN236" s="136"/>
      <c r="AO236" s="136"/>
      <c r="AP236" s="136"/>
      <c r="AQ236" s="136"/>
      <c r="AR236" s="136"/>
      <c r="AS236" s="136"/>
      <c r="AT236" s="136"/>
      <c r="AU236" s="136"/>
      <c r="AV236" s="136"/>
      <c r="AW236" s="136"/>
      <c r="AX236" s="136"/>
      <c r="AY236" s="136"/>
      <c r="AZ236" s="136"/>
      <c r="BA236" s="136"/>
      <c r="BB236" s="136"/>
      <c r="BC236" s="136"/>
      <c r="BD236" s="136"/>
      <c r="BE236" s="136"/>
      <c r="BF236" s="136"/>
      <c r="BG236" s="136"/>
      <c r="BH236" s="136"/>
      <c r="BI236" s="136"/>
      <c r="BJ236" s="136"/>
      <c r="BK236" s="136"/>
      <c r="BL236" s="136"/>
      <c r="BM236" s="136"/>
      <c r="BN236" s="136"/>
      <c r="BO236" s="136"/>
      <c r="BP236" s="136"/>
      <c r="BQ236" s="136"/>
      <c r="BR236" s="136"/>
      <c r="BS236" s="136"/>
      <c r="BT236" s="136"/>
      <c r="BU236" s="136"/>
      <c r="BV236" s="136"/>
      <c r="BW236" s="136"/>
      <c r="BX236" s="136"/>
      <c r="BY236" s="136"/>
      <c r="BZ236" s="136"/>
      <c r="CA236" s="136"/>
      <c r="CB236" s="136"/>
      <c r="CC236" s="136"/>
      <c r="CD236" s="136"/>
      <c r="CE236" s="136"/>
      <c r="CF236" s="136"/>
      <c r="CG236" s="136"/>
      <c r="CH236" s="136"/>
      <c r="CI236" s="136"/>
      <c r="CJ236" s="136"/>
      <c r="CK236" s="136"/>
      <c r="CL236" s="136"/>
      <c r="CM236" s="136"/>
      <c r="CN236" s="136"/>
      <c r="CO236" s="136"/>
      <c r="CP236" s="136"/>
      <c r="CQ236" s="136"/>
      <c r="CR236" s="136"/>
      <c r="CS236" s="136"/>
      <c r="CT236" s="136"/>
    </row>
    <row r="237" spans="1:98"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c r="AA237" s="136"/>
      <c r="AB237" s="136"/>
      <c r="AC237" s="136"/>
      <c r="AD237" s="136"/>
      <c r="AE237" s="136"/>
      <c r="AF237" s="136"/>
      <c r="AG237" s="136"/>
      <c r="AH237" s="136"/>
      <c r="AI237" s="136"/>
      <c r="AJ237" s="136"/>
      <c r="AK237" s="136"/>
      <c r="AL237" s="136"/>
      <c r="AM237" s="136"/>
      <c r="AN237" s="136"/>
      <c r="AO237" s="136"/>
      <c r="AP237" s="136"/>
      <c r="AQ237" s="136"/>
      <c r="AR237" s="136"/>
      <c r="AS237" s="136"/>
      <c r="AT237" s="136"/>
      <c r="AU237" s="136"/>
      <c r="AV237" s="136"/>
      <c r="AW237" s="136"/>
      <c r="AX237" s="136"/>
      <c r="AY237" s="136"/>
      <c r="AZ237" s="136"/>
      <c r="BA237" s="136"/>
      <c r="BB237" s="136"/>
      <c r="BC237" s="136"/>
      <c r="BD237" s="136"/>
      <c r="BE237" s="136"/>
      <c r="BF237" s="136"/>
      <c r="BG237" s="136"/>
      <c r="BH237" s="136"/>
      <c r="BI237" s="136"/>
      <c r="BJ237" s="136"/>
      <c r="BK237" s="136"/>
      <c r="BL237" s="136"/>
      <c r="BM237" s="136"/>
      <c r="BN237" s="136"/>
      <c r="BO237" s="136"/>
      <c r="BP237" s="136"/>
      <c r="BQ237" s="136"/>
      <c r="BR237" s="136"/>
      <c r="BS237" s="136"/>
      <c r="BT237" s="136"/>
      <c r="BU237" s="136"/>
      <c r="BV237" s="136"/>
      <c r="BW237" s="136"/>
      <c r="BX237" s="136"/>
      <c r="BY237" s="136"/>
      <c r="BZ237" s="136"/>
      <c r="CA237" s="136"/>
      <c r="CB237" s="136"/>
      <c r="CC237" s="136"/>
      <c r="CD237" s="136"/>
      <c r="CE237" s="136"/>
      <c r="CF237" s="136"/>
      <c r="CG237" s="136"/>
      <c r="CH237" s="136"/>
      <c r="CI237" s="136"/>
      <c r="CJ237" s="136"/>
      <c r="CK237" s="136"/>
      <c r="CL237" s="136"/>
      <c r="CM237" s="136"/>
      <c r="CN237" s="136"/>
      <c r="CO237" s="136"/>
      <c r="CP237" s="136"/>
      <c r="CQ237" s="136"/>
      <c r="CR237" s="136"/>
      <c r="CS237" s="136"/>
      <c r="CT237" s="136"/>
    </row>
    <row r="238" spans="1:98"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c r="AA238" s="136"/>
      <c r="AB238" s="136"/>
      <c r="AC238" s="136"/>
      <c r="AD238" s="136"/>
      <c r="AE238" s="136"/>
      <c r="AF238" s="136"/>
      <c r="AG238" s="136"/>
      <c r="AH238" s="136"/>
      <c r="AI238" s="136"/>
      <c r="AJ238" s="136"/>
      <c r="AK238" s="136"/>
      <c r="AL238" s="136"/>
      <c r="AM238" s="136"/>
      <c r="AN238" s="136"/>
      <c r="AO238" s="136"/>
      <c r="AP238" s="136"/>
      <c r="AQ238" s="136"/>
      <c r="AR238" s="136"/>
      <c r="AS238" s="136"/>
      <c r="AT238" s="136"/>
      <c r="AU238" s="136"/>
      <c r="AV238" s="136"/>
      <c r="AW238" s="136"/>
      <c r="AX238" s="136"/>
      <c r="AY238" s="136"/>
      <c r="AZ238" s="136"/>
      <c r="BA238" s="136"/>
      <c r="BB238" s="136"/>
      <c r="BC238" s="136"/>
      <c r="BD238" s="136"/>
      <c r="BE238" s="136"/>
      <c r="BF238" s="136"/>
      <c r="BG238" s="136"/>
      <c r="BH238" s="136"/>
      <c r="BI238" s="136"/>
      <c r="BJ238" s="136"/>
      <c r="BK238" s="136"/>
      <c r="BL238" s="136"/>
      <c r="BM238" s="136"/>
      <c r="BN238" s="136"/>
      <c r="BO238" s="136"/>
      <c r="BP238" s="136"/>
      <c r="BQ238" s="136"/>
      <c r="BR238" s="136"/>
      <c r="BS238" s="136"/>
      <c r="BT238" s="136"/>
      <c r="BU238" s="136"/>
      <c r="BV238" s="136"/>
      <c r="BW238" s="136"/>
      <c r="BX238" s="136"/>
      <c r="BY238" s="136"/>
      <c r="BZ238" s="136"/>
      <c r="CA238" s="136"/>
      <c r="CB238" s="136"/>
      <c r="CC238" s="136"/>
      <c r="CD238" s="136"/>
      <c r="CE238" s="136"/>
      <c r="CF238" s="136"/>
      <c r="CG238" s="136"/>
      <c r="CH238" s="136"/>
      <c r="CI238" s="136"/>
      <c r="CJ238" s="136"/>
      <c r="CK238" s="136"/>
      <c r="CL238" s="136"/>
      <c r="CM238" s="136"/>
      <c r="CN238" s="136"/>
      <c r="CO238" s="136"/>
      <c r="CP238" s="136"/>
      <c r="CQ238" s="136"/>
      <c r="CR238" s="136"/>
      <c r="CS238" s="136"/>
      <c r="CT238" s="136"/>
    </row>
    <row r="239" spans="1:98"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c r="AA239" s="136"/>
      <c r="AB239" s="136"/>
      <c r="AC239" s="136"/>
      <c r="AD239" s="136"/>
      <c r="AE239" s="136"/>
      <c r="AF239" s="136"/>
      <c r="AG239" s="136"/>
      <c r="AH239" s="136"/>
      <c r="AI239" s="136"/>
      <c r="AJ239" s="136"/>
      <c r="AK239" s="136"/>
      <c r="AL239" s="136"/>
      <c r="AM239" s="136"/>
      <c r="AN239" s="136"/>
      <c r="AO239" s="136"/>
      <c r="AP239" s="136"/>
      <c r="AQ239" s="136"/>
      <c r="AR239" s="136"/>
      <c r="AS239" s="136"/>
      <c r="AT239" s="136"/>
      <c r="AU239" s="136"/>
      <c r="AV239" s="136"/>
      <c r="AW239" s="136"/>
      <c r="AX239" s="136"/>
      <c r="AY239" s="136"/>
      <c r="AZ239" s="136"/>
      <c r="BA239" s="136"/>
      <c r="BB239" s="136"/>
      <c r="BC239" s="136"/>
      <c r="BD239" s="136"/>
      <c r="BE239" s="136"/>
      <c r="BF239" s="136"/>
      <c r="BG239" s="136"/>
      <c r="BH239" s="136"/>
      <c r="BI239" s="136"/>
      <c r="BJ239" s="136"/>
      <c r="BK239" s="136"/>
      <c r="BL239" s="136"/>
      <c r="BM239" s="136"/>
      <c r="BN239" s="136"/>
      <c r="BO239" s="136"/>
      <c r="BP239" s="136"/>
      <c r="BQ239" s="136"/>
      <c r="BR239" s="136"/>
      <c r="BS239" s="136"/>
      <c r="BT239" s="136"/>
      <c r="BU239" s="136"/>
      <c r="BV239" s="136"/>
      <c r="BW239" s="136"/>
      <c r="BX239" s="136"/>
      <c r="BY239" s="136"/>
      <c r="BZ239" s="136"/>
      <c r="CA239" s="136"/>
      <c r="CB239" s="136"/>
      <c r="CC239" s="136"/>
      <c r="CD239" s="136"/>
      <c r="CE239" s="136"/>
      <c r="CF239" s="136"/>
      <c r="CG239" s="136"/>
      <c r="CH239" s="136"/>
      <c r="CI239" s="136"/>
      <c r="CJ239" s="136"/>
      <c r="CK239" s="136"/>
      <c r="CL239" s="136"/>
      <c r="CM239" s="136"/>
      <c r="CN239" s="136"/>
      <c r="CO239" s="136"/>
      <c r="CP239" s="136"/>
      <c r="CQ239" s="136"/>
      <c r="CR239" s="136"/>
      <c r="CS239" s="136"/>
      <c r="CT239" s="136"/>
    </row>
    <row r="240" spans="1:98"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c r="AA240" s="136"/>
      <c r="AB240" s="136"/>
      <c r="AC240" s="136"/>
      <c r="AD240" s="136"/>
      <c r="AE240" s="136"/>
      <c r="AF240" s="136"/>
      <c r="AG240" s="136"/>
      <c r="AH240" s="136"/>
      <c r="AI240" s="136"/>
      <c r="AJ240" s="136"/>
      <c r="AK240" s="136"/>
      <c r="AL240" s="136"/>
      <c r="AM240" s="136"/>
      <c r="AN240" s="136"/>
      <c r="AO240" s="136"/>
      <c r="AP240" s="136"/>
      <c r="AQ240" s="136"/>
      <c r="AR240" s="136"/>
      <c r="AS240" s="136"/>
      <c r="AT240" s="136"/>
      <c r="AU240" s="136"/>
      <c r="AV240" s="136"/>
      <c r="AW240" s="136"/>
      <c r="AX240" s="136"/>
      <c r="AY240" s="136"/>
      <c r="AZ240" s="136"/>
      <c r="BA240" s="136"/>
      <c r="BB240" s="136"/>
      <c r="BC240" s="136"/>
      <c r="BD240" s="136"/>
      <c r="BE240" s="136"/>
      <c r="BF240" s="136"/>
      <c r="BG240" s="136"/>
      <c r="BH240" s="136"/>
      <c r="BI240" s="136"/>
      <c r="BJ240" s="136"/>
      <c r="BK240" s="136"/>
      <c r="BL240" s="136"/>
      <c r="BM240" s="136"/>
      <c r="BN240" s="136"/>
      <c r="BO240" s="136"/>
      <c r="BP240" s="136"/>
      <c r="BQ240" s="136"/>
      <c r="BR240" s="136"/>
      <c r="BS240" s="136"/>
      <c r="BT240" s="136"/>
      <c r="BU240" s="136"/>
      <c r="BV240" s="136"/>
      <c r="BW240" s="136"/>
      <c r="BX240" s="136"/>
      <c r="BY240" s="136"/>
      <c r="BZ240" s="136"/>
      <c r="CA240" s="136"/>
      <c r="CB240" s="136"/>
      <c r="CC240" s="136"/>
      <c r="CD240" s="136"/>
      <c r="CE240" s="136"/>
      <c r="CF240" s="136"/>
      <c r="CG240" s="136"/>
      <c r="CH240" s="136"/>
      <c r="CI240" s="136"/>
      <c r="CJ240" s="136"/>
      <c r="CK240" s="136"/>
      <c r="CL240" s="136"/>
      <c r="CM240" s="136"/>
      <c r="CN240" s="136"/>
      <c r="CO240" s="136"/>
      <c r="CP240" s="136"/>
      <c r="CQ240" s="136"/>
      <c r="CR240" s="136"/>
      <c r="CS240" s="136"/>
      <c r="CT240" s="136"/>
    </row>
    <row r="241" spans="1:98"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c r="AA241" s="136"/>
      <c r="AB241" s="136"/>
      <c r="AC241" s="136"/>
      <c r="AD241" s="136"/>
      <c r="AE241" s="136"/>
      <c r="AF241" s="136"/>
      <c r="AG241" s="136"/>
      <c r="AH241" s="136"/>
      <c r="AI241" s="136"/>
      <c r="AJ241" s="136"/>
      <c r="AK241" s="136"/>
      <c r="AL241" s="136"/>
      <c r="AM241" s="136"/>
      <c r="AN241" s="136"/>
      <c r="AO241" s="136"/>
      <c r="AP241" s="136"/>
      <c r="AQ241" s="136"/>
      <c r="AR241" s="136"/>
      <c r="AS241" s="136"/>
      <c r="AT241" s="136"/>
      <c r="AU241" s="136"/>
      <c r="AV241" s="136"/>
      <c r="AW241" s="136"/>
      <c r="AX241" s="136"/>
      <c r="AY241" s="136"/>
      <c r="AZ241" s="136"/>
      <c r="BA241" s="136"/>
      <c r="BB241" s="136"/>
      <c r="BC241" s="136"/>
      <c r="BD241" s="136"/>
      <c r="BE241" s="136"/>
      <c r="BF241" s="136"/>
      <c r="BG241" s="136"/>
      <c r="BH241" s="136"/>
      <c r="BI241" s="136"/>
      <c r="BJ241" s="136"/>
      <c r="BK241" s="136"/>
      <c r="BL241" s="136"/>
      <c r="BM241" s="136"/>
      <c r="BN241" s="136"/>
      <c r="BO241" s="136"/>
      <c r="BP241" s="136"/>
      <c r="BQ241" s="136"/>
      <c r="BR241" s="136"/>
      <c r="BS241" s="136"/>
      <c r="BT241" s="136"/>
      <c r="BU241" s="136"/>
      <c r="BV241" s="136"/>
      <c r="BW241" s="136"/>
      <c r="BX241" s="136"/>
      <c r="BY241" s="136"/>
      <c r="BZ241" s="136"/>
      <c r="CA241" s="136"/>
      <c r="CB241" s="136"/>
      <c r="CC241" s="136"/>
      <c r="CD241" s="136"/>
      <c r="CE241" s="136"/>
      <c r="CF241" s="136"/>
      <c r="CG241" s="136"/>
      <c r="CH241" s="136"/>
      <c r="CI241" s="136"/>
      <c r="CJ241" s="136"/>
      <c r="CK241" s="136"/>
      <c r="CL241" s="136"/>
      <c r="CM241" s="136"/>
      <c r="CN241" s="136"/>
      <c r="CO241" s="136"/>
      <c r="CP241" s="136"/>
      <c r="CQ241" s="136"/>
      <c r="CR241" s="136"/>
      <c r="CS241" s="136"/>
      <c r="CT241" s="136"/>
    </row>
    <row r="242" spans="1:98" x14ac:dyDescent="0.2">
      <c r="A242" s="136"/>
      <c r="B242" s="136"/>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c r="AA242" s="136"/>
      <c r="AB242" s="136"/>
      <c r="AC242" s="136"/>
      <c r="AD242" s="136"/>
      <c r="AE242" s="136"/>
      <c r="AF242" s="136"/>
      <c r="AG242" s="136"/>
      <c r="AH242" s="136"/>
      <c r="AI242" s="136"/>
      <c r="AJ242" s="136"/>
      <c r="AK242" s="136"/>
      <c r="AL242" s="136"/>
      <c r="AM242" s="136"/>
      <c r="AN242" s="136"/>
      <c r="AO242" s="136"/>
      <c r="AP242" s="136"/>
      <c r="AQ242" s="136"/>
      <c r="AR242" s="136"/>
      <c r="AS242" s="136"/>
      <c r="AT242" s="136"/>
      <c r="AU242" s="136"/>
      <c r="AV242" s="136"/>
      <c r="AW242" s="136"/>
      <c r="AX242" s="136"/>
      <c r="AY242" s="136"/>
      <c r="AZ242" s="136"/>
      <c r="BA242" s="136"/>
      <c r="BB242" s="136"/>
      <c r="BC242" s="136"/>
      <c r="BD242" s="136"/>
      <c r="BE242" s="136"/>
      <c r="BF242" s="136"/>
      <c r="BG242" s="136"/>
      <c r="BH242" s="136"/>
      <c r="BI242" s="136"/>
      <c r="BJ242" s="136"/>
      <c r="BK242" s="136"/>
      <c r="BL242" s="136"/>
      <c r="BM242" s="136"/>
      <c r="BN242" s="136"/>
      <c r="BO242" s="136"/>
      <c r="BP242" s="136"/>
      <c r="BQ242" s="136"/>
      <c r="BR242" s="136"/>
      <c r="BS242" s="136"/>
      <c r="BT242" s="136"/>
      <c r="BU242" s="136"/>
      <c r="BV242" s="136"/>
      <c r="BW242" s="136"/>
      <c r="BX242" s="136"/>
      <c r="BY242" s="136"/>
      <c r="BZ242" s="136"/>
      <c r="CA242" s="136"/>
      <c r="CB242" s="136"/>
      <c r="CC242" s="136"/>
      <c r="CD242" s="136"/>
      <c r="CE242" s="136"/>
      <c r="CF242" s="136"/>
      <c r="CG242" s="136"/>
      <c r="CH242" s="136"/>
      <c r="CI242" s="136"/>
      <c r="CJ242" s="136"/>
      <c r="CK242" s="136"/>
      <c r="CL242" s="136"/>
      <c r="CM242" s="136"/>
      <c r="CN242" s="136"/>
      <c r="CO242" s="136"/>
      <c r="CP242" s="136"/>
      <c r="CQ242" s="136"/>
      <c r="CR242" s="136"/>
      <c r="CS242" s="136"/>
      <c r="CT242" s="136"/>
    </row>
    <row r="243" spans="1:98" x14ac:dyDescent="0.2">
      <c r="A243" s="136"/>
      <c r="B243" s="136"/>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c r="AA243" s="136"/>
      <c r="AB243" s="136"/>
      <c r="AC243" s="136"/>
      <c r="AD243" s="136"/>
      <c r="AE243" s="136"/>
      <c r="AF243" s="136"/>
      <c r="AG243" s="136"/>
      <c r="AH243" s="136"/>
      <c r="AI243" s="136"/>
      <c r="AJ243" s="136"/>
      <c r="AK243" s="136"/>
      <c r="AL243" s="136"/>
      <c r="AM243" s="136"/>
      <c r="AN243" s="136"/>
      <c r="AO243" s="136"/>
      <c r="AP243" s="136"/>
      <c r="AQ243" s="136"/>
      <c r="AR243" s="136"/>
      <c r="AS243" s="136"/>
      <c r="AT243" s="136"/>
      <c r="AU243" s="136"/>
      <c r="AV243" s="136"/>
      <c r="AW243" s="136"/>
      <c r="AX243" s="136"/>
      <c r="AY243" s="136"/>
      <c r="AZ243" s="136"/>
      <c r="BA243" s="136"/>
      <c r="BB243" s="136"/>
      <c r="BC243" s="136"/>
      <c r="BD243" s="136"/>
      <c r="BE243" s="136"/>
      <c r="BF243" s="136"/>
      <c r="BG243" s="136"/>
      <c r="BH243" s="136"/>
      <c r="BI243" s="136"/>
      <c r="BJ243" s="136"/>
      <c r="BK243" s="136"/>
      <c r="BL243" s="136"/>
      <c r="BM243" s="136"/>
      <c r="BN243" s="136"/>
      <c r="BO243" s="136"/>
      <c r="BP243" s="136"/>
      <c r="BQ243" s="136"/>
      <c r="BR243" s="136"/>
      <c r="BS243" s="136"/>
      <c r="BT243" s="136"/>
      <c r="BU243" s="136"/>
      <c r="BV243" s="136"/>
      <c r="BW243" s="136"/>
      <c r="BX243" s="136"/>
      <c r="BY243" s="136"/>
      <c r="BZ243" s="136"/>
      <c r="CA243" s="136"/>
      <c r="CB243" s="136"/>
      <c r="CC243" s="136"/>
      <c r="CD243" s="136"/>
      <c r="CE243" s="136"/>
      <c r="CF243" s="136"/>
      <c r="CG243" s="136"/>
      <c r="CH243" s="136"/>
      <c r="CI243" s="136"/>
      <c r="CJ243" s="136"/>
      <c r="CK243" s="136"/>
      <c r="CL243" s="136"/>
      <c r="CM243" s="136"/>
      <c r="CN243" s="136"/>
      <c r="CO243" s="136"/>
      <c r="CP243" s="136"/>
      <c r="CQ243" s="136"/>
      <c r="CR243" s="136"/>
      <c r="CS243" s="136"/>
      <c r="CT243" s="136"/>
    </row>
    <row r="244" spans="1:98" x14ac:dyDescent="0.2">
      <c r="A244" s="136"/>
      <c r="B244" s="136"/>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c r="AA244" s="136"/>
      <c r="AB244" s="136"/>
      <c r="AC244" s="136"/>
      <c r="AD244" s="136"/>
      <c r="AE244" s="136"/>
      <c r="AF244" s="136"/>
      <c r="AG244" s="136"/>
      <c r="AH244" s="136"/>
      <c r="AI244" s="136"/>
      <c r="AJ244" s="136"/>
      <c r="AK244" s="136"/>
      <c r="AL244" s="136"/>
      <c r="AM244" s="136"/>
      <c r="AN244" s="136"/>
      <c r="AO244" s="136"/>
      <c r="AP244" s="136"/>
      <c r="AQ244" s="136"/>
      <c r="AR244" s="136"/>
      <c r="AS244" s="136"/>
      <c r="AT244" s="136"/>
      <c r="AU244" s="136"/>
      <c r="AV244" s="136"/>
      <c r="AW244" s="136"/>
      <c r="AX244" s="136"/>
      <c r="AY244" s="136"/>
      <c r="AZ244" s="136"/>
      <c r="BA244" s="136"/>
      <c r="BB244" s="136"/>
      <c r="BC244" s="136"/>
      <c r="BD244" s="136"/>
      <c r="BE244" s="136"/>
      <c r="BF244" s="136"/>
      <c r="BG244" s="136"/>
      <c r="BH244" s="136"/>
      <c r="BI244" s="136"/>
      <c r="BJ244" s="136"/>
      <c r="BK244" s="136"/>
      <c r="BL244" s="136"/>
      <c r="BM244" s="136"/>
      <c r="BN244" s="136"/>
      <c r="BO244" s="136"/>
      <c r="BP244" s="136"/>
      <c r="BQ244" s="136"/>
      <c r="BR244" s="136"/>
      <c r="BS244" s="136"/>
      <c r="BT244" s="136"/>
      <c r="BU244" s="136"/>
      <c r="BV244" s="136"/>
      <c r="BW244" s="136"/>
      <c r="BX244" s="136"/>
      <c r="BY244" s="136"/>
      <c r="BZ244" s="136"/>
      <c r="CA244" s="136"/>
      <c r="CB244" s="136"/>
      <c r="CC244" s="136"/>
      <c r="CD244" s="136"/>
      <c r="CE244" s="136"/>
      <c r="CF244" s="136"/>
      <c r="CG244" s="136"/>
      <c r="CH244" s="136"/>
      <c r="CI244" s="136"/>
      <c r="CJ244" s="136"/>
      <c r="CK244" s="136"/>
      <c r="CL244" s="136"/>
      <c r="CM244" s="136"/>
      <c r="CN244" s="136"/>
      <c r="CO244" s="136"/>
      <c r="CP244" s="136"/>
      <c r="CQ244" s="136"/>
      <c r="CR244" s="136"/>
      <c r="CS244" s="136"/>
      <c r="CT244" s="136"/>
    </row>
    <row r="245" spans="1:98" x14ac:dyDescent="0.2">
      <c r="A245" s="136"/>
      <c r="B245" s="136"/>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c r="AA245" s="136"/>
      <c r="AB245" s="136"/>
      <c r="AC245" s="136"/>
      <c r="AD245" s="136"/>
      <c r="AE245" s="136"/>
      <c r="AF245" s="136"/>
      <c r="AG245" s="136"/>
      <c r="AH245" s="136"/>
      <c r="AI245" s="136"/>
      <c r="AJ245" s="136"/>
      <c r="AK245" s="136"/>
      <c r="AL245" s="136"/>
      <c r="AM245" s="136"/>
      <c r="AN245" s="136"/>
      <c r="AO245" s="136"/>
      <c r="AP245" s="136"/>
      <c r="AQ245" s="136"/>
      <c r="AR245" s="136"/>
      <c r="AS245" s="136"/>
      <c r="AT245" s="136"/>
      <c r="AU245" s="136"/>
      <c r="AV245" s="136"/>
      <c r="AW245" s="136"/>
      <c r="AX245" s="136"/>
      <c r="AY245" s="136"/>
      <c r="AZ245" s="136"/>
      <c r="BA245" s="136"/>
      <c r="BB245" s="136"/>
      <c r="BC245" s="136"/>
      <c r="BD245" s="136"/>
      <c r="BE245" s="136"/>
      <c r="BF245" s="136"/>
      <c r="BG245" s="136"/>
      <c r="BH245" s="136"/>
      <c r="BI245" s="136"/>
      <c r="BJ245" s="136"/>
      <c r="BK245" s="136"/>
      <c r="BL245" s="136"/>
      <c r="BM245" s="136"/>
      <c r="BN245" s="136"/>
      <c r="BO245" s="136"/>
      <c r="BP245" s="136"/>
      <c r="BQ245" s="136"/>
      <c r="BR245" s="136"/>
      <c r="BS245" s="136"/>
      <c r="BT245" s="136"/>
      <c r="BU245" s="136"/>
      <c r="BV245" s="136"/>
      <c r="BW245" s="136"/>
      <c r="BX245" s="136"/>
      <c r="BY245" s="136"/>
      <c r="BZ245" s="136"/>
      <c r="CA245" s="136"/>
      <c r="CB245" s="136"/>
      <c r="CC245" s="136"/>
      <c r="CD245" s="136"/>
      <c r="CE245" s="136"/>
      <c r="CF245" s="136"/>
      <c r="CG245" s="136"/>
      <c r="CH245" s="136"/>
      <c r="CI245" s="136"/>
      <c r="CJ245" s="136"/>
      <c r="CK245" s="136"/>
      <c r="CL245" s="136"/>
      <c r="CM245" s="136"/>
      <c r="CN245" s="136"/>
      <c r="CO245" s="136"/>
      <c r="CP245" s="136"/>
      <c r="CQ245" s="136"/>
      <c r="CR245" s="136"/>
      <c r="CS245" s="136"/>
      <c r="CT245" s="136"/>
    </row>
    <row r="246" spans="1:98" x14ac:dyDescent="0.2">
      <c r="A246" s="136"/>
      <c r="B246" s="136"/>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c r="AA246" s="136"/>
      <c r="AB246" s="136"/>
      <c r="AC246" s="136"/>
      <c r="AD246" s="136"/>
      <c r="AE246" s="136"/>
      <c r="AF246" s="136"/>
      <c r="AG246" s="136"/>
      <c r="AH246" s="136"/>
      <c r="AI246" s="136"/>
      <c r="AJ246" s="136"/>
      <c r="AK246" s="136"/>
      <c r="AL246" s="136"/>
      <c r="AM246" s="136"/>
      <c r="AN246" s="136"/>
      <c r="AO246" s="136"/>
      <c r="AP246" s="136"/>
      <c r="AQ246" s="136"/>
      <c r="AR246" s="136"/>
      <c r="AS246" s="136"/>
      <c r="AT246" s="136"/>
      <c r="AU246" s="136"/>
      <c r="AV246" s="136"/>
      <c r="AW246" s="136"/>
      <c r="AX246" s="136"/>
      <c r="AY246" s="136"/>
      <c r="AZ246" s="136"/>
      <c r="BA246" s="136"/>
      <c r="BB246" s="136"/>
      <c r="BC246" s="136"/>
      <c r="BD246" s="136"/>
      <c r="BE246" s="136"/>
      <c r="BF246" s="136"/>
      <c r="BG246" s="136"/>
      <c r="BH246" s="136"/>
      <c r="BI246" s="136"/>
      <c r="BJ246" s="136"/>
      <c r="BK246" s="136"/>
      <c r="BL246" s="136"/>
      <c r="BM246" s="136"/>
      <c r="BN246" s="136"/>
      <c r="BO246" s="136"/>
      <c r="BP246" s="136"/>
      <c r="BQ246" s="136"/>
      <c r="BR246" s="136"/>
      <c r="BS246" s="136"/>
      <c r="BT246" s="136"/>
      <c r="BU246" s="136"/>
      <c r="BV246" s="136"/>
      <c r="BW246" s="136"/>
      <c r="BX246" s="136"/>
      <c r="BY246" s="136"/>
      <c r="BZ246" s="136"/>
      <c r="CA246" s="136"/>
      <c r="CB246" s="136"/>
      <c r="CC246" s="136"/>
      <c r="CD246" s="136"/>
      <c r="CE246" s="136"/>
      <c r="CF246" s="136"/>
      <c r="CG246" s="136"/>
      <c r="CH246" s="136"/>
      <c r="CI246" s="136"/>
      <c r="CJ246" s="136"/>
      <c r="CK246" s="136"/>
      <c r="CL246" s="136"/>
      <c r="CM246" s="136"/>
      <c r="CN246" s="136"/>
      <c r="CO246" s="136"/>
      <c r="CP246" s="136"/>
      <c r="CQ246" s="136"/>
      <c r="CR246" s="136"/>
      <c r="CS246" s="136"/>
      <c r="CT246" s="136"/>
    </row>
    <row r="247" spans="1:98" x14ac:dyDescent="0.2">
      <c r="A247" s="136"/>
      <c r="B247" s="136"/>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6"/>
      <c r="AY247" s="136"/>
      <c r="AZ247" s="136"/>
      <c r="BA247" s="136"/>
      <c r="BB247" s="136"/>
      <c r="BC247" s="136"/>
      <c r="BD247" s="136"/>
      <c r="BE247" s="136"/>
      <c r="BF247" s="136"/>
      <c r="BG247" s="136"/>
      <c r="BH247" s="136"/>
      <c r="BI247" s="136"/>
      <c r="BJ247" s="136"/>
      <c r="BK247" s="136"/>
      <c r="BL247" s="136"/>
      <c r="BM247" s="136"/>
      <c r="BN247" s="136"/>
      <c r="BO247" s="136"/>
      <c r="BP247" s="136"/>
      <c r="BQ247" s="136"/>
      <c r="BR247" s="136"/>
      <c r="BS247" s="136"/>
      <c r="BT247" s="136"/>
      <c r="BU247" s="136"/>
      <c r="BV247" s="136"/>
      <c r="BW247" s="136"/>
      <c r="BX247" s="136"/>
      <c r="BY247" s="136"/>
      <c r="BZ247" s="136"/>
      <c r="CA247" s="136"/>
      <c r="CB247" s="136"/>
      <c r="CC247" s="136"/>
      <c r="CD247" s="136"/>
      <c r="CE247" s="136"/>
      <c r="CF247" s="136"/>
      <c r="CG247" s="136"/>
      <c r="CH247" s="136"/>
      <c r="CI247" s="136"/>
      <c r="CJ247" s="136"/>
      <c r="CK247" s="136"/>
      <c r="CL247" s="136"/>
      <c r="CM247" s="136"/>
      <c r="CN247" s="136"/>
      <c r="CO247" s="136"/>
      <c r="CP247" s="136"/>
      <c r="CQ247" s="136"/>
      <c r="CR247" s="136"/>
      <c r="CS247" s="136"/>
      <c r="CT247" s="136"/>
    </row>
    <row r="248" spans="1:98" x14ac:dyDescent="0.2">
      <c r="A248" s="136"/>
      <c r="B248" s="136"/>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6"/>
      <c r="AY248" s="136"/>
      <c r="AZ248" s="136"/>
      <c r="BA248" s="136"/>
      <c r="BB248" s="136"/>
      <c r="BC248" s="136"/>
      <c r="BD248" s="136"/>
      <c r="BE248" s="136"/>
      <c r="BF248" s="136"/>
      <c r="BG248" s="136"/>
      <c r="BH248" s="136"/>
      <c r="BI248" s="136"/>
      <c r="BJ248" s="136"/>
      <c r="BK248" s="136"/>
      <c r="BL248" s="136"/>
      <c r="BM248" s="136"/>
      <c r="BN248" s="136"/>
      <c r="BO248" s="136"/>
      <c r="BP248" s="136"/>
      <c r="BQ248" s="136"/>
      <c r="BR248" s="136"/>
      <c r="BS248" s="136"/>
      <c r="BT248" s="136"/>
      <c r="BU248" s="136"/>
      <c r="BV248" s="136"/>
      <c r="BW248" s="136"/>
      <c r="BX248" s="136"/>
      <c r="BY248" s="136"/>
      <c r="BZ248" s="136"/>
      <c r="CA248" s="136"/>
      <c r="CB248" s="136"/>
      <c r="CC248" s="136"/>
      <c r="CD248" s="136"/>
      <c r="CE248" s="136"/>
      <c r="CF248" s="136"/>
      <c r="CG248" s="136"/>
      <c r="CH248" s="136"/>
      <c r="CI248" s="136"/>
      <c r="CJ248" s="136"/>
      <c r="CK248" s="136"/>
      <c r="CL248" s="136"/>
      <c r="CM248" s="136"/>
      <c r="CN248" s="136"/>
      <c r="CO248" s="136"/>
      <c r="CP248" s="136"/>
      <c r="CQ248" s="136"/>
      <c r="CR248" s="136"/>
      <c r="CS248" s="136"/>
      <c r="CT248" s="136"/>
    </row>
    <row r="249" spans="1:98" x14ac:dyDescent="0.2">
      <c r="A249" s="136"/>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c r="AA249" s="136"/>
      <c r="AB249" s="136"/>
      <c r="AC249" s="136"/>
      <c r="AD249" s="136"/>
      <c r="AE249" s="136"/>
      <c r="AF249" s="136"/>
      <c r="AG249" s="136"/>
      <c r="AH249" s="136"/>
      <c r="AI249" s="136"/>
      <c r="AJ249" s="136"/>
      <c r="AK249" s="136"/>
      <c r="AL249" s="136"/>
      <c r="AM249" s="136"/>
      <c r="AN249" s="136"/>
      <c r="AO249" s="136"/>
      <c r="AP249" s="136"/>
      <c r="AQ249" s="136"/>
      <c r="AR249" s="136"/>
      <c r="AS249" s="136"/>
      <c r="AT249" s="136"/>
      <c r="AU249" s="136"/>
      <c r="AV249" s="136"/>
      <c r="AW249" s="136"/>
      <c r="AX249" s="136"/>
      <c r="AY249" s="136"/>
      <c r="AZ249" s="136"/>
      <c r="BA249" s="136"/>
      <c r="BB249" s="136"/>
      <c r="BC249" s="136"/>
      <c r="BD249" s="136"/>
      <c r="BE249" s="136"/>
      <c r="BF249" s="136"/>
      <c r="BG249" s="136"/>
      <c r="BH249" s="136"/>
      <c r="BI249" s="136"/>
      <c r="BJ249" s="136"/>
      <c r="BK249" s="136"/>
      <c r="BL249" s="136"/>
      <c r="BM249" s="136"/>
      <c r="BN249" s="136"/>
      <c r="BO249" s="136"/>
      <c r="BP249" s="136"/>
      <c r="BQ249" s="136"/>
      <c r="BR249" s="136"/>
      <c r="BS249" s="136"/>
      <c r="BT249" s="136"/>
      <c r="BU249" s="136"/>
      <c r="BV249" s="136"/>
      <c r="BW249" s="136"/>
      <c r="BX249" s="136"/>
      <c r="BY249" s="136"/>
      <c r="BZ249" s="136"/>
      <c r="CA249" s="136"/>
      <c r="CB249" s="136"/>
      <c r="CC249" s="136"/>
      <c r="CD249" s="136"/>
      <c r="CE249" s="136"/>
      <c r="CF249" s="136"/>
      <c r="CG249" s="136"/>
      <c r="CH249" s="136"/>
      <c r="CI249" s="136"/>
      <c r="CJ249" s="136"/>
      <c r="CK249" s="136"/>
      <c r="CL249" s="136"/>
      <c r="CM249" s="136"/>
      <c r="CN249" s="136"/>
      <c r="CO249" s="136"/>
      <c r="CP249" s="136"/>
      <c r="CQ249" s="136"/>
      <c r="CR249" s="136"/>
      <c r="CS249" s="136"/>
      <c r="CT249" s="136"/>
    </row>
    <row r="250" spans="1:98" x14ac:dyDescent="0.2">
      <c r="A250" s="136"/>
      <c r="B250" s="136"/>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6"/>
      <c r="AY250" s="136"/>
      <c r="AZ250" s="136"/>
      <c r="BA250" s="136"/>
      <c r="BB250" s="136"/>
      <c r="BC250" s="136"/>
      <c r="BD250" s="136"/>
      <c r="BE250" s="136"/>
      <c r="BF250" s="136"/>
      <c r="BG250" s="136"/>
      <c r="BH250" s="136"/>
      <c r="BI250" s="136"/>
      <c r="BJ250" s="136"/>
      <c r="BK250" s="136"/>
      <c r="BL250" s="136"/>
      <c r="BM250" s="136"/>
      <c r="BN250" s="136"/>
      <c r="BO250" s="136"/>
      <c r="BP250" s="136"/>
      <c r="BQ250" s="136"/>
      <c r="BR250" s="136"/>
      <c r="BS250" s="136"/>
      <c r="BT250" s="136"/>
      <c r="BU250" s="136"/>
      <c r="BV250" s="136"/>
      <c r="BW250" s="136"/>
      <c r="BX250" s="136"/>
      <c r="BY250" s="136"/>
      <c r="BZ250" s="136"/>
      <c r="CA250" s="136"/>
      <c r="CB250" s="136"/>
      <c r="CC250" s="136"/>
      <c r="CD250" s="136"/>
      <c r="CE250" s="136"/>
      <c r="CF250" s="136"/>
      <c r="CG250" s="136"/>
      <c r="CH250" s="136"/>
      <c r="CI250" s="136"/>
      <c r="CJ250" s="136"/>
      <c r="CK250" s="136"/>
      <c r="CL250" s="136"/>
      <c r="CM250" s="136"/>
      <c r="CN250" s="136"/>
      <c r="CO250" s="136"/>
      <c r="CP250" s="136"/>
      <c r="CQ250" s="136"/>
      <c r="CR250" s="136"/>
      <c r="CS250" s="136"/>
      <c r="CT250" s="136"/>
    </row>
    <row r="251" spans="1:98" x14ac:dyDescent="0.2">
      <c r="A251" s="136"/>
      <c r="B251" s="136"/>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6"/>
      <c r="AY251" s="136"/>
      <c r="AZ251" s="136"/>
      <c r="BA251" s="136"/>
      <c r="BB251" s="136"/>
      <c r="BC251" s="136"/>
      <c r="BD251" s="136"/>
      <c r="BE251" s="136"/>
      <c r="BF251" s="136"/>
      <c r="BG251" s="136"/>
      <c r="BH251" s="136"/>
      <c r="BI251" s="136"/>
      <c r="BJ251" s="136"/>
      <c r="BK251" s="136"/>
      <c r="BL251" s="136"/>
      <c r="BM251" s="136"/>
      <c r="BN251" s="136"/>
      <c r="BO251" s="136"/>
      <c r="BP251" s="136"/>
      <c r="BQ251" s="136"/>
      <c r="BR251" s="136"/>
      <c r="BS251" s="136"/>
      <c r="BT251" s="136"/>
      <c r="BU251" s="136"/>
      <c r="BV251" s="136"/>
      <c r="BW251" s="136"/>
      <c r="BX251" s="136"/>
      <c r="BY251" s="136"/>
      <c r="BZ251" s="136"/>
      <c r="CA251" s="136"/>
      <c r="CB251" s="136"/>
      <c r="CC251" s="136"/>
      <c r="CD251" s="136"/>
      <c r="CE251" s="136"/>
      <c r="CF251" s="136"/>
      <c r="CG251" s="136"/>
      <c r="CH251" s="136"/>
      <c r="CI251" s="136"/>
      <c r="CJ251" s="136"/>
      <c r="CK251" s="136"/>
      <c r="CL251" s="136"/>
      <c r="CM251" s="136"/>
      <c r="CN251" s="136"/>
      <c r="CO251" s="136"/>
      <c r="CP251" s="136"/>
      <c r="CQ251" s="136"/>
      <c r="CR251" s="136"/>
      <c r="CS251" s="136"/>
      <c r="CT251" s="136"/>
    </row>
    <row r="252" spans="1:98" x14ac:dyDescent="0.2">
      <c r="A252" s="136"/>
      <c r="B252" s="136"/>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c r="AA252" s="136"/>
      <c r="AB252" s="136"/>
      <c r="AC252" s="136"/>
      <c r="AD252" s="136"/>
      <c r="AE252" s="136"/>
      <c r="AF252" s="136"/>
      <c r="AG252" s="136"/>
      <c r="AH252" s="136"/>
      <c r="AI252" s="136"/>
      <c r="AJ252" s="136"/>
      <c r="AK252" s="136"/>
      <c r="AL252" s="136"/>
      <c r="AM252" s="136"/>
      <c r="AN252" s="136"/>
      <c r="AO252" s="136"/>
      <c r="AP252" s="136"/>
      <c r="AQ252" s="136"/>
      <c r="AR252" s="136"/>
      <c r="AS252" s="136"/>
      <c r="AT252" s="136"/>
      <c r="AU252" s="136"/>
      <c r="AV252" s="136"/>
      <c r="AW252" s="136"/>
      <c r="AX252" s="136"/>
      <c r="AY252" s="136"/>
      <c r="AZ252" s="136"/>
      <c r="BA252" s="136"/>
      <c r="BB252" s="136"/>
      <c r="BC252" s="136"/>
      <c r="BD252" s="136"/>
      <c r="BE252" s="136"/>
      <c r="BF252" s="136"/>
      <c r="BG252" s="136"/>
      <c r="BH252" s="136"/>
      <c r="BI252" s="136"/>
      <c r="BJ252" s="136"/>
      <c r="BK252" s="136"/>
      <c r="BL252" s="136"/>
      <c r="BM252" s="136"/>
      <c r="BN252" s="136"/>
      <c r="BO252" s="136"/>
      <c r="BP252" s="136"/>
      <c r="BQ252" s="136"/>
      <c r="BR252" s="136"/>
      <c r="BS252" s="136"/>
      <c r="BT252" s="136"/>
      <c r="BU252" s="136"/>
      <c r="BV252" s="136"/>
      <c r="BW252" s="136"/>
      <c r="BX252" s="136"/>
      <c r="BY252" s="136"/>
      <c r="BZ252" s="136"/>
      <c r="CA252" s="136"/>
      <c r="CB252" s="136"/>
      <c r="CC252" s="136"/>
      <c r="CD252" s="136"/>
      <c r="CE252" s="136"/>
      <c r="CF252" s="136"/>
      <c r="CG252" s="136"/>
      <c r="CH252" s="136"/>
      <c r="CI252" s="136"/>
      <c r="CJ252" s="136"/>
      <c r="CK252" s="136"/>
      <c r="CL252" s="136"/>
      <c r="CM252" s="136"/>
      <c r="CN252" s="136"/>
      <c r="CO252" s="136"/>
      <c r="CP252" s="136"/>
      <c r="CQ252" s="136"/>
      <c r="CR252" s="136"/>
      <c r="CS252" s="136"/>
      <c r="CT252" s="136"/>
    </row>
    <row r="253" spans="1:98" x14ac:dyDescent="0.2">
      <c r="A253" s="136"/>
      <c r="B253" s="136"/>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c r="AA253" s="136"/>
      <c r="AB253" s="136"/>
      <c r="AC253" s="136"/>
      <c r="AD253" s="136"/>
      <c r="AE253" s="136"/>
      <c r="AF253" s="136"/>
      <c r="AG253" s="136"/>
      <c r="AH253" s="136"/>
      <c r="AI253" s="136"/>
      <c r="AJ253" s="136"/>
      <c r="AK253" s="136"/>
      <c r="AL253" s="136"/>
      <c r="AM253" s="136"/>
      <c r="AN253" s="136"/>
      <c r="AO253" s="136"/>
      <c r="AP253" s="136"/>
      <c r="AQ253" s="136"/>
      <c r="AR253" s="136"/>
      <c r="AS253" s="136"/>
      <c r="AT253" s="136"/>
      <c r="AU253" s="136"/>
      <c r="AV253" s="136"/>
      <c r="AW253" s="136"/>
      <c r="AX253" s="136"/>
      <c r="AY253" s="136"/>
      <c r="AZ253" s="136"/>
      <c r="BA253" s="136"/>
      <c r="BB253" s="136"/>
      <c r="BC253" s="136"/>
      <c r="BD253" s="136"/>
      <c r="BE253" s="136"/>
      <c r="BF253" s="136"/>
      <c r="BG253" s="136"/>
      <c r="BH253" s="136"/>
      <c r="BI253" s="136"/>
      <c r="BJ253" s="136"/>
      <c r="BK253" s="136"/>
      <c r="BL253" s="136"/>
      <c r="BM253" s="136"/>
      <c r="BN253" s="136"/>
      <c r="BO253" s="136"/>
      <c r="BP253" s="136"/>
      <c r="BQ253" s="136"/>
      <c r="BR253" s="136"/>
      <c r="BS253" s="136"/>
      <c r="BT253" s="136"/>
      <c r="BU253" s="136"/>
      <c r="BV253" s="136"/>
      <c r="BW253" s="136"/>
      <c r="BX253" s="136"/>
      <c r="BY253" s="136"/>
      <c r="BZ253" s="136"/>
      <c r="CA253" s="136"/>
      <c r="CB253" s="136"/>
      <c r="CC253" s="136"/>
      <c r="CD253" s="136"/>
      <c r="CE253" s="136"/>
      <c r="CF253" s="136"/>
      <c r="CG253" s="136"/>
      <c r="CH253" s="136"/>
      <c r="CI253" s="136"/>
      <c r="CJ253" s="136"/>
      <c r="CK253" s="136"/>
      <c r="CL253" s="136"/>
      <c r="CM253" s="136"/>
      <c r="CN253" s="136"/>
      <c r="CO253" s="136"/>
      <c r="CP253" s="136"/>
      <c r="CQ253" s="136"/>
      <c r="CR253" s="136"/>
      <c r="CS253" s="136"/>
      <c r="CT253" s="136"/>
    </row>
    <row r="254" spans="1:98" x14ac:dyDescent="0.2">
      <c r="A254" s="136"/>
      <c r="B254" s="136"/>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c r="AA254" s="136"/>
      <c r="AB254" s="136"/>
      <c r="AC254" s="136"/>
      <c r="AD254" s="136"/>
      <c r="AE254" s="136"/>
      <c r="AF254" s="136"/>
      <c r="AG254" s="136"/>
      <c r="AH254" s="136"/>
      <c r="AI254" s="136"/>
      <c r="AJ254" s="136"/>
      <c r="AK254" s="136"/>
      <c r="AL254" s="136"/>
      <c r="AM254" s="136"/>
      <c r="AN254" s="136"/>
      <c r="AO254" s="136"/>
      <c r="AP254" s="136"/>
      <c r="AQ254" s="136"/>
      <c r="AR254" s="136"/>
      <c r="AS254" s="136"/>
      <c r="AT254" s="136"/>
      <c r="AU254" s="136"/>
      <c r="AV254" s="136"/>
      <c r="AW254" s="136"/>
      <c r="AX254" s="136"/>
      <c r="AY254" s="136"/>
      <c r="AZ254" s="136"/>
      <c r="BA254" s="136"/>
      <c r="BB254" s="136"/>
      <c r="BC254" s="136"/>
      <c r="BD254" s="136"/>
      <c r="BE254" s="136"/>
      <c r="BF254" s="136"/>
      <c r="BG254" s="136"/>
      <c r="BH254" s="136"/>
      <c r="BI254" s="136"/>
      <c r="BJ254" s="136"/>
      <c r="BK254" s="136"/>
      <c r="BL254" s="136"/>
      <c r="BM254" s="136"/>
      <c r="BN254" s="136"/>
      <c r="BO254" s="136"/>
      <c r="BP254" s="136"/>
      <c r="BQ254" s="136"/>
      <c r="BR254" s="136"/>
      <c r="BS254" s="136"/>
      <c r="BT254" s="136"/>
      <c r="BU254" s="136"/>
      <c r="BV254" s="136"/>
      <c r="BW254" s="136"/>
      <c r="BX254" s="136"/>
      <c r="BY254" s="136"/>
      <c r="BZ254" s="136"/>
      <c r="CA254" s="136"/>
      <c r="CB254" s="136"/>
      <c r="CC254" s="136"/>
      <c r="CD254" s="136"/>
      <c r="CE254" s="136"/>
      <c r="CF254" s="136"/>
      <c r="CG254" s="136"/>
      <c r="CH254" s="136"/>
      <c r="CI254" s="136"/>
      <c r="CJ254" s="136"/>
      <c r="CK254" s="136"/>
      <c r="CL254" s="136"/>
      <c r="CM254" s="136"/>
      <c r="CN254" s="136"/>
      <c r="CO254" s="136"/>
      <c r="CP254" s="136"/>
      <c r="CQ254" s="136"/>
      <c r="CR254" s="136"/>
      <c r="CS254" s="136"/>
      <c r="CT254" s="136"/>
    </row>
    <row r="255" spans="1:98" x14ac:dyDescent="0.2">
      <c r="A255" s="136"/>
      <c r="B255" s="136"/>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c r="AA255" s="136"/>
      <c r="AB255" s="136"/>
      <c r="AC255" s="136"/>
      <c r="AD255" s="136"/>
      <c r="AE255" s="136"/>
      <c r="AF255" s="136"/>
      <c r="AG255" s="136"/>
      <c r="AH255" s="136"/>
      <c r="AI255" s="136"/>
      <c r="AJ255" s="136"/>
      <c r="AK255" s="136"/>
      <c r="AL255" s="136"/>
      <c r="AM255" s="136"/>
      <c r="AN255" s="136"/>
      <c r="AO255" s="136"/>
      <c r="AP255" s="136"/>
      <c r="AQ255" s="136"/>
      <c r="AR255" s="136"/>
      <c r="AS255" s="136"/>
      <c r="AT255" s="136"/>
      <c r="AU255" s="136"/>
      <c r="AV255" s="136"/>
      <c r="AW255" s="136"/>
      <c r="AX255" s="136"/>
      <c r="AY255" s="136"/>
      <c r="AZ255" s="136"/>
      <c r="BA255" s="136"/>
      <c r="BB255" s="136"/>
      <c r="BC255" s="136"/>
      <c r="BD255" s="136"/>
      <c r="BE255" s="136"/>
      <c r="BF255" s="136"/>
      <c r="BG255" s="136"/>
      <c r="BH255" s="136"/>
      <c r="BI255" s="136"/>
      <c r="BJ255" s="136"/>
      <c r="BK255" s="136"/>
      <c r="BL255" s="136"/>
      <c r="BM255" s="136"/>
      <c r="BN255" s="136"/>
      <c r="BO255" s="136"/>
      <c r="BP255" s="136"/>
      <c r="BQ255" s="136"/>
      <c r="BR255" s="136"/>
      <c r="BS255" s="136"/>
      <c r="BT255" s="136"/>
      <c r="BU255" s="136"/>
      <c r="BV255" s="136"/>
      <c r="BW255" s="136"/>
      <c r="BX255" s="136"/>
      <c r="BY255" s="136"/>
      <c r="BZ255" s="136"/>
      <c r="CA255" s="136"/>
      <c r="CB255" s="136"/>
      <c r="CC255" s="136"/>
      <c r="CD255" s="136"/>
      <c r="CE255" s="136"/>
      <c r="CF255" s="136"/>
      <c r="CG255" s="136"/>
      <c r="CH255" s="136"/>
      <c r="CI255" s="136"/>
      <c r="CJ255" s="136"/>
      <c r="CK255" s="136"/>
      <c r="CL255" s="136"/>
      <c r="CM255" s="136"/>
      <c r="CN255" s="136"/>
      <c r="CO255" s="136"/>
      <c r="CP255" s="136"/>
      <c r="CQ255" s="136"/>
      <c r="CR255" s="136"/>
      <c r="CS255" s="136"/>
      <c r="CT255" s="136"/>
    </row>
    <row r="256" spans="1:98" x14ac:dyDescent="0.2">
      <c r="A256" s="136"/>
      <c r="B256" s="136"/>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c r="AA256" s="136"/>
      <c r="AB256" s="136"/>
      <c r="AC256" s="136"/>
      <c r="AD256" s="136"/>
      <c r="AE256" s="136"/>
      <c r="AF256" s="136"/>
      <c r="AG256" s="136"/>
      <c r="AH256" s="136"/>
      <c r="AI256" s="136"/>
      <c r="AJ256" s="136"/>
      <c r="AK256" s="136"/>
      <c r="AL256" s="136"/>
      <c r="AM256" s="136"/>
      <c r="AN256" s="136"/>
      <c r="AO256" s="136"/>
      <c r="AP256" s="136"/>
      <c r="AQ256" s="136"/>
      <c r="AR256" s="136"/>
      <c r="AS256" s="136"/>
      <c r="AT256" s="136"/>
      <c r="AU256" s="136"/>
      <c r="AV256" s="136"/>
      <c r="AW256" s="136"/>
      <c r="AX256" s="136"/>
      <c r="AY256" s="136"/>
      <c r="AZ256" s="136"/>
      <c r="BA256" s="136"/>
      <c r="BB256" s="136"/>
      <c r="BC256" s="136"/>
      <c r="BD256" s="136"/>
      <c r="BE256" s="136"/>
      <c r="BF256" s="136"/>
      <c r="BG256" s="136"/>
      <c r="BH256" s="136"/>
      <c r="BI256" s="136"/>
      <c r="BJ256" s="136"/>
      <c r="BK256" s="136"/>
      <c r="BL256" s="136"/>
      <c r="BM256" s="136"/>
      <c r="BN256" s="136"/>
      <c r="BO256" s="136"/>
      <c r="BP256" s="136"/>
      <c r="BQ256" s="136"/>
      <c r="BR256" s="136"/>
      <c r="BS256" s="136"/>
      <c r="BT256" s="136"/>
      <c r="BU256" s="136"/>
      <c r="BV256" s="136"/>
      <c r="BW256" s="136"/>
      <c r="BX256" s="136"/>
      <c r="BY256" s="136"/>
      <c r="BZ256" s="136"/>
      <c r="CA256" s="136"/>
      <c r="CB256" s="136"/>
      <c r="CC256" s="136"/>
      <c r="CD256" s="136"/>
      <c r="CE256" s="136"/>
      <c r="CF256" s="136"/>
      <c r="CG256" s="136"/>
      <c r="CH256" s="136"/>
      <c r="CI256" s="136"/>
      <c r="CJ256" s="136"/>
      <c r="CK256" s="136"/>
      <c r="CL256" s="136"/>
      <c r="CM256" s="136"/>
      <c r="CN256" s="136"/>
      <c r="CO256" s="136"/>
      <c r="CP256" s="136"/>
      <c r="CQ256" s="136"/>
      <c r="CR256" s="136"/>
      <c r="CS256" s="136"/>
      <c r="CT256" s="136"/>
    </row>
    <row r="257" spans="1:98" x14ac:dyDescent="0.2">
      <c r="A257" s="136"/>
      <c r="B257" s="136"/>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c r="AA257" s="136"/>
      <c r="AB257" s="136"/>
      <c r="AC257" s="136"/>
      <c r="AD257" s="136"/>
      <c r="AE257" s="136"/>
      <c r="AF257" s="136"/>
      <c r="AG257" s="136"/>
      <c r="AH257" s="136"/>
      <c r="AI257" s="136"/>
      <c r="AJ257" s="136"/>
      <c r="AK257" s="136"/>
      <c r="AL257" s="136"/>
      <c r="AM257" s="136"/>
      <c r="AN257" s="136"/>
      <c r="AO257" s="136"/>
      <c r="AP257" s="136"/>
      <c r="AQ257" s="136"/>
      <c r="AR257" s="136"/>
      <c r="AS257" s="136"/>
      <c r="AT257" s="136"/>
      <c r="AU257" s="136"/>
      <c r="AV257" s="136"/>
      <c r="AW257" s="136"/>
      <c r="AX257" s="136"/>
      <c r="AY257" s="136"/>
      <c r="AZ257" s="136"/>
      <c r="BA257" s="136"/>
      <c r="BB257" s="136"/>
      <c r="BC257" s="136"/>
      <c r="BD257" s="136"/>
      <c r="BE257" s="136"/>
      <c r="BF257" s="136"/>
      <c r="BG257" s="136"/>
      <c r="BH257" s="136"/>
      <c r="BI257" s="136"/>
      <c r="BJ257" s="136"/>
      <c r="BK257" s="136"/>
      <c r="BL257" s="136"/>
      <c r="BM257" s="136"/>
      <c r="BN257" s="136"/>
      <c r="BO257" s="136"/>
      <c r="BP257" s="136"/>
      <c r="BQ257" s="136"/>
      <c r="BR257" s="136"/>
      <c r="BS257" s="136"/>
      <c r="BT257" s="136"/>
      <c r="BU257" s="136"/>
      <c r="BV257" s="136"/>
      <c r="BW257" s="136"/>
      <c r="BX257" s="136"/>
      <c r="BY257" s="136"/>
      <c r="BZ257" s="136"/>
      <c r="CA257" s="136"/>
      <c r="CB257" s="136"/>
      <c r="CC257" s="136"/>
      <c r="CD257" s="136"/>
      <c r="CE257" s="136"/>
      <c r="CF257" s="136"/>
      <c r="CG257" s="136"/>
      <c r="CH257" s="136"/>
      <c r="CI257" s="136"/>
      <c r="CJ257" s="136"/>
      <c r="CK257" s="136"/>
      <c r="CL257" s="136"/>
      <c r="CM257" s="136"/>
      <c r="CN257" s="136"/>
      <c r="CO257" s="136"/>
      <c r="CP257" s="136"/>
      <c r="CQ257" s="136"/>
      <c r="CR257" s="136"/>
      <c r="CS257" s="136"/>
      <c r="CT257" s="136"/>
    </row>
    <row r="258" spans="1:98" x14ac:dyDescent="0.2">
      <c r="A258" s="136"/>
      <c r="B258" s="136"/>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c r="AA258" s="136"/>
      <c r="AB258" s="136"/>
      <c r="AC258" s="136"/>
      <c r="AD258" s="136"/>
      <c r="AE258" s="136"/>
      <c r="AF258" s="136"/>
      <c r="AG258" s="136"/>
      <c r="AH258" s="136"/>
      <c r="AI258" s="136"/>
      <c r="AJ258" s="136"/>
      <c r="AK258" s="136"/>
      <c r="AL258" s="136"/>
      <c r="AM258" s="136"/>
      <c r="AN258" s="136"/>
      <c r="AO258" s="136"/>
      <c r="AP258" s="136"/>
      <c r="AQ258" s="136"/>
      <c r="AR258" s="136"/>
      <c r="AS258" s="136"/>
      <c r="AT258" s="136"/>
      <c r="AU258" s="136"/>
      <c r="AV258" s="136"/>
      <c r="AW258" s="136"/>
      <c r="AX258" s="136"/>
      <c r="AY258" s="136"/>
      <c r="AZ258" s="136"/>
      <c r="BA258" s="136"/>
      <c r="BB258" s="136"/>
      <c r="BC258" s="136"/>
      <c r="BD258" s="136"/>
      <c r="BE258" s="136"/>
      <c r="BF258" s="136"/>
      <c r="BG258" s="136"/>
      <c r="BH258" s="136"/>
      <c r="BI258" s="136"/>
      <c r="BJ258" s="136"/>
      <c r="BK258" s="136"/>
      <c r="BL258" s="136"/>
      <c r="BM258" s="136"/>
      <c r="BN258" s="136"/>
      <c r="BO258" s="136"/>
      <c r="BP258" s="136"/>
      <c r="BQ258" s="136"/>
      <c r="BR258" s="136"/>
      <c r="BS258" s="136"/>
      <c r="BT258" s="136"/>
      <c r="BU258" s="136"/>
      <c r="BV258" s="136"/>
      <c r="BW258" s="136"/>
      <c r="BX258" s="136"/>
      <c r="BY258" s="136"/>
      <c r="BZ258" s="136"/>
      <c r="CA258" s="136"/>
      <c r="CB258" s="136"/>
      <c r="CC258" s="136"/>
      <c r="CD258" s="136"/>
      <c r="CE258" s="136"/>
      <c r="CF258" s="136"/>
      <c r="CG258" s="136"/>
      <c r="CH258" s="136"/>
      <c r="CI258" s="136"/>
      <c r="CJ258" s="136"/>
      <c r="CK258" s="136"/>
      <c r="CL258" s="136"/>
      <c r="CM258" s="136"/>
      <c r="CN258" s="136"/>
      <c r="CO258" s="136"/>
      <c r="CP258" s="136"/>
      <c r="CQ258" s="136"/>
      <c r="CR258" s="136"/>
      <c r="CS258" s="136"/>
      <c r="CT258" s="136"/>
    </row>
    <row r="259" spans="1:98" x14ac:dyDescent="0.2">
      <c r="A259" s="136"/>
      <c r="B259" s="136"/>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c r="AA259" s="136"/>
      <c r="AB259" s="136"/>
      <c r="AC259" s="136"/>
      <c r="AD259" s="136"/>
      <c r="AE259" s="136"/>
      <c r="AF259" s="136"/>
      <c r="AG259" s="136"/>
      <c r="AH259" s="136"/>
      <c r="AI259" s="136"/>
      <c r="AJ259" s="136"/>
      <c r="AK259" s="136"/>
      <c r="AL259" s="136"/>
      <c r="AM259" s="136"/>
      <c r="AN259" s="136"/>
      <c r="AO259" s="136"/>
      <c r="AP259" s="136"/>
      <c r="AQ259" s="136"/>
      <c r="AR259" s="136"/>
      <c r="AS259" s="136"/>
      <c r="AT259" s="136"/>
      <c r="AU259" s="136"/>
      <c r="AV259" s="136"/>
      <c r="AW259" s="136"/>
      <c r="AX259" s="136"/>
      <c r="AY259" s="136"/>
      <c r="AZ259" s="136"/>
      <c r="BA259" s="136"/>
      <c r="BB259" s="136"/>
      <c r="BC259" s="136"/>
      <c r="BD259" s="136"/>
      <c r="BE259" s="136"/>
      <c r="BF259" s="136"/>
      <c r="BG259" s="136"/>
      <c r="BH259" s="136"/>
      <c r="BI259" s="136"/>
      <c r="BJ259" s="136"/>
      <c r="BK259" s="136"/>
      <c r="BL259" s="136"/>
      <c r="BM259" s="136"/>
      <c r="BN259" s="136"/>
      <c r="BO259" s="136"/>
      <c r="BP259" s="136"/>
      <c r="BQ259" s="136"/>
      <c r="BR259" s="136"/>
      <c r="BS259" s="136"/>
      <c r="BT259" s="136"/>
      <c r="BU259" s="136"/>
      <c r="BV259" s="136"/>
      <c r="BW259" s="136"/>
      <c r="BX259" s="136"/>
      <c r="BY259" s="136"/>
      <c r="BZ259" s="136"/>
      <c r="CA259" s="136"/>
      <c r="CB259" s="136"/>
      <c r="CC259" s="136"/>
      <c r="CD259" s="136"/>
      <c r="CE259" s="136"/>
      <c r="CF259" s="136"/>
      <c r="CG259" s="136"/>
      <c r="CH259" s="136"/>
      <c r="CI259" s="136"/>
      <c r="CJ259" s="136"/>
      <c r="CK259" s="136"/>
      <c r="CL259" s="136"/>
      <c r="CM259" s="136"/>
      <c r="CN259" s="136"/>
      <c r="CO259" s="136"/>
      <c r="CP259" s="136"/>
      <c r="CQ259" s="136"/>
      <c r="CR259" s="136"/>
      <c r="CS259" s="136"/>
      <c r="CT259" s="136"/>
    </row>
    <row r="260" spans="1:98" x14ac:dyDescent="0.2">
      <c r="A260" s="136"/>
      <c r="B260" s="136"/>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c r="AA260" s="136"/>
      <c r="AB260" s="136"/>
      <c r="AC260" s="136"/>
      <c r="AD260" s="136"/>
      <c r="AE260" s="136"/>
      <c r="AF260" s="136"/>
      <c r="AG260" s="136"/>
      <c r="AH260" s="136"/>
      <c r="AI260" s="136"/>
      <c r="AJ260" s="136"/>
      <c r="AK260" s="136"/>
      <c r="AL260" s="136"/>
      <c r="AM260" s="136"/>
      <c r="AN260" s="136"/>
      <c r="AO260" s="136"/>
      <c r="AP260" s="136"/>
      <c r="AQ260" s="136"/>
      <c r="AR260" s="136"/>
      <c r="AS260" s="136"/>
      <c r="AT260" s="136"/>
      <c r="AU260" s="136"/>
      <c r="AV260" s="136"/>
      <c r="AW260" s="136"/>
      <c r="AX260" s="136"/>
      <c r="AY260" s="136"/>
      <c r="AZ260" s="136"/>
      <c r="BA260" s="136"/>
      <c r="BB260" s="136"/>
      <c r="BC260" s="136"/>
      <c r="BD260" s="136"/>
      <c r="BE260" s="136"/>
      <c r="BF260" s="136"/>
      <c r="BG260" s="136"/>
      <c r="BH260" s="136"/>
      <c r="BI260" s="136"/>
      <c r="BJ260" s="136"/>
      <c r="BK260" s="136"/>
      <c r="BL260" s="136"/>
      <c r="BM260" s="136"/>
      <c r="BN260" s="136"/>
      <c r="BO260" s="136"/>
      <c r="BP260" s="136"/>
      <c r="BQ260" s="136"/>
      <c r="BR260" s="136"/>
      <c r="BS260" s="136"/>
      <c r="BT260" s="136"/>
      <c r="BU260" s="136"/>
      <c r="BV260" s="136"/>
      <c r="BW260" s="136"/>
      <c r="BX260" s="136"/>
      <c r="BY260" s="136"/>
      <c r="BZ260" s="136"/>
      <c r="CA260" s="136"/>
      <c r="CB260" s="136"/>
      <c r="CC260" s="136"/>
      <c r="CD260" s="136"/>
      <c r="CE260" s="136"/>
      <c r="CF260" s="136"/>
      <c r="CG260" s="136"/>
      <c r="CH260" s="136"/>
      <c r="CI260" s="136"/>
      <c r="CJ260" s="136"/>
      <c r="CK260" s="136"/>
      <c r="CL260" s="136"/>
      <c r="CM260" s="136"/>
      <c r="CN260" s="136"/>
      <c r="CO260" s="136"/>
      <c r="CP260" s="136"/>
      <c r="CQ260" s="136"/>
      <c r="CR260" s="136"/>
      <c r="CS260" s="136"/>
      <c r="CT260" s="136"/>
    </row>
    <row r="261" spans="1:98" x14ac:dyDescent="0.2">
      <c r="A261" s="136"/>
      <c r="B261" s="136"/>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c r="AA261" s="136"/>
      <c r="AB261" s="136"/>
      <c r="AC261" s="136"/>
      <c r="AD261" s="136"/>
      <c r="AE261" s="136"/>
      <c r="AF261" s="136"/>
      <c r="AG261" s="136"/>
      <c r="AH261" s="136"/>
      <c r="AI261" s="136"/>
      <c r="AJ261" s="136"/>
      <c r="AK261" s="136"/>
      <c r="AL261" s="136"/>
      <c r="AM261" s="136"/>
      <c r="AN261" s="136"/>
      <c r="AO261" s="136"/>
      <c r="AP261" s="136"/>
      <c r="AQ261" s="136"/>
      <c r="AR261" s="136"/>
      <c r="AS261" s="136"/>
      <c r="AT261" s="136"/>
      <c r="AU261" s="136"/>
      <c r="AV261" s="136"/>
      <c r="AW261" s="136"/>
      <c r="AX261" s="136"/>
      <c r="AY261" s="136"/>
      <c r="AZ261" s="136"/>
      <c r="BA261" s="136"/>
      <c r="BB261" s="136"/>
      <c r="BC261" s="136"/>
      <c r="BD261" s="136"/>
      <c r="BE261" s="136"/>
      <c r="BF261" s="136"/>
      <c r="BG261" s="136"/>
      <c r="BH261" s="136"/>
      <c r="BI261" s="136"/>
      <c r="BJ261" s="136"/>
      <c r="BK261" s="136"/>
      <c r="BL261" s="136"/>
      <c r="BM261" s="136"/>
      <c r="BN261" s="136"/>
      <c r="BO261" s="136"/>
      <c r="BP261" s="136"/>
      <c r="BQ261" s="136"/>
      <c r="BR261" s="136"/>
      <c r="BS261" s="136"/>
      <c r="BT261" s="136"/>
      <c r="BU261" s="136"/>
      <c r="BV261" s="136"/>
      <c r="BW261" s="136"/>
      <c r="BX261" s="136"/>
      <c r="BY261" s="136"/>
      <c r="BZ261" s="136"/>
      <c r="CA261" s="136"/>
      <c r="CB261" s="136"/>
      <c r="CC261" s="136"/>
      <c r="CD261" s="136"/>
      <c r="CE261" s="136"/>
      <c r="CF261" s="136"/>
      <c r="CG261" s="136"/>
      <c r="CH261" s="136"/>
      <c r="CI261" s="136"/>
      <c r="CJ261" s="136"/>
      <c r="CK261" s="136"/>
      <c r="CL261" s="136"/>
      <c r="CM261" s="136"/>
      <c r="CN261" s="136"/>
      <c r="CO261" s="136"/>
      <c r="CP261" s="136"/>
      <c r="CQ261" s="136"/>
      <c r="CR261" s="136"/>
      <c r="CS261" s="136"/>
      <c r="CT261" s="136"/>
    </row>
    <row r="262" spans="1:98" x14ac:dyDescent="0.2">
      <c r="A262" s="136"/>
      <c r="B262" s="136"/>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c r="AA262" s="136"/>
      <c r="AB262" s="136"/>
      <c r="AC262" s="136"/>
      <c r="AD262" s="136"/>
      <c r="AE262" s="136"/>
      <c r="AF262" s="136"/>
      <c r="AG262" s="136"/>
      <c r="AH262" s="136"/>
      <c r="AI262" s="136"/>
      <c r="AJ262" s="136"/>
      <c r="AK262" s="136"/>
      <c r="AL262" s="136"/>
      <c r="AM262" s="136"/>
      <c r="AN262" s="136"/>
      <c r="AO262" s="136"/>
      <c r="AP262" s="136"/>
      <c r="AQ262" s="136"/>
      <c r="AR262" s="136"/>
      <c r="AS262" s="136"/>
      <c r="AT262" s="136"/>
      <c r="AU262" s="136"/>
      <c r="AV262" s="136"/>
      <c r="AW262" s="136"/>
      <c r="AX262" s="136"/>
      <c r="AY262" s="136"/>
      <c r="AZ262" s="136"/>
      <c r="BA262" s="136"/>
      <c r="BB262" s="136"/>
      <c r="BC262" s="136"/>
      <c r="BD262" s="136"/>
      <c r="BE262" s="136"/>
      <c r="BF262" s="136"/>
      <c r="BG262" s="136"/>
      <c r="BH262" s="136"/>
      <c r="BI262" s="136"/>
      <c r="BJ262" s="136"/>
      <c r="BK262" s="136"/>
      <c r="BL262" s="136"/>
      <c r="BM262" s="136"/>
      <c r="BN262" s="136"/>
      <c r="BO262" s="136"/>
      <c r="BP262" s="136"/>
      <c r="BQ262" s="136"/>
      <c r="BR262" s="136"/>
      <c r="BS262" s="136"/>
      <c r="BT262" s="136"/>
      <c r="BU262" s="136"/>
      <c r="BV262" s="136"/>
      <c r="BW262" s="136"/>
      <c r="BX262" s="136"/>
      <c r="BY262" s="136"/>
      <c r="BZ262" s="136"/>
      <c r="CA262" s="136"/>
      <c r="CB262" s="136"/>
      <c r="CC262" s="136"/>
      <c r="CD262" s="136"/>
      <c r="CE262" s="136"/>
      <c r="CF262" s="136"/>
      <c r="CG262" s="136"/>
      <c r="CH262" s="136"/>
      <c r="CI262" s="136"/>
      <c r="CJ262" s="136"/>
      <c r="CK262" s="136"/>
      <c r="CL262" s="136"/>
      <c r="CM262" s="136"/>
      <c r="CN262" s="136"/>
      <c r="CO262" s="136"/>
      <c r="CP262" s="136"/>
      <c r="CQ262" s="136"/>
      <c r="CR262" s="136"/>
      <c r="CS262" s="136"/>
      <c r="CT262" s="136"/>
    </row>
    <row r="263" spans="1:98" x14ac:dyDescent="0.2">
      <c r="A263" s="136"/>
      <c r="B263" s="136"/>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c r="AA263" s="136"/>
      <c r="AB263" s="136"/>
      <c r="AC263" s="136"/>
      <c r="AD263" s="136"/>
      <c r="AE263" s="136"/>
      <c r="AF263" s="136"/>
      <c r="AG263" s="136"/>
      <c r="AH263" s="136"/>
      <c r="AI263" s="136"/>
      <c r="AJ263" s="136"/>
      <c r="AK263" s="136"/>
      <c r="AL263" s="136"/>
      <c r="AM263" s="136"/>
      <c r="AN263" s="136"/>
      <c r="AO263" s="136"/>
      <c r="AP263" s="136"/>
      <c r="AQ263" s="136"/>
      <c r="AR263" s="136"/>
      <c r="AS263" s="136"/>
      <c r="AT263" s="136"/>
      <c r="AU263" s="136"/>
      <c r="AV263" s="136"/>
      <c r="AW263" s="136"/>
      <c r="AX263" s="136"/>
      <c r="AY263" s="136"/>
      <c r="AZ263" s="136"/>
      <c r="BA263" s="136"/>
      <c r="BB263" s="136"/>
      <c r="BC263" s="136"/>
      <c r="BD263" s="136"/>
      <c r="BE263" s="136"/>
      <c r="BF263" s="136"/>
      <c r="BG263" s="136"/>
      <c r="BH263" s="136"/>
      <c r="BI263" s="136"/>
      <c r="BJ263" s="136"/>
      <c r="BK263" s="136"/>
      <c r="BL263" s="136"/>
      <c r="BM263" s="136"/>
      <c r="BN263" s="136"/>
      <c r="BO263" s="136"/>
      <c r="BP263" s="136"/>
      <c r="BQ263" s="136"/>
      <c r="BR263" s="136"/>
      <c r="BS263" s="136"/>
      <c r="BT263" s="136"/>
      <c r="BU263" s="136"/>
      <c r="BV263" s="136"/>
      <c r="BW263" s="136"/>
      <c r="BX263" s="136"/>
      <c r="BY263" s="136"/>
      <c r="BZ263" s="136"/>
      <c r="CA263" s="136"/>
      <c r="CB263" s="136"/>
      <c r="CC263" s="136"/>
      <c r="CD263" s="136"/>
      <c r="CE263" s="136"/>
      <c r="CF263" s="136"/>
      <c r="CG263" s="136"/>
      <c r="CH263" s="136"/>
      <c r="CI263" s="136"/>
      <c r="CJ263" s="136"/>
      <c r="CK263" s="136"/>
      <c r="CL263" s="136"/>
      <c r="CM263" s="136"/>
      <c r="CN263" s="136"/>
      <c r="CO263" s="136"/>
      <c r="CP263" s="136"/>
      <c r="CQ263" s="136"/>
      <c r="CR263" s="136"/>
      <c r="CS263" s="136"/>
      <c r="CT263" s="136"/>
    </row>
    <row r="264" spans="1:98" x14ac:dyDescent="0.2">
      <c r="A264" s="136"/>
      <c r="B264" s="136"/>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c r="AA264" s="136"/>
      <c r="AB264" s="136"/>
      <c r="AC264" s="136"/>
      <c r="AD264" s="136"/>
      <c r="AE264" s="136"/>
      <c r="AF264" s="136"/>
      <c r="AG264" s="136"/>
      <c r="AH264" s="136"/>
      <c r="AI264" s="136"/>
      <c r="AJ264" s="136"/>
      <c r="AK264" s="136"/>
      <c r="AL264" s="136"/>
      <c r="AM264" s="136"/>
      <c r="AN264" s="136"/>
      <c r="AO264" s="136"/>
      <c r="AP264" s="136"/>
      <c r="AQ264" s="136"/>
      <c r="AR264" s="136"/>
      <c r="AS264" s="136"/>
      <c r="AT264" s="136"/>
      <c r="AU264" s="136"/>
      <c r="AV264" s="136"/>
      <c r="AW264" s="136"/>
      <c r="AX264" s="136"/>
      <c r="AY264" s="136"/>
      <c r="AZ264" s="136"/>
      <c r="BA264" s="136"/>
      <c r="BB264" s="136"/>
      <c r="BC264" s="136"/>
      <c r="BD264" s="136"/>
      <c r="BE264" s="136"/>
      <c r="BF264" s="136"/>
      <c r="BG264" s="136"/>
      <c r="BH264" s="136"/>
      <c r="BI264" s="136"/>
      <c r="BJ264" s="136"/>
      <c r="BK264" s="136"/>
      <c r="BL264" s="136"/>
      <c r="BM264" s="136"/>
      <c r="BN264" s="136"/>
      <c r="BO264" s="136"/>
      <c r="BP264" s="136"/>
      <c r="BQ264" s="136"/>
      <c r="BR264" s="136"/>
      <c r="BS264" s="136"/>
      <c r="BT264" s="136"/>
      <c r="BU264" s="136"/>
      <c r="BV264" s="136"/>
      <c r="BW264" s="136"/>
      <c r="BX264" s="136"/>
      <c r="BY264" s="136"/>
      <c r="BZ264" s="136"/>
      <c r="CA264" s="136"/>
      <c r="CB264" s="136"/>
      <c r="CC264" s="136"/>
      <c r="CD264" s="136"/>
      <c r="CE264" s="136"/>
      <c r="CF264" s="136"/>
      <c r="CG264" s="136"/>
      <c r="CH264" s="136"/>
      <c r="CI264" s="136"/>
      <c r="CJ264" s="136"/>
      <c r="CK264" s="136"/>
      <c r="CL264" s="136"/>
      <c r="CM264" s="136"/>
      <c r="CN264" s="136"/>
      <c r="CO264" s="136"/>
      <c r="CP264" s="136"/>
      <c r="CQ264" s="136"/>
      <c r="CR264" s="136"/>
      <c r="CS264" s="136"/>
      <c r="CT264" s="136"/>
    </row>
    <row r="265" spans="1:98" x14ac:dyDescent="0.2">
      <c r="A265" s="136"/>
      <c r="B265" s="136"/>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c r="AA265" s="136"/>
      <c r="AB265" s="136"/>
      <c r="AC265" s="136"/>
      <c r="AD265" s="136"/>
      <c r="AE265" s="136"/>
      <c r="AF265" s="136"/>
      <c r="AG265" s="136"/>
      <c r="AH265" s="136"/>
      <c r="AI265" s="136"/>
      <c r="AJ265" s="136"/>
      <c r="AK265" s="136"/>
      <c r="AL265" s="136"/>
      <c r="AM265" s="136"/>
      <c r="AN265" s="136"/>
      <c r="AO265" s="136"/>
      <c r="AP265" s="136"/>
      <c r="AQ265" s="136"/>
      <c r="AR265" s="136"/>
      <c r="AS265" s="136"/>
      <c r="AT265" s="136"/>
      <c r="AU265" s="136"/>
      <c r="AV265" s="136"/>
      <c r="AW265" s="136"/>
      <c r="AX265" s="136"/>
      <c r="AY265" s="136"/>
      <c r="AZ265" s="136"/>
      <c r="BA265" s="136"/>
      <c r="BB265" s="136"/>
      <c r="BC265" s="136"/>
      <c r="BD265" s="136"/>
      <c r="BE265" s="136"/>
      <c r="BF265" s="136"/>
      <c r="BG265" s="136"/>
      <c r="BH265" s="136"/>
      <c r="BI265" s="136"/>
      <c r="BJ265" s="136"/>
      <c r="BK265" s="136"/>
      <c r="BL265" s="136"/>
      <c r="BM265" s="136"/>
      <c r="BN265" s="136"/>
      <c r="BO265" s="136"/>
      <c r="BP265" s="136"/>
      <c r="BQ265" s="136"/>
      <c r="BR265" s="136"/>
      <c r="BS265" s="136"/>
      <c r="BT265" s="136"/>
      <c r="BU265" s="136"/>
      <c r="BV265" s="136"/>
      <c r="BW265" s="136"/>
      <c r="BX265" s="136"/>
      <c r="BY265" s="136"/>
      <c r="BZ265" s="136"/>
      <c r="CA265" s="136"/>
      <c r="CB265" s="136"/>
      <c r="CC265" s="136"/>
      <c r="CD265" s="136"/>
      <c r="CE265" s="136"/>
      <c r="CF265" s="136"/>
      <c r="CG265" s="136"/>
      <c r="CH265" s="136"/>
      <c r="CI265" s="136"/>
      <c r="CJ265" s="136"/>
      <c r="CK265" s="136"/>
      <c r="CL265" s="136"/>
      <c r="CM265" s="136"/>
      <c r="CN265" s="136"/>
      <c r="CO265" s="136"/>
      <c r="CP265" s="136"/>
      <c r="CQ265" s="136"/>
      <c r="CR265" s="136"/>
      <c r="CS265" s="136"/>
      <c r="CT265" s="136"/>
    </row>
    <row r="266" spans="1:98" x14ac:dyDescent="0.2">
      <c r="A266" s="136"/>
      <c r="B266" s="136"/>
      <c r="C266" s="136"/>
      <c r="D266" s="136"/>
      <c r="E266" s="136"/>
      <c r="F266" s="136"/>
      <c r="G266" s="136"/>
      <c r="H266" s="136"/>
      <c r="I266" s="136"/>
      <c r="J266" s="136"/>
      <c r="K266" s="136"/>
      <c r="L266" s="136"/>
      <c r="M266" s="136"/>
      <c r="N266" s="136"/>
      <c r="O266" s="136"/>
      <c r="P266" s="136"/>
      <c r="Q266" s="136"/>
      <c r="R266" s="136"/>
      <c r="S266" s="136"/>
      <c r="T266" s="136"/>
      <c r="U266" s="136"/>
      <c r="V266" s="136"/>
      <c r="W266" s="136"/>
      <c r="X266" s="136"/>
      <c r="Y266" s="136"/>
      <c r="Z266" s="136"/>
      <c r="AA266" s="136"/>
      <c r="AB266" s="136"/>
      <c r="AC266" s="136"/>
      <c r="AD266" s="136"/>
      <c r="AE266" s="136"/>
      <c r="AF266" s="136"/>
      <c r="AG266" s="136"/>
      <c r="AH266" s="136"/>
      <c r="AI266" s="136"/>
      <c r="AJ266" s="136"/>
      <c r="AK266" s="136"/>
      <c r="AL266" s="136"/>
      <c r="AM266" s="136"/>
      <c r="AN266" s="136"/>
      <c r="AO266" s="136"/>
      <c r="AP266" s="136"/>
      <c r="AQ266" s="136"/>
      <c r="AR266" s="136"/>
      <c r="AS266" s="136"/>
      <c r="AT266" s="136"/>
      <c r="AU266" s="136"/>
      <c r="AV266" s="136"/>
      <c r="AW266" s="136"/>
      <c r="AX266" s="136"/>
      <c r="AY266" s="136"/>
      <c r="AZ266" s="136"/>
      <c r="BA266" s="136"/>
      <c r="BB266" s="136"/>
      <c r="BC266" s="136"/>
      <c r="BD266" s="136"/>
      <c r="BE266" s="136"/>
      <c r="BF266" s="136"/>
      <c r="BG266" s="136"/>
      <c r="BH266" s="136"/>
      <c r="BI266" s="136"/>
      <c r="BJ266" s="136"/>
      <c r="BK266" s="136"/>
      <c r="BL266" s="136"/>
      <c r="BM266" s="136"/>
      <c r="BN266" s="136"/>
      <c r="BO266" s="136"/>
      <c r="BP266" s="136"/>
      <c r="BQ266" s="136"/>
      <c r="BR266" s="136"/>
      <c r="BS266" s="136"/>
      <c r="BT266" s="136"/>
      <c r="BU266" s="136"/>
      <c r="BV266" s="136"/>
      <c r="BW266" s="136"/>
      <c r="BX266" s="136"/>
      <c r="BY266" s="136"/>
      <c r="BZ266" s="136"/>
      <c r="CA266" s="136"/>
      <c r="CB266" s="136"/>
      <c r="CC266" s="136"/>
      <c r="CD266" s="136"/>
      <c r="CE266" s="136"/>
      <c r="CF266" s="136"/>
      <c r="CG266" s="136"/>
      <c r="CH266" s="136"/>
      <c r="CI266" s="136"/>
      <c r="CJ266" s="136"/>
      <c r="CK266" s="136"/>
      <c r="CL266" s="136"/>
      <c r="CM266" s="136"/>
      <c r="CN266" s="136"/>
      <c r="CO266" s="136"/>
      <c r="CP266" s="136"/>
      <c r="CQ266" s="136"/>
      <c r="CR266" s="136"/>
      <c r="CS266" s="136"/>
      <c r="CT266" s="136"/>
    </row>
    <row r="267" spans="1:98" x14ac:dyDescent="0.2">
      <c r="A267" s="136"/>
      <c r="B267" s="136"/>
      <c r="C267" s="136"/>
      <c r="D267" s="136"/>
      <c r="E267" s="136"/>
      <c r="F267" s="136"/>
      <c r="G267" s="136"/>
      <c r="H267" s="136"/>
      <c r="I267" s="136"/>
      <c r="J267" s="136"/>
      <c r="K267" s="136"/>
      <c r="L267" s="136"/>
      <c r="M267" s="136"/>
      <c r="N267" s="136"/>
      <c r="O267" s="136"/>
      <c r="P267" s="136"/>
      <c r="Q267" s="136"/>
      <c r="R267" s="136"/>
      <c r="S267" s="136"/>
      <c r="T267" s="136"/>
      <c r="U267" s="136"/>
      <c r="V267" s="136"/>
      <c r="W267" s="136"/>
      <c r="X267" s="136"/>
      <c r="Y267" s="136"/>
      <c r="Z267" s="136"/>
      <c r="AA267" s="136"/>
      <c r="AB267" s="136"/>
      <c r="AC267" s="136"/>
      <c r="AD267" s="136"/>
      <c r="AE267" s="136"/>
      <c r="AF267" s="136"/>
      <c r="AG267" s="136"/>
      <c r="AH267" s="136"/>
      <c r="AI267" s="136"/>
      <c r="AJ267" s="136"/>
      <c r="AK267" s="136"/>
      <c r="AL267" s="136"/>
      <c r="AM267" s="136"/>
      <c r="AN267" s="136"/>
      <c r="AO267" s="136"/>
      <c r="AP267" s="136"/>
      <c r="AQ267" s="136"/>
      <c r="AR267" s="136"/>
      <c r="AS267" s="136"/>
      <c r="AT267" s="136"/>
      <c r="AU267" s="136"/>
      <c r="AV267" s="136"/>
      <c r="AW267" s="136"/>
      <c r="AX267" s="136"/>
      <c r="AY267" s="136"/>
      <c r="AZ267" s="136"/>
      <c r="BA267" s="136"/>
      <c r="BB267" s="136"/>
      <c r="BC267" s="136"/>
      <c r="BD267" s="136"/>
      <c r="BE267" s="136"/>
      <c r="BF267" s="136"/>
      <c r="BG267" s="136"/>
      <c r="BH267" s="136"/>
      <c r="BI267" s="136"/>
      <c r="BJ267" s="136"/>
      <c r="BK267" s="136"/>
      <c r="BL267" s="136"/>
      <c r="BM267" s="136"/>
      <c r="BN267" s="136"/>
      <c r="BO267" s="136"/>
      <c r="BP267" s="136"/>
      <c r="BQ267" s="136"/>
      <c r="BR267" s="136"/>
      <c r="BS267" s="136"/>
      <c r="BT267" s="136"/>
      <c r="BU267" s="136"/>
      <c r="BV267" s="136"/>
      <c r="BW267" s="136"/>
      <c r="BX267" s="136"/>
      <c r="BY267" s="136"/>
      <c r="BZ267" s="136"/>
      <c r="CA267" s="136"/>
      <c r="CB267" s="136"/>
      <c r="CC267" s="136"/>
      <c r="CD267" s="136"/>
      <c r="CE267" s="136"/>
      <c r="CF267" s="136"/>
      <c r="CG267" s="136"/>
      <c r="CH267" s="136"/>
      <c r="CI267" s="136"/>
      <c r="CJ267" s="136"/>
      <c r="CK267" s="136"/>
      <c r="CL267" s="136"/>
      <c r="CM267" s="136"/>
      <c r="CN267" s="136"/>
      <c r="CO267" s="136"/>
      <c r="CP267" s="136"/>
      <c r="CQ267" s="136"/>
      <c r="CR267" s="136"/>
      <c r="CS267" s="136"/>
      <c r="CT267" s="136"/>
    </row>
    <row r="268" spans="1:98" x14ac:dyDescent="0.2">
      <c r="A268" s="136"/>
      <c r="B268" s="136"/>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c r="AA268" s="136"/>
      <c r="AB268" s="136"/>
      <c r="AC268" s="136"/>
      <c r="AD268" s="136"/>
      <c r="AE268" s="136"/>
      <c r="AF268" s="136"/>
      <c r="AG268" s="136"/>
      <c r="AH268" s="136"/>
      <c r="AI268" s="136"/>
      <c r="AJ268" s="136"/>
      <c r="AK268" s="136"/>
      <c r="AL268" s="136"/>
      <c r="AM268" s="136"/>
      <c r="AN268" s="136"/>
      <c r="AO268" s="136"/>
      <c r="AP268" s="136"/>
      <c r="AQ268" s="136"/>
      <c r="AR268" s="136"/>
      <c r="AS268" s="136"/>
      <c r="AT268" s="136"/>
      <c r="AU268" s="136"/>
      <c r="AV268" s="136"/>
      <c r="AW268" s="136"/>
      <c r="AX268" s="136"/>
      <c r="AY268" s="136"/>
      <c r="AZ268" s="136"/>
      <c r="BA268" s="136"/>
      <c r="BB268" s="136"/>
      <c r="BC268" s="136"/>
      <c r="BD268" s="136"/>
      <c r="BE268" s="136"/>
      <c r="BF268" s="136"/>
      <c r="BG268" s="136"/>
      <c r="BH268" s="136"/>
      <c r="BI268" s="136"/>
      <c r="BJ268" s="136"/>
      <c r="BK268" s="136"/>
      <c r="BL268" s="136"/>
      <c r="BM268" s="136"/>
      <c r="BN268" s="136"/>
      <c r="BO268" s="136"/>
      <c r="BP268" s="136"/>
      <c r="BQ268" s="136"/>
      <c r="BR268" s="136"/>
      <c r="BS268" s="136"/>
      <c r="BT268" s="136"/>
      <c r="BU268" s="136"/>
      <c r="BV268" s="136"/>
      <c r="BW268" s="136"/>
      <c r="BX268" s="136"/>
      <c r="BY268" s="136"/>
      <c r="BZ268" s="136"/>
      <c r="CA268" s="136"/>
      <c r="CB268" s="136"/>
      <c r="CC268" s="136"/>
      <c r="CD268" s="136"/>
      <c r="CE268" s="136"/>
      <c r="CF268" s="136"/>
      <c r="CG268" s="136"/>
      <c r="CH268" s="136"/>
      <c r="CI268" s="136"/>
      <c r="CJ268" s="136"/>
      <c r="CK268" s="136"/>
      <c r="CL268" s="136"/>
      <c r="CM268" s="136"/>
      <c r="CN268" s="136"/>
      <c r="CO268" s="136"/>
      <c r="CP268" s="136"/>
      <c r="CQ268" s="136"/>
      <c r="CR268" s="136"/>
      <c r="CS268" s="136"/>
      <c r="CT268" s="136"/>
    </row>
    <row r="269" spans="1:98" x14ac:dyDescent="0.2">
      <c r="A269" s="136"/>
      <c r="B269" s="136"/>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c r="AA269" s="136"/>
      <c r="AB269" s="136"/>
      <c r="AC269" s="136"/>
      <c r="AD269" s="136"/>
      <c r="AE269" s="136"/>
      <c r="AF269" s="136"/>
      <c r="AG269" s="136"/>
      <c r="AH269" s="136"/>
      <c r="AI269" s="136"/>
      <c r="AJ269" s="136"/>
      <c r="AK269" s="136"/>
      <c r="AL269" s="136"/>
      <c r="AM269" s="136"/>
      <c r="AN269" s="136"/>
      <c r="AO269" s="136"/>
      <c r="AP269" s="136"/>
      <c r="AQ269" s="136"/>
      <c r="AR269" s="136"/>
      <c r="AS269" s="136"/>
      <c r="AT269" s="136"/>
      <c r="AU269" s="136"/>
      <c r="AV269" s="136"/>
      <c r="AW269" s="136"/>
      <c r="AX269" s="136"/>
      <c r="AY269" s="136"/>
      <c r="AZ269" s="136"/>
      <c r="BA269" s="136"/>
      <c r="BB269" s="136"/>
      <c r="BC269" s="136"/>
      <c r="BD269" s="136"/>
      <c r="BE269" s="136"/>
      <c r="BF269" s="136"/>
      <c r="BG269" s="136"/>
      <c r="BH269" s="136"/>
      <c r="BI269" s="136"/>
      <c r="BJ269" s="136"/>
      <c r="BK269" s="136"/>
      <c r="BL269" s="136"/>
      <c r="BM269" s="136"/>
      <c r="BN269" s="136"/>
      <c r="BO269" s="136"/>
      <c r="BP269" s="136"/>
      <c r="BQ269" s="136"/>
      <c r="BR269" s="136"/>
      <c r="BS269" s="136"/>
      <c r="BT269" s="136"/>
      <c r="BU269" s="136"/>
      <c r="BV269" s="136"/>
      <c r="BW269" s="136"/>
      <c r="BX269" s="136"/>
      <c r="BY269" s="136"/>
      <c r="BZ269" s="136"/>
      <c r="CA269" s="136"/>
      <c r="CB269" s="136"/>
      <c r="CC269" s="136"/>
      <c r="CD269" s="136"/>
      <c r="CE269" s="136"/>
      <c r="CF269" s="136"/>
      <c r="CG269" s="136"/>
      <c r="CH269" s="136"/>
      <c r="CI269" s="136"/>
      <c r="CJ269" s="136"/>
      <c r="CK269" s="136"/>
      <c r="CL269" s="136"/>
      <c r="CM269" s="136"/>
      <c r="CN269" s="136"/>
      <c r="CO269" s="136"/>
      <c r="CP269" s="136"/>
      <c r="CQ269" s="136"/>
      <c r="CR269" s="136"/>
      <c r="CS269" s="136"/>
      <c r="CT269" s="136"/>
    </row>
    <row r="270" spans="1:98" x14ac:dyDescent="0.2">
      <c r="A270" s="136"/>
      <c r="B270" s="136"/>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c r="AA270" s="136"/>
      <c r="AB270" s="136"/>
      <c r="AC270" s="136"/>
      <c r="AD270" s="136"/>
      <c r="AE270" s="136"/>
      <c r="AF270" s="136"/>
      <c r="AG270" s="136"/>
      <c r="AH270" s="136"/>
      <c r="AI270" s="136"/>
      <c r="AJ270" s="136"/>
      <c r="AK270" s="136"/>
      <c r="AL270" s="136"/>
      <c r="AM270" s="136"/>
      <c r="AN270" s="136"/>
      <c r="AO270" s="136"/>
      <c r="AP270" s="136"/>
      <c r="AQ270" s="136"/>
      <c r="AR270" s="136"/>
      <c r="AS270" s="136"/>
      <c r="AT270" s="136"/>
      <c r="AU270" s="136"/>
      <c r="AV270" s="136"/>
      <c r="AW270" s="136"/>
      <c r="AX270" s="136"/>
      <c r="AY270" s="136"/>
      <c r="AZ270" s="136"/>
      <c r="BA270" s="136"/>
      <c r="BB270" s="136"/>
      <c r="BC270" s="136"/>
      <c r="BD270" s="136"/>
      <c r="BE270" s="136"/>
      <c r="BF270" s="136"/>
      <c r="BG270" s="136"/>
      <c r="BH270" s="136"/>
      <c r="BI270" s="136"/>
      <c r="BJ270" s="136"/>
      <c r="BK270" s="136"/>
      <c r="BL270" s="136"/>
      <c r="BM270" s="136"/>
      <c r="BN270" s="136"/>
      <c r="BO270" s="136"/>
      <c r="BP270" s="136"/>
      <c r="BQ270" s="136"/>
      <c r="BR270" s="136"/>
      <c r="BS270" s="136"/>
      <c r="BT270" s="136"/>
      <c r="BU270" s="136"/>
      <c r="BV270" s="136"/>
      <c r="BW270" s="136"/>
      <c r="BX270" s="136"/>
      <c r="BY270" s="136"/>
      <c r="BZ270" s="136"/>
      <c r="CA270" s="136"/>
      <c r="CB270" s="136"/>
      <c r="CC270" s="136"/>
      <c r="CD270" s="136"/>
      <c r="CE270" s="136"/>
      <c r="CF270" s="136"/>
      <c r="CG270" s="136"/>
      <c r="CH270" s="136"/>
      <c r="CI270" s="136"/>
      <c r="CJ270" s="136"/>
      <c r="CK270" s="136"/>
      <c r="CL270" s="136"/>
      <c r="CM270" s="136"/>
      <c r="CN270" s="136"/>
      <c r="CO270" s="136"/>
      <c r="CP270" s="136"/>
      <c r="CQ270" s="136"/>
      <c r="CR270" s="136"/>
      <c r="CS270" s="136"/>
      <c r="CT270" s="136"/>
    </row>
    <row r="271" spans="1:98" x14ac:dyDescent="0.2">
      <c r="A271" s="136"/>
      <c r="B271" s="136"/>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c r="AA271" s="136"/>
      <c r="AB271" s="136"/>
      <c r="AC271" s="136"/>
      <c r="AD271" s="136"/>
      <c r="AE271" s="136"/>
      <c r="AF271" s="136"/>
      <c r="AG271" s="136"/>
      <c r="AH271" s="136"/>
      <c r="AI271" s="136"/>
      <c r="AJ271" s="136"/>
      <c r="AK271" s="136"/>
      <c r="AL271" s="136"/>
      <c r="AM271" s="136"/>
      <c r="AN271" s="136"/>
      <c r="AO271" s="136"/>
      <c r="AP271" s="136"/>
      <c r="AQ271" s="136"/>
      <c r="AR271" s="136"/>
      <c r="AS271" s="136"/>
      <c r="AT271" s="136"/>
      <c r="AU271" s="136"/>
      <c r="AV271" s="136"/>
      <c r="AW271" s="136"/>
      <c r="AX271" s="136"/>
      <c r="AY271" s="136"/>
      <c r="AZ271" s="136"/>
      <c r="BA271" s="136"/>
      <c r="BB271" s="136"/>
      <c r="BC271" s="136"/>
      <c r="BD271" s="136"/>
      <c r="BE271" s="136"/>
      <c r="BF271" s="136"/>
      <c r="BG271" s="136"/>
      <c r="BH271" s="136"/>
      <c r="BI271" s="136"/>
      <c r="BJ271" s="136"/>
      <c r="BK271" s="136"/>
      <c r="BL271" s="136"/>
      <c r="BM271" s="136"/>
      <c r="BN271" s="136"/>
      <c r="BO271" s="136"/>
      <c r="BP271" s="136"/>
      <c r="BQ271" s="136"/>
      <c r="BR271" s="136"/>
      <c r="BS271" s="136"/>
      <c r="BT271" s="136"/>
      <c r="BU271" s="136"/>
      <c r="BV271" s="136"/>
      <c r="BW271" s="136"/>
      <c r="BX271" s="136"/>
      <c r="BY271" s="136"/>
      <c r="BZ271" s="136"/>
      <c r="CA271" s="136"/>
      <c r="CB271" s="136"/>
      <c r="CC271" s="136"/>
      <c r="CD271" s="136"/>
      <c r="CE271" s="136"/>
      <c r="CF271" s="136"/>
      <c r="CG271" s="136"/>
      <c r="CH271" s="136"/>
      <c r="CI271" s="136"/>
      <c r="CJ271" s="136"/>
      <c r="CK271" s="136"/>
      <c r="CL271" s="136"/>
      <c r="CM271" s="136"/>
      <c r="CN271" s="136"/>
      <c r="CO271" s="136"/>
      <c r="CP271" s="136"/>
      <c r="CQ271" s="136"/>
      <c r="CR271" s="136"/>
      <c r="CS271" s="136"/>
      <c r="CT271" s="136"/>
    </row>
    <row r="272" spans="1:98" x14ac:dyDescent="0.2">
      <c r="A272" s="136"/>
      <c r="B272" s="136"/>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c r="AA272" s="136"/>
      <c r="AB272" s="136"/>
      <c r="AC272" s="136"/>
      <c r="AD272" s="136"/>
      <c r="AE272" s="136"/>
      <c r="AF272" s="136"/>
      <c r="AG272" s="136"/>
      <c r="AH272" s="136"/>
      <c r="AI272" s="136"/>
      <c r="AJ272" s="136"/>
      <c r="AK272" s="136"/>
      <c r="AL272" s="136"/>
      <c r="AM272" s="136"/>
      <c r="AN272" s="136"/>
      <c r="AO272" s="136"/>
      <c r="AP272" s="136"/>
      <c r="AQ272" s="136"/>
      <c r="AR272" s="136"/>
      <c r="AS272" s="136"/>
      <c r="AT272" s="136"/>
      <c r="AU272" s="136"/>
      <c r="AV272" s="136"/>
      <c r="AW272" s="136"/>
      <c r="AX272" s="136"/>
      <c r="AY272" s="136"/>
      <c r="AZ272" s="136"/>
      <c r="BA272" s="136"/>
      <c r="BB272" s="136"/>
      <c r="BC272" s="136"/>
      <c r="BD272" s="136"/>
      <c r="BE272" s="136"/>
      <c r="BF272" s="136"/>
      <c r="BG272" s="136"/>
      <c r="BH272" s="136"/>
      <c r="BI272" s="136"/>
      <c r="BJ272" s="136"/>
      <c r="BK272" s="136"/>
      <c r="BL272" s="136"/>
      <c r="BM272" s="136"/>
      <c r="BN272" s="136"/>
      <c r="BO272" s="136"/>
      <c r="BP272" s="136"/>
      <c r="BQ272" s="136"/>
      <c r="BR272" s="136"/>
      <c r="BS272" s="136"/>
      <c r="BT272" s="136"/>
      <c r="BU272" s="136"/>
      <c r="BV272" s="136"/>
      <c r="BW272" s="136"/>
      <c r="BX272" s="136"/>
      <c r="BY272" s="136"/>
      <c r="BZ272" s="136"/>
      <c r="CA272" s="136"/>
      <c r="CB272" s="136"/>
      <c r="CC272" s="136"/>
      <c r="CD272" s="136"/>
      <c r="CE272" s="136"/>
      <c r="CF272" s="136"/>
      <c r="CG272" s="136"/>
      <c r="CH272" s="136"/>
      <c r="CI272" s="136"/>
      <c r="CJ272" s="136"/>
      <c r="CK272" s="136"/>
      <c r="CL272" s="136"/>
      <c r="CM272" s="136"/>
      <c r="CN272" s="136"/>
      <c r="CO272" s="136"/>
      <c r="CP272" s="136"/>
      <c r="CQ272" s="136"/>
      <c r="CR272" s="136"/>
      <c r="CS272" s="136"/>
      <c r="CT272" s="136"/>
    </row>
    <row r="273" spans="1:98" x14ac:dyDescent="0.2">
      <c r="A273" s="136"/>
      <c r="B273" s="136"/>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c r="AA273" s="136"/>
      <c r="AB273" s="136"/>
      <c r="AC273" s="136"/>
      <c r="AD273" s="136"/>
      <c r="AE273" s="136"/>
      <c r="AF273" s="136"/>
      <c r="AG273" s="136"/>
      <c r="AH273" s="136"/>
      <c r="AI273" s="136"/>
      <c r="AJ273" s="136"/>
      <c r="AK273" s="136"/>
      <c r="AL273" s="136"/>
      <c r="AM273" s="136"/>
      <c r="AN273" s="136"/>
      <c r="AO273" s="136"/>
      <c r="AP273" s="136"/>
      <c r="AQ273" s="136"/>
      <c r="AR273" s="136"/>
      <c r="AS273" s="136"/>
      <c r="AT273" s="136"/>
      <c r="AU273" s="136"/>
      <c r="AV273" s="136"/>
      <c r="AW273" s="136"/>
      <c r="AX273" s="136"/>
      <c r="AY273" s="136"/>
      <c r="AZ273" s="136"/>
      <c r="BA273" s="136"/>
      <c r="BB273" s="136"/>
      <c r="BC273" s="136"/>
      <c r="BD273" s="136"/>
      <c r="BE273" s="136"/>
      <c r="BF273" s="136"/>
      <c r="BG273" s="136"/>
      <c r="BH273" s="136"/>
      <c r="BI273" s="136"/>
      <c r="BJ273" s="136"/>
      <c r="BK273" s="136"/>
      <c r="BL273" s="136"/>
      <c r="BM273" s="136"/>
      <c r="BN273" s="136"/>
      <c r="BO273" s="136"/>
      <c r="BP273" s="136"/>
      <c r="BQ273" s="136"/>
      <c r="BR273" s="136"/>
      <c r="BS273" s="136"/>
      <c r="BT273" s="136"/>
      <c r="BU273" s="136"/>
      <c r="BV273" s="136"/>
      <c r="BW273" s="136"/>
      <c r="BX273" s="136"/>
      <c r="BY273" s="136"/>
      <c r="BZ273" s="136"/>
      <c r="CA273" s="136"/>
      <c r="CB273" s="136"/>
      <c r="CC273" s="136"/>
      <c r="CD273" s="136"/>
      <c r="CE273" s="136"/>
      <c r="CF273" s="136"/>
      <c r="CG273" s="136"/>
      <c r="CH273" s="136"/>
      <c r="CI273" s="136"/>
      <c r="CJ273" s="136"/>
      <c r="CK273" s="136"/>
      <c r="CL273" s="136"/>
      <c r="CM273" s="136"/>
      <c r="CN273" s="136"/>
      <c r="CO273" s="136"/>
      <c r="CP273" s="136"/>
      <c r="CQ273" s="136"/>
      <c r="CR273" s="136"/>
      <c r="CS273" s="136"/>
      <c r="CT273" s="136"/>
    </row>
    <row r="274" spans="1:98" x14ac:dyDescent="0.2">
      <c r="A274" s="136"/>
      <c r="B274" s="136"/>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c r="AA274" s="136"/>
      <c r="AB274" s="136"/>
      <c r="AC274" s="136"/>
      <c r="AD274" s="136"/>
      <c r="AE274" s="136"/>
      <c r="AF274" s="136"/>
      <c r="AG274" s="136"/>
      <c r="AH274" s="136"/>
      <c r="AI274" s="136"/>
      <c r="AJ274" s="136"/>
      <c r="AK274" s="136"/>
      <c r="AL274" s="136"/>
      <c r="AM274" s="136"/>
      <c r="AN274" s="136"/>
      <c r="AO274" s="136"/>
      <c r="AP274" s="136"/>
      <c r="AQ274" s="136"/>
      <c r="AR274" s="136"/>
      <c r="AS274" s="136"/>
      <c r="AT274" s="136"/>
      <c r="AU274" s="136"/>
      <c r="AV274" s="136"/>
      <c r="AW274" s="136"/>
      <c r="AX274" s="136"/>
      <c r="AY274" s="136"/>
      <c r="AZ274" s="136"/>
      <c r="BA274" s="136"/>
      <c r="BB274" s="136"/>
      <c r="BC274" s="136"/>
      <c r="BD274" s="136"/>
      <c r="BE274" s="136"/>
      <c r="BF274" s="136"/>
      <c r="BG274" s="136"/>
      <c r="BH274" s="136"/>
      <c r="BI274" s="136"/>
      <c r="BJ274" s="136"/>
      <c r="BK274" s="136"/>
      <c r="BL274" s="136"/>
      <c r="BM274" s="136"/>
      <c r="BN274" s="136"/>
      <c r="BO274" s="136"/>
      <c r="BP274" s="136"/>
      <c r="BQ274" s="136"/>
      <c r="BR274" s="136"/>
      <c r="BS274" s="136"/>
      <c r="BT274" s="136"/>
      <c r="BU274" s="136"/>
      <c r="BV274" s="136"/>
      <c r="BW274" s="136"/>
      <c r="BX274" s="136"/>
      <c r="BY274" s="136"/>
      <c r="BZ274" s="136"/>
      <c r="CA274" s="136"/>
      <c r="CB274" s="136"/>
      <c r="CC274" s="136"/>
      <c r="CD274" s="136"/>
      <c r="CE274" s="136"/>
      <c r="CF274" s="136"/>
      <c r="CG274" s="136"/>
      <c r="CH274" s="136"/>
      <c r="CI274" s="136"/>
      <c r="CJ274" s="136"/>
      <c r="CK274" s="136"/>
      <c r="CL274" s="136"/>
      <c r="CM274" s="136"/>
      <c r="CN274" s="136"/>
      <c r="CO274" s="136"/>
      <c r="CP274" s="136"/>
      <c r="CQ274" s="136"/>
      <c r="CR274" s="136"/>
      <c r="CS274" s="136"/>
      <c r="CT274" s="136"/>
    </row>
    <row r="275" spans="1:98" x14ac:dyDescent="0.2">
      <c r="A275" s="136"/>
      <c r="B275" s="136"/>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c r="AA275" s="136"/>
      <c r="AB275" s="136"/>
      <c r="AC275" s="136"/>
      <c r="AD275" s="136"/>
      <c r="AE275" s="136"/>
      <c r="AF275" s="136"/>
      <c r="AG275" s="136"/>
      <c r="AH275" s="136"/>
      <c r="AI275" s="136"/>
      <c r="AJ275" s="136"/>
      <c r="AK275" s="136"/>
      <c r="AL275" s="136"/>
      <c r="AM275" s="136"/>
      <c r="AN275" s="136"/>
      <c r="AO275" s="136"/>
      <c r="AP275" s="136"/>
      <c r="AQ275" s="136"/>
      <c r="AR275" s="136"/>
      <c r="AS275" s="136"/>
      <c r="AT275" s="136"/>
      <c r="AU275" s="136"/>
      <c r="AV275" s="136"/>
      <c r="AW275" s="136"/>
      <c r="AX275" s="136"/>
      <c r="AY275" s="136"/>
      <c r="AZ275" s="136"/>
      <c r="BA275" s="136"/>
      <c r="BB275" s="136"/>
      <c r="BC275" s="136"/>
      <c r="BD275" s="136"/>
      <c r="BE275" s="136"/>
      <c r="BF275" s="136"/>
      <c r="BG275" s="136"/>
      <c r="BH275" s="136"/>
      <c r="BI275" s="136"/>
      <c r="BJ275" s="136"/>
      <c r="BK275" s="136"/>
      <c r="BL275" s="136"/>
      <c r="BM275" s="136"/>
      <c r="BN275" s="136"/>
      <c r="BO275" s="136"/>
      <c r="BP275" s="136"/>
      <c r="BQ275" s="136"/>
      <c r="BR275" s="136"/>
      <c r="BS275" s="136"/>
      <c r="BT275" s="136"/>
      <c r="BU275" s="136"/>
      <c r="BV275" s="136"/>
      <c r="BW275" s="136"/>
      <c r="BX275" s="136"/>
      <c r="BY275" s="136"/>
      <c r="BZ275" s="136"/>
      <c r="CA275" s="136"/>
      <c r="CB275" s="136"/>
      <c r="CC275" s="136"/>
      <c r="CD275" s="136"/>
      <c r="CE275" s="136"/>
      <c r="CF275" s="136"/>
      <c r="CG275" s="136"/>
      <c r="CH275" s="136"/>
      <c r="CI275" s="136"/>
      <c r="CJ275" s="136"/>
      <c r="CK275" s="136"/>
      <c r="CL275" s="136"/>
      <c r="CM275" s="136"/>
      <c r="CN275" s="136"/>
      <c r="CO275" s="136"/>
      <c r="CP275" s="136"/>
      <c r="CQ275" s="136"/>
      <c r="CR275" s="136"/>
      <c r="CS275" s="136"/>
      <c r="CT275" s="136"/>
    </row>
    <row r="276" spans="1:98" x14ac:dyDescent="0.2">
      <c r="A276" s="136"/>
      <c r="B276" s="136"/>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c r="AA276" s="136"/>
      <c r="AB276" s="136"/>
      <c r="AC276" s="136"/>
      <c r="AD276" s="136"/>
      <c r="AE276" s="136"/>
      <c r="AF276" s="136"/>
      <c r="AG276" s="136"/>
      <c r="AH276" s="136"/>
      <c r="AI276" s="136"/>
      <c r="AJ276" s="136"/>
      <c r="AK276" s="136"/>
      <c r="AL276" s="136"/>
      <c r="AM276" s="136"/>
      <c r="AN276" s="136"/>
      <c r="AO276" s="136"/>
      <c r="AP276" s="136"/>
      <c r="AQ276" s="136"/>
      <c r="AR276" s="136"/>
      <c r="AS276" s="136"/>
      <c r="AT276" s="136"/>
      <c r="AU276" s="136"/>
      <c r="AV276" s="136"/>
      <c r="AW276" s="136"/>
      <c r="AX276" s="136"/>
      <c r="AY276" s="136"/>
      <c r="AZ276" s="136"/>
      <c r="BA276" s="136"/>
      <c r="BB276" s="136"/>
      <c r="BC276" s="136"/>
      <c r="BD276" s="136"/>
      <c r="BE276" s="136"/>
      <c r="BF276" s="136"/>
      <c r="BG276" s="136"/>
      <c r="BH276" s="136"/>
      <c r="BI276" s="136"/>
      <c r="BJ276" s="136"/>
      <c r="BK276" s="136"/>
      <c r="BL276" s="136"/>
      <c r="BM276" s="136"/>
      <c r="BN276" s="136"/>
      <c r="BO276" s="136"/>
      <c r="BP276" s="136"/>
      <c r="BQ276" s="136"/>
      <c r="BR276" s="136"/>
      <c r="BS276" s="136"/>
      <c r="BT276" s="136"/>
      <c r="BU276" s="136"/>
      <c r="BV276" s="136"/>
      <c r="BW276" s="136"/>
      <c r="BX276" s="136"/>
      <c r="BY276" s="136"/>
      <c r="BZ276" s="136"/>
      <c r="CA276" s="136"/>
      <c r="CB276" s="136"/>
      <c r="CC276" s="136"/>
      <c r="CD276" s="136"/>
      <c r="CE276" s="136"/>
      <c r="CF276" s="136"/>
      <c r="CG276" s="136"/>
      <c r="CH276" s="136"/>
      <c r="CI276" s="136"/>
      <c r="CJ276" s="136"/>
      <c r="CK276" s="136"/>
      <c r="CL276" s="136"/>
      <c r="CM276" s="136"/>
      <c r="CN276" s="136"/>
      <c r="CO276" s="136"/>
      <c r="CP276" s="136"/>
      <c r="CQ276" s="136"/>
      <c r="CR276" s="136"/>
      <c r="CS276" s="136"/>
      <c r="CT276" s="136"/>
    </row>
    <row r="277" spans="1:98" x14ac:dyDescent="0.2">
      <c r="A277" s="136"/>
      <c r="B277" s="136"/>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c r="AA277" s="136"/>
      <c r="AB277" s="136"/>
      <c r="AC277" s="136"/>
      <c r="AD277" s="136"/>
      <c r="AE277" s="136"/>
      <c r="AF277" s="136"/>
      <c r="AG277" s="136"/>
      <c r="AH277" s="136"/>
      <c r="AI277" s="136"/>
      <c r="AJ277" s="136"/>
      <c r="AK277" s="136"/>
      <c r="AL277" s="136"/>
      <c r="AM277" s="136"/>
      <c r="AN277" s="136"/>
      <c r="AO277" s="136"/>
      <c r="AP277" s="136"/>
      <c r="AQ277" s="136"/>
      <c r="AR277" s="136"/>
      <c r="AS277" s="136"/>
      <c r="AT277" s="136"/>
      <c r="AU277" s="136"/>
      <c r="AV277" s="136"/>
      <c r="AW277" s="136"/>
      <c r="AX277" s="136"/>
      <c r="AY277" s="136"/>
      <c r="AZ277" s="136"/>
      <c r="BA277" s="136"/>
      <c r="BB277" s="136"/>
      <c r="BC277" s="136"/>
      <c r="BD277" s="136"/>
      <c r="BE277" s="136"/>
      <c r="BF277" s="136"/>
      <c r="BG277" s="136"/>
      <c r="BH277" s="136"/>
      <c r="BI277" s="136"/>
      <c r="BJ277" s="136"/>
      <c r="BK277" s="136"/>
      <c r="BL277" s="136"/>
      <c r="BM277" s="136"/>
      <c r="BN277" s="136"/>
      <c r="BO277" s="136"/>
      <c r="BP277" s="136"/>
      <c r="BQ277" s="136"/>
      <c r="BR277" s="136"/>
      <c r="BS277" s="136"/>
      <c r="BT277" s="136"/>
      <c r="BU277" s="136"/>
      <c r="BV277" s="136"/>
      <c r="BW277" s="136"/>
      <c r="BX277" s="136"/>
      <c r="BY277" s="136"/>
      <c r="BZ277" s="136"/>
      <c r="CA277" s="136"/>
      <c r="CB277" s="136"/>
      <c r="CC277" s="136"/>
      <c r="CD277" s="136"/>
      <c r="CE277" s="136"/>
      <c r="CF277" s="136"/>
      <c r="CG277" s="136"/>
      <c r="CH277" s="136"/>
      <c r="CI277" s="136"/>
      <c r="CJ277" s="136"/>
      <c r="CK277" s="136"/>
      <c r="CL277" s="136"/>
      <c r="CM277" s="136"/>
      <c r="CN277" s="136"/>
      <c r="CO277" s="136"/>
      <c r="CP277" s="136"/>
      <c r="CQ277" s="136"/>
      <c r="CR277" s="136"/>
      <c r="CS277" s="136"/>
      <c r="CT277" s="136"/>
    </row>
    <row r="278" spans="1:98" x14ac:dyDescent="0.2">
      <c r="A278" s="136"/>
      <c r="B278" s="136"/>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c r="AA278" s="136"/>
      <c r="AB278" s="136"/>
      <c r="AC278" s="136"/>
      <c r="AD278" s="136"/>
      <c r="AE278" s="136"/>
      <c r="AF278" s="136"/>
      <c r="AG278" s="136"/>
      <c r="AH278" s="136"/>
      <c r="AI278" s="136"/>
      <c r="AJ278" s="136"/>
      <c r="AK278" s="136"/>
      <c r="AL278" s="136"/>
      <c r="AM278" s="136"/>
      <c r="AN278" s="136"/>
      <c r="AO278" s="136"/>
      <c r="AP278" s="136"/>
      <c r="AQ278" s="136"/>
      <c r="AR278" s="136"/>
      <c r="AS278" s="136"/>
      <c r="AT278" s="136"/>
      <c r="AU278" s="136"/>
      <c r="AV278" s="136"/>
      <c r="AW278" s="136"/>
      <c r="AX278" s="136"/>
      <c r="AY278" s="136"/>
      <c r="AZ278" s="136"/>
      <c r="BA278" s="136"/>
      <c r="BB278" s="136"/>
      <c r="BC278" s="136"/>
      <c r="BD278" s="136"/>
      <c r="BE278" s="136"/>
      <c r="BF278" s="136"/>
      <c r="BG278" s="136"/>
      <c r="BH278" s="136"/>
      <c r="BI278" s="136"/>
      <c r="BJ278" s="136"/>
      <c r="BK278" s="136"/>
      <c r="BL278" s="136"/>
      <c r="BM278" s="136"/>
      <c r="BN278" s="136"/>
      <c r="BO278" s="136"/>
      <c r="BP278" s="136"/>
      <c r="BQ278" s="136"/>
      <c r="BR278" s="136"/>
      <c r="BS278" s="136"/>
      <c r="BT278" s="136"/>
      <c r="BU278" s="136"/>
      <c r="BV278" s="136"/>
      <c r="BW278" s="136"/>
      <c r="BX278" s="136"/>
      <c r="BY278" s="136"/>
      <c r="BZ278" s="136"/>
      <c r="CA278" s="136"/>
      <c r="CB278" s="136"/>
      <c r="CC278" s="136"/>
      <c r="CD278" s="136"/>
      <c r="CE278" s="136"/>
      <c r="CF278" s="136"/>
      <c r="CG278" s="136"/>
      <c r="CH278" s="136"/>
      <c r="CI278" s="136"/>
      <c r="CJ278" s="136"/>
      <c r="CK278" s="136"/>
      <c r="CL278" s="136"/>
      <c r="CM278" s="136"/>
      <c r="CN278" s="136"/>
      <c r="CO278" s="136"/>
      <c r="CP278" s="136"/>
      <c r="CQ278" s="136"/>
      <c r="CR278" s="136"/>
      <c r="CS278" s="136"/>
      <c r="CT278" s="136"/>
    </row>
    <row r="279" spans="1:98" x14ac:dyDescent="0.2">
      <c r="A279" s="136"/>
      <c r="B279" s="136"/>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c r="AA279" s="136"/>
      <c r="AB279" s="136"/>
      <c r="AC279" s="136"/>
      <c r="AD279" s="136"/>
      <c r="AE279" s="136"/>
      <c r="AF279" s="136"/>
      <c r="AG279" s="136"/>
      <c r="AH279" s="136"/>
      <c r="AI279" s="136"/>
      <c r="AJ279" s="136"/>
      <c r="AK279" s="136"/>
      <c r="AL279" s="136"/>
      <c r="AM279" s="136"/>
      <c r="AN279" s="136"/>
      <c r="AO279" s="136"/>
      <c r="AP279" s="136"/>
      <c r="AQ279" s="136"/>
      <c r="AR279" s="136"/>
      <c r="AS279" s="136"/>
      <c r="AT279" s="136"/>
      <c r="AU279" s="136"/>
      <c r="AV279" s="136"/>
      <c r="AW279" s="136"/>
      <c r="AX279" s="136"/>
      <c r="AY279" s="136"/>
      <c r="AZ279" s="136"/>
      <c r="BA279" s="136"/>
      <c r="BB279" s="136"/>
      <c r="BC279" s="136"/>
      <c r="BD279" s="136"/>
      <c r="BE279" s="136"/>
      <c r="BF279" s="136"/>
      <c r="BG279" s="136"/>
      <c r="BH279" s="136"/>
      <c r="BI279" s="136"/>
      <c r="BJ279" s="136"/>
      <c r="BK279" s="136"/>
      <c r="BL279" s="136"/>
      <c r="BM279" s="136"/>
      <c r="BN279" s="136"/>
      <c r="BO279" s="136"/>
      <c r="BP279" s="136"/>
      <c r="BQ279" s="136"/>
      <c r="BR279" s="136"/>
      <c r="BS279" s="136"/>
      <c r="BT279" s="136"/>
      <c r="BU279" s="136"/>
      <c r="BV279" s="136"/>
      <c r="BW279" s="136"/>
      <c r="BX279" s="136"/>
      <c r="BY279" s="136"/>
      <c r="BZ279" s="136"/>
      <c r="CA279" s="136"/>
      <c r="CB279" s="136"/>
      <c r="CC279" s="136"/>
      <c r="CD279" s="136"/>
      <c r="CE279" s="136"/>
      <c r="CF279" s="136"/>
      <c r="CG279" s="136"/>
      <c r="CH279" s="136"/>
      <c r="CI279" s="136"/>
      <c r="CJ279" s="136"/>
      <c r="CK279" s="136"/>
      <c r="CL279" s="136"/>
      <c r="CM279" s="136"/>
      <c r="CN279" s="136"/>
      <c r="CO279" s="136"/>
      <c r="CP279" s="136"/>
      <c r="CQ279" s="136"/>
      <c r="CR279" s="136"/>
      <c r="CS279" s="136"/>
      <c r="CT279" s="136"/>
    </row>
    <row r="280" spans="1:98" x14ac:dyDescent="0.2">
      <c r="A280" s="136"/>
      <c r="B280" s="136"/>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c r="AA280" s="136"/>
      <c r="AB280" s="136"/>
      <c r="AC280" s="136"/>
      <c r="AD280" s="136"/>
      <c r="AE280" s="136"/>
      <c r="AF280" s="136"/>
      <c r="AG280" s="136"/>
      <c r="AH280" s="136"/>
      <c r="AI280" s="136"/>
      <c r="AJ280" s="136"/>
      <c r="AK280" s="136"/>
      <c r="AL280" s="136"/>
      <c r="AM280" s="136"/>
      <c r="AN280" s="136"/>
      <c r="AO280" s="136"/>
      <c r="AP280" s="136"/>
      <c r="AQ280" s="136"/>
      <c r="AR280" s="136"/>
      <c r="AS280" s="136"/>
      <c r="AT280" s="136"/>
      <c r="AU280" s="136"/>
      <c r="AV280" s="136"/>
      <c r="AW280" s="136"/>
      <c r="AX280" s="136"/>
      <c r="AY280" s="136"/>
      <c r="AZ280" s="136"/>
      <c r="BA280" s="136"/>
      <c r="BB280" s="136"/>
      <c r="BC280" s="136"/>
      <c r="BD280" s="136"/>
      <c r="BE280" s="136"/>
      <c r="BF280" s="136"/>
      <c r="BG280" s="136"/>
      <c r="BH280" s="136"/>
      <c r="BI280" s="136"/>
      <c r="BJ280" s="136"/>
      <c r="BK280" s="136"/>
      <c r="BL280" s="136"/>
      <c r="BM280" s="136"/>
      <c r="BN280" s="136"/>
      <c r="BO280" s="136"/>
      <c r="BP280" s="136"/>
      <c r="BQ280" s="136"/>
      <c r="BR280" s="136"/>
      <c r="BS280" s="136"/>
      <c r="BT280" s="136"/>
      <c r="BU280" s="136"/>
      <c r="BV280" s="136"/>
      <c r="BW280" s="136"/>
      <c r="BX280" s="136"/>
      <c r="BY280" s="136"/>
      <c r="BZ280" s="136"/>
      <c r="CA280" s="136"/>
      <c r="CB280" s="136"/>
      <c r="CC280" s="136"/>
      <c r="CD280" s="136"/>
      <c r="CE280" s="136"/>
      <c r="CF280" s="136"/>
      <c r="CG280" s="136"/>
      <c r="CH280" s="136"/>
      <c r="CI280" s="136"/>
      <c r="CJ280" s="136"/>
      <c r="CK280" s="136"/>
      <c r="CL280" s="136"/>
      <c r="CM280" s="136"/>
      <c r="CN280" s="136"/>
      <c r="CO280" s="136"/>
      <c r="CP280" s="136"/>
      <c r="CQ280" s="136"/>
      <c r="CR280" s="136"/>
      <c r="CS280" s="136"/>
      <c r="CT280" s="136"/>
    </row>
    <row r="281" spans="1:98" x14ac:dyDescent="0.2">
      <c r="A281" s="136"/>
      <c r="B281" s="136"/>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c r="AA281" s="136"/>
      <c r="AB281" s="136"/>
      <c r="AC281" s="136"/>
      <c r="AD281" s="136"/>
      <c r="AE281" s="136"/>
      <c r="AF281" s="136"/>
      <c r="AG281" s="136"/>
      <c r="AH281" s="136"/>
      <c r="AI281" s="136"/>
      <c r="AJ281" s="136"/>
      <c r="AK281" s="136"/>
      <c r="AL281" s="136"/>
      <c r="AM281" s="136"/>
      <c r="AN281" s="136"/>
      <c r="AO281" s="136"/>
      <c r="AP281" s="136"/>
      <c r="AQ281" s="136"/>
      <c r="AR281" s="136"/>
      <c r="AS281" s="136"/>
      <c r="AT281" s="136"/>
      <c r="AU281" s="136"/>
      <c r="AV281" s="136"/>
      <c r="AW281" s="136"/>
      <c r="AX281" s="136"/>
      <c r="AY281" s="136"/>
      <c r="AZ281" s="136"/>
      <c r="BA281" s="136"/>
      <c r="BB281" s="136"/>
      <c r="BC281" s="136"/>
      <c r="BD281" s="136"/>
      <c r="BE281" s="136"/>
      <c r="BF281" s="136"/>
      <c r="BG281" s="136"/>
      <c r="BH281" s="136"/>
      <c r="BI281" s="136"/>
      <c r="BJ281" s="136"/>
      <c r="BK281" s="136"/>
      <c r="BL281" s="136"/>
      <c r="BM281" s="136"/>
      <c r="BN281" s="136"/>
      <c r="BO281" s="136"/>
      <c r="BP281" s="136"/>
      <c r="BQ281" s="136"/>
      <c r="BR281" s="136"/>
      <c r="BS281" s="136"/>
      <c r="BT281" s="136"/>
      <c r="BU281" s="136"/>
      <c r="BV281" s="136"/>
      <c r="BW281" s="136"/>
      <c r="BX281" s="136"/>
      <c r="BY281" s="136"/>
      <c r="BZ281" s="136"/>
      <c r="CA281" s="136"/>
      <c r="CB281" s="136"/>
      <c r="CC281" s="136"/>
      <c r="CD281" s="136"/>
      <c r="CE281" s="136"/>
      <c r="CF281" s="136"/>
      <c r="CG281" s="136"/>
      <c r="CH281" s="136"/>
      <c r="CI281" s="136"/>
      <c r="CJ281" s="136"/>
      <c r="CK281" s="136"/>
      <c r="CL281" s="136"/>
      <c r="CM281" s="136"/>
      <c r="CN281" s="136"/>
      <c r="CO281" s="136"/>
      <c r="CP281" s="136"/>
      <c r="CQ281" s="136"/>
      <c r="CR281" s="136"/>
      <c r="CS281" s="136"/>
      <c r="CT281" s="136"/>
    </row>
    <row r="282" spans="1:98" x14ac:dyDescent="0.2">
      <c r="A282" s="136"/>
      <c r="B282" s="136"/>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c r="AA282" s="136"/>
      <c r="AB282" s="136"/>
      <c r="AC282" s="136"/>
      <c r="AD282" s="136"/>
      <c r="AE282" s="136"/>
      <c r="AF282" s="136"/>
      <c r="AG282" s="136"/>
      <c r="AH282" s="136"/>
      <c r="AI282" s="136"/>
      <c r="AJ282" s="136"/>
      <c r="AK282" s="136"/>
      <c r="AL282" s="136"/>
      <c r="AM282" s="136"/>
      <c r="AN282" s="136"/>
      <c r="AO282" s="136"/>
      <c r="AP282" s="136"/>
      <c r="AQ282" s="136"/>
      <c r="AR282" s="136"/>
      <c r="AS282" s="136"/>
      <c r="AT282" s="136"/>
      <c r="AU282" s="136"/>
      <c r="AV282" s="136"/>
      <c r="AW282" s="136"/>
      <c r="AX282" s="136"/>
      <c r="AY282" s="136"/>
      <c r="AZ282" s="136"/>
      <c r="BA282" s="136"/>
      <c r="BB282" s="136"/>
      <c r="BC282" s="136"/>
      <c r="BD282" s="136"/>
      <c r="BE282" s="136"/>
      <c r="BF282" s="136"/>
      <c r="BG282" s="136"/>
      <c r="BH282" s="136"/>
      <c r="BI282" s="136"/>
      <c r="BJ282" s="136"/>
      <c r="BK282" s="136"/>
      <c r="BL282" s="136"/>
      <c r="BM282" s="136"/>
      <c r="BN282" s="136"/>
      <c r="BO282" s="136"/>
      <c r="BP282" s="136"/>
      <c r="BQ282" s="136"/>
      <c r="BR282" s="136"/>
      <c r="BS282" s="136"/>
      <c r="BT282" s="136"/>
      <c r="BU282" s="136"/>
      <c r="BV282" s="136"/>
      <c r="BW282" s="136"/>
      <c r="BX282" s="136"/>
      <c r="BY282" s="136"/>
      <c r="BZ282" s="136"/>
      <c r="CA282" s="136"/>
      <c r="CB282" s="136"/>
      <c r="CC282" s="136"/>
      <c r="CD282" s="136"/>
      <c r="CE282" s="136"/>
      <c r="CF282" s="136"/>
      <c r="CG282" s="136"/>
      <c r="CH282" s="136"/>
      <c r="CI282" s="136"/>
      <c r="CJ282" s="136"/>
      <c r="CK282" s="136"/>
      <c r="CL282" s="136"/>
      <c r="CM282" s="136"/>
      <c r="CN282" s="136"/>
      <c r="CO282" s="136"/>
      <c r="CP282" s="136"/>
      <c r="CQ282" s="136"/>
      <c r="CR282" s="136"/>
      <c r="CS282" s="136"/>
      <c r="CT282" s="136"/>
    </row>
    <row r="283" spans="1:98" x14ac:dyDescent="0.2">
      <c r="A283" s="136"/>
      <c r="B283" s="136"/>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c r="AA283" s="136"/>
      <c r="AB283" s="136"/>
      <c r="AC283" s="136"/>
      <c r="AD283" s="136"/>
      <c r="AE283" s="136"/>
      <c r="AF283" s="136"/>
      <c r="AG283" s="136"/>
      <c r="AH283" s="136"/>
      <c r="AI283" s="136"/>
      <c r="AJ283" s="136"/>
      <c r="AK283" s="136"/>
      <c r="AL283" s="136"/>
      <c r="AM283" s="136"/>
      <c r="AN283" s="136"/>
      <c r="AO283" s="136"/>
      <c r="AP283" s="136"/>
      <c r="AQ283" s="136"/>
      <c r="AR283" s="136"/>
      <c r="AS283" s="136"/>
      <c r="AT283" s="136"/>
      <c r="AU283" s="136"/>
      <c r="AV283" s="136"/>
      <c r="AW283" s="136"/>
      <c r="AX283" s="136"/>
      <c r="AY283" s="136"/>
      <c r="AZ283" s="136"/>
      <c r="BA283" s="136"/>
      <c r="BB283" s="136"/>
      <c r="BC283" s="136"/>
      <c r="BD283" s="136"/>
      <c r="BE283" s="136"/>
      <c r="BF283" s="136"/>
      <c r="BG283" s="136"/>
      <c r="BH283" s="136"/>
      <c r="BI283" s="136"/>
      <c r="BJ283" s="136"/>
      <c r="BK283" s="136"/>
      <c r="BL283" s="136"/>
      <c r="BM283" s="136"/>
      <c r="BN283" s="136"/>
      <c r="BO283" s="136"/>
      <c r="BP283" s="136"/>
      <c r="BQ283" s="136"/>
      <c r="BR283" s="136"/>
      <c r="BS283" s="136"/>
      <c r="BT283" s="136"/>
      <c r="BU283" s="136"/>
      <c r="BV283" s="136"/>
      <c r="BW283" s="136"/>
      <c r="BX283" s="136"/>
      <c r="BY283" s="136"/>
      <c r="BZ283" s="136"/>
      <c r="CA283" s="136"/>
      <c r="CB283" s="136"/>
      <c r="CC283" s="136"/>
      <c r="CD283" s="136"/>
      <c r="CE283" s="136"/>
      <c r="CF283" s="136"/>
      <c r="CG283" s="136"/>
      <c r="CH283" s="136"/>
      <c r="CI283" s="136"/>
      <c r="CJ283" s="136"/>
      <c r="CK283" s="136"/>
      <c r="CL283" s="136"/>
      <c r="CM283" s="136"/>
      <c r="CN283" s="136"/>
      <c r="CO283" s="136"/>
      <c r="CP283" s="136"/>
      <c r="CQ283" s="136"/>
      <c r="CR283" s="136"/>
      <c r="CS283" s="136"/>
      <c r="CT283" s="136"/>
    </row>
    <row r="284" spans="1:98" x14ac:dyDescent="0.2">
      <c r="A284" s="136"/>
      <c r="B284" s="136"/>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c r="AA284" s="136"/>
      <c r="AB284" s="136"/>
      <c r="AC284" s="136"/>
      <c r="AD284" s="136"/>
      <c r="AE284" s="136"/>
      <c r="AF284" s="136"/>
      <c r="AG284" s="136"/>
      <c r="AH284" s="136"/>
      <c r="AI284" s="136"/>
      <c r="AJ284" s="136"/>
      <c r="AK284" s="136"/>
      <c r="AL284" s="136"/>
      <c r="AM284" s="136"/>
      <c r="AN284" s="136"/>
      <c r="AO284" s="136"/>
      <c r="AP284" s="136"/>
      <c r="AQ284" s="136"/>
      <c r="AR284" s="136"/>
      <c r="AS284" s="136"/>
      <c r="AT284" s="136"/>
      <c r="AU284" s="136"/>
      <c r="AV284" s="136"/>
      <c r="AW284" s="136"/>
      <c r="AX284" s="136"/>
      <c r="AY284" s="136"/>
      <c r="AZ284" s="136"/>
      <c r="BA284" s="136"/>
      <c r="BB284" s="136"/>
      <c r="BC284" s="136"/>
      <c r="BD284" s="136"/>
      <c r="BE284" s="136"/>
      <c r="BF284" s="136"/>
      <c r="BG284" s="136"/>
      <c r="BH284" s="136"/>
      <c r="BI284" s="136"/>
      <c r="BJ284" s="136"/>
      <c r="BK284" s="136"/>
      <c r="BL284" s="136"/>
      <c r="BM284" s="136"/>
      <c r="BN284" s="136"/>
      <c r="BO284" s="136"/>
      <c r="BP284" s="136"/>
      <c r="BQ284" s="136"/>
      <c r="BR284" s="136"/>
      <c r="BS284" s="136"/>
      <c r="BT284" s="136"/>
      <c r="BU284" s="136"/>
      <c r="BV284" s="136"/>
      <c r="BW284" s="136"/>
      <c r="BX284" s="136"/>
      <c r="BY284" s="136"/>
      <c r="BZ284" s="136"/>
      <c r="CA284" s="136"/>
      <c r="CB284" s="136"/>
      <c r="CC284" s="136"/>
      <c r="CD284" s="136"/>
      <c r="CE284" s="136"/>
      <c r="CF284" s="136"/>
      <c r="CG284" s="136"/>
      <c r="CH284" s="136"/>
      <c r="CI284" s="136"/>
      <c r="CJ284" s="136"/>
      <c r="CK284" s="136"/>
      <c r="CL284" s="136"/>
      <c r="CM284" s="136"/>
      <c r="CN284" s="136"/>
      <c r="CO284" s="136"/>
      <c r="CP284" s="136"/>
      <c r="CQ284" s="136"/>
      <c r="CR284" s="136"/>
      <c r="CS284" s="136"/>
      <c r="CT284" s="136"/>
    </row>
    <row r="285" spans="1:98" x14ac:dyDescent="0.2">
      <c r="M285" s="136"/>
      <c r="N285" s="136"/>
      <c r="O285" s="136"/>
      <c r="P285" s="136"/>
      <c r="Q285" s="136"/>
      <c r="R285" s="136"/>
      <c r="S285" s="136"/>
      <c r="T285" s="136"/>
      <c r="U285" s="136"/>
      <c r="V285" s="136"/>
      <c r="W285" s="136"/>
      <c r="X285" s="136"/>
      <c r="Y285" s="136"/>
      <c r="Z285" s="136"/>
      <c r="AA285" s="136"/>
      <c r="AB285" s="136"/>
      <c r="AC285" s="136"/>
      <c r="AD285" s="136"/>
      <c r="AE285" s="136"/>
      <c r="AF285" s="136"/>
      <c r="AG285" s="136"/>
      <c r="AH285" s="136"/>
      <c r="AI285" s="136"/>
      <c r="AJ285" s="136"/>
      <c r="AK285" s="136"/>
      <c r="AL285" s="136"/>
      <c r="AM285" s="136"/>
      <c r="AN285" s="136"/>
      <c r="AO285" s="136"/>
      <c r="AP285" s="136"/>
      <c r="AQ285" s="136"/>
      <c r="AR285" s="136"/>
      <c r="AS285" s="136"/>
      <c r="AT285" s="136"/>
      <c r="AU285" s="136"/>
      <c r="AV285" s="136"/>
      <c r="AW285" s="136"/>
      <c r="AX285" s="136"/>
      <c r="AY285" s="136"/>
      <c r="AZ285" s="136"/>
      <c r="BA285" s="136"/>
      <c r="BB285" s="136"/>
      <c r="BC285" s="136"/>
      <c r="BD285" s="136"/>
      <c r="BE285" s="136"/>
      <c r="BF285" s="136"/>
      <c r="BG285" s="136"/>
      <c r="BH285" s="136"/>
      <c r="BI285" s="136"/>
      <c r="BJ285" s="136"/>
      <c r="BK285" s="136"/>
      <c r="BL285" s="136"/>
      <c r="BM285" s="136"/>
      <c r="BN285" s="136"/>
      <c r="BO285" s="136"/>
      <c r="BP285" s="136"/>
      <c r="BQ285" s="136"/>
      <c r="BR285" s="136"/>
      <c r="BS285" s="136"/>
      <c r="BT285" s="136"/>
      <c r="BU285" s="136"/>
      <c r="BV285" s="136"/>
      <c r="BW285" s="136"/>
      <c r="BX285" s="136"/>
      <c r="BY285" s="136"/>
      <c r="BZ285" s="136"/>
      <c r="CA285" s="136"/>
      <c r="CB285" s="136"/>
      <c r="CC285" s="136"/>
      <c r="CD285" s="136"/>
      <c r="CE285" s="136"/>
      <c r="CF285" s="136"/>
      <c r="CG285" s="136"/>
      <c r="CH285" s="136"/>
      <c r="CI285" s="136"/>
      <c r="CJ285" s="136"/>
      <c r="CK285" s="136"/>
      <c r="CL285" s="136"/>
      <c r="CM285" s="136"/>
      <c r="CN285" s="136"/>
      <c r="CO285" s="136"/>
      <c r="CP285" s="136"/>
      <c r="CQ285" s="136"/>
      <c r="CR285" s="136"/>
      <c r="CS285" s="136"/>
      <c r="CT285" s="136"/>
    </row>
  </sheetData>
  <mergeCells count="5">
    <mergeCell ref="B4:C5"/>
    <mergeCell ref="M2:O2"/>
    <mergeCell ref="M3:O3"/>
    <mergeCell ref="K3:L3"/>
    <mergeCell ref="E1:I1"/>
  </mergeCells>
  <phoneticPr fontId="2"/>
  <hyperlinks>
    <hyperlink ref="M3:N3" location="操作の説明!A1" display="操作の説明シートへ" xr:uid="{00000000-0004-0000-0300-000000000000}"/>
    <hyperlink ref="M3:O3" location="入力の説明!A1" display="入力の説明シートへ" xr:uid="{00000000-0004-0000-0300-000001000000}"/>
    <hyperlink ref="M2:O2" location="購入者価格と生産者価格!A1" display="生産者価格と購入者価格について" xr:uid="{00000000-0004-0000-0300-000002000000}"/>
  </hyperlinks>
  <pageMargins left="0.78740157480314965" right="0.27" top="0.78740157480314965" bottom="0.78740157480314965" header="0.51181102362204722" footer="0.51181102362204722"/>
  <pageSetup paperSize="9" scale="68" orientation="landscape" r:id="rId1"/>
  <headerFooter alignWithMargins="0">
    <oddFooter>&amp;R&amp;F  &amp;A</oddFooter>
  </headerFooter>
  <ignoredErrors>
    <ignoredError sqref="B6:B40"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G99"/>
  <sheetViews>
    <sheetView zoomScaleNormal="100" workbookViewId="0">
      <pane ySplit="2" topLeftCell="A28" activePane="bottomLeft" state="frozen"/>
      <selection pane="bottomLeft"/>
    </sheetView>
  </sheetViews>
  <sheetFormatPr defaultColWidth="9" defaultRowHeight="12" x14ac:dyDescent="0.2"/>
  <cols>
    <col min="1" max="1" width="1.21875" style="1" customWidth="1"/>
    <col min="2" max="2" width="3.77734375" style="1" customWidth="1"/>
    <col min="3" max="3" width="23" style="1" customWidth="1"/>
    <col min="4" max="4" width="12.109375" style="1" customWidth="1"/>
    <col min="5" max="5" width="10.77734375" style="1" customWidth="1"/>
    <col min="6" max="6" width="11" style="1" customWidth="1"/>
    <col min="7" max="7" width="9" style="1"/>
    <col min="8" max="8" width="3.33203125" style="1" customWidth="1"/>
    <col min="9" max="9" width="9.33203125" style="1" customWidth="1"/>
    <col min="10" max="10" width="11.77734375" style="1" customWidth="1"/>
    <col min="11" max="11" width="7.21875" style="1" customWidth="1"/>
    <col min="12" max="12" width="5.21875" style="1" customWidth="1"/>
    <col min="13" max="14" width="3.109375" style="1" customWidth="1"/>
    <col min="15" max="15" width="9" style="82"/>
    <col min="16" max="21" width="9" style="1"/>
    <col min="22" max="111" width="9" style="137"/>
    <col min="112" max="16384" width="9" style="1"/>
  </cols>
  <sheetData>
    <row r="1" spans="1:21" ht="8.25" customHeight="1" thickBot="1" x14ac:dyDescent="0.25">
      <c r="A1" s="137"/>
      <c r="B1" s="137"/>
      <c r="C1" s="137"/>
      <c r="D1" s="137"/>
      <c r="E1" s="137"/>
      <c r="F1" s="137"/>
      <c r="G1" s="137"/>
      <c r="H1" s="137"/>
      <c r="I1" s="137"/>
      <c r="J1" s="137"/>
      <c r="K1" s="137"/>
      <c r="L1" s="137"/>
      <c r="M1" s="137"/>
      <c r="N1" s="137"/>
      <c r="O1" s="137"/>
      <c r="P1" s="137"/>
      <c r="Q1" s="137"/>
      <c r="R1" s="137"/>
      <c r="S1" s="137"/>
      <c r="T1" s="137"/>
      <c r="U1" s="137"/>
    </row>
    <row r="2" spans="1:21" ht="15.6" thickTop="1" thickBot="1" x14ac:dyDescent="0.25">
      <c r="A2" s="137"/>
      <c r="B2" s="167" t="s">
        <v>69</v>
      </c>
      <c r="C2" s="137"/>
      <c r="D2" s="137"/>
      <c r="E2" s="549" t="s">
        <v>362</v>
      </c>
      <c r="F2" s="137"/>
      <c r="G2" s="137"/>
      <c r="H2" s="167"/>
      <c r="I2" s="137"/>
      <c r="J2" s="664" t="s">
        <v>189</v>
      </c>
      <c r="K2" s="666"/>
      <c r="L2" s="137"/>
      <c r="M2" s="137"/>
      <c r="N2" s="137"/>
      <c r="O2" s="137"/>
      <c r="P2" s="137"/>
      <c r="Q2" s="137"/>
      <c r="R2" s="137"/>
      <c r="S2" s="137"/>
      <c r="T2" s="137"/>
      <c r="U2" s="137"/>
    </row>
    <row r="3" spans="1:21" ht="12.6" thickTop="1" x14ac:dyDescent="0.2">
      <c r="A3" s="137"/>
      <c r="B3" s="137"/>
      <c r="C3" s="137"/>
      <c r="D3" s="137"/>
      <c r="E3" s="137"/>
      <c r="F3" s="137"/>
      <c r="G3" s="137"/>
      <c r="H3" s="137"/>
      <c r="I3" s="137"/>
      <c r="J3" s="137"/>
      <c r="K3" s="137"/>
      <c r="L3" s="137"/>
      <c r="M3" s="137"/>
      <c r="N3" s="137"/>
      <c r="O3" s="137"/>
      <c r="P3" s="137"/>
      <c r="Q3" s="137"/>
      <c r="R3" s="137"/>
      <c r="S3" s="137"/>
      <c r="T3" s="137"/>
      <c r="U3" s="137"/>
    </row>
    <row r="4" spans="1:21" ht="16.5" customHeight="1" x14ac:dyDescent="0.2">
      <c r="A4" s="137"/>
      <c r="B4" s="137" t="s">
        <v>133</v>
      </c>
      <c r="C4" s="137"/>
      <c r="D4" s="137"/>
      <c r="E4" s="137"/>
      <c r="F4" s="137"/>
      <c r="G4" s="137" t="s">
        <v>314</v>
      </c>
      <c r="H4" s="137"/>
      <c r="I4" s="137"/>
      <c r="J4" s="137"/>
      <c r="K4" s="137"/>
      <c r="L4" s="137"/>
      <c r="M4" s="137"/>
      <c r="N4" s="137"/>
      <c r="O4" s="137"/>
      <c r="P4" s="137"/>
      <c r="Q4" s="137"/>
      <c r="R4" s="137"/>
      <c r="S4" s="137"/>
      <c r="T4" s="137"/>
      <c r="U4" s="137"/>
    </row>
    <row r="5" spans="1:21" ht="27.75" customHeight="1" thickBot="1" x14ac:dyDescent="0.25">
      <c r="A5" s="137"/>
      <c r="B5" s="137" t="s">
        <v>125</v>
      </c>
      <c r="C5" s="700" t="s">
        <v>217</v>
      </c>
      <c r="D5" s="700"/>
      <c r="E5" s="700"/>
      <c r="F5" s="137"/>
      <c r="G5" s="137" t="s">
        <v>70</v>
      </c>
      <c r="H5" s="137"/>
      <c r="I5" s="137"/>
      <c r="J5" s="137"/>
      <c r="K5" s="137"/>
      <c r="L5" s="137"/>
      <c r="M5" s="137"/>
      <c r="N5" s="137"/>
      <c r="O5" s="137"/>
      <c r="P5" s="137"/>
      <c r="Q5" s="137"/>
      <c r="R5" s="137"/>
      <c r="S5" s="137"/>
      <c r="T5" s="137"/>
      <c r="U5" s="137"/>
    </row>
    <row r="6" spans="1:21" ht="14.4" thickTop="1" thickBot="1" x14ac:dyDescent="0.25">
      <c r="A6" s="137"/>
      <c r="B6" s="698" t="s">
        <v>71</v>
      </c>
      <c r="C6" s="699"/>
      <c r="D6" s="559" t="s">
        <v>90</v>
      </c>
      <c r="E6" s="83" t="s">
        <v>91</v>
      </c>
      <c r="F6" s="137"/>
      <c r="G6" s="595" t="s">
        <v>378</v>
      </c>
      <c r="H6" s="102"/>
      <c r="I6" s="1" t="s">
        <v>157</v>
      </c>
      <c r="J6" s="101">
        <f>IF(H6="",O6,VLOOKUP(H6,M6:O11,3,FALSE))</f>
        <v>0.56499999999999995</v>
      </c>
      <c r="K6" s="137"/>
      <c r="L6" s="32" t="s">
        <v>378</v>
      </c>
      <c r="M6" s="103">
        <v>2</v>
      </c>
      <c r="N6" s="104" t="s">
        <v>157</v>
      </c>
      <c r="O6" s="662">
        <v>0.56499999999999995</v>
      </c>
      <c r="P6" s="137"/>
      <c r="Q6" s="137"/>
      <c r="R6" s="137"/>
      <c r="S6" s="137"/>
      <c r="T6" s="137"/>
      <c r="U6" s="137"/>
    </row>
    <row r="7" spans="1:21" ht="13.2" thickTop="1" thickBot="1" x14ac:dyDescent="0.25">
      <c r="A7" s="137"/>
      <c r="B7" s="40" t="s">
        <v>21</v>
      </c>
      <c r="C7" s="41" t="s">
        <v>380</v>
      </c>
      <c r="D7" s="42">
        <f>県内自給率!E4</f>
        <v>0.50850870787138458</v>
      </c>
      <c r="E7" s="84"/>
      <c r="F7" s="137"/>
      <c r="G7" s="137"/>
      <c r="H7" s="171" t="s">
        <v>68</v>
      </c>
      <c r="I7" s="137"/>
      <c r="J7" s="137"/>
      <c r="K7" s="137"/>
      <c r="L7" s="32" t="s">
        <v>378</v>
      </c>
      <c r="M7" s="103">
        <v>3</v>
      </c>
      <c r="N7" s="104" t="s">
        <v>157</v>
      </c>
      <c r="O7" s="662">
        <v>0.58299999999999996</v>
      </c>
      <c r="P7" s="137"/>
      <c r="Q7" s="137"/>
      <c r="R7" s="137"/>
      <c r="S7" s="137"/>
      <c r="T7" s="137"/>
      <c r="U7" s="137"/>
    </row>
    <row r="8" spans="1:21" ht="13.2" thickTop="1" thickBot="1" x14ac:dyDescent="0.25">
      <c r="A8" s="137"/>
      <c r="B8" s="32" t="s">
        <v>22</v>
      </c>
      <c r="C8" s="33" t="s">
        <v>3</v>
      </c>
      <c r="D8" s="42">
        <f>県内自給率!E5</f>
        <v>3.2222838230599904E-2</v>
      </c>
      <c r="E8" s="84"/>
      <c r="F8" s="137"/>
      <c r="G8" s="137"/>
      <c r="H8" s="30" t="s">
        <v>158</v>
      </c>
      <c r="I8" s="30"/>
      <c r="J8" s="30"/>
      <c r="K8" s="137"/>
      <c r="L8" s="32" t="s">
        <v>378</v>
      </c>
      <c r="M8" s="103">
        <v>4</v>
      </c>
      <c r="N8" s="104" t="s">
        <v>157</v>
      </c>
      <c r="O8" s="662">
        <v>0.59199999999999997</v>
      </c>
      <c r="P8" s="137"/>
      <c r="Q8" s="137"/>
      <c r="R8" s="137"/>
      <c r="S8" s="137"/>
      <c r="T8" s="137"/>
      <c r="U8" s="137"/>
    </row>
    <row r="9" spans="1:21" ht="13.2" thickTop="1" thickBot="1" x14ac:dyDescent="0.25">
      <c r="A9" s="137"/>
      <c r="B9" s="32" t="s">
        <v>219</v>
      </c>
      <c r="C9" s="33" t="s">
        <v>258</v>
      </c>
      <c r="D9" s="42">
        <f>県内自給率!E6</f>
        <v>0.18401620261264273</v>
      </c>
      <c r="E9" s="84"/>
      <c r="F9" s="137"/>
      <c r="G9" s="137"/>
      <c r="H9" s="30" t="s">
        <v>218</v>
      </c>
      <c r="I9" s="30"/>
      <c r="J9" s="30"/>
      <c r="K9" s="157"/>
      <c r="L9" s="32" t="s">
        <v>378</v>
      </c>
      <c r="M9" s="103">
        <v>5</v>
      </c>
      <c r="N9" s="104" t="s">
        <v>157</v>
      </c>
      <c r="O9" s="662">
        <v>0.63</v>
      </c>
      <c r="P9" s="137"/>
      <c r="Q9" s="137"/>
      <c r="R9" s="137"/>
      <c r="S9" s="137"/>
      <c r="T9" s="137"/>
      <c r="U9" s="137"/>
    </row>
    <row r="10" spans="1:21" ht="13.2" thickTop="1" thickBot="1" x14ac:dyDescent="0.25">
      <c r="A10" s="137"/>
      <c r="B10" s="32" t="s">
        <v>220</v>
      </c>
      <c r="C10" s="33" t="s">
        <v>4</v>
      </c>
      <c r="D10" s="42">
        <f>県内自給率!E7</f>
        <v>8.6626295802114339E-2</v>
      </c>
      <c r="E10" s="84"/>
      <c r="F10" s="137"/>
      <c r="G10" s="137"/>
      <c r="H10" s="30" t="s">
        <v>390</v>
      </c>
      <c r="I10" s="30"/>
      <c r="J10" s="30"/>
      <c r="K10" s="157"/>
      <c r="L10" s="32" t="s">
        <v>378</v>
      </c>
      <c r="M10" s="103">
        <v>6</v>
      </c>
      <c r="N10" s="104" t="s">
        <v>157</v>
      </c>
      <c r="O10" s="662">
        <v>0.60499999999999998</v>
      </c>
      <c r="P10" s="137"/>
      <c r="Q10" s="137"/>
      <c r="R10" s="137"/>
      <c r="S10" s="137"/>
      <c r="T10" s="137"/>
      <c r="U10" s="137"/>
    </row>
    <row r="11" spans="1:21" ht="13.2" thickTop="1" thickBot="1" x14ac:dyDescent="0.25">
      <c r="A11" s="137"/>
      <c r="B11" s="32" t="s">
        <v>221</v>
      </c>
      <c r="C11" s="33" t="s">
        <v>5</v>
      </c>
      <c r="D11" s="42">
        <f>県内自給率!E8</f>
        <v>0.30873915059961576</v>
      </c>
      <c r="E11" s="84"/>
      <c r="F11" s="137"/>
      <c r="G11" s="137"/>
      <c r="H11" s="137"/>
      <c r="I11" s="137"/>
      <c r="J11" s="137"/>
      <c r="K11" s="170"/>
      <c r="L11" s="32" t="s">
        <v>378</v>
      </c>
      <c r="M11" s="103">
        <v>7</v>
      </c>
      <c r="N11" s="104" t="s">
        <v>157</v>
      </c>
      <c r="O11" s="662">
        <v>0.625</v>
      </c>
      <c r="P11" s="137"/>
      <c r="Q11" s="137"/>
      <c r="R11" s="137"/>
      <c r="S11" s="137"/>
      <c r="T11" s="137"/>
      <c r="U11" s="137"/>
    </row>
    <row r="12" spans="1:21" ht="13.2" thickTop="1" thickBot="1" x14ac:dyDescent="0.25">
      <c r="A12" s="137"/>
      <c r="B12" s="32" t="s">
        <v>222</v>
      </c>
      <c r="C12" s="33" t="s">
        <v>6</v>
      </c>
      <c r="D12" s="42">
        <f>県内自給率!E9</f>
        <v>0.19494921072624438</v>
      </c>
      <c r="E12" s="84"/>
      <c r="F12" s="137"/>
      <c r="G12" s="137"/>
      <c r="H12" s="137"/>
      <c r="I12" s="157"/>
      <c r="J12" s="137"/>
      <c r="K12" s="137"/>
      <c r="L12" s="137"/>
      <c r="M12" s="137"/>
      <c r="N12" s="137"/>
      <c r="O12" s="137"/>
      <c r="P12" s="137"/>
      <c r="Q12" s="137"/>
      <c r="R12" s="137"/>
      <c r="S12" s="137"/>
      <c r="T12" s="137"/>
      <c r="U12" s="137"/>
    </row>
    <row r="13" spans="1:21" ht="13.2" thickTop="1" thickBot="1" x14ac:dyDescent="0.25">
      <c r="A13" s="137"/>
      <c r="B13" s="32" t="s">
        <v>223</v>
      </c>
      <c r="C13" s="33" t="s">
        <v>7</v>
      </c>
      <c r="D13" s="42">
        <f>県内自給率!E10</f>
        <v>4.3893787871323697E-2</v>
      </c>
      <c r="E13" s="84"/>
      <c r="F13" s="137"/>
      <c r="G13" s="137"/>
      <c r="H13" s="137"/>
      <c r="I13" s="137"/>
      <c r="J13" s="137"/>
      <c r="K13" s="137"/>
      <c r="L13" s="137"/>
      <c r="M13" s="137"/>
      <c r="N13" s="137"/>
      <c r="O13" s="137"/>
      <c r="P13" s="137"/>
      <c r="Q13" s="137"/>
      <c r="R13" s="137"/>
      <c r="S13" s="137"/>
      <c r="T13" s="137"/>
      <c r="U13" s="137"/>
    </row>
    <row r="14" spans="1:21" ht="13.2" thickTop="1" thickBot="1" x14ac:dyDescent="0.25">
      <c r="A14" s="137"/>
      <c r="B14" s="32" t="s">
        <v>224</v>
      </c>
      <c r="C14" s="33" t="s">
        <v>381</v>
      </c>
      <c r="D14" s="42">
        <f>県内自給率!E11</f>
        <v>0.15805537969411221</v>
      </c>
      <c r="E14" s="84"/>
      <c r="F14" s="137"/>
      <c r="G14" s="137"/>
      <c r="H14" s="137"/>
      <c r="I14" s="137"/>
      <c r="J14" s="137"/>
      <c r="K14" s="137"/>
      <c r="L14" s="137"/>
      <c r="M14" s="137"/>
      <c r="N14" s="137"/>
      <c r="O14" s="137"/>
      <c r="P14" s="137"/>
      <c r="Q14" s="137"/>
      <c r="R14" s="137"/>
      <c r="S14" s="137"/>
      <c r="T14" s="137"/>
      <c r="U14" s="137"/>
    </row>
    <row r="15" spans="1:21" ht="13.2" thickTop="1" thickBot="1" x14ac:dyDescent="0.25">
      <c r="A15" s="137"/>
      <c r="B15" s="32" t="s">
        <v>225</v>
      </c>
      <c r="C15" s="33" t="s">
        <v>8</v>
      </c>
      <c r="D15" s="42">
        <f>県内自給率!E12</f>
        <v>0.29238822418136023</v>
      </c>
      <c r="E15" s="84"/>
      <c r="F15" s="137"/>
      <c r="G15" s="137"/>
      <c r="H15" s="137"/>
      <c r="I15" s="137"/>
      <c r="J15" s="137"/>
      <c r="K15" s="137"/>
      <c r="L15" s="137"/>
      <c r="M15" s="137"/>
      <c r="N15" s="137"/>
      <c r="O15" s="137"/>
      <c r="P15" s="137"/>
      <c r="Q15" s="137"/>
      <c r="R15" s="137"/>
      <c r="S15" s="137"/>
      <c r="T15" s="137"/>
      <c r="U15" s="137"/>
    </row>
    <row r="16" spans="1:21" ht="13.2" thickTop="1" thickBot="1" x14ac:dyDescent="0.25">
      <c r="A16" s="137"/>
      <c r="B16" s="32" t="s">
        <v>226</v>
      </c>
      <c r="C16" s="33" t="s">
        <v>9</v>
      </c>
      <c r="D16" s="42">
        <f>県内自給率!E13</f>
        <v>0.26289271788196011</v>
      </c>
      <c r="E16" s="84"/>
      <c r="F16" s="137"/>
      <c r="G16" s="137"/>
      <c r="H16" s="137"/>
      <c r="I16" s="137"/>
      <c r="J16" s="137"/>
      <c r="K16" s="137"/>
      <c r="L16" s="137"/>
      <c r="M16" s="137"/>
      <c r="N16" s="137"/>
      <c r="O16" s="137"/>
      <c r="P16" s="137"/>
      <c r="Q16" s="137"/>
      <c r="R16" s="137"/>
      <c r="S16" s="137"/>
      <c r="T16" s="137"/>
      <c r="U16" s="137"/>
    </row>
    <row r="17" spans="1:21" ht="13.2" thickTop="1" thickBot="1" x14ac:dyDescent="0.25">
      <c r="A17" s="137"/>
      <c r="B17" s="32" t="s">
        <v>227</v>
      </c>
      <c r="C17" s="33" t="s">
        <v>10</v>
      </c>
      <c r="D17" s="42">
        <f>県内自給率!E14</f>
        <v>0.33146471243107722</v>
      </c>
      <c r="E17" s="84"/>
      <c r="F17" s="137"/>
      <c r="G17" s="137"/>
      <c r="H17" s="137"/>
      <c r="I17" s="137"/>
      <c r="J17" s="137"/>
      <c r="K17" s="137"/>
      <c r="L17" s="137"/>
      <c r="M17" s="137"/>
      <c r="N17" s="137"/>
      <c r="O17" s="137"/>
      <c r="P17" s="137"/>
      <c r="Q17" s="137"/>
      <c r="R17" s="137"/>
      <c r="S17" s="137"/>
      <c r="T17" s="137"/>
      <c r="U17" s="137"/>
    </row>
    <row r="18" spans="1:21" ht="13.2" thickTop="1" thickBot="1" x14ac:dyDescent="0.25">
      <c r="A18" s="137"/>
      <c r="B18" s="32" t="s">
        <v>228</v>
      </c>
      <c r="C18" s="33" t="s">
        <v>11</v>
      </c>
      <c r="D18" s="42">
        <f>県内自給率!E15</f>
        <v>0.37370750180843371</v>
      </c>
      <c r="E18" s="84"/>
      <c r="F18" s="137"/>
      <c r="G18" s="137"/>
      <c r="H18" s="137"/>
      <c r="I18" s="137"/>
      <c r="J18" s="137"/>
      <c r="K18" s="137"/>
      <c r="L18" s="137"/>
      <c r="M18" s="137"/>
      <c r="N18" s="137"/>
      <c r="O18" s="137"/>
      <c r="P18" s="137"/>
      <c r="Q18" s="137"/>
      <c r="R18" s="137"/>
      <c r="S18" s="137"/>
      <c r="T18" s="137"/>
      <c r="U18" s="137"/>
    </row>
    <row r="19" spans="1:21" ht="13.2" thickTop="1" thickBot="1" x14ac:dyDescent="0.25">
      <c r="A19" s="137"/>
      <c r="B19" s="32" t="s">
        <v>229</v>
      </c>
      <c r="C19" s="33" t="s">
        <v>259</v>
      </c>
      <c r="D19" s="42">
        <f>県内自給率!E16</f>
        <v>0.2761043409956252</v>
      </c>
      <c r="E19" s="84"/>
      <c r="F19" s="137"/>
      <c r="G19" s="137"/>
      <c r="H19" s="137"/>
      <c r="I19" s="137"/>
      <c r="J19" s="137"/>
      <c r="K19" s="137"/>
      <c r="L19" s="137"/>
      <c r="M19" s="137"/>
      <c r="N19" s="137"/>
      <c r="O19" s="137"/>
      <c r="P19" s="137"/>
      <c r="Q19" s="137"/>
      <c r="R19" s="137"/>
      <c r="S19" s="137"/>
      <c r="T19" s="137"/>
      <c r="U19" s="137"/>
    </row>
    <row r="20" spans="1:21" ht="13.2" thickTop="1" thickBot="1" x14ac:dyDescent="0.25">
      <c r="A20" s="137"/>
      <c r="B20" s="32" t="s">
        <v>230</v>
      </c>
      <c r="C20" s="33" t="s">
        <v>260</v>
      </c>
      <c r="D20" s="42">
        <f>県内自給率!E17</f>
        <v>0.32818262973665047</v>
      </c>
      <c r="E20" s="84"/>
      <c r="F20" s="137"/>
      <c r="G20" s="137"/>
      <c r="H20" s="137"/>
      <c r="I20" s="137"/>
      <c r="J20" s="137"/>
      <c r="K20" s="137"/>
      <c r="L20" s="137"/>
      <c r="M20" s="137"/>
      <c r="N20" s="137"/>
      <c r="O20" s="137"/>
      <c r="P20" s="137"/>
      <c r="Q20" s="137"/>
      <c r="R20" s="137"/>
      <c r="S20" s="137"/>
      <c r="T20" s="137"/>
      <c r="U20" s="137"/>
    </row>
    <row r="21" spans="1:21" ht="13.2" thickTop="1" thickBot="1" x14ac:dyDescent="0.25">
      <c r="A21" s="137"/>
      <c r="B21" s="32" t="s">
        <v>231</v>
      </c>
      <c r="C21" s="33" t="s">
        <v>261</v>
      </c>
      <c r="D21" s="42">
        <f>県内自給率!E18</f>
        <v>3.3371800004710184E-2</v>
      </c>
      <c r="E21" s="84"/>
      <c r="F21" s="137"/>
      <c r="G21" s="137"/>
      <c r="H21" s="137"/>
      <c r="I21" s="137"/>
      <c r="J21" s="137"/>
      <c r="K21" s="137"/>
      <c r="L21" s="137"/>
      <c r="M21" s="137"/>
      <c r="N21" s="137"/>
      <c r="O21" s="137"/>
      <c r="P21" s="137"/>
      <c r="Q21" s="137"/>
      <c r="R21" s="137"/>
      <c r="S21" s="137"/>
      <c r="T21" s="137"/>
      <c r="U21" s="137"/>
    </row>
    <row r="22" spans="1:21" ht="13.2" thickTop="1" thickBot="1" x14ac:dyDescent="0.25">
      <c r="A22" s="137"/>
      <c r="B22" s="32" t="s">
        <v>232</v>
      </c>
      <c r="C22" s="33" t="s">
        <v>262</v>
      </c>
      <c r="D22" s="42">
        <f>県内自給率!E19</f>
        <v>4.0436363636363604E-2</v>
      </c>
      <c r="E22" s="84"/>
      <c r="F22" s="137"/>
      <c r="G22" s="137"/>
      <c r="H22" s="137"/>
      <c r="I22" s="137"/>
      <c r="J22" s="137"/>
      <c r="K22" s="137"/>
      <c r="L22" s="137"/>
      <c r="M22" s="137"/>
      <c r="N22" s="137"/>
      <c r="O22" s="137"/>
      <c r="P22" s="137"/>
      <c r="Q22" s="137"/>
      <c r="R22" s="137"/>
      <c r="S22" s="137"/>
      <c r="T22" s="137"/>
      <c r="U22" s="137"/>
    </row>
    <row r="23" spans="1:21" ht="13.2" thickTop="1" thickBot="1" x14ac:dyDescent="0.25">
      <c r="A23" s="137"/>
      <c r="B23" s="32" t="s">
        <v>233</v>
      </c>
      <c r="C23" s="33" t="s">
        <v>12</v>
      </c>
      <c r="D23" s="42">
        <f>県内自給率!E20</f>
        <v>9.6206759443340006E-2</v>
      </c>
      <c r="E23" s="84"/>
      <c r="F23" s="137"/>
      <c r="G23" s="137"/>
      <c r="H23" s="137"/>
      <c r="I23" s="137"/>
      <c r="J23" s="137"/>
      <c r="K23" s="137"/>
      <c r="L23" s="137"/>
      <c r="M23" s="137"/>
      <c r="N23" s="137"/>
      <c r="O23" s="137"/>
      <c r="P23" s="137"/>
      <c r="Q23" s="137"/>
      <c r="R23" s="137"/>
      <c r="S23" s="137"/>
      <c r="T23" s="137"/>
      <c r="U23" s="137"/>
    </row>
    <row r="24" spans="1:21" ht="13.2" thickTop="1" thickBot="1" x14ac:dyDescent="0.25">
      <c r="A24" s="137"/>
      <c r="B24" s="32" t="s">
        <v>234</v>
      </c>
      <c r="C24" s="33" t="s">
        <v>382</v>
      </c>
      <c r="D24" s="42">
        <f>県内自給率!E21</f>
        <v>3.4428118697781285E-3</v>
      </c>
      <c r="E24" s="84"/>
      <c r="F24" s="137"/>
      <c r="G24" s="137"/>
      <c r="H24" s="137"/>
      <c r="I24" s="137"/>
      <c r="J24" s="137"/>
      <c r="K24" s="137"/>
      <c r="L24" s="172"/>
      <c r="M24" s="172"/>
      <c r="N24" s="172"/>
      <c r="O24" s="137"/>
      <c r="P24" s="137"/>
      <c r="Q24" s="137"/>
      <c r="R24" s="137"/>
      <c r="S24" s="137"/>
      <c r="T24" s="137"/>
      <c r="U24" s="137"/>
    </row>
    <row r="25" spans="1:21" ht="13.2" thickTop="1" thickBot="1" x14ac:dyDescent="0.2">
      <c r="A25" s="137"/>
      <c r="B25" s="32" t="s">
        <v>0</v>
      </c>
      <c r="C25" s="33" t="s">
        <v>263</v>
      </c>
      <c r="D25" s="42">
        <f>県内自給率!E22</f>
        <v>0.12337216755269009</v>
      </c>
      <c r="E25" s="84"/>
      <c r="F25" s="137"/>
      <c r="G25" s="137"/>
      <c r="H25" s="137"/>
      <c r="I25" s="137"/>
      <c r="J25" s="173"/>
      <c r="K25" s="137"/>
      <c r="L25" s="137"/>
      <c r="M25" s="137"/>
      <c r="N25" s="137"/>
      <c r="O25" s="137"/>
      <c r="P25" s="137"/>
      <c r="Q25" s="137"/>
      <c r="R25" s="137"/>
      <c r="S25" s="137"/>
      <c r="T25" s="137"/>
      <c r="U25" s="137"/>
    </row>
    <row r="26" spans="1:21" ht="13.2" thickTop="1" thickBot="1" x14ac:dyDescent="0.25">
      <c r="A26" s="137"/>
      <c r="B26" s="32" t="s">
        <v>1</v>
      </c>
      <c r="C26" s="33" t="s">
        <v>108</v>
      </c>
      <c r="D26" s="42">
        <f>県内自給率!E23</f>
        <v>0.40122874275041776</v>
      </c>
      <c r="E26" s="84"/>
      <c r="F26" s="137"/>
      <c r="G26" s="137"/>
      <c r="H26" s="137"/>
      <c r="I26" s="137"/>
      <c r="J26" s="137"/>
      <c r="K26" s="137"/>
      <c r="L26" s="137"/>
      <c r="M26" s="137"/>
      <c r="N26" s="137"/>
      <c r="O26" s="137"/>
      <c r="P26" s="137"/>
      <c r="Q26" s="137"/>
      <c r="R26" s="137"/>
      <c r="S26" s="137"/>
      <c r="T26" s="137"/>
      <c r="U26" s="137"/>
    </row>
    <row r="27" spans="1:21" ht="13.2" thickTop="1" thickBot="1" x14ac:dyDescent="0.25">
      <c r="A27" s="137"/>
      <c r="B27" s="32" t="s">
        <v>235</v>
      </c>
      <c r="C27" s="33" t="s">
        <v>264</v>
      </c>
      <c r="D27" s="42">
        <f>県内自給率!E24</f>
        <v>1</v>
      </c>
      <c r="E27" s="84"/>
      <c r="F27" s="137"/>
      <c r="G27" s="137"/>
      <c r="H27" s="137"/>
      <c r="I27" s="137"/>
      <c r="J27" s="137"/>
      <c r="K27" s="137"/>
      <c r="L27" s="137"/>
      <c r="M27" s="137"/>
      <c r="N27" s="137"/>
      <c r="O27" s="137"/>
      <c r="P27" s="137"/>
      <c r="Q27" s="137"/>
      <c r="R27" s="137"/>
      <c r="S27" s="137"/>
      <c r="T27" s="137"/>
      <c r="U27" s="137"/>
    </row>
    <row r="28" spans="1:21" ht="13.2" thickTop="1" thickBot="1" x14ac:dyDescent="0.25">
      <c r="A28" s="137"/>
      <c r="B28" s="32" t="s">
        <v>236</v>
      </c>
      <c r="C28" s="33" t="s">
        <v>393</v>
      </c>
      <c r="D28" s="42">
        <f>県内自給率!E25</f>
        <v>0.94672153192404929</v>
      </c>
      <c r="E28" s="84"/>
      <c r="F28" s="137"/>
      <c r="G28" s="137"/>
      <c r="H28" s="137"/>
      <c r="I28" s="157"/>
      <c r="J28" s="137"/>
      <c r="K28" s="137"/>
      <c r="L28" s="137"/>
      <c r="M28" s="137"/>
      <c r="N28" s="137"/>
      <c r="O28" s="137"/>
      <c r="P28" s="137"/>
      <c r="Q28" s="137"/>
      <c r="R28" s="137"/>
      <c r="S28" s="137"/>
      <c r="T28" s="137"/>
      <c r="U28" s="137"/>
    </row>
    <row r="29" spans="1:21" ht="13.2" thickTop="1" thickBot="1" x14ac:dyDescent="0.25">
      <c r="A29" s="137"/>
      <c r="B29" s="32" t="s">
        <v>237</v>
      </c>
      <c r="C29" s="33" t="s">
        <v>266</v>
      </c>
      <c r="D29" s="42">
        <f>県内自給率!E26</f>
        <v>1</v>
      </c>
      <c r="E29" s="84"/>
      <c r="F29" s="137"/>
      <c r="G29" s="137"/>
      <c r="H29" s="137"/>
      <c r="I29" s="157"/>
      <c r="J29" s="137"/>
      <c r="K29" s="137"/>
      <c r="L29" s="137"/>
      <c r="M29" s="137"/>
      <c r="N29" s="137"/>
      <c r="O29" s="137"/>
      <c r="P29" s="137"/>
      <c r="Q29" s="137"/>
      <c r="R29" s="137"/>
      <c r="S29" s="137"/>
      <c r="T29" s="137"/>
      <c r="U29" s="137"/>
    </row>
    <row r="30" spans="1:21" ht="13.2" thickTop="1" thickBot="1" x14ac:dyDescent="0.25">
      <c r="A30" s="137"/>
      <c r="B30" s="32" t="s">
        <v>238</v>
      </c>
      <c r="C30" s="33" t="s">
        <v>267</v>
      </c>
      <c r="D30" s="42">
        <f>県内自給率!E27</f>
        <v>0.96362937074630861</v>
      </c>
      <c r="E30" s="84"/>
      <c r="F30" s="137"/>
      <c r="G30" s="174"/>
      <c r="H30" s="137"/>
      <c r="I30" s="157"/>
      <c r="J30" s="174"/>
      <c r="K30" s="137"/>
      <c r="L30" s="137"/>
      <c r="M30" s="137"/>
      <c r="N30" s="137"/>
      <c r="O30" s="137"/>
      <c r="P30" s="137"/>
      <c r="Q30" s="137"/>
      <c r="R30" s="137"/>
      <c r="S30" s="137"/>
      <c r="T30" s="137"/>
      <c r="U30" s="137"/>
    </row>
    <row r="31" spans="1:21" ht="13.2" thickTop="1" thickBot="1" x14ac:dyDescent="0.25">
      <c r="A31" s="137"/>
      <c r="B31" s="32" t="s">
        <v>239</v>
      </c>
      <c r="C31" s="33" t="s">
        <v>268</v>
      </c>
      <c r="D31" s="42">
        <f>県内自給率!E28</f>
        <v>0.49917839386534091</v>
      </c>
      <c r="E31" s="84"/>
      <c r="F31" s="137"/>
      <c r="G31" s="170"/>
      <c r="H31" s="137"/>
      <c r="I31" s="157"/>
      <c r="J31" s="174"/>
      <c r="K31" s="137"/>
      <c r="L31" s="137"/>
      <c r="M31" s="137"/>
      <c r="N31" s="137"/>
      <c r="O31" s="137"/>
      <c r="P31" s="137"/>
      <c r="Q31" s="137"/>
      <c r="R31" s="137"/>
      <c r="S31" s="137"/>
      <c r="T31" s="137"/>
      <c r="U31" s="137"/>
    </row>
    <row r="32" spans="1:21" ht="13.2" thickTop="1" thickBot="1" x14ac:dyDescent="0.25">
      <c r="A32" s="137"/>
      <c r="B32" s="32" t="s">
        <v>240</v>
      </c>
      <c r="C32" s="33" t="s">
        <v>269</v>
      </c>
      <c r="D32" s="42">
        <f>県内自給率!E29</f>
        <v>0.86334061225592562</v>
      </c>
      <c r="E32" s="84"/>
      <c r="F32" s="137"/>
      <c r="G32" s="157"/>
      <c r="H32" s="137"/>
      <c r="I32" s="157"/>
      <c r="J32" s="174"/>
      <c r="K32" s="137"/>
      <c r="L32" s="137"/>
      <c r="M32" s="137"/>
      <c r="N32" s="137"/>
      <c r="O32" s="137"/>
      <c r="P32" s="137"/>
      <c r="Q32" s="137"/>
      <c r="R32" s="137"/>
      <c r="S32" s="137"/>
      <c r="T32" s="137"/>
      <c r="U32" s="137"/>
    </row>
    <row r="33" spans="1:21" ht="13.2" thickTop="1" thickBot="1" x14ac:dyDescent="0.25">
      <c r="A33" s="137"/>
      <c r="B33" s="32" t="s">
        <v>2</v>
      </c>
      <c r="C33" s="33" t="s">
        <v>270</v>
      </c>
      <c r="D33" s="42">
        <f>県内自給率!E30</f>
        <v>0.95734013933917361</v>
      </c>
      <c r="E33" s="84"/>
      <c r="F33" s="137"/>
      <c r="G33" s="157"/>
      <c r="H33" s="137"/>
      <c r="I33" s="157"/>
      <c r="J33" s="174"/>
      <c r="K33" s="137"/>
      <c r="L33" s="137"/>
      <c r="M33" s="137"/>
      <c r="N33" s="137"/>
      <c r="O33" s="137"/>
      <c r="P33" s="137"/>
      <c r="Q33" s="137"/>
      <c r="R33" s="137"/>
      <c r="S33" s="137"/>
      <c r="T33" s="137"/>
      <c r="U33" s="137"/>
    </row>
    <row r="34" spans="1:21" ht="13.2" thickTop="1" thickBot="1" x14ac:dyDescent="0.25">
      <c r="A34" s="137"/>
      <c r="B34" s="32" t="s">
        <v>241</v>
      </c>
      <c r="C34" s="33" t="s">
        <v>271</v>
      </c>
      <c r="D34" s="42">
        <f>県内自給率!E31</f>
        <v>0.6160301045497748</v>
      </c>
      <c r="E34" s="84"/>
      <c r="F34" s="137"/>
      <c r="G34" s="157"/>
      <c r="H34" s="137"/>
      <c r="I34" s="157"/>
      <c r="J34" s="157"/>
      <c r="K34" s="137"/>
      <c r="L34" s="137"/>
      <c r="M34" s="137"/>
      <c r="N34" s="137"/>
      <c r="O34" s="137"/>
      <c r="P34" s="137"/>
      <c r="Q34" s="137"/>
      <c r="R34" s="137"/>
      <c r="S34" s="137"/>
      <c r="T34" s="137"/>
      <c r="U34" s="137"/>
    </row>
    <row r="35" spans="1:21" ht="13.2" thickTop="1" thickBot="1" x14ac:dyDescent="0.25">
      <c r="A35" s="137"/>
      <c r="B35" s="32" t="s">
        <v>242</v>
      </c>
      <c r="C35" s="33" t="s">
        <v>272</v>
      </c>
      <c r="D35" s="42">
        <f>県内自給率!E32</f>
        <v>0.63288468959895239</v>
      </c>
      <c r="E35" s="84"/>
      <c r="F35" s="137"/>
      <c r="G35" s="157"/>
      <c r="H35" s="137"/>
      <c r="I35" s="137"/>
      <c r="J35" s="157"/>
      <c r="K35" s="137"/>
      <c r="L35" s="137"/>
      <c r="M35" s="137"/>
      <c r="N35" s="137"/>
      <c r="O35" s="137"/>
      <c r="P35" s="137"/>
      <c r="Q35" s="137"/>
      <c r="R35" s="137"/>
      <c r="S35" s="137"/>
      <c r="T35" s="137"/>
      <c r="U35" s="137"/>
    </row>
    <row r="36" spans="1:21" ht="13.2" thickTop="1" thickBot="1" x14ac:dyDescent="0.25">
      <c r="A36" s="137"/>
      <c r="B36" s="32" t="s">
        <v>243</v>
      </c>
      <c r="C36" s="33" t="s">
        <v>273</v>
      </c>
      <c r="D36" s="42">
        <f>県内自給率!E33</f>
        <v>1</v>
      </c>
      <c r="E36" s="84"/>
      <c r="F36" s="137"/>
      <c r="G36" s="137"/>
      <c r="H36" s="137"/>
      <c r="I36" s="137"/>
      <c r="J36" s="157"/>
      <c r="K36" s="137"/>
      <c r="L36" s="137"/>
      <c r="M36" s="137"/>
      <c r="N36" s="137"/>
      <c r="O36" s="137"/>
      <c r="P36" s="137"/>
      <c r="Q36" s="137"/>
      <c r="R36" s="137"/>
      <c r="S36" s="137"/>
      <c r="T36" s="137"/>
      <c r="U36" s="137"/>
    </row>
    <row r="37" spans="1:21" ht="13.2" thickTop="1" thickBot="1" x14ac:dyDescent="0.25">
      <c r="A37" s="137"/>
      <c r="B37" s="32" t="s">
        <v>244</v>
      </c>
      <c r="C37" s="33" t="s">
        <v>274</v>
      </c>
      <c r="D37" s="42">
        <f>県内自給率!E34</f>
        <v>0.89140851108084185</v>
      </c>
      <c r="E37" s="84"/>
      <c r="F37" s="137"/>
      <c r="G37" s="137"/>
      <c r="H37" s="137"/>
      <c r="I37" s="137"/>
      <c r="J37" s="137"/>
      <c r="K37" s="137"/>
      <c r="L37" s="137"/>
      <c r="M37" s="137"/>
      <c r="N37" s="137"/>
      <c r="O37" s="137"/>
      <c r="P37" s="137"/>
      <c r="Q37" s="137"/>
      <c r="R37" s="137"/>
      <c r="S37" s="137"/>
      <c r="T37" s="137"/>
      <c r="U37" s="137"/>
    </row>
    <row r="38" spans="1:21" ht="13.2" thickTop="1" thickBot="1" x14ac:dyDescent="0.25">
      <c r="A38" s="137"/>
      <c r="B38" s="32" t="s">
        <v>245</v>
      </c>
      <c r="C38" s="33" t="s">
        <v>275</v>
      </c>
      <c r="D38" s="42">
        <f>県内自給率!E35</f>
        <v>0.99237075049881196</v>
      </c>
      <c r="E38" s="84"/>
      <c r="F38" s="137"/>
      <c r="G38" s="137"/>
      <c r="H38" s="137"/>
      <c r="I38" s="137"/>
      <c r="J38" s="137"/>
      <c r="K38" s="137"/>
      <c r="L38" s="137"/>
      <c r="M38" s="137"/>
      <c r="N38" s="137"/>
      <c r="O38" s="137"/>
      <c r="P38" s="137"/>
      <c r="Q38" s="137"/>
      <c r="R38" s="137"/>
      <c r="S38" s="137"/>
      <c r="T38" s="137"/>
      <c r="U38" s="137"/>
    </row>
    <row r="39" spans="1:21" ht="13.2" thickTop="1" thickBot="1" x14ac:dyDescent="0.25">
      <c r="A39" s="137"/>
      <c r="B39" s="32" t="s">
        <v>246</v>
      </c>
      <c r="C39" s="33" t="s">
        <v>383</v>
      </c>
      <c r="D39" s="42">
        <f>県内自給率!E36</f>
        <v>0.89538442222884851</v>
      </c>
      <c r="E39" s="84"/>
      <c r="F39" s="137"/>
      <c r="G39" s="137"/>
      <c r="H39" s="137"/>
      <c r="I39" s="137"/>
      <c r="J39" s="137"/>
      <c r="K39" s="137"/>
      <c r="L39" s="137"/>
      <c r="M39" s="137"/>
      <c r="N39" s="137"/>
      <c r="O39" s="137"/>
      <c r="P39" s="137"/>
      <c r="Q39" s="137"/>
      <c r="R39" s="137"/>
      <c r="S39" s="137"/>
      <c r="T39" s="137"/>
      <c r="U39" s="137"/>
    </row>
    <row r="40" spans="1:21" ht="13.2" thickTop="1" thickBot="1" x14ac:dyDescent="0.25">
      <c r="A40" s="137"/>
      <c r="B40" s="32" t="s">
        <v>247</v>
      </c>
      <c r="C40" s="33" t="s">
        <v>276</v>
      </c>
      <c r="D40" s="42">
        <f>県内自給率!E37</f>
        <v>0.54854000784346946</v>
      </c>
      <c r="E40" s="84"/>
      <c r="F40" s="137"/>
      <c r="G40" s="137"/>
      <c r="H40" s="137"/>
      <c r="I40" s="137"/>
      <c r="J40" s="137"/>
      <c r="K40" s="137"/>
      <c r="L40" s="137"/>
      <c r="M40" s="137"/>
      <c r="N40" s="137"/>
      <c r="O40" s="137"/>
      <c r="P40" s="137"/>
      <c r="Q40" s="137"/>
      <c r="R40" s="137"/>
      <c r="S40" s="137"/>
      <c r="T40" s="137"/>
      <c r="U40" s="137"/>
    </row>
    <row r="41" spans="1:21" ht="13.2" thickTop="1" thickBot="1" x14ac:dyDescent="0.25">
      <c r="A41" s="137"/>
      <c r="B41" s="32" t="s">
        <v>248</v>
      </c>
      <c r="C41" s="33" t="s">
        <v>277</v>
      </c>
      <c r="D41" s="42">
        <f>県内自給率!E38</f>
        <v>0.84095463995287267</v>
      </c>
      <c r="E41" s="84"/>
      <c r="F41" s="137"/>
      <c r="G41" s="137"/>
      <c r="H41" s="137"/>
      <c r="I41" s="137"/>
      <c r="J41" s="137"/>
      <c r="K41" s="137"/>
      <c r="L41" s="137"/>
      <c r="M41" s="137"/>
      <c r="N41" s="137"/>
      <c r="O41" s="137"/>
      <c r="P41" s="137"/>
      <c r="Q41" s="137"/>
      <c r="R41" s="137"/>
      <c r="S41" s="137"/>
      <c r="T41" s="137"/>
      <c r="U41" s="137"/>
    </row>
    <row r="42" spans="1:21" ht="12.6" thickTop="1" x14ac:dyDescent="0.2">
      <c r="A42" s="137"/>
      <c r="B42" s="137"/>
      <c r="C42" s="137"/>
      <c r="D42" s="137"/>
      <c r="E42" s="31">
        <v>1</v>
      </c>
      <c r="F42" s="137"/>
      <c r="G42" s="137"/>
      <c r="H42" s="137"/>
      <c r="I42" s="137"/>
      <c r="J42" s="137"/>
      <c r="K42" s="137"/>
      <c r="L42" s="137"/>
      <c r="M42" s="137"/>
      <c r="N42" s="137"/>
      <c r="O42" s="137"/>
      <c r="P42" s="137"/>
      <c r="Q42" s="137"/>
      <c r="R42" s="137"/>
      <c r="S42" s="137"/>
      <c r="T42" s="137"/>
      <c r="U42" s="137"/>
    </row>
    <row r="43" spans="1:21" x14ac:dyDescent="0.2">
      <c r="A43" s="137"/>
      <c r="B43" s="137"/>
      <c r="C43" s="137"/>
      <c r="D43" s="137"/>
      <c r="E43" s="30" t="s">
        <v>67</v>
      </c>
      <c r="F43" s="137"/>
      <c r="G43" s="137"/>
      <c r="H43" s="137"/>
      <c r="I43" s="137"/>
      <c r="J43" s="137"/>
      <c r="K43" s="137"/>
      <c r="L43" s="137"/>
      <c r="M43" s="137"/>
      <c r="N43" s="137"/>
      <c r="O43" s="137"/>
      <c r="P43" s="137"/>
      <c r="Q43" s="137"/>
      <c r="R43" s="137"/>
      <c r="S43" s="137"/>
      <c r="T43" s="137"/>
      <c r="U43" s="137"/>
    </row>
    <row r="44" spans="1:21" x14ac:dyDescent="0.2">
      <c r="A44" s="137"/>
      <c r="B44" s="137"/>
      <c r="C44" s="137"/>
      <c r="D44" s="137"/>
      <c r="E44" s="137"/>
      <c r="F44" s="137"/>
      <c r="G44" s="137"/>
      <c r="H44" s="137"/>
      <c r="I44" s="137"/>
      <c r="J44" s="137"/>
      <c r="K44" s="137"/>
      <c r="L44" s="137"/>
      <c r="M44" s="137"/>
      <c r="N44" s="137"/>
      <c r="O44" s="137"/>
      <c r="P44" s="137"/>
      <c r="Q44" s="137"/>
      <c r="R44" s="137"/>
      <c r="S44" s="137"/>
      <c r="T44" s="137"/>
      <c r="U44" s="137"/>
    </row>
    <row r="45" spans="1:21" x14ac:dyDescent="0.2">
      <c r="A45" s="137"/>
      <c r="B45" s="137"/>
      <c r="C45" s="137"/>
      <c r="D45" s="137"/>
      <c r="E45" s="137"/>
      <c r="F45" s="137"/>
      <c r="G45" s="137"/>
      <c r="H45" s="137"/>
      <c r="I45" s="137"/>
      <c r="J45" s="137"/>
      <c r="K45" s="137"/>
      <c r="L45" s="137"/>
      <c r="M45" s="137"/>
      <c r="N45" s="137"/>
      <c r="O45" s="137"/>
      <c r="P45" s="137"/>
      <c r="Q45" s="137"/>
      <c r="R45" s="137"/>
      <c r="S45" s="137"/>
      <c r="T45" s="137"/>
      <c r="U45" s="137"/>
    </row>
    <row r="46" spans="1:21" x14ac:dyDescent="0.2">
      <c r="A46" s="137"/>
      <c r="B46" s="137"/>
      <c r="C46" s="137"/>
      <c r="D46" s="137"/>
      <c r="E46" s="137"/>
      <c r="F46" s="137"/>
      <c r="G46" s="137"/>
      <c r="H46" s="137"/>
      <c r="I46" s="137"/>
      <c r="J46" s="137"/>
      <c r="K46" s="137"/>
      <c r="L46" s="137"/>
      <c r="M46" s="137"/>
      <c r="N46" s="137"/>
      <c r="O46" s="137"/>
      <c r="P46" s="137"/>
      <c r="Q46" s="137"/>
      <c r="R46" s="137"/>
      <c r="S46" s="137"/>
      <c r="T46" s="137"/>
      <c r="U46" s="137"/>
    </row>
    <row r="47" spans="1:21" x14ac:dyDescent="0.2">
      <c r="A47" s="137"/>
      <c r="B47" s="137"/>
      <c r="C47" s="137"/>
      <c r="D47" s="137"/>
      <c r="E47" s="137"/>
      <c r="F47" s="137"/>
      <c r="G47" s="137"/>
      <c r="H47" s="137"/>
      <c r="I47" s="137"/>
      <c r="J47" s="137"/>
      <c r="K47" s="137"/>
      <c r="L47" s="137"/>
      <c r="M47" s="137"/>
      <c r="N47" s="137"/>
      <c r="O47" s="137"/>
      <c r="P47" s="137"/>
      <c r="Q47" s="137"/>
      <c r="R47" s="137"/>
      <c r="S47" s="137"/>
      <c r="T47" s="137"/>
      <c r="U47" s="137"/>
    </row>
    <row r="48" spans="1:21" x14ac:dyDescent="0.2">
      <c r="A48" s="137"/>
      <c r="B48" s="137"/>
      <c r="C48" s="137"/>
      <c r="D48" s="137"/>
      <c r="E48" s="137"/>
      <c r="F48" s="137"/>
      <c r="G48" s="137"/>
      <c r="H48" s="137"/>
      <c r="I48" s="137"/>
      <c r="J48" s="137"/>
      <c r="K48" s="137"/>
      <c r="L48" s="137"/>
      <c r="M48" s="137"/>
      <c r="N48" s="137"/>
      <c r="O48" s="137"/>
      <c r="P48" s="137"/>
      <c r="Q48" s="137"/>
      <c r="R48" s="137"/>
      <c r="S48" s="137"/>
      <c r="T48" s="137"/>
      <c r="U48" s="137"/>
    </row>
    <row r="49" spans="1:21" x14ac:dyDescent="0.2">
      <c r="A49" s="137"/>
      <c r="B49" s="137"/>
      <c r="C49" s="137"/>
      <c r="D49" s="137"/>
      <c r="E49" s="137"/>
      <c r="F49" s="137"/>
      <c r="G49" s="137"/>
      <c r="H49" s="137"/>
      <c r="I49" s="137"/>
      <c r="J49" s="137"/>
      <c r="K49" s="137"/>
      <c r="L49" s="137"/>
      <c r="M49" s="137"/>
      <c r="N49" s="137"/>
      <c r="O49" s="137"/>
      <c r="P49" s="137"/>
      <c r="Q49" s="137"/>
      <c r="R49" s="137"/>
      <c r="S49" s="137"/>
      <c r="T49" s="137"/>
      <c r="U49" s="137"/>
    </row>
    <row r="50" spans="1:21" x14ac:dyDescent="0.2">
      <c r="A50" s="137"/>
      <c r="B50" s="137"/>
      <c r="C50" s="137"/>
      <c r="D50" s="137"/>
      <c r="E50" s="137"/>
      <c r="F50" s="137"/>
      <c r="G50" s="137"/>
      <c r="H50" s="137"/>
      <c r="I50" s="137"/>
      <c r="J50" s="137"/>
      <c r="K50" s="137"/>
      <c r="L50" s="137"/>
      <c r="M50" s="137"/>
      <c r="N50" s="137"/>
      <c r="O50" s="137"/>
      <c r="P50" s="137"/>
      <c r="Q50" s="137"/>
      <c r="R50" s="137"/>
      <c r="S50" s="137"/>
      <c r="T50" s="137"/>
      <c r="U50" s="137"/>
    </row>
    <row r="51" spans="1:21" s="137" customFormat="1" x14ac:dyDescent="0.2"/>
    <row r="52" spans="1:21" s="137" customFormat="1" x14ac:dyDescent="0.2"/>
    <row r="53" spans="1:21" s="137" customFormat="1" x14ac:dyDescent="0.2"/>
    <row r="54" spans="1:21" s="137" customFormat="1" x14ac:dyDescent="0.2"/>
    <row r="55" spans="1:21" s="137" customFormat="1" x14ac:dyDescent="0.2"/>
    <row r="56" spans="1:21" s="137" customFormat="1" x14ac:dyDescent="0.2"/>
    <row r="57" spans="1:21" s="137" customFormat="1" x14ac:dyDescent="0.2"/>
    <row r="58" spans="1:21" s="137" customFormat="1" x14ac:dyDescent="0.2"/>
    <row r="59" spans="1:21" s="137" customFormat="1" x14ac:dyDescent="0.2"/>
    <row r="60" spans="1:21" s="137" customFormat="1" x14ac:dyDescent="0.2"/>
    <row r="61" spans="1:21" s="137" customFormat="1" x14ac:dyDescent="0.2"/>
    <row r="62" spans="1:21" s="137" customFormat="1" x14ac:dyDescent="0.2"/>
    <row r="63" spans="1:21" s="137" customFormat="1" x14ac:dyDescent="0.2"/>
    <row r="64" spans="1:21" s="137" customFormat="1" x14ac:dyDescent="0.2"/>
    <row r="65" s="137" customFormat="1" x14ac:dyDescent="0.2"/>
    <row r="66" s="137" customFormat="1" x14ac:dyDescent="0.2"/>
    <row r="67" s="137" customFormat="1" x14ac:dyDescent="0.2"/>
    <row r="68" s="137" customFormat="1" x14ac:dyDescent="0.2"/>
    <row r="69" s="137" customFormat="1" x14ac:dyDescent="0.2"/>
    <row r="70" s="137" customFormat="1" x14ac:dyDescent="0.2"/>
    <row r="71" s="137" customFormat="1" x14ac:dyDescent="0.2"/>
    <row r="72" s="137" customFormat="1" x14ac:dyDescent="0.2"/>
    <row r="73" s="137" customFormat="1" x14ac:dyDescent="0.2"/>
    <row r="74" s="137" customFormat="1" x14ac:dyDescent="0.2"/>
    <row r="75" s="137" customFormat="1" x14ac:dyDescent="0.2"/>
    <row r="76" s="137" customFormat="1" x14ac:dyDescent="0.2"/>
    <row r="77" s="137" customFormat="1" x14ac:dyDescent="0.2"/>
    <row r="78" s="137" customFormat="1" x14ac:dyDescent="0.2"/>
    <row r="79" s="137" customFormat="1" x14ac:dyDescent="0.2"/>
    <row r="80" s="137" customFormat="1" x14ac:dyDescent="0.2"/>
    <row r="81" s="137" customFormat="1" x14ac:dyDescent="0.2"/>
    <row r="82" s="137" customFormat="1" x14ac:dyDescent="0.2"/>
    <row r="83" s="137" customFormat="1" x14ac:dyDescent="0.2"/>
    <row r="84" s="137" customFormat="1" x14ac:dyDescent="0.2"/>
    <row r="85" s="137" customFormat="1" x14ac:dyDescent="0.2"/>
    <row r="86" s="137" customFormat="1" x14ac:dyDescent="0.2"/>
    <row r="87" s="137" customFormat="1" x14ac:dyDescent="0.2"/>
    <row r="88" s="137" customFormat="1" x14ac:dyDescent="0.2"/>
    <row r="89" s="137" customFormat="1" x14ac:dyDescent="0.2"/>
    <row r="90" s="137" customFormat="1" x14ac:dyDescent="0.2"/>
    <row r="91" s="137" customFormat="1" x14ac:dyDescent="0.2"/>
    <row r="92" s="137" customFormat="1" x14ac:dyDescent="0.2"/>
    <row r="93" s="137" customFormat="1" x14ac:dyDescent="0.2"/>
    <row r="94" s="137" customFormat="1" x14ac:dyDescent="0.2"/>
    <row r="95" s="137" customFormat="1" x14ac:dyDescent="0.2"/>
    <row r="96" s="137" customFormat="1" x14ac:dyDescent="0.2"/>
    <row r="97" s="137" customFormat="1" x14ac:dyDescent="0.2"/>
    <row r="98" s="137" customFormat="1" x14ac:dyDescent="0.2"/>
    <row r="99" s="137" customFormat="1" x14ac:dyDescent="0.2"/>
  </sheetData>
  <mergeCells count="3">
    <mergeCell ref="B6:C6"/>
    <mergeCell ref="C5:E5"/>
    <mergeCell ref="J2:K2"/>
  </mergeCells>
  <phoneticPr fontId="2"/>
  <dataValidations count="1">
    <dataValidation type="list" allowBlank="1" showInputMessage="1" showErrorMessage="1" sqref="H6" xr:uid="{00000000-0002-0000-0400-000000000000}">
      <formula1>$M$6:$M$11</formula1>
    </dataValidation>
  </dataValidations>
  <hyperlinks>
    <hyperlink ref="J2:K2" location="入力の説明!A1" display="入力の説明シートへ" xr:uid="{00000000-0004-0000-0400-000000000000}"/>
  </hyperlinks>
  <pageMargins left="0.78740157480314965" right="0.78740157480314965" top="0.78740157480314965" bottom="0.78740157480314965" header="0.51181102362204722" footer="0.51181102362204722"/>
  <pageSetup paperSize="9" scale="86" orientation="landscape" r:id="rId1"/>
  <headerFooter alignWithMargins="0">
    <oddFooter>&amp;R&amp;F  &amp;A</oddFooter>
  </headerFooter>
  <ignoredErrors>
    <ignoredError sqref="B7:B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3399"/>
    <pageSetUpPr fitToPage="1"/>
  </sheetPr>
  <dimension ref="A1:FT544"/>
  <sheetViews>
    <sheetView zoomScaleNormal="100" workbookViewId="0">
      <pane xSplit="4" ySplit="6" topLeftCell="E7" activePane="bottomRight" state="frozen"/>
      <selection pane="topRight"/>
      <selection pane="bottomLeft"/>
      <selection pane="bottomRight"/>
    </sheetView>
  </sheetViews>
  <sheetFormatPr defaultColWidth="9" defaultRowHeight="12" x14ac:dyDescent="0.2"/>
  <cols>
    <col min="1" max="1" width="1.77734375" style="1" customWidth="1"/>
    <col min="2" max="2" width="3" style="1" customWidth="1"/>
    <col min="3" max="3" width="28.44140625" style="1" customWidth="1"/>
    <col min="4" max="4" width="0.88671875" style="1" customWidth="1"/>
    <col min="5" max="5" width="13.6640625" style="1" customWidth="1"/>
    <col min="6" max="9" width="11.77734375" style="1" customWidth="1"/>
    <col min="10" max="17" width="10.88671875" style="1" customWidth="1"/>
    <col min="18" max="19" width="12.109375" style="1" customWidth="1"/>
    <col min="20" max="21" width="10.33203125" style="1" customWidth="1"/>
    <col min="22" max="22" width="9" style="1"/>
    <col min="23" max="23" width="9" style="1" hidden="1" customWidth="1"/>
    <col min="24" max="24" width="9.77734375" style="1" hidden="1" customWidth="1"/>
    <col min="25" max="34" width="9" style="1"/>
    <col min="35" max="176" width="9" style="137"/>
    <col min="177" max="16384" width="9" style="1"/>
  </cols>
  <sheetData>
    <row r="1" spans="1:34" ht="12.6" thickBot="1" x14ac:dyDescent="0.25">
      <c r="A1" s="137"/>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row>
    <row r="2" spans="1:34" ht="20.25" customHeight="1" thickTop="1" thickBot="1" x14ac:dyDescent="0.25">
      <c r="A2" s="137"/>
      <c r="B2" s="167" t="s">
        <v>182</v>
      </c>
      <c r="C2" s="137"/>
      <c r="D2" s="137"/>
      <c r="E2" s="137"/>
      <c r="F2" s="137"/>
      <c r="G2" s="137"/>
      <c r="H2" s="137"/>
      <c r="I2" s="137"/>
      <c r="J2" s="137"/>
      <c r="K2" s="137"/>
      <c r="L2" s="137"/>
      <c r="M2" s="137"/>
      <c r="N2" s="137"/>
      <c r="O2" s="137"/>
      <c r="P2" s="733" t="s">
        <v>368</v>
      </c>
      <c r="Q2" s="734"/>
      <c r="R2" s="664" t="s">
        <v>189</v>
      </c>
      <c r="S2" s="666"/>
      <c r="T2" s="137"/>
      <c r="U2" s="137" t="s">
        <v>325</v>
      </c>
      <c r="V2" s="137"/>
      <c r="W2" s="137"/>
      <c r="X2" s="137"/>
      <c r="Y2" s="137"/>
      <c r="Z2" s="137"/>
      <c r="AA2" s="137"/>
      <c r="AB2" s="137"/>
      <c r="AC2" s="137"/>
      <c r="AD2" s="137"/>
      <c r="AE2" s="137"/>
      <c r="AF2" s="137"/>
      <c r="AG2" s="137"/>
      <c r="AH2" s="137"/>
    </row>
    <row r="3" spans="1:34" ht="19.5" customHeight="1" thickBot="1" x14ac:dyDescent="0.2">
      <c r="A3" s="137"/>
      <c r="B3" s="707" t="s">
        <v>71</v>
      </c>
      <c r="C3" s="708"/>
      <c r="D3" s="181"/>
      <c r="E3" s="717" t="s">
        <v>326</v>
      </c>
      <c r="F3" s="713"/>
      <c r="G3" s="704"/>
      <c r="H3" s="704"/>
      <c r="I3" s="704"/>
      <c r="J3" s="714"/>
      <c r="K3" s="715"/>
      <c r="L3" s="715"/>
      <c r="M3" s="716"/>
      <c r="N3" s="704"/>
      <c r="O3" s="705"/>
      <c r="P3" s="705"/>
      <c r="Q3" s="706"/>
      <c r="R3" s="701" t="s">
        <v>134</v>
      </c>
      <c r="S3" s="701" t="s">
        <v>82</v>
      </c>
      <c r="T3" s="437"/>
      <c r="U3" s="438"/>
      <c r="V3" s="137"/>
      <c r="W3" s="137"/>
      <c r="X3" s="137"/>
      <c r="Y3" s="137"/>
      <c r="Z3" s="137"/>
      <c r="AA3" s="137"/>
      <c r="AB3" s="137"/>
      <c r="AC3" s="137"/>
      <c r="AD3" s="137"/>
      <c r="AE3" s="137"/>
      <c r="AF3" s="137"/>
      <c r="AG3" s="137"/>
      <c r="AH3" s="137"/>
    </row>
    <row r="4" spans="1:34" ht="19.5" customHeight="1" thickTop="1" thickBot="1" x14ac:dyDescent="0.2">
      <c r="A4" s="137"/>
      <c r="B4" s="709"/>
      <c r="C4" s="710"/>
      <c r="D4" s="233"/>
      <c r="E4" s="718"/>
      <c r="F4" s="727" t="s">
        <v>324</v>
      </c>
      <c r="G4" s="728"/>
      <c r="H4" s="728"/>
      <c r="I4" s="729"/>
      <c r="J4" s="720" t="s">
        <v>72</v>
      </c>
      <c r="K4" s="721"/>
      <c r="L4" s="721"/>
      <c r="M4" s="721"/>
      <c r="N4" s="725"/>
      <c r="O4" s="725"/>
      <c r="P4" s="725"/>
      <c r="Q4" s="726"/>
      <c r="R4" s="702"/>
      <c r="S4" s="702"/>
      <c r="T4" s="439" t="s">
        <v>305</v>
      </c>
      <c r="U4" s="440" t="s">
        <v>306</v>
      </c>
      <c r="V4" s="137"/>
      <c r="W4" s="137"/>
      <c r="X4" s="137"/>
      <c r="Y4" s="137"/>
      <c r="Z4" s="137"/>
      <c r="AA4" s="137"/>
      <c r="AB4" s="137"/>
      <c r="AC4" s="137"/>
      <c r="AD4" s="137"/>
      <c r="AE4" s="137"/>
      <c r="AF4" s="137"/>
      <c r="AG4" s="137"/>
      <c r="AH4" s="137"/>
    </row>
    <row r="5" spans="1:34" ht="19.5" customHeight="1" thickTop="1" x14ac:dyDescent="0.15">
      <c r="A5" s="137"/>
      <c r="B5" s="709"/>
      <c r="C5" s="710"/>
      <c r="D5" s="233"/>
      <c r="E5" s="718"/>
      <c r="F5" s="458"/>
      <c r="G5" s="459"/>
      <c r="H5" s="459"/>
      <c r="I5" s="460"/>
      <c r="J5" s="730"/>
      <c r="K5" s="731"/>
      <c r="L5" s="731"/>
      <c r="M5" s="732"/>
      <c r="N5" s="722" t="s">
        <v>81</v>
      </c>
      <c r="O5" s="723"/>
      <c r="P5" s="723"/>
      <c r="Q5" s="724"/>
      <c r="R5" s="702"/>
      <c r="S5" s="702"/>
      <c r="T5" s="439"/>
      <c r="U5" s="440"/>
      <c r="V5" s="137"/>
      <c r="W5" s="137"/>
      <c r="X5" s="137"/>
      <c r="Y5" s="137"/>
      <c r="Z5" s="137"/>
      <c r="AA5" s="137"/>
      <c r="AB5" s="137"/>
      <c r="AC5" s="137"/>
      <c r="AD5" s="137"/>
      <c r="AE5" s="137"/>
      <c r="AF5" s="137"/>
      <c r="AG5" s="137"/>
      <c r="AH5" s="137"/>
    </row>
    <row r="6" spans="1:34" ht="36.75" customHeight="1" x14ac:dyDescent="0.15">
      <c r="A6" s="137"/>
      <c r="B6" s="711"/>
      <c r="C6" s="712"/>
      <c r="D6" s="126"/>
      <c r="E6" s="719"/>
      <c r="F6" s="461" t="s">
        <v>85</v>
      </c>
      <c r="G6" s="462" t="s">
        <v>203</v>
      </c>
      <c r="H6" s="462" t="s">
        <v>204</v>
      </c>
      <c r="I6" s="393" t="s">
        <v>86</v>
      </c>
      <c r="J6" s="463" t="s">
        <v>79</v>
      </c>
      <c r="K6" s="392" t="s">
        <v>202</v>
      </c>
      <c r="L6" s="392" t="s">
        <v>201</v>
      </c>
      <c r="M6" s="464" t="s">
        <v>80</v>
      </c>
      <c r="N6" s="466" t="s">
        <v>77</v>
      </c>
      <c r="O6" s="467" t="s">
        <v>202</v>
      </c>
      <c r="P6" s="467" t="s">
        <v>201</v>
      </c>
      <c r="Q6" s="468" t="s">
        <v>78</v>
      </c>
      <c r="R6" s="703"/>
      <c r="S6" s="703"/>
      <c r="T6" s="441"/>
      <c r="U6" s="442"/>
      <c r="V6" s="137"/>
      <c r="W6" s="175" t="s">
        <v>205</v>
      </c>
      <c r="X6" s="137"/>
      <c r="Y6" s="137"/>
      <c r="Z6" s="137"/>
      <c r="AA6" s="137"/>
      <c r="AB6" s="137"/>
      <c r="AC6" s="137"/>
      <c r="AD6" s="137"/>
      <c r="AE6" s="137"/>
      <c r="AF6" s="137"/>
      <c r="AG6" s="137"/>
      <c r="AH6" s="137"/>
    </row>
    <row r="7" spans="1:34" x14ac:dyDescent="0.2">
      <c r="A7" s="137"/>
      <c r="B7" s="191" t="s">
        <v>21</v>
      </c>
      <c r="C7" s="119" t="s">
        <v>380</v>
      </c>
      <c r="D7" s="157"/>
      <c r="E7" s="450">
        <f>最終需要額入力!L6</f>
        <v>0</v>
      </c>
      <c r="F7" s="394">
        <f>計算シート!F7</f>
        <v>0</v>
      </c>
      <c r="G7" s="395">
        <f>計算シート!L7</f>
        <v>0</v>
      </c>
      <c r="H7" s="395">
        <f>計算シート!V7</f>
        <v>0</v>
      </c>
      <c r="I7" s="396">
        <f>F7+G7+H7</f>
        <v>0</v>
      </c>
      <c r="J7" s="394">
        <f>計算シート!G7</f>
        <v>0</v>
      </c>
      <c r="K7" s="395">
        <f>計算シート!M7</f>
        <v>0</v>
      </c>
      <c r="L7" s="395">
        <f>計算シート!W7</f>
        <v>0</v>
      </c>
      <c r="M7" s="396">
        <f>J7+K7+L7</f>
        <v>0</v>
      </c>
      <c r="N7" s="394">
        <f>計算シート!H7</f>
        <v>0</v>
      </c>
      <c r="O7" s="395">
        <f>計算シート!N7</f>
        <v>0</v>
      </c>
      <c r="P7" s="395">
        <f>計算シート!X7</f>
        <v>0</v>
      </c>
      <c r="Q7" s="396">
        <f>N7+O7+P7</f>
        <v>0</v>
      </c>
      <c r="R7" s="567"/>
      <c r="S7" s="567"/>
      <c r="T7" s="403">
        <f>'計算シート（雇用誘発数）'!G9</f>
        <v>0</v>
      </c>
      <c r="U7" s="404">
        <f>'計算シート（雇用誘発数）'!O9</f>
        <v>0</v>
      </c>
      <c r="V7" s="137"/>
      <c r="W7" s="176">
        <f t="shared" ref="W7:W42" si="0">K7+L7</f>
        <v>0</v>
      </c>
      <c r="X7" s="176">
        <f t="shared" ref="X7:X42" si="1">O7+P7</f>
        <v>0</v>
      </c>
      <c r="Y7" s="137"/>
      <c r="Z7" s="137"/>
      <c r="AA7" s="137"/>
      <c r="AB7" s="137"/>
      <c r="AC7" s="137"/>
      <c r="AD7" s="137"/>
      <c r="AE7" s="137"/>
      <c r="AF7" s="137"/>
      <c r="AG7" s="137"/>
      <c r="AH7" s="137"/>
    </row>
    <row r="8" spans="1:34" x14ac:dyDescent="0.2">
      <c r="A8" s="137"/>
      <c r="B8" s="191" t="s">
        <v>22</v>
      </c>
      <c r="C8" s="119" t="s">
        <v>3</v>
      </c>
      <c r="D8" s="157"/>
      <c r="E8" s="451">
        <f>最終需要額入力!L7</f>
        <v>0</v>
      </c>
      <c r="F8" s="394">
        <f>計算シート!F8</f>
        <v>0</v>
      </c>
      <c r="G8" s="395">
        <f>計算シート!L8</f>
        <v>0</v>
      </c>
      <c r="H8" s="395">
        <f>計算シート!V8</f>
        <v>0</v>
      </c>
      <c r="I8" s="396">
        <f t="shared" ref="I8:I41" si="2">F8+G8+H8</f>
        <v>0</v>
      </c>
      <c r="J8" s="394">
        <f>計算シート!G8</f>
        <v>0</v>
      </c>
      <c r="K8" s="395">
        <f>計算シート!M8</f>
        <v>0</v>
      </c>
      <c r="L8" s="395">
        <f>計算シート!W8</f>
        <v>0</v>
      </c>
      <c r="M8" s="396">
        <f t="shared" ref="M8:M38" si="3">J8+K8+L8</f>
        <v>0</v>
      </c>
      <c r="N8" s="394">
        <f>計算シート!H8</f>
        <v>0</v>
      </c>
      <c r="O8" s="395">
        <f>計算シート!N8</f>
        <v>0</v>
      </c>
      <c r="P8" s="395">
        <f>計算シート!X8</f>
        <v>0</v>
      </c>
      <c r="Q8" s="396">
        <f t="shared" ref="Q8:Q38" si="4">N8+O8+P8</f>
        <v>0</v>
      </c>
      <c r="R8" s="568"/>
      <c r="S8" s="568"/>
      <c r="T8" s="405">
        <f>'計算シート（雇用誘発数）'!G10</f>
        <v>0</v>
      </c>
      <c r="U8" s="406">
        <f>'計算シート（雇用誘発数）'!O10</f>
        <v>0</v>
      </c>
      <c r="V8" s="137"/>
      <c r="W8" s="176">
        <f t="shared" si="0"/>
        <v>0</v>
      </c>
      <c r="X8" s="176">
        <f t="shared" si="1"/>
        <v>0</v>
      </c>
      <c r="Y8" s="137"/>
      <c r="Z8" s="137"/>
      <c r="AA8" s="137"/>
      <c r="AB8" s="137"/>
      <c r="AC8" s="137"/>
      <c r="AD8" s="137"/>
      <c r="AE8" s="137"/>
      <c r="AF8" s="137"/>
      <c r="AG8" s="137"/>
      <c r="AH8" s="137"/>
    </row>
    <row r="9" spans="1:34" x14ac:dyDescent="0.2">
      <c r="A9" s="137"/>
      <c r="B9" s="191" t="s">
        <v>219</v>
      </c>
      <c r="C9" s="119" t="s">
        <v>258</v>
      </c>
      <c r="D9" s="157"/>
      <c r="E9" s="451">
        <f>最終需要額入力!L8</f>
        <v>0</v>
      </c>
      <c r="F9" s="394">
        <f>計算シート!F9</f>
        <v>0</v>
      </c>
      <c r="G9" s="395">
        <f>計算シート!L9</f>
        <v>0</v>
      </c>
      <c r="H9" s="395">
        <f>計算シート!V9</f>
        <v>0</v>
      </c>
      <c r="I9" s="396">
        <f t="shared" si="2"/>
        <v>0</v>
      </c>
      <c r="J9" s="394">
        <f>計算シート!G9</f>
        <v>0</v>
      </c>
      <c r="K9" s="395">
        <f>計算シート!M9</f>
        <v>0</v>
      </c>
      <c r="L9" s="395">
        <f>計算シート!W9</f>
        <v>0</v>
      </c>
      <c r="M9" s="396">
        <f t="shared" si="3"/>
        <v>0</v>
      </c>
      <c r="N9" s="394">
        <f>計算シート!H9</f>
        <v>0</v>
      </c>
      <c r="O9" s="395">
        <f>計算シート!N9</f>
        <v>0</v>
      </c>
      <c r="P9" s="395">
        <f>計算シート!X9</f>
        <v>0</v>
      </c>
      <c r="Q9" s="396">
        <f t="shared" si="4"/>
        <v>0</v>
      </c>
      <c r="R9" s="568"/>
      <c r="S9" s="568"/>
      <c r="T9" s="405">
        <f>'計算シート（雇用誘発数）'!G11</f>
        <v>0</v>
      </c>
      <c r="U9" s="406">
        <f>'計算シート（雇用誘発数）'!O11</f>
        <v>0</v>
      </c>
      <c r="V9" s="137"/>
      <c r="W9" s="176">
        <f t="shared" si="0"/>
        <v>0</v>
      </c>
      <c r="X9" s="176">
        <f t="shared" si="1"/>
        <v>0</v>
      </c>
      <c r="Y9" s="137"/>
      <c r="Z9" s="137"/>
      <c r="AA9" s="137"/>
      <c r="AB9" s="137"/>
      <c r="AC9" s="137"/>
      <c r="AD9" s="137"/>
      <c r="AE9" s="137"/>
      <c r="AF9" s="137"/>
      <c r="AG9" s="137"/>
      <c r="AH9" s="137"/>
    </row>
    <row r="10" spans="1:34" x14ac:dyDescent="0.2">
      <c r="A10" s="137"/>
      <c r="B10" s="191" t="s">
        <v>220</v>
      </c>
      <c r="C10" s="119" t="s">
        <v>4</v>
      </c>
      <c r="D10" s="157"/>
      <c r="E10" s="451">
        <f>最終需要額入力!L9</f>
        <v>0</v>
      </c>
      <c r="F10" s="394">
        <f>計算シート!F10</f>
        <v>0</v>
      </c>
      <c r="G10" s="395">
        <f>計算シート!L10</f>
        <v>0</v>
      </c>
      <c r="H10" s="395">
        <f>計算シート!V10</f>
        <v>0</v>
      </c>
      <c r="I10" s="396">
        <f t="shared" si="2"/>
        <v>0</v>
      </c>
      <c r="J10" s="394">
        <f>計算シート!G10</f>
        <v>0</v>
      </c>
      <c r="K10" s="395">
        <f>計算シート!M10</f>
        <v>0</v>
      </c>
      <c r="L10" s="395">
        <f>計算シート!W10</f>
        <v>0</v>
      </c>
      <c r="M10" s="396">
        <f t="shared" si="3"/>
        <v>0</v>
      </c>
      <c r="N10" s="394">
        <f>計算シート!H10</f>
        <v>0</v>
      </c>
      <c r="O10" s="395">
        <f>計算シート!N10</f>
        <v>0</v>
      </c>
      <c r="P10" s="395">
        <f>計算シート!X10</f>
        <v>0</v>
      </c>
      <c r="Q10" s="396">
        <f t="shared" si="4"/>
        <v>0</v>
      </c>
      <c r="R10" s="568"/>
      <c r="S10" s="568"/>
      <c r="T10" s="405">
        <f>'計算シート（雇用誘発数）'!G12</f>
        <v>0</v>
      </c>
      <c r="U10" s="406">
        <f>'計算シート（雇用誘発数）'!O12</f>
        <v>0</v>
      </c>
      <c r="V10" s="137"/>
      <c r="W10" s="176">
        <f t="shared" si="0"/>
        <v>0</v>
      </c>
      <c r="X10" s="176">
        <f t="shared" si="1"/>
        <v>0</v>
      </c>
      <c r="Y10" s="137"/>
      <c r="Z10" s="137"/>
      <c r="AA10" s="137"/>
      <c r="AB10" s="137"/>
      <c r="AC10" s="137"/>
      <c r="AD10" s="137"/>
      <c r="AE10" s="137"/>
      <c r="AF10" s="137"/>
      <c r="AG10" s="137"/>
      <c r="AH10" s="137"/>
    </row>
    <row r="11" spans="1:34" ht="13.5" customHeight="1" x14ac:dyDescent="0.2">
      <c r="A11" s="137"/>
      <c r="B11" s="191" t="s">
        <v>221</v>
      </c>
      <c r="C11" s="119" t="s">
        <v>5</v>
      </c>
      <c r="D11" s="157"/>
      <c r="E11" s="451">
        <f>最終需要額入力!L10</f>
        <v>0</v>
      </c>
      <c r="F11" s="394">
        <f>計算シート!F11</f>
        <v>0</v>
      </c>
      <c r="G11" s="395">
        <f>計算シート!L11</f>
        <v>0</v>
      </c>
      <c r="H11" s="395">
        <f>計算シート!V11</f>
        <v>0</v>
      </c>
      <c r="I11" s="396">
        <f t="shared" si="2"/>
        <v>0</v>
      </c>
      <c r="J11" s="394">
        <f>計算シート!G11</f>
        <v>0</v>
      </c>
      <c r="K11" s="395">
        <f>計算シート!M11</f>
        <v>0</v>
      </c>
      <c r="L11" s="395">
        <f>計算シート!W11</f>
        <v>0</v>
      </c>
      <c r="M11" s="396">
        <f t="shared" si="3"/>
        <v>0</v>
      </c>
      <c r="N11" s="394">
        <f>計算シート!H11</f>
        <v>0</v>
      </c>
      <c r="O11" s="395">
        <f>計算シート!N11</f>
        <v>0</v>
      </c>
      <c r="P11" s="395">
        <f>計算シート!X11</f>
        <v>0</v>
      </c>
      <c r="Q11" s="396">
        <f t="shared" si="4"/>
        <v>0</v>
      </c>
      <c r="R11" s="568"/>
      <c r="S11" s="568"/>
      <c r="T11" s="405">
        <f>'計算シート（雇用誘発数）'!G13</f>
        <v>0</v>
      </c>
      <c r="U11" s="406">
        <f>'計算シート（雇用誘発数）'!O13</f>
        <v>0</v>
      </c>
      <c r="V11" s="137"/>
      <c r="W11" s="176">
        <f t="shared" si="0"/>
        <v>0</v>
      </c>
      <c r="X11" s="176">
        <f t="shared" si="1"/>
        <v>0</v>
      </c>
      <c r="Y11" s="137"/>
      <c r="Z11" s="137"/>
      <c r="AA11" s="137"/>
      <c r="AB11" s="137"/>
      <c r="AC11" s="137"/>
      <c r="AD11" s="137"/>
      <c r="AE11" s="137"/>
      <c r="AF11" s="137"/>
      <c r="AG11" s="137"/>
      <c r="AH11" s="137"/>
    </row>
    <row r="12" spans="1:34" x14ac:dyDescent="0.2">
      <c r="A12" s="137"/>
      <c r="B12" s="192" t="s">
        <v>222</v>
      </c>
      <c r="C12" s="122" t="s">
        <v>6</v>
      </c>
      <c r="D12" s="431"/>
      <c r="E12" s="452">
        <f>最終需要額入力!L11</f>
        <v>0</v>
      </c>
      <c r="F12" s="397">
        <f>計算シート!F12</f>
        <v>0</v>
      </c>
      <c r="G12" s="398">
        <f>計算シート!L12</f>
        <v>0</v>
      </c>
      <c r="H12" s="398">
        <f>計算シート!V12</f>
        <v>0</v>
      </c>
      <c r="I12" s="399">
        <f t="shared" si="2"/>
        <v>0</v>
      </c>
      <c r="J12" s="397">
        <f>計算シート!G12</f>
        <v>0</v>
      </c>
      <c r="K12" s="398">
        <f>計算シート!M12</f>
        <v>0</v>
      </c>
      <c r="L12" s="398">
        <f>計算シート!W12</f>
        <v>0</v>
      </c>
      <c r="M12" s="399">
        <f t="shared" si="3"/>
        <v>0</v>
      </c>
      <c r="N12" s="397">
        <f>計算シート!H12</f>
        <v>0</v>
      </c>
      <c r="O12" s="398">
        <f>計算シート!N12</f>
        <v>0</v>
      </c>
      <c r="P12" s="398">
        <f>計算シート!X12</f>
        <v>0</v>
      </c>
      <c r="Q12" s="399">
        <f t="shared" si="4"/>
        <v>0</v>
      </c>
      <c r="R12" s="568"/>
      <c r="S12" s="568"/>
      <c r="T12" s="407">
        <f>'計算シート（雇用誘発数）'!G14</f>
        <v>0</v>
      </c>
      <c r="U12" s="408">
        <f>'計算シート（雇用誘発数）'!O14</f>
        <v>0</v>
      </c>
      <c r="V12" s="137"/>
      <c r="W12" s="176">
        <f t="shared" si="0"/>
        <v>0</v>
      </c>
      <c r="X12" s="176">
        <f t="shared" si="1"/>
        <v>0</v>
      </c>
      <c r="Y12" s="137"/>
      <c r="Z12" s="137"/>
      <c r="AA12" s="137"/>
      <c r="AB12" s="137"/>
      <c r="AC12" s="137"/>
      <c r="AD12" s="137"/>
      <c r="AE12" s="137"/>
      <c r="AF12" s="137"/>
      <c r="AG12" s="137"/>
      <c r="AH12" s="137"/>
    </row>
    <row r="13" spans="1:34" ht="13.5" customHeight="1" x14ac:dyDescent="0.2">
      <c r="A13" s="137"/>
      <c r="B13" s="191" t="s">
        <v>223</v>
      </c>
      <c r="C13" s="119" t="s">
        <v>7</v>
      </c>
      <c r="D13" s="157"/>
      <c r="E13" s="451">
        <f>最終需要額入力!L12</f>
        <v>0</v>
      </c>
      <c r="F13" s="394">
        <f>計算シート!F13</f>
        <v>0</v>
      </c>
      <c r="G13" s="395">
        <f>計算シート!L13</f>
        <v>0</v>
      </c>
      <c r="H13" s="395">
        <f>計算シート!V13</f>
        <v>0</v>
      </c>
      <c r="I13" s="396">
        <f t="shared" si="2"/>
        <v>0</v>
      </c>
      <c r="J13" s="394">
        <f>計算シート!G13</f>
        <v>0</v>
      </c>
      <c r="K13" s="395">
        <f>計算シート!M13</f>
        <v>0</v>
      </c>
      <c r="L13" s="395">
        <f>計算シート!W13</f>
        <v>0</v>
      </c>
      <c r="M13" s="396">
        <f t="shared" si="3"/>
        <v>0</v>
      </c>
      <c r="N13" s="394">
        <f>計算シート!H13</f>
        <v>0</v>
      </c>
      <c r="O13" s="395">
        <f>計算シート!N13</f>
        <v>0</v>
      </c>
      <c r="P13" s="395">
        <f>計算シート!X13</f>
        <v>0</v>
      </c>
      <c r="Q13" s="396">
        <f t="shared" si="4"/>
        <v>0</v>
      </c>
      <c r="R13" s="568"/>
      <c r="S13" s="568"/>
      <c r="T13" s="405">
        <f>'計算シート（雇用誘発数）'!G15</f>
        <v>0</v>
      </c>
      <c r="U13" s="406">
        <f>'計算シート（雇用誘発数）'!O15</f>
        <v>0</v>
      </c>
      <c r="V13" s="137"/>
      <c r="W13" s="176">
        <f t="shared" si="0"/>
        <v>0</v>
      </c>
      <c r="X13" s="176">
        <f t="shared" si="1"/>
        <v>0</v>
      </c>
      <c r="Y13" s="137"/>
      <c r="Z13" s="137"/>
      <c r="AA13" s="137"/>
      <c r="AB13" s="137"/>
      <c r="AC13" s="137"/>
      <c r="AD13" s="137"/>
      <c r="AE13" s="137"/>
      <c r="AF13" s="137"/>
      <c r="AG13" s="137"/>
      <c r="AH13" s="137"/>
    </row>
    <row r="14" spans="1:34" ht="13.5" customHeight="1" x14ac:dyDescent="0.2">
      <c r="A14" s="137"/>
      <c r="B14" s="191" t="s">
        <v>224</v>
      </c>
      <c r="C14" s="119" t="s">
        <v>381</v>
      </c>
      <c r="D14" s="157"/>
      <c r="E14" s="451">
        <f>最終需要額入力!L13</f>
        <v>0</v>
      </c>
      <c r="F14" s="394">
        <f>計算シート!F14</f>
        <v>0</v>
      </c>
      <c r="G14" s="395">
        <f>計算シート!L14</f>
        <v>0</v>
      </c>
      <c r="H14" s="395">
        <f>計算シート!V14</f>
        <v>0</v>
      </c>
      <c r="I14" s="396">
        <f t="shared" si="2"/>
        <v>0</v>
      </c>
      <c r="J14" s="394">
        <f>計算シート!G14</f>
        <v>0</v>
      </c>
      <c r="K14" s="395">
        <f>計算シート!M14</f>
        <v>0</v>
      </c>
      <c r="L14" s="395">
        <f>計算シート!W14</f>
        <v>0</v>
      </c>
      <c r="M14" s="396">
        <f t="shared" si="3"/>
        <v>0</v>
      </c>
      <c r="N14" s="394">
        <f>計算シート!H14</f>
        <v>0</v>
      </c>
      <c r="O14" s="395">
        <f>計算シート!N14</f>
        <v>0</v>
      </c>
      <c r="P14" s="395">
        <f>計算シート!X14</f>
        <v>0</v>
      </c>
      <c r="Q14" s="396">
        <f t="shared" si="4"/>
        <v>0</v>
      </c>
      <c r="R14" s="568"/>
      <c r="S14" s="568"/>
      <c r="T14" s="405">
        <f>'計算シート（雇用誘発数）'!G16</f>
        <v>0</v>
      </c>
      <c r="U14" s="406">
        <f>'計算シート（雇用誘発数）'!O16</f>
        <v>0</v>
      </c>
      <c r="V14" s="137"/>
      <c r="W14" s="176">
        <f t="shared" si="0"/>
        <v>0</v>
      </c>
      <c r="X14" s="176">
        <f t="shared" si="1"/>
        <v>0</v>
      </c>
      <c r="Y14" s="137"/>
      <c r="Z14" s="137"/>
      <c r="AA14" s="137"/>
      <c r="AB14" s="137"/>
      <c r="AC14" s="137"/>
      <c r="AD14" s="137"/>
      <c r="AE14" s="137"/>
      <c r="AF14" s="137"/>
      <c r="AG14" s="137"/>
      <c r="AH14" s="137"/>
    </row>
    <row r="15" spans="1:34" x14ac:dyDescent="0.2">
      <c r="A15" s="137"/>
      <c r="B15" s="191" t="s">
        <v>225</v>
      </c>
      <c r="C15" s="119" t="s">
        <v>8</v>
      </c>
      <c r="D15" s="157"/>
      <c r="E15" s="451">
        <f>最終需要額入力!L14</f>
        <v>0</v>
      </c>
      <c r="F15" s="394">
        <f>計算シート!F15</f>
        <v>0</v>
      </c>
      <c r="G15" s="395">
        <f>計算シート!L15</f>
        <v>0</v>
      </c>
      <c r="H15" s="395">
        <f>計算シート!V15</f>
        <v>0</v>
      </c>
      <c r="I15" s="396">
        <f t="shared" si="2"/>
        <v>0</v>
      </c>
      <c r="J15" s="394">
        <f>計算シート!G15</f>
        <v>0</v>
      </c>
      <c r="K15" s="395">
        <f>計算シート!M15</f>
        <v>0</v>
      </c>
      <c r="L15" s="395">
        <f>計算シート!W15</f>
        <v>0</v>
      </c>
      <c r="M15" s="396">
        <f t="shared" si="3"/>
        <v>0</v>
      </c>
      <c r="N15" s="394">
        <f>計算シート!H15</f>
        <v>0</v>
      </c>
      <c r="O15" s="395">
        <f>計算シート!N15</f>
        <v>0</v>
      </c>
      <c r="P15" s="395">
        <f>計算シート!X15</f>
        <v>0</v>
      </c>
      <c r="Q15" s="396">
        <f t="shared" si="4"/>
        <v>0</v>
      </c>
      <c r="R15" s="568"/>
      <c r="S15" s="568"/>
      <c r="T15" s="405">
        <f>'計算シート（雇用誘発数）'!G17</f>
        <v>0</v>
      </c>
      <c r="U15" s="406">
        <f>'計算シート（雇用誘発数）'!O17</f>
        <v>0</v>
      </c>
      <c r="V15" s="137"/>
      <c r="W15" s="176">
        <f t="shared" si="0"/>
        <v>0</v>
      </c>
      <c r="X15" s="176">
        <f t="shared" si="1"/>
        <v>0</v>
      </c>
      <c r="Y15" s="137"/>
      <c r="Z15" s="137"/>
      <c r="AA15" s="137"/>
      <c r="AB15" s="137"/>
      <c r="AC15" s="137"/>
      <c r="AD15" s="137"/>
      <c r="AE15" s="137"/>
      <c r="AF15" s="137"/>
      <c r="AG15" s="137"/>
      <c r="AH15" s="137"/>
    </row>
    <row r="16" spans="1:34" x14ac:dyDescent="0.2">
      <c r="A16" s="137"/>
      <c r="B16" s="195" t="s">
        <v>226</v>
      </c>
      <c r="C16" s="124" t="s">
        <v>9</v>
      </c>
      <c r="D16" s="432"/>
      <c r="E16" s="453">
        <f>最終需要額入力!L15</f>
        <v>0</v>
      </c>
      <c r="F16" s="400">
        <f>計算シート!F16</f>
        <v>0</v>
      </c>
      <c r="G16" s="401">
        <f>計算シート!L16</f>
        <v>0</v>
      </c>
      <c r="H16" s="401">
        <f>計算シート!V16</f>
        <v>0</v>
      </c>
      <c r="I16" s="402">
        <f t="shared" si="2"/>
        <v>0</v>
      </c>
      <c r="J16" s="400">
        <f>計算シート!G16</f>
        <v>0</v>
      </c>
      <c r="K16" s="401">
        <f>計算シート!M16</f>
        <v>0</v>
      </c>
      <c r="L16" s="401">
        <f>計算シート!W16</f>
        <v>0</v>
      </c>
      <c r="M16" s="402">
        <f t="shared" si="3"/>
        <v>0</v>
      </c>
      <c r="N16" s="400">
        <f>計算シート!H16</f>
        <v>0</v>
      </c>
      <c r="O16" s="401">
        <f>計算シート!N16</f>
        <v>0</v>
      </c>
      <c r="P16" s="401">
        <f>計算シート!X16</f>
        <v>0</v>
      </c>
      <c r="Q16" s="402">
        <f t="shared" si="4"/>
        <v>0</v>
      </c>
      <c r="R16" s="568"/>
      <c r="S16" s="568"/>
      <c r="T16" s="409">
        <f>'計算シート（雇用誘発数）'!G18</f>
        <v>0</v>
      </c>
      <c r="U16" s="410">
        <f>'計算シート（雇用誘発数）'!O18</f>
        <v>0</v>
      </c>
      <c r="V16" s="137"/>
      <c r="W16" s="176">
        <f t="shared" si="0"/>
        <v>0</v>
      </c>
      <c r="X16" s="176">
        <f t="shared" si="1"/>
        <v>0</v>
      </c>
      <c r="Y16" s="137"/>
      <c r="Z16" s="137"/>
      <c r="AA16" s="137"/>
      <c r="AB16" s="137"/>
      <c r="AC16" s="137"/>
      <c r="AD16" s="137"/>
      <c r="AE16" s="137"/>
      <c r="AF16" s="137"/>
      <c r="AG16" s="137"/>
      <c r="AH16" s="137"/>
    </row>
    <row r="17" spans="1:34" x14ac:dyDescent="0.2">
      <c r="A17" s="137"/>
      <c r="B17" s="191" t="s">
        <v>227</v>
      </c>
      <c r="C17" s="119" t="s">
        <v>10</v>
      </c>
      <c r="D17" s="157"/>
      <c r="E17" s="451">
        <f>最終需要額入力!L16</f>
        <v>0</v>
      </c>
      <c r="F17" s="394">
        <f>計算シート!F17</f>
        <v>0</v>
      </c>
      <c r="G17" s="395">
        <f>計算シート!L17</f>
        <v>0</v>
      </c>
      <c r="H17" s="395">
        <f>計算シート!V17</f>
        <v>0</v>
      </c>
      <c r="I17" s="396">
        <f t="shared" si="2"/>
        <v>0</v>
      </c>
      <c r="J17" s="394">
        <f>計算シート!G17</f>
        <v>0</v>
      </c>
      <c r="K17" s="395">
        <f>計算シート!M17</f>
        <v>0</v>
      </c>
      <c r="L17" s="395">
        <f>計算シート!W17</f>
        <v>0</v>
      </c>
      <c r="M17" s="396">
        <f t="shared" si="3"/>
        <v>0</v>
      </c>
      <c r="N17" s="394">
        <f>計算シート!H17</f>
        <v>0</v>
      </c>
      <c r="O17" s="395">
        <f>計算シート!N17</f>
        <v>0</v>
      </c>
      <c r="P17" s="395">
        <f>計算シート!X17</f>
        <v>0</v>
      </c>
      <c r="Q17" s="396">
        <f t="shared" si="4"/>
        <v>0</v>
      </c>
      <c r="R17" s="568"/>
      <c r="S17" s="568"/>
      <c r="T17" s="405">
        <f>'計算シート（雇用誘発数）'!G19</f>
        <v>0</v>
      </c>
      <c r="U17" s="406">
        <f>'計算シート（雇用誘発数）'!O19</f>
        <v>0</v>
      </c>
      <c r="V17" s="137"/>
      <c r="W17" s="176">
        <f t="shared" si="0"/>
        <v>0</v>
      </c>
      <c r="X17" s="176">
        <f t="shared" si="1"/>
        <v>0</v>
      </c>
      <c r="Y17" s="137"/>
      <c r="Z17" s="137"/>
      <c r="AA17" s="137"/>
      <c r="AB17" s="137"/>
      <c r="AC17" s="137"/>
      <c r="AD17" s="137"/>
      <c r="AE17" s="137"/>
      <c r="AF17" s="137"/>
      <c r="AG17" s="137"/>
      <c r="AH17" s="137"/>
    </row>
    <row r="18" spans="1:34" x14ac:dyDescent="0.2">
      <c r="A18" s="137"/>
      <c r="B18" s="191" t="s">
        <v>228</v>
      </c>
      <c r="C18" s="119" t="s">
        <v>11</v>
      </c>
      <c r="D18" s="157"/>
      <c r="E18" s="451">
        <f>最終需要額入力!L17</f>
        <v>0</v>
      </c>
      <c r="F18" s="394">
        <f>計算シート!F18</f>
        <v>0</v>
      </c>
      <c r="G18" s="395">
        <f>計算シート!L18</f>
        <v>0</v>
      </c>
      <c r="H18" s="395">
        <f>計算シート!V18</f>
        <v>0</v>
      </c>
      <c r="I18" s="396">
        <f t="shared" si="2"/>
        <v>0</v>
      </c>
      <c r="J18" s="394">
        <f>計算シート!G18</f>
        <v>0</v>
      </c>
      <c r="K18" s="395">
        <f>計算シート!M18</f>
        <v>0</v>
      </c>
      <c r="L18" s="395">
        <f>計算シート!W18</f>
        <v>0</v>
      </c>
      <c r="M18" s="396">
        <f t="shared" si="3"/>
        <v>0</v>
      </c>
      <c r="N18" s="394">
        <f>計算シート!H18</f>
        <v>0</v>
      </c>
      <c r="O18" s="395">
        <f>計算シート!N18</f>
        <v>0</v>
      </c>
      <c r="P18" s="395">
        <f>計算シート!X18</f>
        <v>0</v>
      </c>
      <c r="Q18" s="396">
        <f t="shared" si="4"/>
        <v>0</v>
      </c>
      <c r="R18" s="568"/>
      <c r="S18" s="568"/>
      <c r="T18" s="405">
        <f>'計算シート（雇用誘発数）'!G20</f>
        <v>0</v>
      </c>
      <c r="U18" s="406">
        <f>'計算シート（雇用誘発数）'!O20</f>
        <v>0</v>
      </c>
      <c r="V18" s="137"/>
      <c r="W18" s="176">
        <f t="shared" si="0"/>
        <v>0</v>
      </c>
      <c r="X18" s="176">
        <f t="shared" si="1"/>
        <v>0</v>
      </c>
      <c r="Y18" s="137"/>
      <c r="Z18" s="137"/>
      <c r="AA18" s="137"/>
      <c r="AB18" s="137"/>
      <c r="AC18" s="137"/>
      <c r="AD18" s="137"/>
      <c r="AE18" s="137"/>
      <c r="AF18" s="137"/>
      <c r="AG18" s="137"/>
      <c r="AH18" s="137"/>
    </row>
    <row r="19" spans="1:34" x14ac:dyDescent="0.2">
      <c r="A19" s="137"/>
      <c r="B19" s="191" t="s">
        <v>229</v>
      </c>
      <c r="C19" s="119" t="s">
        <v>259</v>
      </c>
      <c r="D19" s="157"/>
      <c r="E19" s="451">
        <f>最終需要額入力!L18</f>
        <v>0</v>
      </c>
      <c r="F19" s="394">
        <f>計算シート!F19</f>
        <v>0</v>
      </c>
      <c r="G19" s="395">
        <f>計算シート!L19</f>
        <v>0</v>
      </c>
      <c r="H19" s="395">
        <f>計算シート!V19</f>
        <v>0</v>
      </c>
      <c r="I19" s="396">
        <f t="shared" si="2"/>
        <v>0</v>
      </c>
      <c r="J19" s="394">
        <f>計算シート!G19</f>
        <v>0</v>
      </c>
      <c r="K19" s="395">
        <f>計算シート!M19</f>
        <v>0</v>
      </c>
      <c r="L19" s="395">
        <f>計算シート!W19</f>
        <v>0</v>
      </c>
      <c r="M19" s="396">
        <f t="shared" si="3"/>
        <v>0</v>
      </c>
      <c r="N19" s="394">
        <f>計算シート!H19</f>
        <v>0</v>
      </c>
      <c r="O19" s="395">
        <f>計算シート!N19</f>
        <v>0</v>
      </c>
      <c r="P19" s="395">
        <f>計算シート!X19</f>
        <v>0</v>
      </c>
      <c r="Q19" s="396">
        <f t="shared" si="4"/>
        <v>0</v>
      </c>
      <c r="R19" s="568"/>
      <c r="S19" s="568"/>
      <c r="T19" s="405">
        <f>'計算シート（雇用誘発数）'!G21</f>
        <v>0</v>
      </c>
      <c r="U19" s="406">
        <f>'計算シート（雇用誘発数）'!O21</f>
        <v>0</v>
      </c>
      <c r="V19" s="137"/>
      <c r="W19" s="176">
        <f t="shared" si="0"/>
        <v>0</v>
      </c>
      <c r="X19" s="176">
        <f t="shared" si="1"/>
        <v>0</v>
      </c>
      <c r="Y19" s="137"/>
      <c r="Z19" s="137"/>
      <c r="AA19" s="137"/>
      <c r="AB19" s="137"/>
      <c r="AC19" s="137"/>
      <c r="AD19" s="137"/>
      <c r="AE19" s="137"/>
      <c r="AF19" s="137"/>
      <c r="AG19" s="137"/>
      <c r="AH19" s="137"/>
    </row>
    <row r="20" spans="1:34" x14ac:dyDescent="0.2">
      <c r="A20" s="137"/>
      <c r="B20" s="191" t="s">
        <v>230</v>
      </c>
      <c r="C20" s="119" t="s">
        <v>260</v>
      </c>
      <c r="D20" s="157"/>
      <c r="E20" s="451">
        <f>最終需要額入力!L19</f>
        <v>0</v>
      </c>
      <c r="F20" s="394">
        <f>計算シート!F20</f>
        <v>0</v>
      </c>
      <c r="G20" s="395">
        <f>計算シート!L20</f>
        <v>0</v>
      </c>
      <c r="H20" s="395">
        <f>計算シート!V20</f>
        <v>0</v>
      </c>
      <c r="I20" s="396">
        <f t="shared" si="2"/>
        <v>0</v>
      </c>
      <c r="J20" s="394">
        <f>計算シート!G20</f>
        <v>0</v>
      </c>
      <c r="K20" s="395">
        <f>計算シート!M20</f>
        <v>0</v>
      </c>
      <c r="L20" s="395">
        <f>計算シート!W20</f>
        <v>0</v>
      </c>
      <c r="M20" s="396">
        <f t="shared" si="3"/>
        <v>0</v>
      </c>
      <c r="N20" s="394">
        <f>計算シート!H20</f>
        <v>0</v>
      </c>
      <c r="O20" s="395">
        <f>計算シート!N20</f>
        <v>0</v>
      </c>
      <c r="P20" s="395">
        <f>計算シート!X20</f>
        <v>0</v>
      </c>
      <c r="Q20" s="396">
        <f t="shared" si="4"/>
        <v>0</v>
      </c>
      <c r="R20" s="568"/>
      <c r="S20" s="568"/>
      <c r="T20" s="405">
        <f>'計算シート（雇用誘発数）'!G22</f>
        <v>0</v>
      </c>
      <c r="U20" s="406">
        <f>'計算シート（雇用誘発数）'!O22</f>
        <v>0</v>
      </c>
      <c r="V20" s="137"/>
      <c r="W20" s="176">
        <f t="shared" si="0"/>
        <v>0</v>
      </c>
      <c r="X20" s="176">
        <f t="shared" si="1"/>
        <v>0</v>
      </c>
      <c r="Y20" s="137"/>
      <c r="Z20" s="137"/>
      <c r="AA20" s="137"/>
      <c r="AB20" s="137"/>
      <c r="AC20" s="137"/>
      <c r="AD20" s="137"/>
      <c r="AE20" s="137"/>
      <c r="AF20" s="137"/>
      <c r="AG20" s="137"/>
      <c r="AH20" s="137"/>
    </row>
    <row r="21" spans="1:34" x14ac:dyDescent="0.2">
      <c r="A21" s="137"/>
      <c r="B21" s="191" t="s">
        <v>231</v>
      </c>
      <c r="C21" s="119" t="s">
        <v>261</v>
      </c>
      <c r="D21" s="157"/>
      <c r="E21" s="451">
        <f>最終需要額入力!L20</f>
        <v>0</v>
      </c>
      <c r="F21" s="394">
        <f>計算シート!F21</f>
        <v>0</v>
      </c>
      <c r="G21" s="395">
        <f>計算シート!L21</f>
        <v>0</v>
      </c>
      <c r="H21" s="395">
        <f>計算シート!V21</f>
        <v>0</v>
      </c>
      <c r="I21" s="396">
        <f t="shared" si="2"/>
        <v>0</v>
      </c>
      <c r="J21" s="394">
        <f>計算シート!G21</f>
        <v>0</v>
      </c>
      <c r="K21" s="395">
        <f>計算シート!M21</f>
        <v>0</v>
      </c>
      <c r="L21" s="395">
        <f>計算シート!W21</f>
        <v>0</v>
      </c>
      <c r="M21" s="396">
        <f t="shared" si="3"/>
        <v>0</v>
      </c>
      <c r="N21" s="394">
        <f>計算シート!H21</f>
        <v>0</v>
      </c>
      <c r="O21" s="395">
        <f>計算シート!N21</f>
        <v>0</v>
      </c>
      <c r="P21" s="395">
        <f>計算シート!X21</f>
        <v>0</v>
      </c>
      <c r="Q21" s="396">
        <f t="shared" si="4"/>
        <v>0</v>
      </c>
      <c r="R21" s="568"/>
      <c r="S21" s="568"/>
      <c r="T21" s="405">
        <f>'計算シート（雇用誘発数）'!G23</f>
        <v>0</v>
      </c>
      <c r="U21" s="406">
        <f>'計算シート（雇用誘発数）'!O23</f>
        <v>0</v>
      </c>
      <c r="V21" s="137"/>
      <c r="W21" s="176">
        <f t="shared" si="0"/>
        <v>0</v>
      </c>
      <c r="X21" s="176">
        <f t="shared" si="1"/>
        <v>0</v>
      </c>
      <c r="Y21" s="137"/>
      <c r="Z21" s="137"/>
      <c r="AA21" s="137"/>
      <c r="AB21" s="137"/>
      <c r="AC21" s="137"/>
      <c r="AD21" s="137"/>
      <c r="AE21" s="137"/>
      <c r="AF21" s="137"/>
      <c r="AG21" s="137"/>
      <c r="AH21" s="137"/>
    </row>
    <row r="22" spans="1:34" x14ac:dyDescent="0.2">
      <c r="A22" s="137"/>
      <c r="B22" s="192" t="s">
        <v>232</v>
      </c>
      <c r="C22" s="122" t="s">
        <v>262</v>
      </c>
      <c r="D22" s="431"/>
      <c r="E22" s="452">
        <f>最終需要額入力!L21</f>
        <v>0</v>
      </c>
      <c r="F22" s="397">
        <f>計算シート!F22</f>
        <v>0</v>
      </c>
      <c r="G22" s="398">
        <f>計算シート!L22</f>
        <v>0</v>
      </c>
      <c r="H22" s="398">
        <f>計算シート!V22</f>
        <v>0</v>
      </c>
      <c r="I22" s="399">
        <f t="shared" si="2"/>
        <v>0</v>
      </c>
      <c r="J22" s="397">
        <f>計算シート!G22</f>
        <v>0</v>
      </c>
      <c r="K22" s="398">
        <f>計算シート!M22</f>
        <v>0</v>
      </c>
      <c r="L22" s="398">
        <f>計算シート!W22</f>
        <v>0</v>
      </c>
      <c r="M22" s="399">
        <f t="shared" si="3"/>
        <v>0</v>
      </c>
      <c r="N22" s="397">
        <f>計算シート!H22</f>
        <v>0</v>
      </c>
      <c r="O22" s="398">
        <f>計算シート!N22</f>
        <v>0</v>
      </c>
      <c r="P22" s="398">
        <f>計算シート!X22</f>
        <v>0</v>
      </c>
      <c r="Q22" s="399">
        <f t="shared" si="4"/>
        <v>0</v>
      </c>
      <c r="R22" s="568"/>
      <c r="S22" s="568"/>
      <c r="T22" s="407">
        <f>'計算シート（雇用誘発数）'!G24</f>
        <v>0</v>
      </c>
      <c r="U22" s="408">
        <f>'計算シート（雇用誘発数）'!O24</f>
        <v>0</v>
      </c>
      <c r="V22" s="137"/>
      <c r="W22" s="176">
        <f t="shared" si="0"/>
        <v>0</v>
      </c>
      <c r="X22" s="176">
        <f t="shared" si="1"/>
        <v>0</v>
      </c>
      <c r="Y22" s="137"/>
      <c r="Z22" s="137"/>
      <c r="AA22" s="137"/>
      <c r="AB22" s="137"/>
      <c r="AC22" s="137"/>
      <c r="AD22" s="137"/>
      <c r="AE22" s="137"/>
      <c r="AF22" s="137"/>
      <c r="AG22" s="137"/>
      <c r="AH22" s="137"/>
    </row>
    <row r="23" spans="1:34" x14ac:dyDescent="0.2">
      <c r="A23" s="137"/>
      <c r="B23" s="191" t="s">
        <v>233</v>
      </c>
      <c r="C23" s="119" t="s">
        <v>12</v>
      </c>
      <c r="D23" s="157"/>
      <c r="E23" s="451">
        <f>最終需要額入力!L22</f>
        <v>0</v>
      </c>
      <c r="F23" s="394">
        <f>計算シート!F23</f>
        <v>0</v>
      </c>
      <c r="G23" s="395">
        <f>計算シート!L23</f>
        <v>0</v>
      </c>
      <c r="H23" s="395">
        <f>計算シート!V23</f>
        <v>0</v>
      </c>
      <c r="I23" s="396">
        <f t="shared" si="2"/>
        <v>0</v>
      </c>
      <c r="J23" s="394">
        <f>計算シート!G23</f>
        <v>0</v>
      </c>
      <c r="K23" s="395">
        <f>計算シート!M23</f>
        <v>0</v>
      </c>
      <c r="L23" s="395">
        <f>計算シート!W23</f>
        <v>0</v>
      </c>
      <c r="M23" s="396">
        <f t="shared" si="3"/>
        <v>0</v>
      </c>
      <c r="N23" s="394">
        <f>計算シート!H23</f>
        <v>0</v>
      </c>
      <c r="O23" s="395">
        <f>計算シート!N23</f>
        <v>0</v>
      </c>
      <c r="P23" s="395">
        <f>計算シート!X23</f>
        <v>0</v>
      </c>
      <c r="Q23" s="396">
        <f t="shared" si="4"/>
        <v>0</v>
      </c>
      <c r="R23" s="568"/>
      <c r="S23" s="568"/>
      <c r="T23" s="405">
        <f>'計算シート（雇用誘発数）'!G25</f>
        <v>0</v>
      </c>
      <c r="U23" s="406">
        <f>'計算シート（雇用誘発数）'!O25</f>
        <v>0</v>
      </c>
      <c r="V23" s="137"/>
      <c r="W23" s="176">
        <f t="shared" si="0"/>
        <v>0</v>
      </c>
      <c r="X23" s="176">
        <f t="shared" si="1"/>
        <v>0</v>
      </c>
      <c r="Y23" s="137"/>
      <c r="Z23" s="137"/>
      <c r="AA23" s="137"/>
      <c r="AB23" s="137"/>
      <c r="AC23" s="137"/>
      <c r="AD23" s="137"/>
      <c r="AE23" s="137"/>
      <c r="AF23" s="137"/>
      <c r="AG23" s="137"/>
      <c r="AH23" s="137"/>
    </row>
    <row r="24" spans="1:34" ht="13.5" customHeight="1" x14ac:dyDescent="0.2">
      <c r="A24" s="137"/>
      <c r="B24" s="191" t="s">
        <v>234</v>
      </c>
      <c r="C24" s="119" t="s">
        <v>382</v>
      </c>
      <c r="D24" s="157"/>
      <c r="E24" s="451">
        <f>最終需要額入力!L23</f>
        <v>0</v>
      </c>
      <c r="F24" s="394">
        <f>計算シート!F24</f>
        <v>0</v>
      </c>
      <c r="G24" s="395">
        <f>計算シート!L24</f>
        <v>0</v>
      </c>
      <c r="H24" s="395">
        <f>計算シート!V24</f>
        <v>0</v>
      </c>
      <c r="I24" s="396">
        <f t="shared" si="2"/>
        <v>0</v>
      </c>
      <c r="J24" s="394">
        <f>計算シート!G24</f>
        <v>0</v>
      </c>
      <c r="K24" s="395">
        <f>計算シート!M24</f>
        <v>0</v>
      </c>
      <c r="L24" s="395">
        <f>計算シート!W24</f>
        <v>0</v>
      </c>
      <c r="M24" s="396">
        <f t="shared" si="3"/>
        <v>0</v>
      </c>
      <c r="N24" s="394">
        <f>計算シート!H24</f>
        <v>0</v>
      </c>
      <c r="O24" s="395">
        <f>計算シート!N24</f>
        <v>0</v>
      </c>
      <c r="P24" s="395">
        <f>計算シート!X24</f>
        <v>0</v>
      </c>
      <c r="Q24" s="396">
        <f t="shared" si="4"/>
        <v>0</v>
      </c>
      <c r="R24" s="568"/>
      <c r="S24" s="568"/>
      <c r="T24" s="405">
        <f>'計算シート（雇用誘発数）'!G26</f>
        <v>0</v>
      </c>
      <c r="U24" s="406">
        <f>'計算シート（雇用誘発数）'!O26</f>
        <v>0</v>
      </c>
      <c r="V24" s="137"/>
      <c r="W24" s="176">
        <f t="shared" si="0"/>
        <v>0</v>
      </c>
      <c r="X24" s="176">
        <f t="shared" si="1"/>
        <v>0</v>
      </c>
      <c r="Y24" s="137"/>
      <c r="Z24" s="137"/>
      <c r="AA24" s="137"/>
      <c r="AB24" s="137"/>
      <c r="AC24" s="137"/>
      <c r="AD24" s="137"/>
      <c r="AE24" s="137"/>
      <c r="AF24" s="137"/>
      <c r="AG24" s="137"/>
      <c r="AH24" s="137"/>
    </row>
    <row r="25" spans="1:34" x14ac:dyDescent="0.2">
      <c r="A25" s="137"/>
      <c r="B25" s="191" t="s">
        <v>0</v>
      </c>
      <c r="C25" s="119" t="s">
        <v>263</v>
      </c>
      <c r="D25" s="157"/>
      <c r="E25" s="451">
        <f>最終需要額入力!L24</f>
        <v>0</v>
      </c>
      <c r="F25" s="394">
        <f>計算シート!F25</f>
        <v>0</v>
      </c>
      <c r="G25" s="395">
        <f>計算シート!L25</f>
        <v>0</v>
      </c>
      <c r="H25" s="395">
        <f>計算シート!V25</f>
        <v>0</v>
      </c>
      <c r="I25" s="396">
        <f t="shared" si="2"/>
        <v>0</v>
      </c>
      <c r="J25" s="394">
        <f>計算シート!G25</f>
        <v>0</v>
      </c>
      <c r="K25" s="395">
        <f>計算シート!M25</f>
        <v>0</v>
      </c>
      <c r="L25" s="395">
        <f>計算シート!W25</f>
        <v>0</v>
      </c>
      <c r="M25" s="396">
        <f t="shared" si="3"/>
        <v>0</v>
      </c>
      <c r="N25" s="394">
        <f>計算シート!H25</f>
        <v>0</v>
      </c>
      <c r="O25" s="395">
        <f>計算シート!N25</f>
        <v>0</v>
      </c>
      <c r="P25" s="395">
        <f>計算シート!X25</f>
        <v>0</v>
      </c>
      <c r="Q25" s="396">
        <f t="shared" si="4"/>
        <v>0</v>
      </c>
      <c r="R25" s="568"/>
      <c r="S25" s="568"/>
      <c r="T25" s="405">
        <f>'計算シート（雇用誘発数）'!G27</f>
        <v>0</v>
      </c>
      <c r="U25" s="406">
        <f>'計算シート（雇用誘発数）'!O27</f>
        <v>0</v>
      </c>
      <c r="V25" s="137"/>
      <c r="W25" s="176">
        <f t="shared" si="0"/>
        <v>0</v>
      </c>
      <c r="X25" s="176">
        <f t="shared" si="1"/>
        <v>0</v>
      </c>
      <c r="Y25" s="137"/>
      <c r="Z25" s="137"/>
      <c r="AA25" s="137"/>
      <c r="AB25" s="137"/>
      <c r="AC25" s="137"/>
      <c r="AD25" s="137"/>
      <c r="AE25" s="137"/>
      <c r="AF25" s="137"/>
      <c r="AG25" s="137"/>
      <c r="AH25" s="137"/>
    </row>
    <row r="26" spans="1:34" ht="13.5" customHeight="1" x14ac:dyDescent="0.2">
      <c r="A26" s="137"/>
      <c r="B26" s="191" t="s">
        <v>1</v>
      </c>
      <c r="C26" s="119" t="s">
        <v>108</v>
      </c>
      <c r="D26" s="157"/>
      <c r="E26" s="451">
        <f>最終需要額入力!L25</f>
        <v>0</v>
      </c>
      <c r="F26" s="394">
        <f>計算シート!F26</f>
        <v>0</v>
      </c>
      <c r="G26" s="395">
        <f>計算シート!L26</f>
        <v>0</v>
      </c>
      <c r="H26" s="395">
        <f>計算シート!V26</f>
        <v>0</v>
      </c>
      <c r="I26" s="396">
        <f t="shared" si="2"/>
        <v>0</v>
      </c>
      <c r="J26" s="394">
        <f>計算シート!G26</f>
        <v>0</v>
      </c>
      <c r="K26" s="395">
        <f>計算シート!M26</f>
        <v>0</v>
      </c>
      <c r="L26" s="395">
        <f>計算シート!W26</f>
        <v>0</v>
      </c>
      <c r="M26" s="396">
        <f t="shared" si="3"/>
        <v>0</v>
      </c>
      <c r="N26" s="394">
        <f>計算シート!H26</f>
        <v>0</v>
      </c>
      <c r="O26" s="395">
        <f>計算シート!N26</f>
        <v>0</v>
      </c>
      <c r="P26" s="395">
        <f>計算シート!X26</f>
        <v>0</v>
      </c>
      <c r="Q26" s="396">
        <f t="shared" si="4"/>
        <v>0</v>
      </c>
      <c r="R26" s="568"/>
      <c r="S26" s="568"/>
      <c r="T26" s="409">
        <f>'計算シート（雇用誘発数）'!G28</f>
        <v>0</v>
      </c>
      <c r="U26" s="410">
        <f>'計算シート（雇用誘発数）'!O28</f>
        <v>0</v>
      </c>
      <c r="V26" s="137"/>
      <c r="W26" s="176">
        <f t="shared" si="0"/>
        <v>0</v>
      </c>
      <c r="X26" s="176">
        <f t="shared" si="1"/>
        <v>0</v>
      </c>
      <c r="Y26" s="137"/>
      <c r="Z26" s="137"/>
      <c r="AA26" s="137"/>
      <c r="AB26" s="137"/>
      <c r="AC26" s="137"/>
      <c r="AD26" s="137"/>
      <c r="AE26" s="137"/>
      <c r="AF26" s="137"/>
      <c r="AG26" s="137"/>
      <c r="AH26" s="137"/>
    </row>
    <row r="27" spans="1:34" ht="13.5" customHeight="1" x14ac:dyDescent="0.2">
      <c r="A27" s="137"/>
      <c r="B27" s="192" t="s">
        <v>235</v>
      </c>
      <c r="C27" s="122" t="s">
        <v>264</v>
      </c>
      <c r="D27" s="431"/>
      <c r="E27" s="452">
        <f>最終需要額入力!L26</f>
        <v>0</v>
      </c>
      <c r="F27" s="397">
        <f>計算シート!F27</f>
        <v>0</v>
      </c>
      <c r="G27" s="398">
        <f>計算シート!L27</f>
        <v>0</v>
      </c>
      <c r="H27" s="398">
        <f>計算シート!V27</f>
        <v>0</v>
      </c>
      <c r="I27" s="399">
        <f t="shared" si="2"/>
        <v>0</v>
      </c>
      <c r="J27" s="397">
        <f>計算シート!G27</f>
        <v>0</v>
      </c>
      <c r="K27" s="398">
        <f>計算シート!M27</f>
        <v>0</v>
      </c>
      <c r="L27" s="398">
        <f>計算シート!W27</f>
        <v>0</v>
      </c>
      <c r="M27" s="399">
        <f t="shared" si="3"/>
        <v>0</v>
      </c>
      <c r="N27" s="397">
        <f>計算シート!H27</f>
        <v>0</v>
      </c>
      <c r="O27" s="398">
        <f>計算シート!N27</f>
        <v>0</v>
      </c>
      <c r="P27" s="398">
        <f>計算シート!X27</f>
        <v>0</v>
      </c>
      <c r="Q27" s="399">
        <f t="shared" si="4"/>
        <v>0</v>
      </c>
      <c r="R27" s="568"/>
      <c r="S27" s="568"/>
      <c r="T27" s="405">
        <f>'計算シート（雇用誘発数）'!G29</f>
        <v>0</v>
      </c>
      <c r="U27" s="406">
        <f>'計算シート（雇用誘発数）'!O29</f>
        <v>0</v>
      </c>
      <c r="V27" s="137"/>
      <c r="W27" s="176">
        <f t="shared" si="0"/>
        <v>0</v>
      </c>
      <c r="X27" s="176">
        <f t="shared" si="1"/>
        <v>0</v>
      </c>
      <c r="Y27" s="137"/>
      <c r="Z27" s="137"/>
      <c r="AA27" s="137"/>
      <c r="AB27" s="137"/>
      <c r="AC27" s="137"/>
      <c r="AD27" s="137"/>
      <c r="AE27" s="137"/>
      <c r="AF27" s="137"/>
      <c r="AG27" s="137"/>
      <c r="AH27" s="137"/>
    </row>
    <row r="28" spans="1:34" x14ac:dyDescent="0.2">
      <c r="A28" s="137"/>
      <c r="B28" s="191" t="s">
        <v>236</v>
      </c>
      <c r="C28" s="119" t="s">
        <v>393</v>
      </c>
      <c r="D28" s="157"/>
      <c r="E28" s="451">
        <f>最終需要額入力!L27</f>
        <v>0</v>
      </c>
      <c r="F28" s="394">
        <f>計算シート!F28</f>
        <v>0</v>
      </c>
      <c r="G28" s="395">
        <f>計算シート!L28</f>
        <v>0</v>
      </c>
      <c r="H28" s="395">
        <f>計算シート!V28</f>
        <v>0</v>
      </c>
      <c r="I28" s="396">
        <f t="shared" si="2"/>
        <v>0</v>
      </c>
      <c r="J28" s="394">
        <f>計算シート!G28</f>
        <v>0</v>
      </c>
      <c r="K28" s="395">
        <f>計算シート!M28</f>
        <v>0</v>
      </c>
      <c r="L28" s="395">
        <f>計算シート!W28</f>
        <v>0</v>
      </c>
      <c r="M28" s="396">
        <f t="shared" si="3"/>
        <v>0</v>
      </c>
      <c r="N28" s="394">
        <f>計算シート!H28</f>
        <v>0</v>
      </c>
      <c r="O28" s="395">
        <f>計算シート!N28</f>
        <v>0</v>
      </c>
      <c r="P28" s="395">
        <f>計算シート!X28</f>
        <v>0</v>
      </c>
      <c r="Q28" s="396">
        <f t="shared" si="4"/>
        <v>0</v>
      </c>
      <c r="R28" s="568"/>
      <c r="S28" s="568"/>
      <c r="T28" s="405">
        <f>'計算シート（雇用誘発数）'!G30</f>
        <v>0</v>
      </c>
      <c r="U28" s="406">
        <f>'計算シート（雇用誘発数）'!O30</f>
        <v>0</v>
      </c>
      <c r="V28" s="137"/>
      <c r="W28" s="176">
        <f t="shared" si="0"/>
        <v>0</v>
      </c>
      <c r="X28" s="176">
        <f t="shared" si="1"/>
        <v>0</v>
      </c>
      <c r="Y28" s="137"/>
      <c r="Z28" s="137"/>
      <c r="AA28" s="137"/>
      <c r="AB28" s="137"/>
      <c r="AC28" s="137"/>
      <c r="AD28" s="137"/>
      <c r="AE28" s="137"/>
      <c r="AF28" s="137"/>
      <c r="AG28" s="137"/>
      <c r="AH28" s="137"/>
    </row>
    <row r="29" spans="1:34" x14ac:dyDescent="0.2">
      <c r="A29" s="137"/>
      <c r="B29" s="191" t="s">
        <v>237</v>
      </c>
      <c r="C29" s="119" t="s">
        <v>266</v>
      </c>
      <c r="D29" s="157"/>
      <c r="E29" s="451">
        <f>最終需要額入力!L28</f>
        <v>0</v>
      </c>
      <c r="F29" s="394">
        <f>計算シート!F29</f>
        <v>0</v>
      </c>
      <c r="G29" s="395">
        <f>計算シート!L29</f>
        <v>0</v>
      </c>
      <c r="H29" s="395">
        <f>計算シート!V29</f>
        <v>0</v>
      </c>
      <c r="I29" s="396">
        <f t="shared" si="2"/>
        <v>0</v>
      </c>
      <c r="J29" s="394">
        <f>計算シート!G29</f>
        <v>0</v>
      </c>
      <c r="K29" s="395">
        <f>計算シート!M29</f>
        <v>0</v>
      </c>
      <c r="L29" s="395">
        <f>計算シート!W29</f>
        <v>0</v>
      </c>
      <c r="M29" s="396">
        <f t="shared" si="3"/>
        <v>0</v>
      </c>
      <c r="N29" s="394">
        <f>計算シート!H29</f>
        <v>0</v>
      </c>
      <c r="O29" s="395">
        <f>計算シート!N29</f>
        <v>0</v>
      </c>
      <c r="P29" s="395">
        <f>計算シート!X29</f>
        <v>0</v>
      </c>
      <c r="Q29" s="396">
        <f t="shared" si="4"/>
        <v>0</v>
      </c>
      <c r="R29" s="568"/>
      <c r="S29" s="568"/>
      <c r="T29" s="405">
        <f>'計算シート（雇用誘発数）'!G31</f>
        <v>0</v>
      </c>
      <c r="U29" s="406">
        <f>'計算シート（雇用誘発数）'!O31</f>
        <v>0</v>
      </c>
      <c r="V29" s="137"/>
      <c r="W29" s="176">
        <f t="shared" si="0"/>
        <v>0</v>
      </c>
      <c r="X29" s="176">
        <f t="shared" si="1"/>
        <v>0</v>
      </c>
      <c r="Y29" s="137"/>
      <c r="Z29" s="137"/>
      <c r="AA29" s="137"/>
      <c r="AB29" s="137"/>
      <c r="AC29" s="137"/>
      <c r="AD29" s="137"/>
      <c r="AE29" s="137"/>
      <c r="AF29" s="137"/>
      <c r="AG29" s="137"/>
      <c r="AH29" s="137"/>
    </row>
    <row r="30" spans="1:34" x14ac:dyDescent="0.2">
      <c r="A30" s="137"/>
      <c r="B30" s="191" t="s">
        <v>238</v>
      </c>
      <c r="C30" s="119" t="s">
        <v>267</v>
      </c>
      <c r="D30" s="157"/>
      <c r="E30" s="451">
        <f>最終需要額入力!L29</f>
        <v>0</v>
      </c>
      <c r="F30" s="394">
        <f>計算シート!F30</f>
        <v>0</v>
      </c>
      <c r="G30" s="395">
        <f>計算シート!L30</f>
        <v>0</v>
      </c>
      <c r="H30" s="395">
        <f>計算シート!V30</f>
        <v>0</v>
      </c>
      <c r="I30" s="396">
        <f t="shared" si="2"/>
        <v>0</v>
      </c>
      <c r="J30" s="394">
        <f>計算シート!G30</f>
        <v>0</v>
      </c>
      <c r="K30" s="395">
        <f>計算シート!M30</f>
        <v>0</v>
      </c>
      <c r="L30" s="395">
        <f>計算シート!W30</f>
        <v>0</v>
      </c>
      <c r="M30" s="396">
        <f t="shared" si="3"/>
        <v>0</v>
      </c>
      <c r="N30" s="394">
        <f>計算シート!H30</f>
        <v>0</v>
      </c>
      <c r="O30" s="395">
        <f>計算シート!N30</f>
        <v>0</v>
      </c>
      <c r="P30" s="395">
        <f>計算シート!X30</f>
        <v>0</v>
      </c>
      <c r="Q30" s="396">
        <f t="shared" si="4"/>
        <v>0</v>
      </c>
      <c r="R30" s="568"/>
      <c r="S30" s="568"/>
      <c r="T30" s="405">
        <f>'計算シート（雇用誘発数）'!G32</f>
        <v>0</v>
      </c>
      <c r="U30" s="406">
        <f>'計算シート（雇用誘発数）'!O32</f>
        <v>0</v>
      </c>
      <c r="V30" s="137"/>
      <c r="W30" s="176">
        <f t="shared" si="0"/>
        <v>0</v>
      </c>
      <c r="X30" s="176">
        <f t="shared" si="1"/>
        <v>0</v>
      </c>
      <c r="Y30" s="137"/>
      <c r="Z30" s="137"/>
      <c r="AA30" s="137"/>
      <c r="AB30" s="137"/>
      <c r="AC30" s="137"/>
      <c r="AD30" s="137"/>
      <c r="AE30" s="137"/>
      <c r="AF30" s="137"/>
      <c r="AG30" s="137"/>
      <c r="AH30" s="137"/>
    </row>
    <row r="31" spans="1:34" x14ac:dyDescent="0.2">
      <c r="A31" s="137"/>
      <c r="B31" s="191" t="s">
        <v>239</v>
      </c>
      <c r="C31" s="119" t="s">
        <v>268</v>
      </c>
      <c r="D31" s="157"/>
      <c r="E31" s="451">
        <f>最終需要額入力!L30</f>
        <v>0</v>
      </c>
      <c r="F31" s="394">
        <f>計算シート!F31</f>
        <v>0</v>
      </c>
      <c r="G31" s="395">
        <f>計算シート!L31</f>
        <v>0</v>
      </c>
      <c r="H31" s="395">
        <f>計算シート!V31</f>
        <v>0</v>
      </c>
      <c r="I31" s="396">
        <f t="shared" si="2"/>
        <v>0</v>
      </c>
      <c r="J31" s="394">
        <f>計算シート!G31</f>
        <v>0</v>
      </c>
      <c r="K31" s="395">
        <f>計算シート!M31</f>
        <v>0</v>
      </c>
      <c r="L31" s="395">
        <f>計算シート!W31</f>
        <v>0</v>
      </c>
      <c r="M31" s="396">
        <f t="shared" si="3"/>
        <v>0</v>
      </c>
      <c r="N31" s="394">
        <f>計算シート!H31</f>
        <v>0</v>
      </c>
      <c r="O31" s="395">
        <f>計算シート!N31</f>
        <v>0</v>
      </c>
      <c r="P31" s="395">
        <f>計算シート!X31</f>
        <v>0</v>
      </c>
      <c r="Q31" s="396">
        <f t="shared" si="4"/>
        <v>0</v>
      </c>
      <c r="R31" s="568"/>
      <c r="S31" s="568"/>
      <c r="T31" s="405">
        <f>'計算シート（雇用誘発数）'!G33</f>
        <v>0</v>
      </c>
      <c r="U31" s="406">
        <f>'計算シート（雇用誘発数）'!O33</f>
        <v>0</v>
      </c>
      <c r="V31" s="137"/>
      <c r="W31" s="176">
        <f t="shared" si="0"/>
        <v>0</v>
      </c>
      <c r="X31" s="176">
        <f t="shared" si="1"/>
        <v>0</v>
      </c>
      <c r="Y31" s="137"/>
      <c r="Z31" s="137"/>
      <c r="AA31" s="137"/>
      <c r="AB31" s="137"/>
      <c r="AC31" s="137"/>
      <c r="AD31" s="137"/>
      <c r="AE31" s="137"/>
      <c r="AF31" s="137"/>
      <c r="AG31" s="137"/>
      <c r="AH31" s="137"/>
    </row>
    <row r="32" spans="1:34" x14ac:dyDescent="0.2">
      <c r="A32" s="137"/>
      <c r="B32" s="192" t="s">
        <v>240</v>
      </c>
      <c r="C32" s="122" t="s">
        <v>269</v>
      </c>
      <c r="D32" s="431"/>
      <c r="E32" s="452">
        <f>最終需要額入力!L31</f>
        <v>0</v>
      </c>
      <c r="F32" s="397">
        <f>計算シート!F32</f>
        <v>0</v>
      </c>
      <c r="G32" s="398">
        <f>計算シート!L32</f>
        <v>0</v>
      </c>
      <c r="H32" s="398">
        <f>計算シート!V32</f>
        <v>0</v>
      </c>
      <c r="I32" s="399">
        <f t="shared" si="2"/>
        <v>0</v>
      </c>
      <c r="J32" s="397">
        <f>計算シート!G32</f>
        <v>0</v>
      </c>
      <c r="K32" s="398">
        <f>計算シート!M32</f>
        <v>0</v>
      </c>
      <c r="L32" s="398">
        <f>計算シート!W32</f>
        <v>0</v>
      </c>
      <c r="M32" s="399">
        <f t="shared" si="3"/>
        <v>0</v>
      </c>
      <c r="N32" s="397">
        <f>計算シート!H32</f>
        <v>0</v>
      </c>
      <c r="O32" s="398">
        <f>計算シート!N32</f>
        <v>0</v>
      </c>
      <c r="P32" s="398">
        <f>計算シート!X32</f>
        <v>0</v>
      </c>
      <c r="Q32" s="399">
        <f t="shared" si="4"/>
        <v>0</v>
      </c>
      <c r="R32" s="568"/>
      <c r="S32" s="568"/>
      <c r="T32" s="407">
        <f>'計算シート（雇用誘発数）'!G34</f>
        <v>0</v>
      </c>
      <c r="U32" s="408">
        <f>'計算シート（雇用誘発数）'!O34</f>
        <v>0</v>
      </c>
      <c r="V32" s="137"/>
      <c r="W32" s="176">
        <f t="shared" si="0"/>
        <v>0</v>
      </c>
      <c r="X32" s="176">
        <f t="shared" si="1"/>
        <v>0</v>
      </c>
      <c r="Y32" s="137"/>
      <c r="Z32" s="137"/>
      <c r="AA32" s="137"/>
      <c r="AB32" s="137"/>
      <c r="AC32" s="137"/>
      <c r="AD32" s="137"/>
      <c r="AE32" s="137"/>
      <c r="AF32" s="137"/>
      <c r="AG32" s="137"/>
      <c r="AH32" s="137"/>
    </row>
    <row r="33" spans="1:34" x14ac:dyDescent="0.2">
      <c r="A33" s="137"/>
      <c r="B33" s="191" t="s">
        <v>2</v>
      </c>
      <c r="C33" s="119" t="s">
        <v>270</v>
      </c>
      <c r="D33" s="157"/>
      <c r="E33" s="451">
        <f>最終需要額入力!L32</f>
        <v>0</v>
      </c>
      <c r="F33" s="394">
        <f>計算シート!F33</f>
        <v>0</v>
      </c>
      <c r="G33" s="395">
        <f>計算シート!L33</f>
        <v>0</v>
      </c>
      <c r="H33" s="395">
        <f>計算シート!V33</f>
        <v>0</v>
      </c>
      <c r="I33" s="396">
        <f t="shared" si="2"/>
        <v>0</v>
      </c>
      <c r="J33" s="394">
        <f>計算シート!G33</f>
        <v>0</v>
      </c>
      <c r="K33" s="395">
        <f>計算シート!M33</f>
        <v>0</v>
      </c>
      <c r="L33" s="395">
        <f>計算シート!W33</f>
        <v>0</v>
      </c>
      <c r="M33" s="396">
        <f t="shared" si="3"/>
        <v>0</v>
      </c>
      <c r="N33" s="394">
        <f>計算シート!H33</f>
        <v>0</v>
      </c>
      <c r="O33" s="395">
        <f>計算シート!N33</f>
        <v>0</v>
      </c>
      <c r="P33" s="395">
        <f>計算シート!X33</f>
        <v>0</v>
      </c>
      <c r="Q33" s="396">
        <f t="shared" si="4"/>
        <v>0</v>
      </c>
      <c r="R33" s="568"/>
      <c r="S33" s="568"/>
      <c r="T33" s="405">
        <f>'計算シート（雇用誘発数）'!G35</f>
        <v>0</v>
      </c>
      <c r="U33" s="406">
        <f>'計算シート（雇用誘発数）'!O35</f>
        <v>0</v>
      </c>
      <c r="V33" s="137"/>
      <c r="W33" s="176">
        <f t="shared" si="0"/>
        <v>0</v>
      </c>
      <c r="X33" s="176">
        <f t="shared" si="1"/>
        <v>0</v>
      </c>
      <c r="Y33" s="137"/>
      <c r="Z33" s="137"/>
      <c r="AA33" s="137"/>
      <c r="AB33" s="137"/>
      <c r="AC33" s="137"/>
      <c r="AD33" s="137"/>
      <c r="AE33" s="137"/>
      <c r="AF33" s="137"/>
      <c r="AG33" s="137"/>
      <c r="AH33" s="137"/>
    </row>
    <row r="34" spans="1:34" x14ac:dyDescent="0.2">
      <c r="A34" s="137"/>
      <c r="B34" s="191" t="s">
        <v>241</v>
      </c>
      <c r="C34" s="119" t="s">
        <v>271</v>
      </c>
      <c r="D34" s="157"/>
      <c r="E34" s="451">
        <f>最終需要額入力!L33</f>
        <v>0</v>
      </c>
      <c r="F34" s="394">
        <f>計算シート!F34</f>
        <v>0</v>
      </c>
      <c r="G34" s="395">
        <f>計算シート!L34</f>
        <v>0</v>
      </c>
      <c r="H34" s="395">
        <f>計算シート!V34</f>
        <v>0</v>
      </c>
      <c r="I34" s="396">
        <f t="shared" si="2"/>
        <v>0</v>
      </c>
      <c r="J34" s="394">
        <f>計算シート!G34</f>
        <v>0</v>
      </c>
      <c r="K34" s="395">
        <f>計算シート!M34</f>
        <v>0</v>
      </c>
      <c r="L34" s="395">
        <f>計算シート!W34</f>
        <v>0</v>
      </c>
      <c r="M34" s="396">
        <f t="shared" si="3"/>
        <v>0</v>
      </c>
      <c r="N34" s="394">
        <f>計算シート!H34</f>
        <v>0</v>
      </c>
      <c r="O34" s="395">
        <f>計算シート!N34</f>
        <v>0</v>
      </c>
      <c r="P34" s="395">
        <f>計算シート!X34</f>
        <v>0</v>
      </c>
      <c r="Q34" s="396">
        <f t="shared" si="4"/>
        <v>0</v>
      </c>
      <c r="R34" s="568"/>
      <c r="S34" s="568"/>
      <c r="T34" s="405">
        <f>'計算シート（雇用誘発数）'!G36</f>
        <v>0</v>
      </c>
      <c r="U34" s="406">
        <f>'計算シート（雇用誘発数）'!O36</f>
        <v>0</v>
      </c>
      <c r="V34" s="137"/>
      <c r="W34" s="176">
        <f t="shared" si="0"/>
        <v>0</v>
      </c>
      <c r="X34" s="176">
        <f t="shared" si="1"/>
        <v>0</v>
      </c>
      <c r="Y34" s="137"/>
      <c r="Z34" s="137"/>
      <c r="AA34" s="137"/>
      <c r="AB34" s="137"/>
      <c r="AC34" s="137"/>
      <c r="AD34" s="137"/>
      <c r="AE34" s="137"/>
      <c r="AF34" s="137"/>
      <c r="AG34" s="137"/>
      <c r="AH34" s="137"/>
    </row>
    <row r="35" spans="1:34" ht="13.5" customHeight="1" x14ac:dyDescent="0.2">
      <c r="A35" s="137"/>
      <c r="B35" s="191" t="s">
        <v>242</v>
      </c>
      <c r="C35" s="119" t="s">
        <v>272</v>
      </c>
      <c r="D35" s="157"/>
      <c r="E35" s="451">
        <f>最終需要額入力!L34</f>
        <v>0</v>
      </c>
      <c r="F35" s="394">
        <f>計算シート!F35</f>
        <v>0</v>
      </c>
      <c r="G35" s="395">
        <f>計算シート!L35</f>
        <v>0</v>
      </c>
      <c r="H35" s="395">
        <f>計算シート!V35</f>
        <v>0</v>
      </c>
      <c r="I35" s="396">
        <f t="shared" si="2"/>
        <v>0</v>
      </c>
      <c r="J35" s="394">
        <f>計算シート!G35</f>
        <v>0</v>
      </c>
      <c r="K35" s="395">
        <f>計算シート!M35</f>
        <v>0</v>
      </c>
      <c r="L35" s="395">
        <f>計算シート!W35</f>
        <v>0</v>
      </c>
      <c r="M35" s="396">
        <f t="shared" si="3"/>
        <v>0</v>
      </c>
      <c r="N35" s="394">
        <f>計算シート!H35</f>
        <v>0</v>
      </c>
      <c r="O35" s="395">
        <f>計算シート!N35</f>
        <v>0</v>
      </c>
      <c r="P35" s="395">
        <f>計算シート!X35</f>
        <v>0</v>
      </c>
      <c r="Q35" s="396">
        <f t="shared" si="4"/>
        <v>0</v>
      </c>
      <c r="R35" s="568"/>
      <c r="S35" s="568"/>
      <c r="T35" s="405">
        <f>'計算シート（雇用誘発数）'!G37</f>
        <v>0</v>
      </c>
      <c r="U35" s="406">
        <f>'計算シート（雇用誘発数）'!O37</f>
        <v>0</v>
      </c>
      <c r="V35" s="137"/>
      <c r="W35" s="176">
        <f t="shared" si="0"/>
        <v>0</v>
      </c>
      <c r="X35" s="176">
        <f t="shared" si="1"/>
        <v>0</v>
      </c>
      <c r="Y35" s="137"/>
      <c r="Z35" s="137"/>
      <c r="AA35" s="137"/>
      <c r="AB35" s="137"/>
      <c r="AC35" s="137"/>
      <c r="AD35" s="137"/>
      <c r="AE35" s="137"/>
      <c r="AF35" s="137"/>
      <c r="AG35" s="137"/>
      <c r="AH35" s="137"/>
    </row>
    <row r="36" spans="1:34" ht="13.5" customHeight="1" x14ac:dyDescent="0.2">
      <c r="A36" s="137"/>
      <c r="B36" s="191" t="s">
        <v>243</v>
      </c>
      <c r="C36" s="119" t="s">
        <v>273</v>
      </c>
      <c r="D36" s="157"/>
      <c r="E36" s="451">
        <f>最終需要額入力!L35</f>
        <v>0</v>
      </c>
      <c r="F36" s="394">
        <f>計算シート!F36</f>
        <v>0</v>
      </c>
      <c r="G36" s="395">
        <f>計算シート!L36</f>
        <v>0</v>
      </c>
      <c r="H36" s="395">
        <f>計算シート!V36</f>
        <v>0</v>
      </c>
      <c r="I36" s="396">
        <f t="shared" si="2"/>
        <v>0</v>
      </c>
      <c r="J36" s="394">
        <f>計算シート!G36</f>
        <v>0</v>
      </c>
      <c r="K36" s="395">
        <f>計算シート!M36</f>
        <v>0</v>
      </c>
      <c r="L36" s="395">
        <f>計算シート!W36</f>
        <v>0</v>
      </c>
      <c r="M36" s="396">
        <f t="shared" si="3"/>
        <v>0</v>
      </c>
      <c r="N36" s="394">
        <f>計算シート!H36</f>
        <v>0</v>
      </c>
      <c r="O36" s="395">
        <f>計算シート!N36</f>
        <v>0</v>
      </c>
      <c r="P36" s="395">
        <f>計算シート!X36</f>
        <v>0</v>
      </c>
      <c r="Q36" s="396">
        <f t="shared" si="4"/>
        <v>0</v>
      </c>
      <c r="R36" s="568"/>
      <c r="S36" s="568"/>
      <c r="T36" s="409">
        <f>'計算シート（雇用誘発数）'!G38</f>
        <v>0</v>
      </c>
      <c r="U36" s="410">
        <f>'計算シート（雇用誘発数）'!O38</f>
        <v>0</v>
      </c>
      <c r="V36" s="137"/>
      <c r="W36" s="176">
        <f t="shared" si="0"/>
        <v>0</v>
      </c>
      <c r="X36" s="176">
        <f t="shared" si="1"/>
        <v>0</v>
      </c>
      <c r="Y36" s="137"/>
      <c r="Z36" s="137"/>
      <c r="AA36" s="137"/>
      <c r="AB36" s="137"/>
      <c r="AC36" s="137"/>
      <c r="AD36" s="137"/>
      <c r="AE36" s="137"/>
      <c r="AF36" s="137"/>
      <c r="AG36" s="137"/>
      <c r="AH36" s="137"/>
    </row>
    <row r="37" spans="1:34" ht="13.5" customHeight="1" x14ac:dyDescent="0.2">
      <c r="A37" s="137"/>
      <c r="B37" s="192" t="s">
        <v>244</v>
      </c>
      <c r="C37" s="122" t="s">
        <v>274</v>
      </c>
      <c r="D37" s="431"/>
      <c r="E37" s="452">
        <f>最終需要額入力!L36</f>
        <v>0</v>
      </c>
      <c r="F37" s="397">
        <f>計算シート!F37</f>
        <v>0</v>
      </c>
      <c r="G37" s="398">
        <f>計算シート!L37</f>
        <v>0</v>
      </c>
      <c r="H37" s="398">
        <f>計算シート!V37</f>
        <v>0</v>
      </c>
      <c r="I37" s="399">
        <f t="shared" si="2"/>
        <v>0</v>
      </c>
      <c r="J37" s="397">
        <f>計算シート!G37</f>
        <v>0</v>
      </c>
      <c r="K37" s="398">
        <f>計算シート!M37</f>
        <v>0</v>
      </c>
      <c r="L37" s="398">
        <f>計算シート!W37</f>
        <v>0</v>
      </c>
      <c r="M37" s="399">
        <f t="shared" si="3"/>
        <v>0</v>
      </c>
      <c r="N37" s="397">
        <f>計算シート!H37</f>
        <v>0</v>
      </c>
      <c r="O37" s="398">
        <f>計算シート!N37</f>
        <v>0</v>
      </c>
      <c r="P37" s="398">
        <f>計算シート!X37</f>
        <v>0</v>
      </c>
      <c r="Q37" s="399">
        <f t="shared" si="4"/>
        <v>0</v>
      </c>
      <c r="R37" s="568"/>
      <c r="S37" s="568"/>
      <c r="T37" s="405">
        <f>'計算シート（雇用誘発数）'!G39</f>
        <v>0</v>
      </c>
      <c r="U37" s="406">
        <f>'計算シート（雇用誘発数）'!O39</f>
        <v>0</v>
      </c>
      <c r="V37" s="137"/>
      <c r="W37" s="176">
        <f t="shared" si="0"/>
        <v>0</v>
      </c>
      <c r="X37" s="176">
        <f t="shared" si="1"/>
        <v>0</v>
      </c>
      <c r="Y37" s="137"/>
      <c r="Z37" s="137"/>
      <c r="AA37" s="137"/>
      <c r="AB37" s="137"/>
      <c r="AC37" s="137"/>
      <c r="AD37" s="137"/>
      <c r="AE37" s="137"/>
      <c r="AF37" s="137"/>
      <c r="AG37" s="137"/>
      <c r="AH37" s="137"/>
    </row>
    <row r="38" spans="1:34" ht="13.5" customHeight="1" x14ac:dyDescent="0.2">
      <c r="A38" s="137"/>
      <c r="B38" s="191" t="s">
        <v>245</v>
      </c>
      <c r="C38" s="119" t="s">
        <v>275</v>
      </c>
      <c r="D38" s="157"/>
      <c r="E38" s="451">
        <f>最終需要額入力!L37</f>
        <v>0</v>
      </c>
      <c r="F38" s="394">
        <f>計算シート!F38</f>
        <v>0</v>
      </c>
      <c r="G38" s="395">
        <f>計算シート!L38</f>
        <v>0</v>
      </c>
      <c r="H38" s="395">
        <f>計算シート!V38</f>
        <v>0</v>
      </c>
      <c r="I38" s="396">
        <f t="shared" si="2"/>
        <v>0</v>
      </c>
      <c r="J38" s="394">
        <f>計算シート!G38</f>
        <v>0</v>
      </c>
      <c r="K38" s="395">
        <f>計算シート!M38</f>
        <v>0</v>
      </c>
      <c r="L38" s="395">
        <f>計算シート!W38</f>
        <v>0</v>
      </c>
      <c r="M38" s="396">
        <f t="shared" si="3"/>
        <v>0</v>
      </c>
      <c r="N38" s="394">
        <f>計算シート!H38</f>
        <v>0</v>
      </c>
      <c r="O38" s="395">
        <f>計算シート!N38</f>
        <v>0</v>
      </c>
      <c r="P38" s="395">
        <f>計算シート!X38</f>
        <v>0</v>
      </c>
      <c r="Q38" s="396">
        <f t="shared" si="4"/>
        <v>0</v>
      </c>
      <c r="R38" s="568"/>
      <c r="S38" s="568"/>
      <c r="T38" s="405">
        <f>'計算シート（雇用誘発数）'!G40</f>
        <v>0</v>
      </c>
      <c r="U38" s="406">
        <f>'計算シート（雇用誘発数）'!O40</f>
        <v>0</v>
      </c>
      <c r="V38" s="137"/>
      <c r="W38" s="176">
        <f t="shared" si="0"/>
        <v>0</v>
      </c>
      <c r="X38" s="176">
        <f t="shared" si="1"/>
        <v>0</v>
      </c>
      <c r="Y38" s="137"/>
      <c r="Z38" s="137"/>
      <c r="AA38" s="137"/>
      <c r="AB38" s="137"/>
      <c r="AC38" s="137"/>
      <c r="AD38" s="137"/>
      <c r="AE38" s="137"/>
      <c r="AF38" s="137"/>
      <c r="AG38" s="137"/>
      <c r="AH38" s="137"/>
    </row>
    <row r="39" spans="1:34" ht="13.5" customHeight="1" x14ac:dyDescent="0.2">
      <c r="A39" s="137"/>
      <c r="B39" s="191" t="s">
        <v>246</v>
      </c>
      <c r="C39" s="119" t="s">
        <v>383</v>
      </c>
      <c r="D39" s="157"/>
      <c r="E39" s="451">
        <f>最終需要額入力!L38</f>
        <v>0</v>
      </c>
      <c r="F39" s="394">
        <f>計算シート!F39</f>
        <v>0</v>
      </c>
      <c r="G39" s="395">
        <f>計算シート!L39</f>
        <v>0</v>
      </c>
      <c r="H39" s="395">
        <f>計算シート!V39</f>
        <v>0</v>
      </c>
      <c r="I39" s="396">
        <f t="shared" si="2"/>
        <v>0</v>
      </c>
      <c r="J39" s="394">
        <f>計算シート!G39</f>
        <v>0</v>
      </c>
      <c r="K39" s="395">
        <f>計算シート!M39</f>
        <v>0</v>
      </c>
      <c r="L39" s="395">
        <f>計算シート!W39</f>
        <v>0</v>
      </c>
      <c r="M39" s="396">
        <f>J39+K39+L39</f>
        <v>0</v>
      </c>
      <c r="N39" s="394">
        <f>計算シート!H39</f>
        <v>0</v>
      </c>
      <c r="O39" s="395">
        <f>計算シート!N39</f>
        <v>0</v>
      </c>
      <c r="P39" s="395">
        <f>計算シート!X39</f>
        <v>0</v>
      </c>
      <c r="Q39" s="396">
        <f>N39+O39+P39</f>
        <v>0</v>
      </c>
      <c r="R39" s="568"/>
      <c r="S39" s="568"/>
      <c r="T39" s="405">
        <f>'計算シート（雇用誘発数）'!G41</f>
        <v>0</v>
      </c>
      <c r="U39" s="406">
        <f>'計算シート（雇用誘発数）'!O41</f>
        <v>0</v>
      </c>
      <c r="V39" s="137"/>
      <c r="W39" s="176">
        <f t="shared" si="0"/>
        <v>0</v>
      </c>
      <c r="X39" s="176">
        <f t="shared" si="1"/>
        <v>0</v>
      </c>
      <c r="Y39" s="137"/>
      <c r="Z39" s="137"/>
      <c r="AA39" s="137"/>
      <c r="AB39" s="137"/>
      <c r="AC39" s="137"/>
      <c r="AD39" s="137"/>
      <c r="AE39" s="137"/>
      <c r="AF39" s="137"/>
      <c r="AG39" s="137"/>
      <c r="AH39" s="137"/>
    </row>
    <row r="40" spans="1:34" ht="13.5" customHeight="1" x14ac:dyDescent="0.2">
      <c r="A40" s="137"/>
      <c r="B40" s="191" t="s">
        <v>247</v>
      </c>
      <c r="C40" s="119" t="s">
        <v>276</v>
      </c>
      <c r="D40" s="157"/>
      <c r="E40" s="451">
        <f>最終需要額入力!L39</f>
        <v>0</v>
      </c>
      <c r="F40" s="394">
        <f>計算シート!F40</f>
        <v>0</v>
      </c>
      <c r="G40" s="395">
        <f>計算シート!L40</f>
        <v>0</v>
      </c>
      <c r="H40" s="395">
        <f>計算シート!V40</f>
        <v>0</v>
      </c>
      <c r="I40" s="396">
        <f>F40+G40+H40</f>
        <v>0</v>
      </c>
      <c r="J40" s="394">
        <f>計算シート!G40</f>
        <v>0</v>
      </c>
      <c r="K40" s="395">
        <f>計算シート!M40</f>
        <v>0</v>
      </c>
      <c r="L40" s="395">
        <f>計算シート!W40</f>
        <v>0</v>
      </c>
      <c r="M40" s="396">
        <f>J40+K40+L40</f>
        <v>0</v>
      </c>
      <c r="N40" s="394">
        <f>計算シート!H40</f>
        <v>0</v>
      </c>
      <c r="O40" s="395">
        <f>計算シート!N40</f>
        <v>0</v>
      </c>
      <c r="P40" s="395">
        <f>計算シート!X40</f>
        <v>0</v>
      </c>
      <c r="Q40" s="396">
        <f>N40+O40+P40</f>
        <v>0</v>
      </c>
      <c r="R40" s="568"/>
      <c r="S40" s="568"/>
      <c r="T40" s="405">
        <f>'計算シート（雇用誘発数）'!G42</f>
        <v>0</v>
      </c>
      <c r="U40" s="406">
        <f>'計算シート（雇用誘発数）'!O42</f>
        <v>0</v>
      </c>
      <c r="V40" s="137"/>
      <c r="W40" s="176">
        <f t="shared" si="0"/>
        <v>0</v>
      </c>
      <c r="X40" s="176">
        <f t="shared" si="1"/>
        <v>0</v>
      </c>
      <c r="Y40" s="137"/>
      <c r="Z40" s="137"/>
      <c r="AA40" s="137"/>
      <c r="AB40" s="137"/>
      <c r="AC40" s="137"/>
      <c r="AD40" s="137"/>
      <c r="AE40" s="137"/>
      <c r="AF40" s="137"/>
      <c r="AG40" s="137"/>
      <c r="AH40" s="137"/>
    </row>
    <row r="41" spans="1:34" ht="13.5" customHeight="1" x14ac:dyDescent="0.2">
      <c r="A41" s="137"/>
      <c r="B41" s="195" t="s">
        <v>248</v>
      </c>
      <c r="C41" s="124" t="s">
        <v>277</v>
      </c>
      <c r="D41" s="432"/>
      <c r="E41" s="453">
        <f>最終需要額入力!L40</f>
        <v>0</v>
      </c>
      <c r="F41" s="400">
        <f>計算シート!F41</f>
        <v>0</v>
      </c>
      <c r="G41" s="401">
        <f>計算シート!L41</f>
        <v>0</v>
      </c>
      <c r="H41" s="401">
        <f>計算シート!V41</f>
        <v>0</v>
      </c>
      <c r="I41" s="402">
        <f t="shared" si="2"/>
        <v>0</v>
      </c>
      <c r="J41" s="400">
        <f>計算シート!G41</f>
        <v>0</v>
      </c>
      <c r="K41" s="401">
        <f>計算シート!M41</f>
        <v>0</v>
      </c>
      <c r="L41" s="401">
        <f>計算シート!W41</f>
        <v>0</v>
      </c>
      <c r="M41" s="402">
        <f>J41+K41+L41</f>
        <v>0</v>
      </c>
      <c r="N41" s="400">
        <f>計算シート!H41</f>
        <v>0</v>
      </c>
      <c r="O41" s="401">
        <f>計算シート!N41</f>
        <v>0</v>
      </c>
      <c r="P41" s="401">
        <f>計算シート!X41</f>
        <v>0</v>
      </c>
      <c r="Q41" s="402">
        <f>N41+O41+P41</f>
        <v>0</v>
      </c>
      <c r="R41" s="568"/>
      <c r="S41" s="568"/>
      <c r="T41" s="405">
        <f>'計算シート（雇用誘発数）'!G43</f>
        <v>0</v>
      </c>
      <c r="U41" s="406">
        <f>'計算シート（雇用誘発数）'!O43</f>
        <v>0</v>
      </c>
      <c r="V41" s="137"/>
      <c r="W41" s="176">
        <f t="shared" si="0"/>
        <v>0</v>
      </c>
      <c r="X41" s="176">
        <f t="shared" si="1"/>
        <v>0</v>
      </c>
      <c r="Y41" s="137"/>
      <c r="Z41" s="137"/>
      <c r="AA41" s="137"/>
      <c r="AB41" s="137"/>
      <c r="AC41" s="137"/>
      <c r="AD41" s="137"/>
      <c r="AE41" s="137"/>
      <c r="AF41" s="137"/>
      <c r="AG41" s="137"/>
      <c r="AH41" s="137"/>
    </row>
    <row r="42" spans="1:34" x14ac:dyDescent="0.2">
      <c r="A42" s="137"/>
      <c r="B42" s="191" t="s">
        <v>249</v>
      </c>
      <c r="C42" s="119" t="s">
        <v>13</v>
      </c>
      <c r="D42" s="157"/>
      <c r="E42" s="454"/>
      <c r="F42" s="394"/>
      <c r="G42" s="395">
        <f>計算シート!L42</f>
        <v>0</v>
      </c>
      <c r="H42" s="395">
        <f>計算シート!V42</f>
        <v>0</v>
      </c>
      <c r="I42" s="396">
        <f>F42+G42+H42</f>
        <v>0</v>
      </c>
      <c r="J42" s="394">
        <f>計算シート!G42</f>
        <v>0</v>
      </c>
      <c r="K42" s="395">
        <f>計算シート!M42</f>
        <v>0</v>
      </c>
      <c r="L42" s="395">
        <f>計算シート!W42</f>
        <v>0</v>
      </c>
      <c r="M42" s="396">
        <f>J42+K42+L42</f>
        <v>0</v>
      </c>
      <c r="N42" s="394">
        <f>計算シート!H42</f>
        <v>0</v>
      </c>
      <c r="O42" s="395">
        <f>計算シート!N42</f>
        <v>0</v>
      </c>
      <c r="P42" s="395">
        <f>計算シート!X42</f>
        <v>0</v>
      </c>
      <c r="Q42" s="396">
        <f>N42+O42+P42</f>
        <v>0</v>
      </c>
      <c r="R42" s="568"/>
      <c r="S42" s="568"/>
      <c r="T42" s="407">
        <f>'計算シート（雇用誘発数）'!G44</f>
        <v>0</v>
      </c>
      <c r="U42" s="408">
        <f>'計算シート（雇用誘発数）'!O44</f>
        <v>0</v>
      </c>
      <c r="V42" s="137"/>
      <c r="W42" s="176">
        <f t="shared" si="0"/>
        <v>0</v>
      </c>
      <c r="X42" s="176">
        <f t="shared" si="1"/>
        <v>0</v>
      </c>
      <c r="Y42" s="137"/>
      <c r="Z42" s="137"/>
      <c r="AA42" s="137"/>
      <c r="AB42" s="137"/>
      <c r="AC42" s="137"/>
      <c r="AD42" s="137"/>
      <c r="AE42" s="137"/>
      <c r="AF42" s="137"/>
      <c r="AG42" s="137"/>
      <c r="AH42" s="137"/>
    </row>
    <row r="43" spans="1:34" x14ac:dyDescent="0.2">
      <c r="A43" s="137"/>
      <c r="B43" s="184" t="s">
        <v>250</v>
      </c>
      <c r="C43" s="126" t="s">
        <v>14</v>
      </c>
      <c r="D43" s="157"/>
      <c r="E43" s="455"/>
      <c r="F43" s="394"/>
      <c r="G43" s="395">
        <f>計算シート!L43</f>
        <v>0</v>
      </c>
      <c r="H43" s="395">
        <f>計算シート!V43</f>
        <v>0</v>
      </c>
      <c r="I43" s="396">
        <f>F43+G43+H43</f>
        <v>0</v>
      </c>
      <c r="J43" s="394">
        <f>計算シート!G43</f>
        <v>0</v>
      </c>
      <c r="K43" s="395">
        <f>計算シート!M43</f>
        <v>0</v>
      </c>
      <c r="L43" s="395">
        <f>計算シート!W43</f>
        <v>0</v>
      </c>
      <c r="M43" s="396">
        <f>J43+K43+L43</f>
        <v>0</v>
      </c>
      <c r="N43" s="394">
        <f>計算シート!H43</f>
        <v>0</v>
      </c>
      <c r="O43" s="395">
        <f>計算シート!N43</f>
        <v>0</v>
      </c>
      <c r="P43" s="395">
        <f>計算シート!X43</f>
        <v>0</v>
      </c>
      <c r="Q43" s="396">
        <f>N43+O43+P43</f>
        <v>0</v>
      </c>
      <c r="R43" s="569"/>
      <c r="S43" s="569"/>
      <c r="T43" s="411">
        <f>'計算シート（雇用誘発数）'!G45</f>
        <v>0</v>
      </c>
      <c r="U43" s="412">
        <f>'計算シート（雇用誘発数）'!O45</f>
        <v>0</v>
      </c>
      <c r="V43" s="137"/>
      <c r="W43" s="176">
        <f>K43+L43</f>
        <v>0</v>
      </c>
      <c r="X43" s="176">
        <f>O43+P43</f>
        <v>0</v>
      </c>
      <c r="Y43" s="137"/>
      <c r="Z43" s="137"/>
      <c r="AA43" s="137"/>
      <c r="AB43" s="137"/>
      <c r="AC43" s="137"/>
      <c r="AD43" s="137"/>
      <c r="AE43" s="137"/>
      <c r="AF43" s="137"/>
      <c r="AG43" s="137"/>
      <c r="AH43" s="137"/>
    </row>
    <row r="44" spans="1:34" ht="12.6" thickBot="1" x14ac:dyDescent="0.25">
      <c r="A44" s="137"/>
      <c r="B44" s="237"/>
      <c r="C44" s="433" t="s">
        <v>47</v>
      </c>
      <c r="D44" s="434"/>
      <c r="E44" s="413">
        <f t="shared" ref="E44:Q44" si="5">SUM(E7:E43)</f>
        <v>0</v>
      </c>
      <c r="F44" s="556">
        <f t="shared" si="5"/>
        <v>0</v>
      </c>
      <c r="G44" s="557">
        <f t="shared" si="5"/>
        <v>0</v>
      </c>
      <c r="H44" s="557">
        <f t="shared" si="5"/>
        <v>0</v>
      </c>
      <c r="I44" s="558">
        <f t="shared" si="5"/>
        <v>0</v>
      </c>
      <c r="J44" s="428">
        <f t="shared" si="5"/>
        <v>0</v>
      </c>
      <c r="K44" s="429">
        <f t="shared" si="5"/>
        <v>0</v>
      </c>
      <c r="L44" s="429">
        <f t="shared" si="5"/>
        <v>0</v>
      </c>
      <c r="M44" s="430">
        <f t="shared" si="5"/>
        <v>0</v>
      </c>
      <c r="N44" s="425">
        <f t="shared" si="5"/>
        <v>0</v>
      </c>
      <c r="O44" s="426">
        <f t="shared" si="5"/>
        <v>0</v>
      </c>
      <c r="P44" s="426">
        <f t="shared" si="5"/>
        <v>0</v>
      </c>
      <c r="Q44" s="427">
        <f t="shared" si="5"/>
        <v>0</v>
      </c>
      <c r="R44" s="414" t="e">
        <f>I44/E44</f>
        <v>#DIV/0!</v>
      </c>
      <c r="S44" s="81" t="e">
        <f>I44/F44</f>
        <v>#DIV/0!</v>
      </c>
      <c r="T44" s="553">
        <f>SUM(T7:T43)</f>
        <v>0</v>
      </c>
      <c r="U44" s="554">
        <f>SUM(U7:U43)</f>
        <v>0</v>
      </c>
      <c r="V44" s="137"/>
      <c r="W44" s="137"/>
      <c r="X44" s="137"/>
      <c r="Y44" s="137"/>
      <c r="Z44" s="137"/>
      <c r="AA44" s="137"/>
      <c r="AB44" s="137"/>
      <c r="AC44" s="137"/>
      <c r="AD44" s="137"/>
      <c r="AE44" s="137"/>
      <c r="AF44" s="137"/>
      <c r="AG44" s="137"/>
      <c r="AH44" s="137"/>
    </row>
    <row r="45" spans="1:34" s="137" customFormat="1" x14ac:dyDescent="0.2"/>
    <row r="46" spans="1:34" s="137" customFormat="1" x14ac:dyDescent="0.2"/>
    <row r="47" spans="1:34" s="137" customFormat="1" x14ac:dyDescent="0.2"/>
    <row r="48" spans="1:34" s="137" customFormat="1" x14ac:dyDescent="0.2"/>
    <row r="49" s="137" customFormat="1" x14ac:dyDescent="0.2"/>
    <row r="50" s="137" customFormat="1" x14ac:dyDescent="0.2"/>
    <row r="51" s="137" customFormat="1" x14ac:dyDescent="0.2"/>
    <row r="52" s="137" customFormat="1" x14ac:dyDescent="0.2"/>
    <row r="53" s="137" customFormat="1" x14ac:dyDescent="0.2"/>
    <row r="54" s="137" customFormat="1" x14ac:dyDescent="0.2"/>
    <row r="55" s="137" customFormat="1" x14ac:dyDescent="0.2"/>
    <row r="56" s="137" customFormat="1" x14ac:dyDescent="0.2"/>
    <row r="57" s="137" customFormat="1" x14ac:dyDescent="0.2"/>
    <row r="58" s="137" customFormat="1" x14ac:dyDescent="0.2"/>
    <row r="59" s="137" customFormat="1" x14ac:dyDescent="0.2"/>
    <row r="60" s="137" customFormat="1" x14ac:dyDescent="0.2"/>
    <row r="61" s="137" customFormat="1" x14ac:dyDescent="0.2"/>
    <row r="62" s="137" customFormat="1" x14ac:dyDescent="0.2"/>
    <row r="63" s="137" customFormat="1" x14ac:dyDescent="0.2"/>
    <row r="64" s="137" customFormat="1" x14ac:dyDescent="0.2"/>
    <row r="65" s="137" customFormat="1" x14ac:dyDescent="0.2"/>
    <row r="66" s="137" customFormat="1" x14ac:dyDescent="0.2"/>
    <row r="67" s="137" customFormat="1" x14ac:dyDescent="0.2"/>
    <row r="68" s="137" customFormat="1" x14ac:dyDescent="0.2"/>
    <row r="69" s="137" customFormat="1" x14ac:dyDescent="0.2"/>
    <row r="70" s="137" customFormat="1" x14ac:dyDescent="0.2"/>
    <row r="71" s="137" customFormat="1" x14ac:dyDescent="0.2"/>
    <row r="72" s="137" customFormat="1" x14ac:dyDescent="0.2"/>
    <row r="73" s="137" customFormat="1" x14ac:dyDescent="0.2"/>
    <row r="74" s="137" customFormat="1" x14ac:dyDescent="0.2"/>
    <row r="75" s="137" customFormat="1" x14ac:dyDescent="0.2"/>
    <row r="76" s="137" customFormat="1" x14ac:dyDescent="0.2"/>
    <row r="77" s="137" customFormat="1" x14ac:dyDescent="0.2"/>
    <row r="78" s="137" customFormat="1" x14ac:dyDescent="0.2"/>
    <row r="79" s="137" customFormat="1" x14ac:dyDescent="0.2"/>
    <row r="80" s="137" customFormat="1" x14ac:dyDescent="0.2"/>
    <row r="81" s="137" customFormat="1" x14ac:dyDescent="0.2"/>
    <row r="82" s="137" customFormat="1" x14ac:dyDescent="0.2"/>
    <row r="83" s="137" customFormat="1" x14ac:dyDescent="0.2"/>
    <row r="84" s="137" customFormat="1" x14ac:dyDescent="0.2"/>
    <row r="85" s="137" customFormat="1" x14ac:dyDescent="0.2"/>
    <row r="86" s="137" customFormat="1" x14ac:dyDescent="0.2"/>
    <row r="87" s="137" customFormat="1" x14ac:dyDescent="0.2"/>
    <row r="88" s="137" customFormat="1" x14ac:dyDescent="0.2"/>
    <row r="89" s="137" customFormat="1" x14ac:dyDescent="0.2"/>
    <row r="90" s="137" customFormat="1" x14ac:dyDescent="0.2"/>
    <row r="91" s="137" customFormat="1" x14ac:dyDescent="0.2"/>
    <row r="92" s="137" customFormat="1" x14ac:dyDescent="0.2"/>
    <row r="93" s="137" customFormat="1" x14ac:dyDescent="0.2"/>
    <row r="94" s="137" customFormat="1" x14ac:dyDescent="0.2"/>
    <row r="95" s="137" customFormat="1" x14ac:dyDescent="0.2"/>
    <row r="96" s="137" customFormat="1" x14ac:dyDescent="0.2"/>
    <row r="97" s="137" customFormat="1" x14ac:dyDescent="0.2"/>
    <row r="98" s="137" customFormat="1" x14ac:dyDescent="0.2"/>
    <row r="99" s="137" customFormat="1" x14ac:dyDescent="0.2"/>
    <row r="100" s="137" customFormat="1" x14ac:dyDescent="0.2"/>
    <row r="101" s="137" customFormat="1" x14ac:dyDescent="0.2"/>
    <row r="102" s="137" customFormat="1" x14ac:dyDescent="0.2"/>
    <row r="103" s="137" customFormat="1" x14ac:dyDescent="0.2"/>
    <row r="104" s="137" customFormat="1" x14ac:dyDescent="0.2"/>
    <row r="105" s="137" customFormat="1" x14ac:dyDescent="0.2"/>
    <row r="106" s="137" customFormat="1" x14ac:dyDescent="0.2"/>
    <row r="107" s="137" customFormat="1" x14ac:dyDescent="0.2"/>
    <row r="108" s="137" customFormat="1" x14ac:dyDescent="0.2"/>
    <row r="109" s="137" customFormat="1" x14ac:dyDescent="0.2"/>
    <row r="110" s="137" customFormat="1" x14ac:dyDescent="0.2"/>
    <row r="111" s="137" customFormat="1" x14ac:dyDescent="0.2"/>
    <row r="112" s="137" customFormat="1" x14ac:dyDescent="0.2"/>
    <row r="113" s="137" customFormat="1" x14ac:dyDescent="0.2"/>
    <row r="114" s="137" customFormat="1" x14ac:dyDescent="0.2"/>
    <row r="115" s="137" customFormat="1" x14ac:dyDescent="0.2"/>
    <row r="116" s="137" customFormat="1" x14ac:dyDescent="0.2"/>
    <row r="117" s="137" customFormat="1" x14ac:dyDescent="0.2"/>
    <row r="118" s="137" customFormat="1" x14ac:dyDescent="0.2"/>
    <row r="119" s="137" customFormat="1" x14ac:dyDescent="0.2"/>
    <row r="120" s="137" customFormat="1" x14ac:dyDescent="0.2"/>
    <row r="121" s="137" customFormat="1" x14ac:dyDescent="0.2"/>
    <row r="122" s="137" customFormat="1" x14ac:dyDescent="0.2"/>
    <row r="123" s="137" customFormat="1" x14ac:dyDescent="0.2"/>
    <row r="124" s="137" customFormat="1" x14ac:dyDescent="0.2"/>
    <row r="125" s="137" customFormat="1" x14ac:dyDescent="0.2"/>
    <row r="126" s="137" customFormat="1" x14ac:dyDescent="0.2"/>
    <row r="127" s="137" customFormat="1" x14ac:dyDescent="0.2"/>
    <row r="128" s="137" customFormat="1" x14ac:dyDescent="0.2"/>
    <row r="129" s="137" customFormat="1" x14ac:dyDescent="0.2"/>
    <row r="130" s="137" customFormat="1" x14ac:dyDescent="0.2"/>
    <row r="131" s="137" customFormat="1" x14ac:dyDescent="0.2"/>
    <row r="132" s="137" customFormat="1" x14ac:dyDescent="0.2"/>
    <row r="133" s="137" customFormat="1" x14ac:dyDescent="0.2"/>
    <row r="134" s="137" customFormat="1" x14ac:dyDescent="0.2"/>
    <row r="135" s="137" customFormat="1" x14ac:dyDescent="0.2"/>
    <row r="136" s="137" customFormat="1" x14ac:dyDescent="0.2"/>
    <row r="137" s="137" customFormat="1" x14ac:dyDescent="0.2"/>
    <row r="138" s="137" customFormat="1" x14ac:dyDescent="0.2"/>
    <row r="139" s="137" customFormat="1" x14ac:dyDescent="0.2"/>
    <row r="140" s="137" customFormat="1" x14ac:dyDescent="0.2"/>
    <row r="141" s="137" customFormat="1" x14ac:dyDescent="0.2"/>
    <row r="142" s="137" customFormat="1" x14ac:dyDescent="0.2"/>
    <row r="143" s="137" customFormat="1" x14ac:dyDescent="0.2"/>
    <row r="144" s="137" customFormat="1" x14ac:dyDescent="0.2"/>
    <row r="145" s="137" customFormat="1" x14ac:dyDescent="0.2"/>
    <row r="146" s="137" customFormat="1" x14ac:dyDescent="0.2"/>
    <row r="147" s="137" customFormat="1" x14ac:dyDescent="0.2"/>
    <row r="148" s="137" customFormat="1" x14ac:dyDescent="0.2"/>
    <row r="149" s="137" customFormat="1" x14ac:dyDescent="0.2"/>
    <row r="150" s="137" customFormat="1" x14ac:dyDescent="0.2"/>
    <row r="151" s="137" customFormat="1" x14ac:dyDescent="0.2"/>
    <row r="152" s="137" customFormat="1" x14ac:dyDescent="0.2"/>
    <row r="153" s="137" customFormat="1" x14ac:dyDescent="0.2"/>
    <row r="154" s="137" customFormat="1" x14ac:dyDescent="0.2"/>
    <row r="155" s="137" customFormat="1" x14ac:dyDescent="0.2"/>
    <row r="156" s="137" customFormat="1" x14ac:dyDescent="0.2"/>
    <row r="157" s="137" customFormat="1" x14ac:dyDescent="0.2"/>
    <row r="158" s="137" customFormat="1" x14ac:dyDescent="0.2"/>
    <row r="159" s="137" customFormat="1" x14ac:dyDescent="0.2"/>
    <row r="160" s="137" customFormat="1" x14ac:dyDescent="0.2"/>
    <row r="161" s="137" customFormat="1" x14ac:dyDescent="0.2"/>
    <row r="162" s="137" customFormat="1" x14ac:dyDescent="0.2"/>
    <row r="163" s="137" customFormat="1" x14ac:dyDescent="0.2"/>
    <row r="164" s="137" customFormat="1" x14ac:dyDescent="0.2"/>
    <row r="165" s="137" customFormat="1" x14ac:dyDescent="0.2"/>
    <row r="166" s="137" customFormat="1" x14ac:dyDescent="0.2"/>
    <row r="167" s="137" customFormat="1" x14ac:dyDescent="0.2"/>
    <row r="168" s="137" customFormat="1" x14ac:dyDescent="0.2"/>
    <row r="169" s="137" customFormat="1" x14ac:dyDescent="0.2"/>
    <row r="170" s="137" customFormat="1" x14ac:dyDescent="0.2"/>
    <row r="171" s="137" customFormat="1" x14ac:dyDescent="0.2"/>
    <row r="172" s="137" customFormat="1" x14ac:dyDescent="0.2"/>
    <row r="173" s="137" customFormat="1" x14ac:dyDescent="0.2"/>
    <row r="174" s="137" customFormat="1" x14ac:dyDescent="0.2"/>
    <row r="175" s="137" customFormat="1" x14ac:dyDescent="0.2"/>
    <row r="176" s="137" customFormat="1" x14ac:dyDescent="0.2"/>
    <row r="177" s="137" customFormat="1" x14ac:dyDescent="0.2"/>
    <row r="178" s="137" customFormat="1" x14ac:dyDescent="0.2"/>
    <row r="179" s="137" customFormat="1" x14ac:dyDescent="0.2"/>
    <row r="180" s="137" customFormat="1" x14ac:dyDescent="0.2"/>
    <row r="181" s="137" customFormat="1" x14ac:dyDescent="0.2"/>
    <row r="182" s="137" customFormat="1" x14ac:dyDescent="0.2"/>
    <row r="183" s="137" customFormat="1" x14ac:dyDescent="0.2"/>
    <row r="184" s="137" customFormat="1" x14ac:dyDescent="0.2"/>
    <row r="185" s="137" customFormat="1" x14ac:dyDescent="0.2"/>
    <row r="186" s="137" customFormat="1" x14ac:dyDescent="0.2"/>
    <row r="187" s="137" customFormat="1" x14ac:dyDescent="0.2"/>
    <row r="188" s="137" customFormat="1" x14ac:dyDescent="0.2"/>
    <row r="189" s="137" customFormat="1" x14ac:dyDescent="0.2"/>
    <row r="190" s="137" customFormat="1" x14ac:dyDescent="0.2"/>
    <row r="191" s="137" customFormat="1" x14ac:dyDescent="0.2"/>
    <row r="192" s="137" customFormat="1" x14ac:dyDescent="0.2"/>
    <row r="193" s="137" customFormat="1" x14ac:dyDescent="0.2"/>
    <row r="194" s="137" customFormat="1" x14ac:dyDescent="0.2"/>
    <row r="195" s="137" customFormat="1" x14ac:dyDescent="0.2"/>
    <row r="196" s="137" customFormat="1" x14ac:dyDescent="0.2"/>
    <row r="197" s="137" customFormat="1" x14ac:dyDescent="0.2"/>
    <row r="198" s="137" customFormat="1" x14ac:dyDescent="0.2"/>
    <row r="199" s="137" customFormat="1" x14ac:dyDescent="0.2"/>
    <row r="200" s="137" customFormat="1" x14ac:dyDescent="0.2"/>
    <row r="201" s="137" customFormat="1" x14ac:dyDescent="0.2"/>
    <row r="202" s="137" customFormat="1" x14ac:dyDescent="0.2"/>
    <row r="203" s="137" customFormat="1" x14ac:dyDescent="0.2"/>
    <row r="204" s="137" customFormat="1" x14ac:dyDescent="0.2"/>
    <row r="205" s="137" customFormat="1" x14ac:dyDescent="0.2"/>
    <row r="206" s="137" customFormat="1" x14ac:dyDescent="0.2"/>
    <row r="207" s="137" customFormat="1" x14ac:dyDescent="0.2"/>
    <row r="208" s="137" customFormat="1" x14ac:dyDescent="0.2"/>
    <row r="209" s="137" customFormat="1" x14ac:dyDescent="0.2"/>
    <row r="210" s="137" customFormat="1" x14ac:dyDescent="0.2"/>
    <row r="211" s="137" customFormat="1" x14ac:dyDescent="0.2"/>
    <row r="212" s="137" customFormat="1" x14ac:dyDescent="0.2"/>
    <row r="213" s="137" customFormat="1" x14ac:dyDescent="0.2"/>
    <row r="214" s="137" customFormat="1" x14ac:dyDescent="0.2"/>
    <row r="215" s="137" customFormat="1" x14ac:dyDescent="0.2"/>
    <row r="216" s="137" customFormat="1" x14ac:dyDescent="0.2"/>
    <row r="217" s="137" customFormat="1" x14ac:dyDescent="0.2"/>
    <row r="218" s="137" customFormat="1" x14ac:dyDescent="0.2"/>
    <row r="219" s="137" customFormat="1" x14ac:dyDescent="0.2"/>
    <row r="220" s="137" customFormat="1" x14ac:dyDescent="0.2"/>
    <row r="221" s="137" customFormat="1" x14ac:dyDescent="0.2"/>
    <row r="222" s="137" customFormat="1" x14ac:dyDescent="0.2"/>
    <row r="223" s="137" customFormat="1" x14ac:dyDescent="0.2"/>
    <row r="224" s="137" customFormat="1" x14ac:dyDescent="0.2"/>
    <row r="225" s="137" customFormat="1" x14ac:dyDescent="0.2"/>
    <row r="226" s="137" customFormat="1" x14ac:dyDescent="0.2"/>
    <row r="227" s="137" customFormat="1" x14ac:dyDescent="0.2"/>
    <row r="228" s="137" customFormat="1" x14ac:dyDescent="0.2"/>
    <row r="229" s="137" customFormat="1" x14ac:dyDescent="0.2"/>
    <row r="230" s="137" customFormat="1" x14ac:dyDescent="0.2"/>
    <row r="231" s="137" customFormat="1" x14ac:dyDescent="0.2"/>
    <row r="232" s="137" customFormat="1" x14ac:dyDescent="0.2"/>
    <row r="233" s="137" customFormat="1" x14ac:dyDescent="0.2"/>
    <row r="234" s="137" customFormat="1" x14ac:dyDescent="0.2"/>
    <row r="235" s="137" customFormat="1" x14ac:dyDescent="0.2"/>
    <row r="236" s="137" customFormat="1" x14ac:dyDescent="0.2"/>
    <row r="237" s="137" customFormat="1" x14ac:dyDescent="0.2"/>
    <row r="238" s="137" customFormat="1" x14ac:dyDescent="0.2"/>
    <row r="239" s="137" customFormat="1" x14ac:dyDescent="0.2"/>
    <row r="240" s="137" customFormat="1" x14ac:dyDescent="0.2"/>
    <row r="241" s="137" customFormat="1" x14ac:dyDescent="0.2"/>
    <row r="242" s="137" customFormat="1" x14ac:dyDescent="0.2"/>
    <row r="243" s="137" customFormat="1" x14ac:dyDescent="0.2"/>
    <row r="244" s="137" customFormat="1" x14ac:dyDescent="0.2"/>
    <row r="245" s="137" customFormat="1" x14ac:dyDescent="0.2"/>
    <row r="246" s="137" customFormat="1" x14ac:dyDescent="0.2"/>
    <row r="247" s="137" customFormat="1" x14ac:dyDescent="0.2"/>
    <row r="248" s="137" customFormat="1" x14ac:dyDescent="0.2"/>
    <row r="249" s="137" customFormat="1" x14ac:dyDescent="0.2"/>
    <row r="250" s="137" customFormat="1" x14ac:dyDescent="0.2"/>
    <row r="251" s="137" customFormat="1" x14ac:dyDescent="0.2"/>
    <row r="252" s="137" customFormat="1" x14ac:dyDescent="0.2"/>
    <row r="253" s="137" customFormat="1" x14ac:dyDescent="0.2"/>
    <row r="254" s="137" customFormat="1" x14ac:dyDescent="0.2"/>
    <row r="255" s="137" customFormat="1" x14ac:dyDescent="0.2"/>
    <row r="256" s="137" customFormat="1" x14ac:dyDescent="0.2"/>
    <row r="257" s="137" customFormat="1" x14ac:dyDescent="0.2"/>
    <row r="258" s="137" customFormat="1" x14ac:dyDescent="0.2"/>
    <row r="259" s="137" customFormat="1" x14ac:dyDescent="0.2"/>
    <row r="260" s="137" customFormat="1" x14ac:dyDescent="0.2"/>
    <row r="261" s="137" customFormat="1" x14ac:dyDescent="0.2"/>
    <row r="262" s="137" customFormat="1" x14ac:dyDescent="0.2"/>
    <row r="263" s="137" customFormat="1" x14ac:dyDescent="0.2"/>
    <row r="264" s="137" customFormat="1" x14ac:dyDescent="0.2"/>
    <row r="265" s="137" customFormat="1" x14ac:dyDescent="0.2"/>
    <row r="266" s="137" customFormat="1" x14ac:dyDescent="0.2"/>
    <row r="267" s="137" customFormat="1" x14ac:dyDescent="0.2"/>
    <row r="268" s="137" customFormat="1" x14ac:dyDescent="0.2"/>
    <row r="269" s="137" customFormat="1" x14ac:dyDescent="0.2"/>
    <row r="270" s="137" customFormat="1" x14ac:dyDescent="0.2"/>
    <row r="271" s="137" customFormat="1" x14ac:dyDescent="0.2"/>
    <row r="272" s="137" customFormat="1" x14ac:dyDescent="0.2"/>
    <row r="273" s="137" customFormat="1" x14ac:dyDescent="0.2"/>
    <row r="274" s="137" customFormat="1" x14ac:dyDescent="0.2"/>
    <row r="275" s="137" customFormat="1" x14ac:dyDescent="0.2"/>
    <row r="276" s="137" customFormat="1" x14ac:dyDescent="0.2"/>
    <row r="277" s="137" customFormat="1" x14ac:dyDescent="0.2"/>
    <row r="278" s="137" customFormat="1" x14ac:dyDescent="0.2"/>
    <row r="279" s="137" customFormat="1" x14ac:dyDescent="0.2"/>
    <row r="280" s="137" customFormat="1" x14ac:dyDescent="0.2"/>
    <row r="281" s="137" customFormat="1" x14ac:dyDescent="0.2"/>
    <row r="282" s="137" customFormat="1" x14ac:dyDescent="0.2"/>
    <row r="283" s="137" customFormat="1" x14ac:dyDescent="0.2"/>
    <row r="284" s="137" customFormat="1" x14ac:dyDescent="0.2"/>
    <row r="285" s="137" customFormat="1" x14ac:dyDescent="0.2"/>
    <row r="286" s="137" customFormat="1" x14ac:dyDescent="0.2"/>
    <row r="287" s="137" customFormat="1" x14ac:dyDescent="0.2"/>
    <row r="288" s="137" customFormat="1" x14ac:dyDescent="0.2"/>
    <row r="289" s="137" customFormat="1" x14ac:dyDescent="0.2"/>
    <row r="290" s="137" customFormat="1" x14ac:dyDescent="0.2"/>
    <row r="291" s="137" customFormat="1" x14ac:dyDescent="0.2"/>
    <row r="292" s="137" customFormat="1" x14ac:dyDescent="0.2"/>
    <row r="293" s="137" customFormat="1" x14ac:dyDescent="0.2"/>
    <row r="294" s="137" customFormat="1" x14ac:dyDescent="0.2"/>
    <row r="295" s="137" customFormat="1" x14ac:dyDescent="0.2"/>
    <row r="296" s="137" customFormat="1" x14ac:dyDescent="0.2"/>
    <row r="297" s="137" customFormat="1" x14ac:dyDescent="0.2"/>
    <row r="298" s="137" customFormat="1" x14ac:dyDescent="0.2"/>
    <row r="299" s="137" customFormat="1" x14ac:dyDescent="0.2"/>
    <row r="300" s="137" customFormat="1" x14ac:dyDescent="0.2"/>
    <row r="301" s="137" customFormat="1" x14ac:dyDescent="0.2"/>
    <row r="302" s="137" customFormat="1" x14ac:dyDescent="0.2"/>
    <row r="303" s="137" customFormat="1" x14ac:dyDescent="0.2"/>
    <row r="304" s="137" customFormat="1" x14ac:dyDescent="0.2"/>
    <row r="305" s="137" customFormat="1" x14ac:dyDescent="0.2"/>
    <row r="306" s="137" customFormat="1" x14ac:dyDescent="0.2"/>
    <row r="307" s="137" customFormat="1" x14ac:dyDescent="0.2"/>
    <row r="308" s="137" customFormat="1" x14ac:dyDescent="0.2"/>
    <row r="309" s="137" customFormat="1" x14ac:dyDescent="0.2"/>
    <row r="310" s="137" customFormat="1" x14ac:dyDescent="0.2"/>
    <row r="311" s="137" customFormat="1" x14ac:dyDescent="0.2"/>
    <row r="312" s="137" customFormat="1" x14ac:dyDescent="0.2"/>
    <row r="313" s="137" customFormat="1" x14ac:dyDescent="0.2"/>
    <row r="314" s="137" customFormat="1" x14ac:dyDescent="0.2"/>
    <row r="315" s="137" customFormat="1" x14ac:dyDescent="0.2"/>
    <row r="316" s="137" customFormat="1" x14ac:dyDescent="0.2"/>
    <row r="317" s="137" customFormat="1" x14ac:dyDescent="0.2"/>
    <row r="318" s="137" customFormat="1" x14ac:dyDescent="0.2"/>
    <row r="319" s="137" customFormat="1" x14ac:dyDescent="0.2"/>
    <row r="320" s="137" customFormat="1" x14ac:dyDescent="0.2"/>
    <row r="321" s="137" customFormat="1" x14ac:dyDescent="0.2"/>
    <row r="322" s="137" customFormat="1" x14ac:dyDescent="0.2"/>
    <row r="323" s="137" customFormat="1" x14ac:dyDescent="0.2"/>
    <row r="324" s="137" customFormat="1" x14ac:dyDescent="0.2"/>
    <row r="325" s="137" customFormat="1" x14ac:dyDescent="0.2"/>
    <row r="326" s="137" customFormat="1" x14ac:dyDescent="0.2"/>
    <row r="327" s="137" customFormat="1" x14ac:dyDescent="0.2"/>
    <row r="328" s="137" customFormat="1" x14ac:dyDescent="0.2"/>
    <row r="329" s="137" customFormat="1" x14ac:dyDescent="0.2"/>
    <row r="330" s="137" customFormat="1" x14ac:dyDescent="0.2"/>
    <row r="331" s="137" customFormat="1" x14ac:dyDescent="0.2"/>
    <row r="332" s="137" customFormat="1" x14ac:dyDescent="0.2"/>
    <row r="333" s="137" customFormat="1" x14ac:dyDescent="0.2"/>
    <row r="334" s="137" customFormat="1" x14ac:dyDescent="0.2"/>
    <row r="335" s="137" customFormat="1" x14ac:dyDescent="0.2"/>
    <row r="336" s="137" customFormat="1" x14ac:dyDescent="0.2"/>
    <row r="337" s="137" customFormat="1" x14ac:dyDescent="0.2"/>
    <row r="338" s="137" customFormat="1" x14ac:dyDescent="0.2"/>
    <row r="339" s="137" customFormat="1" x14ac:dyDescent="0.2"/>
    <row r="340" s="137" customFormat="1" x14ac:dyDescent="0.2"/>
    <row r="341" s="137" customFormat="1" x14ac:dyDescent="0.2"/>
    <row r="342" s="137" customFormat="1" x14ac:dyDescent="0.2"/>
    <row r="343" s="137" customFormat="1" x14ac:dyDescent="0.2"/>
    <row r="344" s="137" customFormat="1" x14ac:dyDescent="0.2"/>
    <row r="345" s="137" customFormat="1" x14ac:dyDescent="0.2"/>
    <row r="346" s="137" customFormat="1" x14ac:dyDescent="0.2"/>
    <row r="347" s="137" customFormat="1" x14ac:dyDescent="0.2"/>
    <row r="348" s="137" customFormat="1" x14ac:dyDescent="0.2"/>
    <row r="349" s="137" customFormat="1" x14ac:dyDescent="0.2"/>
    <row r="350" s="137" customFormat="1" x14ac:dyDescent="0.2"/>
    <row r="351" s="137" customFormat="1" x14ac:dyDescent="0.2"/>
    <row r="352" s="137" customFormat="1" x14ac:dyDescent="0.2"/>
    <row r="353" s="137" customFormat="1" x14ac:dyDescent="0.2"/>
    <row r="354" s="137" customFormat="1" x14ac:dyDescent="0.2"/>
    <row r="355" s="137" customFormat="1" x14ac:dyDescent="0.2"/>
    <row r="356" s="137" customFormat="1" x14ac:dyDescent="0.2"/>
    <row r="357" s="137" customFormat="1" x14ac:dyDescent="0.2"/>
    <row r="358" s="137" customFormat="1" x14ac:dyDescent="0.2"/>
    <row r="359" s="137" customFormat="1" x14ac:dyDescent="0.2"/>
    <row r="360" s="137" customFormat="1" x14ac:dyDescent="0.2"/>
    <row r="361" s="137" customFormat="1" x14ac:dyDescent="0.2"/>
    <row r="362" s="137" customFormat="1" x14ac:dyDescent="0.2"/>
    <row r="363" s="137" customFormat="1" x14ac:dyDescent="0.2"/>
    <row r="364" s="137" customFormat="1" x14ac:dyDescent="0.2"/>
    <row r="365" s="137" customFormat="1" x14ac:dyDescent="0.2"/>
    <row r="366" s="137" customFormat="1" x14ac:dyDescent="0.2"/>
    <row r="367" s="137" customFormat="1" x14ac:dyDescent="0.2"/>
    <row r="368" s="137" customFormat="1" x14ac:dyDescent="0.2"/>
    <row r="369" s="137" customFormat="1" x14ac:dyDescent="0.2"/>
    <row r="370" s="137" customFormat="1" x14ac:dyDescent="0.2"/>
    <row r="371" s="137" customFormat="1" x14ac:dyDescent="0.2"/>
    <row r="372" s="137" customFormat="1" x14ac:dyDescent="0.2"/>
    <row r="373" s="137" customFormat="1" x14ac:dyDescent="0.2"/>
    <row r="374" s="137" customFormat="1" x14ac:dyDescent="0.2"/>
    <row r="375" s="137" customFormat="1" x14ac:dyDescent="0.2"/>
    <row r="376" s="137" customFormat="1" x14ac:dyDescent="0.2"/>
    <row r="377" s="137" customFormat="1" x14ac:dyDescent="0.2"/>
    <row r="378" s="137" customFormat="1" x14ac:dyDescent="0.2"/>
    <row r="379" s="137" customFormat="1" x14ac:dyDescent="0.2"/>
    <row r="380" s="137" customFormat="1" x14ac:dyDescent="0.2"/>
    <row r="381" s="137" customFormat="1" x14ac:dyDescent="0.2"/>
    <row r="382" s="137" customFormat="1" x14ac:dyDescent="0.2"/>
    <row r="383" s="137" customFormat="1" x14ac:dyDescent="0.2"/>
    <row r="384" s="137" customFormat="1" x14ac:dyDescent="0.2"/>
    <row r="385" s="137" customFormat="1" x14ac:dyDescent="0.2"/>
    <row r="386" s="137" customFormat="1" x14ac:dyDescent="0.2"/>
    <row r="387" s="137" customFormat="1" x14ac:dyDescent="0.2"/>
    <row r="388" s="137" customFormat="1" x14ac:dyDescent="0.2"/>
    <row r="389" s="137" customFormat="1" x14ac:dyDescent="0.2"/>
    <row r="390" s="137" customFormat="1" x14ac:dyDescent="0.2"/>
    <row r="391" s="137" customFormat="1" x14ac:dyDescent="0.2"/>
    <row r="392" s="137" customFormat="1" x14ac:dyDescent="0.2"/>
    <row r="393" s="137" customFormat="1" x14ac:dyDescent="0.2"/>
    <row r="394" s="137" customFormat="1" x14ac:dyDescent="0.2"/>
    <row r="395" s="137" customFormat="1" x14ac:dyDescent="0.2"/>
    <row r="396" s="137" customFormat="1" x14ac:dyDescent="0.2"/>
    <row r="397" s="137" customFormat="1" x14ac:dyDescent="0.2"/>
    <row r="398" s="137" customFormat="1" x14ac:dyDescent="0.2"/>
    <row r="399" s="137" customFormat="1" x14ac:dyDescent="0.2"/>
    <row r="400" s="137" customFormat="1" x14ac:dyDescent="0.2"/>
    <row r="401" s="137" customFormat="1" x14ac:dyDescent="0.2"/>
    <row r="402" s="137" customFormat="1" x14ac:dyDescent="0.2"/>
    <row r="403" s="137" customFormat="1" x14ac:dyDescent="0.2"/>
    <row r="404" s="137" customFormat="1" x14ac:dyDescent="0.2"/>
    <row r="405" s="137" customFormat="1" x14ac:dyDescent="0.2"/>
    <row r="406" s="137" customFormat="1" x14ac:dyDescent="0.2"/>
    <row r="407" s="137" customFormat="1" x14ac:dyDescent="0.2"/>
    <row r="408" s="137" customFormat="1" x14ac:dyDescent="0.2"/>
    <row r="409" s="137" customFormat="1" x14ac:dyDescent="0.2"/>
    <row r="410" s="137" customFormat="1" x14ac:dyDescent="0.2"/>
    <row r="411" s="137" customFormat="1" x14ac:dyDescent="0.2"/>
    <row r="412" s="137" customFormat="1" x14ac:dyDescent="0.2"/>
    <row r="413" s="137" customFormat="1" x14ac:dyDescent="0.2"/>
    <row r="414" s="137" customFormat="1" x14ac:dyDescent="0.2"/>
    <row r="415" s="137" customFormat="1" x14ac:dyDescent="0.2"/>
    <row r="416" s="137" customFormat="1" x14ac:dyDescent="0.2"/>
    <row r="417" s="137" customFormat="1" x14ac:dyDescent="0.2"/>
    <row r="418" s="137" customFormat="1" x14ac:dyDescent="0.2"/>
    <row r="419" s="137" customFormat="1" x14ac:dyDescent="0.2"/>
    <row r="420" s="137" customFormat="1" x14ac:dyDescent="0.2"/>
    <row r="421" s="137" customFormat="1" x14ac:dyDescent="0.2"/>
    <row r="422" s="137" customFormat="1" x14ac:dyDescent="0.2"/>
    <row r="423" s="137" customFormat="1" x14ac:dyDescent="0.2"/>
    <row r="424" s="137" customFormat="1" x14ac:dyDescent="0.2"/>
    <row r="425" s="137" customFormat="1" x14ac:dyDescent="0.2"/>
    <row r="426" s="137" customFormat="1" x14ac:dyDescent="0.2"/>
    <row r="427" s="137" customFormat="1" x14ac:dyDescent="0.2"/>
    <row r="428" s="137" customFormat="1" x14ac:dyDescent="0.2"/>
    <row r="429" s="137" customFormat="1" x14ac:dyDescent="0.2"/>
    <row r="430" s="137" customFormat="1" x14ac:dyDescent="0.2"/>
    <row r="431" s="137" customFormat="1" x14ac:dyDescent="0.2"/>
    <row r="432" s="137" customFormat="1" x14ac:dyDescent="0.2"/>
    <row r="433" s="137" customFormat="1" x14ac:dyDescent="0.2"/>
    <row r="434" s="137" customFormat="1" x14ac:dyDescent="0.2"/>
    <row r="435" s="137" customFormat="1" x14ac:dyDescent="0.2"/>
    <row r="436" s="137" customFormat="1" x14ac:dyDescent="0.2"/>
    <row r="437" s="137" customFormat="1" x14ac:dyDescent="0.2"/>
    <row r="438" s="137" customFormat="1" x14ac:dyDescent="0.2"/>
    <row r="439" s="137" customFormat="1" x14ac:dyDescent="0.2"/>
    <row r="440" s="137" customFormat="1" x14ac:dyDescent="0.2"/>
    <row r="441" s="137" customFormat="1" x14ac:dyDescent="0.2"/>
    <row r="442" s="137" customFormat="1" x14ac:dyDescent="0.2"/>
    <row r="443" s="137" customFormat="1" x14ac:dyDescent="0.2"/>
    <row r="444" s="137" customFormat="1" x14ac:dyDescent="0.2"/>
    <row r="445" s="137" customFormat="1" x14ac:dyDescent="0.2"/>
    <row r="446" s="137" customFormat="1" x14ac:dyDescent="0.2"/>
    <row r="447" s="137" customFormat="1" x14ac:dyDescent="0.2"/>
    <row r="448" s="137" customFormat="1" x14ac:dyDescent="0.2"/>
    <row r="449" s="137" customFormat="1" x14ac:dyDescent="0.2"/>
    <row r="450" s="137" customFormat="1" x14ac:dyDescent="0.2"/>
    <row r="451" s="137" customFormat="1" x14ac:dyDescent="0.2"/>
    <row r="452" s="137" customFormat="1" x14ac:dyDescent="0.2"/>
    <row r="453" s="137" customFormat="1" x14ac:dyDescent="0.2"/>
    <row r="454" s="137" customFormat="1" x14ac:dyDescent="0.2"/>
    <row r="455" s="137" customFormat="1" x14ac:dyDescent="0.2"/>
    <row r="456" s="137" customFormat="1" x14ac:dyDescent="0.2"/>
    <row r="457" s="137" customFormat="1" x14ac:dyDescent="0.2"/>
    <row r="458" s="137" customFormat="1" x14ac:dyDescent="0.2"/>
    <row r="459" s="137" customFormat="1" x14ac:dyDescent="0.2"/>
    <row r="460" s="137" customFormat="1" x14ac:dyDescent="0.2"/>
    <row r="461" s="137" customFormat="1" x14ac:dyDescent="0.2"/>
    <row r="462" s="137" customFormat="1" x14ac:dyDescent="0.2"/>
    <row r="463" s="137" customFormat="1" x14ac:dyDescent="0.2"/>
    <row r="464" s="137" customFormat="1" x14ac:dyDescent="0.2"/>
    <row r="465" s="137" customFormat="1" x14ac:dyDescent="0.2"/>
    <row r="466" s="137" customFormat="1" x14ac:dyDescent="0.2"/>
    <row r="467" s="137" customFormat="1" x14ac:dyDescent="0.2"/>
    <row r="468" s="137" customFormat="1" x14ac:dyDescent="0.2"/>
    <row r="469" s="137" customFormat="1" x14ac:dyDescent="0.2"/>
    <row r="470" s="137" customFormat="1" x14ac:dyDescent="0.2"/>
    <row r="471" s="137" customFormat="1" x14ac:dyDescent="0.2"/>
    <row r="472" s="137" customFormat="1" x14ac:dyDescent="0.2"/>
    <row r="473" s="137" customFormat="1" x14ac:dyDescent="0.2"/>
    <row r="474" s="137" customFormat="1" x14ac:dyDescent="0.2"/>
    <row r="475" s="137" customFormat="1" x14ac:dyDescent="0.2"/>
    <row r="476" s="137" customFormat="1" x14ac:dyDescent="0.2"/>
    <row r="477" s="137" customFormat="1" x14ac:dyDescent="0.2"/>
    <row r="478" s="137" customFormat="1" x14ac:dyDescent="0.2"/>
    <row r="479" s="137" customFormat="1" x14ac:dyDescent="0.2"/>
    <row r="480" s="137" customFormat="1" x14ac:dyDescent="0.2"/>
    <row r="481" s="137" customFormat="1" x14ac:dyDescent="0.2"/>
    <row r="482" s="137" customFormat="1" x14ac:dyDescent="0.2"/>
    <row r="483" s="137" customFormat="1" x14ac:dyDescent="0.2"/>
    <row r="484" s="137" customFormat="1" x14ac:dyDescent="0.2"/>
    <row r="485" s="137" customFormat="1" x14ac:dyDescent="0.2"/>
    <row r="486" s="137" customFormat="1" x14ac:dyDescent="0.2"/>
    <row r="487" s="137" customFormat="1" x14ac:dyDescent="0.2"/>
    <row r="488" s="137" customFormat="1" x14ac:dyDescent="0.2"/>
    <row r="489" s="137" customFormat="1" x14ac:dyDescent="0.2"/>
    <row r="490" s="137" customFormat="1" x14ac:dyDescent="0.2"/>
    <row r="491" s="137" customFormat="1" x14ac:dyDescent="0.2"/>
    <row r="492" s="137" customFormat="1" x14ac:dyDescent="0.2"/>
    <row r="493" s="137" customFormat="1" x14ac:dyDescent="0.2"/>
    <row r="494" s="137" customFormat="1" x14ac:dyDescent="0.2"/>
    <row r="495" s="137" customFormat="1" x14ac:dyDescent="0.2"/>
    <row r="496" s="137" customFormat="1" x14ac:dyDescent="0.2"/>
    <row r="497" s="137" customFormat="1" x14ac:dyDescent="0.2"/>
    <row r="498" s="137" customFormat="1" x14ac:dyDescent="0.2"/>
    <row r="499" s="137" customFormat="1" x14ac:dyDescent="0.2"/>
    <row r="500" s="137" customFormat="1" x14ac:dyDescent="0.2"/>
    <row r="501" s="137" customFormat="1" x14ac:dyDescent="0.2"/>
    <row r="502" s="137" customFormat="1" x14ac:dyDescent="0.2"/>
    <row r="503" s="137" customFormat="1" x14ac:dyDescent="0.2"/>
    <row r="504" s="137" customFormat="1" x14ac:dyDescent="0.2"/>
    <row r="505" s="137" customFormat="1" x14ac:dyDescent="0.2"/>
    <row r="506" s="137" customFormat="1" x14ac:dyDescent="0.2"/>
    <row r="507" s="137" customFormat="1" x14ac:dyDescent="0.2"/>
    <row r="508" s="137" customFormat="1" x14ac:dyDescent="0.2"/>
    <row r="509" s="137" customFormat="1" x14ac:dyDescent="0.2"/>
    <row r="510" s="137" customFormat="1" x14ac:dyDescent="0.2"/>
    <row r="511" s="137" customFormat="1" x14ac:dyDescent="0.2"/>
    <row r="512" s="137" customFormat="1" x14ac:dyDescent="0.2"/>
    <row r="513" s="137" customFormat="1" x14ac:dyDescent="0.2"/>
    <row r="514" s="137" customFormat="1" x14ac:dyDescent="0.2"/>
    <row r="515" s="137" customFormat="1" x14ac:dyDescent="0.2"/>
    <row r="516" s="137" customFormat="1" x14ac:dyDescent="0.2"/>
    <row r="517" s="137" customFormat="1" x14ac:dyDescent="0.2"/>
    <row r="518" s="137" customFormat="1" x14ac:dyDescent="0.2"/>
    <row r="519" s="137" customFormat="1" x14ac:dyDescent="0.2"/>
    <row r="520" s="137" customFormat="1" x14ac:dyDescent="0.2"/>
    <row r="521" s="137" customFormat="1" x14ac:dyDescent="0.2"/>
    <row r="522" s="137" customFormat="1" x14ac:dyDescent="0.2"/>
    <row r="523" s="137" customFormat="1" x14ac:dyDescent="0.2"/>
    <row r="524" s="137" customFormat="1" x14ac:dyDescent="0.2"/>
    <row r="525" s="137" customFormat="1" x14ac:dyDescent="0.2"/>
    <row r="526" s="137" customFormat="1" x14ac:dyDescent="0.2"/>
    <row r="527" s="137" customFormat="1" x14ac:dyDescent="0.2"/>
    <row r="528" s="137" customFormat="1" x14ac:dyDescent="0.2"/>
    <row r="529" s="137" customFormat="1" x14ac:dyDescent="0.2"/>
    <row r="530" s="137" customFormat="1" x14ac:dyDescent="0.2"/>
    <row r="531" s="137" customFormat="1" x14ac:dyDescent="0.2"/>
    <row r="532" s="137" customFormat="1" x14ac:dyDescent="0.2"/>
    <row r="533" s="137" customFormat="1" x14ac:dyDescent="0.2"/>
    <row r="534" s="137" customFormat="1" x14ac:dyDescent="0.2"/>
    <row r="535" s="137" customFormat="1" x14ac:dyDescent="0.2"/>
    <row r="536" s="137" customFormat="1" x14ac:dyDescent="0.2"/>
    <row r="537" s="137" customFormat="1" x14ac:dyDescent="0.2"/>
    <row r="538" s="137" customFormat="1" x14ac:dyDescent="0.2"/>
    <row r="539" s="137" customFormat="1" x14ac:dyDescent="0.2"/>
    <row r="540" s="137" customFormat="1" x14ac:dyDescent="0.2"/>
    <row r="541" s="137" customFormat="1" x14ac:dyDescent="0.2"/>
    <row r="542" s="137" customFormat="1" x14ac:dyDescent="0.2"/>
    <row r="543" s="137" customFormat="1" x14ac:dyDescent="0.2"/>
    <row r="544" s="137" customFormat="1" x14ac:dyDescent="0.2"/>
  </sheetData>
  <mergeCells count="14">
    <mergeCell ref="R2:S2"/>
    <mergeCell ref="R3:R6"/>
    <mergeCell ref="S3:S6"/>
    <mergeCell ref="N3:Q3"/>
    <mergeCell ref="B3:C6"/>
    <mergeCell ref="F3:I3"/>
    <mergeCell ref="J3:M3"/>
    <mergeCell ref="E3:E6"/>
    <mergeCell ref="J4:M4"/>
    <mergeCell ref="N5:Q5"/>
    <mergeCell ref="N4:Q4"/>
    <mergeCell ref="F4:I4"/>
    <mergeCell ref="J5:M5"/>
    <mergeCell ref="P2:Q2"/>
  </mergeCells>
  <phoneticPr fontId="2"/>
  <hyperlinks>
    <hyperlink ref="R2:S2" location="入力の説明!A1" display="入力の説明シートへ" xr:uid="{00000000-0004-0000-0500-000000000000}"/>
  </hyperlinks>
  <pageMargins left="0.53" right="0.27559055118110237" top="0.78740157480314965" bottom="0.78740157480314965" header="0.51181102362204722" footer="0.51181102362204722"/>
  <pageSetup paperSize="9" scale="62" orientation="landscape" r:id="rId1"/>
  <headerFooter alignWithMargins="0">
    <oddFooter>&amp;R&amp;F  &amp;A</oddFooter>
  </headerFooter>
  <ignoredErrors>
    <ignoredError sqref="B7:B43"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3399"/>
    <pageSetUpPr fitToPage="1"/>
  </sheetPr>
  <dimension ref="A1:V34"/>
  <sheetViews>
    <sheetView zoomScaleNormal="100" workbookViewId="0"/>
  </sheetViews>
  <sheetFormatPr defaultColWidth="9" defaultRowHeight="13.2" x14ac:dyDescent="0.2"/>
  <cols>
    <col min="1" max="16384" width="9" style="136"/>
  </cols>
  <sheetData>
    <row r="1" spans="1:22" ht="18" customHeight="1" thickTop="1" thickBot="1" x14ac:dyDescent="0.25">
      <c r="M1" s="735" t="s">
        <v>189</v>
      </c>
      <c r="N1" s="736"/>
    </row>
    <row r="2" spans="1:22" ht="15" thickTop="1" x14ac:dyDescent="0.2">
      <c r="A2" s="167" t="s">
        <v>89</v>
      </c>
      <c r="J2" s="136" t="s">
        <v>370</v>
      </c>
      <c r="M2" s="167" t="s">
        <v>107</v>
      </c>
      <c r="V2" s="136" t="s">
        <v>370</v>
      </c>
    </row>
    <row r="34" spans="1:22" ht="14.4" x14ac:dyDescent="0.2">
      <c r="A34" s="167" t="s">
        <v>106</v>
      </c>
      <c r="J34" s="136" t="s">
        <v>370</v>
      </c>
      <c r="M34" s="136" t="s">
        <v>315</v>
      </c>
      <c r="V34" s="136" t="s">
        <v>325</v>
      </c>
    </row>
  </sheetData>
  <mergeCells count="1">
    <mergeCell ref="M1:N1"/>
  </mergeCells>
  <phoneticPr fontId="2"/>
  <hyperlinks>
    <hyperlink ref="M1:N1" location="入力の説明!A1" display="入力の説明シートへ" xr:uid="{00000000-0004-0000-0600-000000000000}"/>
  </hyperlinks>
  <pageMargins left="0.78740157480314965" right="0.78740157480314965" top="0.78740157480314965" bottom="0.78740157480314965" header="0.51181102362204722" footer="0.51181102362204722"/>
  <pageSetup paperSize="9" scale="60" orientation="landscape" r:id="rId1"/>
  <headerFooter alignWithMargins="0">
    <oddFooter>&amp;R&amp;F  &amp;A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3399"/>
    <pageSetUpPr fitToPage="1"/>
  </sheetPr>
  <dimension ref="A1:AD51"/>
  <sheetViews>
    <sheetView showGridLines="0" topLeftCell="E42" zoomScaleNormal="100" workbookViewId="0"/>
  </sheetViews>
  <sheetFormatPr defaultColWidth="9" defaultRowHeight="12" x14ac:dyDescent="0.2"/>
  <cols>
    <col min="1" max="1" width="3.77734375" style="1" customWidth="1"/>
    <col min="2" max="2" width="2.77734375" style="1" customWidth="1"/>
    <col min="3" max="3" width="15.21875" style="1" customWidth="1"/>
    <col min="4" max="4" width="11.33203125" style="1" customWidth="1"/>
    <col min="5" max="5" width="7.109375" style="1" customWidth="1"/>
    <col min="6" max="6" width="5" style="1" customWidth="1"/>
    <col min="7" max="7" width="8.6640625" style="1" customWidth="1"/>
    <col min="8" max="8" width="7.109375" style="1" customWidth="1"/>
    <col min="9" max="10" width="6.109375" style="1" customWidth="1"/>
    <col min="11" max="11" width="9" style="1"/>
    <col min="12" max="12" width="3" style="1" customWidth="1"/>
    <col min="13" max="13" width="16.6640625" style="1" customWidth="1"/>
    <col min="14" max="14" width="4.88671875" style="1" customWidth="1"/>
    <col min="15" max="15" width="9.21875" style="1" customWidth="1"/>
    <col min="16" max="16" width="8" style="1" customWidth="1"/>
    <col min="17" max="17" width="5.77734375" style="1" customWidth="1"/>
    <col min="18" max="18" width="12.33203125" style="1" customWidth="1"/>
    <col min="19" max="19" width="7" style="1" customWidth="1"/>
    <col min="20" max="20" width="9.88671875" style="1" customWidth="1"/>
    <col min="21" max="21" width="3.77734375" style="1" customWidth="1"/>
    <col min="22" max="22" width="5.33203125" style="1" customWidth="1"/>
    <col min="23" max="23" width="6.109375" style="1" customWidth="1"/>
    <col min="24" max="24" width="5.21875" style="1" customWidth="1"/>
    <col min="25" max="25" width="6.88671875" style="1" customWidth="1"/>
    <col min="26" max="26" width="5" style="1" customWidth="1"/>
    <col min="27" max="27" width="2.44140625" style="1" customWidth="1"/>
    <col min="28" max="28" width="7" style="1" customWidth="1"/>
    <col min="29" max="29" width="4.21875" style="1" customWidth="1"/>
    <col min="30" max="30" width="3.77734375" style="1" customWidth="1"/>
    <col min="31" max="16384" width="9" style="1"/>
  </cols>
  <sheetData>
    <row r="1" spans="1:30" ht="14.4" thickTop="1" thickBot="1" x14ac:dyDescent="0.25">
      <c r="T1" s="664" t="s">
        <v>189</v>
      </c>
      <c r="U1" s="665"/>
      <c r="V1" s="665"/>
      <c r="W1" s="666"/>
    </row>
    <row r="2" spans="1:30" ht="12.75" customHeight="1" thickTop="1" x14ac:dyDescent="0.2">
      <c r="A2" s="3" t="s">
        <v>188</v>
      </c>
      <c r="M2" s="3" t="s">
        <v>183</v>
      </c>
    </row>
    <row r="3" spans="1:30" ht="12.75" customHeight="1" x14ac:dyDescent="0.2">
      <c r="M3" s="105"/>
      <c r="N3" s="106"/>
      <c r="O3" s="106"/>
      <c r="P3" s="106"/>
      <c r="Q3" s="106"/>
      <c r="R3" s="106"/>
      <c r="S3" s="106"/>
      <c r="T3" s="106"/>
      <c r="U3" s="106"/>
      <c r="V3" s="106"/>
      <c r="W3" s="106"/>
      <c r="X3" s="106"/>
      <c r="Y3" s="106"/>
      <c r="Z3" s="106"/>
      <c r="AA3" s="6"/>
    </row>
    <row r="4" spans="1:30" ht="12.75" customHeight="1" x14ac:dyDescent="0.2">
      <c r="A4" s="3" t="s">
        <v>168</v>
      </c>
      <c r="M4" s="50"/>
      <c r="N4" s="337" t="s">
        <v>126</v>
      </c>
      <c r="O4" s="337"/>
      <c r="P4" s="337"/>
      <c r="Q4" s="337"/>
      <c r="R4" s="338">
        <f>分析結果部門別集計表!E44</f>
        <v>0</v>
      </c>
      <c r="S4" s="337" t="s">
        <v>308</v>
      </c>
      <c r="T4" s="337"/>
      <c r="U4" s="337"/>
      <c r="V4" s="337"/>
      <c r="W4" s="2"/>
      <c r="X4" s="2"/>
      <c r="Y4" s="2"/>
      <c r="Z4" s="2"/>
      <c r="AA4" s="86"/>
    </row>
    <row r="5" spans="1:30" ht="12.75" customHeight="1" thickBot="1" x14ac:dyDescent="0.25">
      <c r="A5" s="3"/>
      <c r="M5" s="50"/>
      <c r="N5" s="2"/>
      <c r="O5" s="2"/>
      <c r="P5" s="2"/>
      <c r="Q5" s="2"/>
      <c r="R5" s="2"/>
      <c r="S5" s="2"/>
      <c r="T5" s="2"/>
      <c r="U5" s="2"/>
      <c r="V5" s="2"/>
      <c r="W5" s="2"/>
      <c r="X5" s="2"/>
      <c r="Y5" s="2"/>
      <c r="Z5" s="2"/>
      <c r="AA5" s="86"/>
    </row>
    <row r="6" spans="1:30" ht="17.25" customHeight="1" thickBot="1" x14ac:dyDescent="0.25">
      <c r="C6" s="555" t="s">
        <v>167</v>
      </c>
      <c r="D6" s="339">
        <f>最終需要額入力!L41</f>
        <v>0</v>
      </c>
      <c r="E6" s="340" t="s">
        <v>308</v>
      </c>
      <c r="M6" s="50"/>
      <c r="N6" s="2"/>
      <c r="O6" s="2"/>
      <c r="P6" s="2"/>
      <c r="Q6" s="2" t="s">
        <v>138</v>
      </c>
      <c r="R6" s="2"/>
      <c r="S6" s="2"/>
      <c r="T6" s="2"/>
      <c r="U6" s="2"/>
      <c r="V6" s="2"/>
      <c r="W6" s="2"/>
      <c r="X6" s="99" t="s">
        <v>42</v>
      </c>
      <c r="Y6" s="99"/>
      <c r="Z6" s="99"/>
      <c r="AA6" s="86"/>
    </row>
    <row r="7" spans="1:30" ht="12.75" customHeight="1" thickBot="1" x14ac:dyDescent="0.25">
      <c r="C7" s="115"/>
      <c r="D7" s="2"/>
      <c r="E7" s="2"/>
      <c r="L7" s="29"/>
      <c r="M7" s="50"/>
      <c r="N7" s="2"/>
      <c r="O7" s="2"/>
      <c r="P7" s="2"/>
      <c r="Q7" s="2"/>
      <c r="R7" s="2"/>
      <c r="S7" s="2"/>
      <c r="T7" s="2"/>
      <c r="U7" s="2"/>
      <c r="V7" s="2"/>
      <c r="W7" s="2"/>
      <c r="X7" s="737">
        <f>R4-R8</f>
        <v>0</v>
      </c>
      <c r="Y7" s="737"/>
      <c r="Z7" s="99" t="str">
        <f>S4</f>
        <v>百万円</v>
      </c>
      <c r="AA7" s="86"/>
    </row>
    <row r="8" spans="1:30" ht="12.75" customHeight="1" thickTop="1" thickBot="1" x14ac:dyDescent="0.25">
      <c r="L8" s="26"/>
      <c r="M8" s="297" t="s">
        <v>335</v>
      </c>
      <c r="N8" s="563" t="s">
        <v>137</v>
      </c>
      <c r="O8" s="564"/>
      <c r="P8" s="564"/>
      <c r="Q8" s="564"/>
      <c r="R8" s="565">
        <f>分析結果部門別集計表!F44</f>
        <v>0</v>
      </c>
      <c r="S8" s="566" t="str">
        <f>S4</f>
        <v>百万円</v>
      </c>
      <c r="T8" s="113"/>
      <c r="U8" s="113"/>
      <c r="V8" s="113"/>
      <c r="W8" s="5"/>
      <c r="X8" s="99" t="s">
        <v>41</v>
      </c>
      <c r="Y8" s="99"/>
      <c r="Z8" s="99"/>
      <c r="AA8" s="86"/>
    </row>
    <row r="9" spans="1:30" ht="12.75" customHeight="1" thickTop="1" x14ac:dyDescent="0.2">
      <c r="A9" s="3" t="s">
        <v>169</v>
      </c>
      <c r="L9" s="26"/>
      <c r="M9" s="50"/>
      <c r="N9" s="113"/>
      <c r="O9" s="113"/>
      <c r="P9" s="113"/>
      <c r="Q9" s="113"/>
      <c r="R9" s="113"/>
      <c r="S9" s="113"/>
      <c r="T9" s="113"/>
      <c r="U9" s="113"/>
      <c r="V9" s="113"/>
      <c r="W9" s="5"/>
      <c r="X9" s="34"/>
      <c r="Y9" s="5"/>
      <c r="Z9" s="5"/>
      <c r="AA9" s="89"/>
      <c r="AB9" s="82"/>
      <c r="AC9" s="82"/>
      <c r="AD9" s="82"/>
    </row>
    <row r="10" spans="1:30" ht="12.75" customHeight="1" thickBot="1" x14ac:dyDescent="0.25">
      <c r="A10" s="3"/>
      <c r="K10" s="29" t="s">
        <v>368</v>
      </c>
      <c r="L10" s="112"/>
      <c r="M10" s="50"/>
      <c r="N10" s="113"/>
      <c r="O10" s="113"/>
      <c r="P10" s="113"/>
      <c r="Q10" s="113"/>
      <c r="R10" s="113"/>
      <c r="S10" s="113"/>
      <c r="T10" s="113"/>
      <c r="U10" s="113"/>
      <c r="V10" s="113"/>
      <c r="W10" s="5"/>
      <c r="X10" s="5"/>
      <c r="Y10" s="5"/>
      <c r="Z10" s="5"/>
      <c r="AA10" s="89"/>
      <c r="AB10" s="82"/>
      <c r="AC10" s="82"/>
      <c r="AD10" s="82"/>
    </row>
    <row r="11" spans="1:30" ht="12.75" customHeight="1" x14ac:dyDescent="0.2">
      <c r="A11" s="108"/>
      <c r="B11" s="109"/>
      <c r="C11" s="109"/>
      <c r="D11" s="767" t="s">
        <v>136</v>
      </c>
      <c r="E11" s="768"/>
      <c r="F11" s="767" t="s">
        <v>146</v>
      </c>
      <c r="G11" s="768"/>
      <c r="H11" s="767" t="s">
        <v>147</v>
      </c>
      <c r="I11" s="768"/>
      <c r="J11" s="783" t="s">
        <v>327</v>
      </c>
      <c r="K11" s="784"/>
      <c r="L11" s="112"/>
      <c r="M11" s="50"/>
      <c r="N11" s="113"/>
      <c r="O11" s="113"/>
      <c r="P11" s="113" t="s">
        <v>139</v>
      </c>
      <c r="Q11" s="113"/>
      <c r="R11" s="113" t="s">
        <v>142</v>
      </c>
      <c r="S11" s="113"/>
      <c r="T11" s="113"/>
      <c r="U11" s="113"/>
      <c r="V11" s="113"/>
      <c r="W11" s="5"/>
      <c r="X11" s="5"/>
      <c r="Y11" s="5"/>
      <c r="Z11" s="5"/>
      <c r="AA11" s="89"/>
      <c r="AB11" s="82"/>
      <c r="AC11" s="82"/>
      <c r="AD11" s="82"/>
    </row>
    <row r="12" spans="1:30" ht="12.75" customHeight="1" thickBot="1" x14ac:dyDescent="0.25">
      <c r="A12" s="110"/>
      <c r="B12" s="111"/>
      <c r="C12" s="111"/>
      <c r="D12" s="769"/>
      <c r="E12" s="770"/>
      <c r="F12" s="769"/>
      <c r="G12" s="770"/>
      <c r="H12" s="769"/>
      <c r="I12" s="770"/>
      <c r="J12" s="785"/>
      <c r="K12" s="786"/>
      <c r="L12" s="112"/>
      <c r="M12" s="50"/>
      <c r="N12" s="113"/>
      <c r="O12" s="113"/>
      <c r="P12" s="113"/>
      <c r="Q12" s="113"/>
      <c r="R12" s="113" t="s">
        <v>143</v>
      </c>
      <c r="S12" s="113"/>
      <c r="T12" s="113"/>
      <c r="U12" s="113"/>
      <c r="V12" s="113"/>
      <c r="W12" s="5"/>
      <c r="X12" s="5"/>
      <c r="Y12" s="5"/>
      <c r="Z12" s="5"/>
      <c r="AA12" s="89"/>
      <c r="AB12" s="82"/>
      <c r="AC12" s="82"/>
      <c r="AD12" s="82"/>
    </row>
    <row r="13" spans="1:30" ht="12.75" customHeight="1" thickTop="1" x14ac:dyDescent="0.2">
      <c r="A13" s="747" t="s">
        <v>144</v>
      </c>
      <c r="B13" s="748"/>
      <c r="C13" s="749"/>
      <c r="D13" s="753">
        <f>分析結果部門別集計表!F44</f>
        <v>0</v>
      </c>
      <c r="E13" s="754"/>
      <c r="F13" s="753">
        <f>分析結果部門別集計表!G44</f>
        <v>0</v>
      </c>
      <c r="G13" s="754"/>
      <c r="H13" s="753">
        <f>分析結果部門別集計表!H44</f>
        <v>0</v>
      </c>
      <c r="I13" s="754"/>
      <c r="J13" s="753">
        <f>SUM(D13:I14)</f>
        <v>0</v>
      </c>
      <c r="K13" s="773"/>
      <c r="L13" s="112"/>
      <c r="M13" s="50"/>
      <c r="N13" s="92" t="s">
        <v>140</v>
      </c>
      <c r="O13" s="93"/>
      <c r="P13" s="93"/>
      <c r="Q13" s="92" t="s">
        <v>141</v>
      </c>
      <c r="R13" s="93"/>
      <c r="S13" s="93"/>
      <c r="T13" s="295">
        <f>分析結果部門別集計表!J44</f>
        <v>0</v>
      </c>
      <c r="U13" s="93" t="str">
        <f>S4</f>
        <v>百万円</v>
      </c>
      <c r="V13" s="98"/>
      <c r="W13" s="5"/>
      <c r="X13" s="5"/>
      <c r="Y13" s="5"/>
      <c r="Z13" s="5"/>
      <c r="AA13" s="89"/>
      <c r="AB13" s="82"/>
      <c r="AC13" s="82"/>
      <c r="AD13" s="82"/>
    </row>
    <row r="14" spans="1:30" ht="12.75" customHeight="1" x14ac:dyDescent="0.2">
      <c r="A14" s="750"/>
      <c r="B14" s="751"/>
      <c r="C14" s="752"/>
      <c r="D14" s="755"/>
      <c r="E14" s="756"/>
      <c r="F14" s="755"/>
      <c r="G14" s="756"/>
      <c r="H14" s="755"/>
      <c r="I14" s="756"/>
      <c r="J14" s="755"/>
      <c r="K14" s="774"/>
      <c r="L14" s="112"/>
      <c r="M14" s="50"/>
      <c r="N14" s="781">
        <f>R8-T13</f>
        <v>0</v>
      </c>
      <c r="O14" s="782"/>
      <c r="P14" s="95" t="str">
        <f>S4</f>
        <v>百万円</v>
      </c>
      <c r="Q14" s="94"/>
      <c r="R14" s="96" t="s">
        <v>81</v>
      </c>
      <c r="S14" s="97"/>
      <c r="T14" s="296">
        <f>分析結果部門別集計表!N44</f>
        <v>0</v>
      </c>
      <c r="U14" s="97" t="str">
        <f>S4</f>
        <v>百万円</v>
      </c>
      <c r="V14" s="98"/>
      <c r="W14" s="5"/>
      <c r="X14" s="34"/>
      <c r="Y14" s="5"/>
      <c r="Z14" s="5"/>
      <c r="AA14" s="89"/>
      <c r="AB14" s="82"/>
      <c r="AC14" s="91"/>
      <c r="AD14" s="82"/>
    </row>
    <row r="15" spans="1:30" ht="12.75" customHeight="1" x14ac:dyDescent="0.2">
      <c r="A15" s="456" t="s">
        <v>163</v>
      </c>
      <c r="B15" s="741" t="s">
        <v>164</v>
      </c>
      <c r="C15" s="742"/>
      <c r="D15" s="757">
        <f>分析結果部門別集計表!J44</f>
        <v>0</v>
      </c>
      <c r="E15" s="758"/>
      <c r="F15" s="757">
        <f>分析結果部門別集計表!K44</f>
        <v>0</v>
      </c>
      <c r="G15" s="758"/>
      <c r="H15" s="757">
        <f>分析結果部門別集計表!L44</f>
        <v>0</v>
      </c>
      <c r="I15" s="758"/>
      <c r="J15" s="757">
        <f>SUM(D15:I16)</f>
        <v>0</v>
      </c>
      <c r="K15" s="775"/>
      <c r="L15" s="112"/>
      <c r="M15" s="50"/>
      <c r="N15" s="2"/>
      <c r="O15" s="2"/>
      <c r="P15" s="2"/>
      <c r="Q15" s="2"/>
      <c r="R15" s="2"/>
      <c r="S15" s="2"/>
      <c r="T15" s="2"/>
      <c r="U15" s="2"/>
      <c r="V15" s="2"/>
      <c r="W15" s="2"/>
      <c r="X15" s="2"/>
      <c r="Y15" s="2"/>
      <c r="Z15" s="2"/>
      <c r="AA15" s="86"/>
      <c r="AB15" s="82"/>
      <c r="AC15" s="91"/>
      <c r="AD15" s="82"/>
    </row>
    <row r="16" spans="1:30" ht="12.75" customHeight="1" x14ac:dyDescent="0.2">
      <c r="A16" s="456"/>
      <c r="B16" s="743"/>
      <c r="C16" s="744"/>
      <c r="D16" s="759"/>
      <c r="E16" s="760"/>
      <c r="F16" s="759"/>
      <c r="G16" s="760"/>
      <c r="H16" s="759"/>
      <c r="I16" s="760"/>
      <c r="J16" s="759"/>
      <c r="K16" s="776"/>
      <c r="M16" s="50"/>
      <c r="N16" s="2"/>
      <c r="O16" s="2" t="s">
        <v>148</v>
      </c>
      <c r="P16" s="2"/>
      <c r="Q16" s="2"/>
      <c r="R16" s="2"/>
      <c r="S16" s="2"/>
      <c r="T16" s="2"/>
      <c r="U16" s="2"/>
      <c r="V16" s="2"/>
      <c r="W16" s="2"/>
      <c r="X16" s="99" t="s">
        <v>41</v>
      </c>
      <c r="Y16" s="99"/>
      <c r="Z16" s="2"/>
      <c r="AA16" s="89"/>
    </row>
    <row r="17" spans="1:27" ht="12.75" customHeight="1" thickBot="1" x14ac:dyDescent="0.25">
      <c r="A17" s="456" t="s">
        <v>165</v>
      </c>
      <c r="B17" s="739"/>
      <c r="C17" s="745" t="s">
        <v>166</v>
      </c>
      <c r="D17" s="761">
        <f>分析結果部門別集計表!N44</f>
        <v>0</v>
      </c>
      <c r="E17" s="762"/>
      <c r="F17" s="761">
        <f>分析結果部門別集計表!O44</f>
        <v>0</v>
      </c>
      <c r="G17" s="762"/>
      <c r="H17" s="761">
        <f>分析結果部門別集計表!P44</f>
        <v>0</v>
      </c>
      <c r="I17" s="762"/>
      <c r="J17" s="761">
        <f>SUM(D17:I18)</f>
        <v>0</v>
      </c>
      <c r="K17" s="777"/>
      <c r="M17" s="50"/>
      <c r="N17" s="2"/>
      <c r="O17" s="2"/>
      <c r="P17" s="2"/>
      <c r="Q17" s="2"/>
      <c r="R17" s="2"/>
      <c r="S17" s="2"/>
      <c r="T17" s="2"/>
      <c r="U17" s="2"/>
      <c r="V17" s="2"/>
      <c r="W17" s="2"/>
      <c r="X17" s="2"/>
      <c r="Y17" s="2"/>
      <c r="Z17" s="2"/>
      <c r="AA17" s="86"/>
    </row>
    <row r="18" spans="1:27" ht="12.75" customHeight="1" thickTop="1" thickBot="1" x14ac:dyDescent="0.25">
      <c r="A18" s="457"/>
      <c r="B18" s="740"/>
      <c r="C18" s="746"/>
      <c r="D18" s="763"/>
      <c r="E18" s="764"/>
      <c r="F18" s="763"/>
      <c r="G18" s="764"/>
      <c r="H18" s="763"/>
      <c r="I18" s="764"/>
      <c r="J18" s="763"/>
      <c r="K18" s="778"/>
      <c r="M18" s="297" t="s">
        <v>336</v>
      </c>
      <c r="N18" s="779" t="s">
        <v>144</v>
      </c>
      <c r="O18" s="780"/>
      <c r="P18" s="780"/>
      <c r="Q18" s="780"/>
      <c r="R18" s="565">
        <f>分析結果部門別集計表!G44</f>
        <v>0</v>
      </c>
      <c r="S18" s="566" t="str">
        <f>S4</f>
        <v>百万円</v>
      </c>
      <c r="T18" s="415"/>
      <c r="U18" s="415"/>
      <c r="V18" s="415"/>
      <c r="W18" s="2"/>
      <c r="X18" s="2"/>
      <c r="Y18" s="2"/>
      <c r="Z18" s="2"/>
      <c r="AA18" s="86"/>
    </row>
    <row r="19" spans="1:27" ht="12.75" customHeight="1" x14ac:dyDescent="0.2">
      <c r="M19" s="50"/>
      <c r="N19" s="415"/>
      <c r="O19" s="415"/>
      <c r="P19" s="415"/>
      <c r="Q19" s="415"/>
      <c r="R19" s="415"/>
      <c r="S19" s="415"/>
      <c r="T19" s="415"/>
      <c r="U19" s="415"/>
      <c r="V19" s="415"/>
      <c r="W19" s="2"/>
      <c r="X19" s="2"/>
      <c r="Y19" s="2"/>
      <c r="Z19" s="2"/>
      <c r="AA19" s="86"/>
    </row>
    <row r="20" spans="1:27" ht="12.75" customHeight="1" x14ac:dyDescent="0.2">
      <c r="M20" s="50"/>
      <c r="N20" s="415"/>
      <c r="O20" s="415"/>
      <c r="P20" s="415"/>
      <c r="Q20" s="415"/>
      <c r="R20" s="415" t="s">
        <v>142</v>
      </c>
      <c r="S20" s="415"/>
      <c r="T20" s="415"/>
      <c r="U20" s="415"/>
      <c r="V20" s="415"/>
      <c r="W20" s="2"/>
      <c r="X20" s="2"/>
      <c r="Y20" s="2"/>
      <c r="Z20" s="2"/>
      <c r="AA20" s="86"/>
    </row>
    <row r="21" spans="1:27" ht="12.75" customHeight="1" x14ac:dyDescent="0.2">
      <c r="A21" s="3" t="s">
        <v>170</v>
      </c>
      <c r="M21" s="50"/>
      <c r="N21" s="415"/>
      <c r="O21" s="415"/>
      <c r="P21" s="415"/>
      <c r="Q21" s="415"/>
      <c r="R21" s="415" t="s">
        <v>143</v>
      </c>
      <c r="S21" s="415"/>
      <c r="T21" s="415"/>
      <c r="U21" s="415"/>
      <c r="V21" s="415"/>
      <c r="W21" s="2"/>
      <c r="X21" s="2"/>
      <c r="Y21" s="2"/>
      <c r="Z21" s="2"/>
      <c r="AA21" s="86"/>
    </row>
    <row r="22" spans="1:27" ht="17.25" customHeight="1" thickBot="1" x14ac:dyDescent="0.25">
      <c r="M22" s="50"/>
      <c r="N22" s="415"/>
      <c r="O22" s="415"/>
      <c r="P22" s="415"/>
      <c r="Q22" s="416" t="s">
        <v>141</v>
      </c>
      <c r="R22" s="417"/>
      <c r="S22" s="417"/>
      <c r="T22" s="418">
        <f>分析結果部門別集計表!K44</f>
        <v>0</v>
      </c>
      <c r="U22" s="417" t="str">
        <f>S4</f>
        <v>百万円</v>
      </c>
      <c r="V22" s="419"/>
      <c r="W22" s="2"/>
      <c r="X22" s="2"/>
      <c r="Y22" s="2"/>
      <c r="Z22" s="2"/>
      <c r="AA22" s="86"/>
    </row>
    <row r="23" spans="1:27" ht="16.5" customHeight="1" thickBot="1" x14ac:dyDescent="0.25">
      <c r="C23" s="771" t="s">
        <v>366</v>
      </c>
      <c r="D23" s="772"/>
      <c r="E23" s="341"/>
      <c r="F23" s="341"/>
      <c r="G23" s="342" t="e">
        <f>J13/D6</f>
        <v>#DIV/0!</v>
      </c>
      <c r="H23" s="340" t="s">
        <v>184</v>
      </c>
      <c r="M23" s="50"/>
      <c r="N23" s="415"/>
      <c r="O23" s="415"/>
      <c r="P23" s="415"/>
      <c r="Q23" s="420"/>
      <c r="R23" s="421" t="s">
        <v>81</v>
      </c>
      <c r="S23" s="422"/>
      <c r="T23" s="423">
        <f>分析結果部門別集計表!O44</f>
        <v>0</v>
      </c>
      <c r="U23" s="422" t="str">
        <f>S4</f>
        <v>百万円</v>
      </c>
      <c r="V23" s="419"/>
      <c r="W23" s="2"/>
      <c r="X23" s="2"/>
      <c r="Y23" s="2"/>
      <c r="Z23" s="2"/>
      <c r="AA23" s="86"/>
    </row>
    <row r="24" spans="1:27" ht="12.75" customHeight="1" x14ac:dyDescent="0.2">
      <c r="M24" s="50"/>
      <c r="N24" s="2"/>
      <c r="O24" s="2"/>
      <c r="P24" s="2"/>
      <c r="Q24" s="2"/>
      <c r="R24" s="2"/>
      <c r="S24" s="2"/>
      <c r="T24" s="2"/>
      <c r="U24" s="2"/>
      <c r="V24" s="2"/>
      <c r="W24" s="2"/>
      <c r="X24" s="2"/>
      <c r="Y24" s="2"/>
      <c r="Z24" s="2"/>
      <c r="AA24" s="86"/>
    </row>
    <row r="25" spans="1:27" ht="12.75" customHeight="1" x14ac:dyDescent="0.2">
      <c r="A25" s="3" t="s">
        <v>332</v>
      </c>
      <c r="M25" s="50"/>
      <c r="N25" s="2"/>
      <c r="O25" s="2"/>
      <c r="P25" s="2"/>
      <c r="Q25" s="2"/>
      <c r="R25" s="2"/>
      <c r="S25" s="2"/>
      <c r="T25" s="2"/>
      <c r="U25" s="2"/>
      <c r="V25" s="2"/>
      <c r="W25" s="2"/>
      <c r="X25" s="2"/>
      <c r="Y25" s="2"/>
      <c r="Z25" s="2"/>
      <c r="AA25" s="86"/>
    </row>
    <row r="26" spans="1:27" ht="12.75" customHeight="1" thickBot="1" x14ac:dyDescent="0.25">
      <c r="M26" s="50"/>
      <c r="N26" s="2"/>
      <c r="O26" s="2"/>
      <c r="P26" s="2"/>
      <c r="Q26" s="2"/>
      <c r="R26" s="2"/>
      <c r="S26" s="2"/>
      <c r="T26" s="2"/>
      <c r="U26" s="2"/>
      <c r="V26" s="2"/>
      <c r="W26" s="2"/>
      <c r="X26" s="2"/>
      <c r="Y26" s="2"/>
      <c r="Z26" s="2"/>
      <c r="AA26" s="86"/>
    </row>
    <row r="27" spans="1:27" ht="12.75" customHeight="1" x14ac:dyDescent="0.2">
      <c r="C27" s="435" t="s">
        <v>305</v>
      </c>
      <c r="D27" s="765">
        <f>'計算シート（雇用誘発数）'!G46</f>
        <v>0</v>
      </c>
      <c r="E27" s="765"/>
      <c r="F27" s="765"/>
      <c r="G27" s="765"/>
      <c r="H27" s="343" t="s">
        <v>309</v>
      </c>
      <c r="M27" s="50"/>
      <c r="N27" s="2" t="s">
        <v>81</v>
      </c>
      <c r="O27" s="2"/>
      <c r="P27" s="2"/>
      <c r="Q27" s="2"/>
      <c r="R27" s="347">
        <f>T14+T23</f>
        <v>0</v>
      </c>
      <c r="S27" s="327" t="str">
        <f>S4</f>
        <v>百万円</v>
      </c>
      <c r="T27" s="2"/>
      <c r="U27" s="2"/>
      <c r="V27" s="2"/>
      <c r="W27" s="2"/>
      <c r="X27" s="2"/>
      <c r="Y27" s="2"/>
      <c r="Z27" s="2"/>
      <c r="AA27" s="86"/>
    </row>
    <row r="28" spans="1:27" ht="12.75" customHeight="1" thickBot="1" x14ac:dyDescent="0.25">
      <c r="C28" s="436" t="s">
        <v>306</v>
      </c>
      <c r="D28" s="766">
        <f>'計算シート（雇用誘発数）'!O46</f>
        <v>0</v>
      </c>
      <c r="E28" s="766"/>
      <c r="F28" s="766"/>
      <c r="G28" s="766"/>
      <c r="H28" s="344" t="s">
        <v>309</v>
      </c>
      <c r="M28" s="50"/>
      <c r="N28" s="2" t="s">
        <v>186</v>
      </c>
      <c r="O28" s="2"/>
      <c r="P28" s="2"/>
      <c r="Q28" s="2"/>
      <c r="R28" s="2"/>
      <c r="S28" s="2"/>
      <c r="T28" s="2"/>
      <c r="U28" s="2"/>
      <c r="V28" s="2"/>
      <c r="W28" s="2"/>
      <c r="X28" s="2"/>
      <c r="Y28" s="2"/>
      <c r="Z28" s="2"/>
      <c r="AA28" s="86"/>
    </row>
    <row r="29" spans="1:27" ht="12.75" customHeight="1" x14ac:dyDescent="0.2">
      <c r="M29" s="50"/>
      <c r="N29" s="2"/>
      <c r="O29" s="2"/>
      <c r="P29" s="2" t="s">
        <v>185</v>
      </c>
      <c r="Q29" s="2"/>
      <c r="R29" s="2"/>
      <c r="S29" s="2"/>
      <c r="T29" s="2"/>
      <c r="U29" s="2"/>
      <c r="V29" s="2"/>
      <c r="W29" s="2"/>
      <c r="X29" s="2"/>
      <c r="Y29" s="2"/>
      <c r="Z29" s="2"/>
      <c r="AA29" s="86"/>
    </row>
    <row r="30" spans="1:27" ht="12.75" customHeight="1" x14ac:dyDescent="0.2">
      <c r="A30" s="1" t="s">
        <v>331</v>
      </c>
      <c r="M30" s="50"/>
      <c r="N30" s="2"/>
      <c r="O30" s="2"/>
      <c r="P30" s="2"/>
      <c r="Q30" s="2"/>
      <c r="R30" s="2"/>
      <c r="S30" s="2"/>
      <c r="T30" s="2"/>
      <c r="U30" s="2"/>
      <c r="V30" s="2"/>
      <c r="W30" s="2"/>
      <c r="X30" s="2"/>
      <c r="Y30" s="2"/>
      <c r="Z30" s="2"/>
      <c r="AA30" s="86"/>
    </row>
    <row r="31" spans="1:27" ht="12.75" customHeight="1" x14ac:dyDescent="0.2">
      <c r="C31" s="143" t="s">
        <v>329</v>
      </c>
      <c r="M31" s="50"/>
      <c r="N31" s="2" t="s">
        <v>145</v>
      </c>
      <c r="O31" s="2"/>
      <c r="P31" s="2"/>
      <c r="Q31" s="2"/>
      <c r="R31" s="2"/>
      <c r="S31" s="2"/>
      <c r="T31" s="2"/>
      <c r="U31" s="2"/>
      <c r="V31" s="2"/>
      <c r="W31" s="2"/>
      <c r="X31" s="2"/>
      <c r="Y31" s="2"/>
      <c r="Z31" s="2"/>
      <c r="AA31" s="86"/>
    </row>
    <row r="32" spans="1:27" ht="12.75" customHeight="1" x14ac:dyDescent="0.2">
      <c r="C32" s="143" t="s">
        <v>330</v>
      </c>
      <c r="M32" s="50"/>
      <c r="N32" s="2"/>
      <c r="O32" s="2" t="s">
        <v>187</v>
      </c>
      <c r="P32" s="2"/>
      <c r="Q32" s="2"/>
      <c r="R32" s="2"/>
      <c r="S32" s="2"/>
      <c r="T32" s="2"/>
      <c r="U32" s="2"/>
      <c r="V32" s="2"/>
      <c r="W32" s="2"/>
      <c r="X32" s="2"/>
      <c r="Y32" s="2"/>
      <c r="Z32" s="2"/>
      <c r="AA32" s="86"/>
    </row>
    <row r="33" spans="1:27" ht="12.75" customHeight="1" x14ac:dyDescent="0.2">
      <c r="M33" s="50"/>
      <c r="N33" s="2"/>
      <c r="O33" s="2"/>
      <c r="P33" s="2"/>
      <c r="Q33" s="2"/>
      <c r="R33" s="2"/>
      <c r="S33" s="2"/>
      <c r="T33" s="2"/>
      <c r="U33" s="2"/>
      <c r="V33" s="2"/>
      <c r="W33" s="2"/>
      <c r="X33" s="2"/>
      <c r="Y33" s="2"/>
      <c r="Z33" s="2"/>
      <c r="AA33" s="86"/>
    </row>
    <row r="34" spans="1:27" ht="12.75" customHeight="1" x14ac:dyDescent="0.2">
      <c r="A34" s="3" t="s">
        <v>333</v>
      </c>
      <c r="M34" s="50"/>
      <c r="N34" s="2"/>
      <c r="O34" s="2" t="s">
        <v>149</v>
      </c>
      <c r="P34" s="2"/>
      <c r="Q34" s="2"/>
      <c r="R34" s="2"/>
      <c r="S34" s="2"/>
      <c r="T34" s="2"/>
      <c r="U34" s="2"/>
      <c r="V34" s="2"/>
      <c r="W34" s="2"/>
      <c r="X34" s="99" t="s">
        <v>41</v>
      </c>
      <c r="Y34" s="99"/>
      <c r="Z34" s="2"/>
      <c r="AA34" s="86"/>
    </row>
    <row r="35" spans="1:27" ht="12.75" customHeight="1" thickBot="1" x14ac:dyDescent="0.25">
      <c r="B35" s="1" t="s">
        <v>171</v>
      </c>
      <c r="M35" s="50"/>
      <c r="N35" s="2"/>
      <c r="O35" s="2"/>
      <c r="P35" s="2"/>
      <c r="Q35" s="2"/>
      <c r="R35" s="2"/>
      <c r="S35" s="2"/>
      <c r="T35" s="2"/>
      <c r="U35" s="2"/>
      <c r="V35" s="2"/>
      <c r="W35" s="2"/>
      <c r="X35" s="2"/>
      <c r="Y35" s="2"/>
      <c r="Z35" s="2"/>
      <c r="AA35" s="86"/>
    </row>
    <row r="36" spans="1:27" ht="12.75" customHeight="1" thickTop="1" thickBot="1" x14ac:dyDescent="0.25">
      <c r="B36" s="1" t="s">
        <v>172</v>
      </c>
      <c r="M36" s="550" t="s">
        <v>337</v>
      </c>
      <c r="N36" s="563" t="s">
        <v>144</v>
      </c>
      <c r="O36" s="564"/>
      <c r="P36" s="564"/>
      <c r="Q36" s="564"/>
      <c r="R36" s="565">
        <f>分析結果部門別集計表!H44</f>
        <v>0</v>
      </c>
      <c r="S36" s="566" t="str">
        <f>S4</f>
        <v>百万円</v>
      </c>
      <c r="T36" s="578"/>
      <c r="U36" s="578"/>
      <c r="V36" s="578"/>
      <c r="W36" s="2"/>
      <c r="X36" s="2"/>
      <c r="Y36" s="2"/>
      <c r="Z36" s="2"/>
      <c r="AA36" s="86"/>
    </row>
    <row r="37" spans="1:27" ht="12.75" customHeight="1" thickTop="1" x14ac:dyDescent="0.2">
      <c r="B37" s="1" t="s">
        <v>215</v>
      </c>
      <c r="M37" s="50"/>
      <c r="N37" s="578"/>
      <c r="O37" s="578"/>
      <c r="P37" s="578"/>
      <c r="Q37" s="578"/>
      <c r="R37" s="578"/>
      <c r="S37" s="578"/>
      <c r="T37" s="578"/>
      <c r="U37" s="578"/>
      <c r="V37" s="578"/>
      <c r="W37" s="2"/>
      <c r="X37" s="2"/>
      <c r="Y37" s="2"/>
      <c r="Z37" s="2"/>
      <c r="AA37" s="86"/>
    </row>
    <row r="38" spans="1:27" ht="12.75" customHeight="1" x14ac:dyDescent="0.2">
      <c r="B38" s="1" t="s">
        <v>173</v>
      </c>
      <c r="M38" s="50"/>
      <c r="N38" s="578"/>
      <c r="O38" s="578"/>
      <c r="P38" s="578"/>
      <c r="Q38" s="578"/>
      <c r="R38" s="578"/>
      <c r="S38" s="578"/>
      <c r="T38" s="578"/>
      <c r="U38" s="578"/>
      <c r="V38" s="578"/>
      <c r="W38" s="2"/>
      <c r="X38" s="2"/>
      <c r="Y38" s="2"/>
      <c r="Z38" s="2"/>
      <c r="AA38" s="86"/>
    </row>
    <row r="39" spans="1:27" ht="12.75" customHeight="1" x14ac:dyDescent="0.2">
      <c r="B39" s="1" t="s">
        <v>174</v>
      </c>
      <c r="M39" s="50"/>
      <c r="N39" s="578"/>
      <c r="O39" s="578"/>
      <c r="P39" s="578"/>
      <c r="Q39" s="578"/>
      <c r="R39" s="578" t="s">
        <v>142</v>
      </c>
      <c r="S39" s="578"/>
      <c r="T39" s="578"/>
      <c r="U39" s="578"/>
      <c r="V39" s="578"/>
      <c r="W39" s="2"/>
      <c r="X39" s="2"/>
      <c r="Y39" s="2"/>
      <c r="Z39" s="2"/>
      <c r="AA39" s="86"/>
    </row>
    <row r="40" spans="1:27" ht="12.75" customHeight="1" x14ac:dyDescent="0.2">
      <c r="B40" s="1" t="s">
        <v>175</v>
      </c>
      <c r="M40" s="50"/>
      <c r="N40" s="578"/>
      <c r="O40" s="578"/>
      <c r="P40" s="578"/>
      <c r="Q40" s="578"/>
      <c r="R40" s="578" t="s">
        <v>143</v>
      </c>
      <c r="S40" s="578"/>
      <c r="T40" s="578"/>
      <c r="U40" s="578"/>
      <c r="V40" s="578"/>
      <c r="W40" s="2"/>
      <c r="X40" s="2"/>
      <c r="Y40" s="2"/>
      <c r="Z40" s="2"/>
      <c r="AA40" s="86"/>
    </row>
    <row r="41" spans="1:27" ht="12.75" customHeight="1" x14ac:dyDescent="0.2">
      <c r="M41" s="50"/>
      <c r="N41" s="578"/>
      <c r="O41" s="578"/>
      <c r="P41" s="578"/>
      <c r="Q41" s="579" t="s">
        <v>141</v>
      </c>
      <c r="R41" s="580"/>
      <c r="S41" s="580"/>
      <c r="T41" s="581">
        <f>分析結果部門別集計表!L44</f>
        <v>0</v>
      </c>
      <c r="U41" s="580" t="str">
        <f>S4</f>
        <v>百万円</v>
      </c>
      <c r="V41" s="582"/>
      <c r="W41" s="2"/>
      <c r="X41" s="2"/>
      <c r="Y41" s="2"/>
      <c r="Z41" s="2"/>
      <c r="AA41" s="86"/>
    </row>
    <row r="42" spans="1:27" ht="12.75" customHeight="1" x14ac:dyDescent="0.2">
      <c r="A42" s="3" t="s">
        <v>334</v>
      </c>
      <c r="M42" s="50"/>
      <c r="N42" s="578"/>
      <c r="O42" s="578"/>
      <c r="P42" s="578"/>
      <c r="Q42" s="583"/>
      <c r="R42" s="584" t="s">
        <v>81</v>
      </c>
      <c r="S42" s="585"/>
      <c r="T42" s="586">
        <f>分析結果部門別集計表!P44</f>
        <v>0</v>
      </c>
      <c r="U42" s="585" t="str">
        <f>S4</f>
        <v>百万円</v>
      </c>
      <c r="V42" s="582"/>
      <c r="W42" s="2"/>
      <c r="X42" s="2"/>
      <c r="Y42" s="2"/>
      <c r="Z42" s="2"/>
      <c r="AA42" s="86"/>
    </row>
    <row r="43" spans="1:27" ht="12.75" customHeight="1" x14ac:dyDescent="0.2">
      <c r="B43" s="1" t="s">
        <v>391</v>
      </c>
      <c r="M43" s="50"/>
      <c r="N43" s="2"/>
      <c r="O43" s="2"/>
      <c r="P43" s="2"/>
      <c r="Q43" s="2"/>
      <c r="R43" s="2"/>
      <c r="S43" s="2"/>
      <c r="T43" s="2"/>
      <c r="U43" s="2"/>
      <c r="V43" s="2"/>
      <c r="W43" s="2"/>
      <c r="X43" s="2"/>
      <c r="Y43" s="2"/>
      <c r="Z43" s="2"/>
      <c r="AA43" s="86"/>
    </row>
    <row r="44" spans="1:27" ht="12.6" thickBot="1" x14ac:dyDescent="0.25">
      <c r="B44" s="1" t="s">
        <v>207</v>
      </c>
      <c r="M44" s="50" t="s">
        <v>338</v>
      </c>
      <c r="N44" s="298" t="s">
        <v>363</v>
      </c>
      <c r="O44" s="298"/>
      <c r="P44" s="298"/>
      <c r="Q44" s="298"/>
      <c r="R44" s="298"/>
      <c r="S44" s="298"/>
      <c r="T44" s="298"/>
      <c r="U44" s="298"/>
      <c r="V44" s="298"/>
      <c r="Y44" s="5"/>
      <c r="Z44" s="2"/>
      <c r="AA44" s="86"/>
    </row>
    <row r="45" spans="1:27" ht="13.5" customHeight="1" thickTop="1" thickBot="1" x14ac:dyDescent="0.25">
      <c r="C45" s="1" t="s">
        <v>328</v>
      </c>
      <c r="M45" s="50"/>
      <c r="N45" s="563" t="s">
        <v>144</v>
      </c>
      <c r="O45" s="564"/>
      <c r="P45" s="564"/>
      <c r="Q45" s="564"/>
      <c r="R45" s="565">
        <f>分析結果部門別集計表!I44</f>
        <v>0</v>
      </c>
      <c r="S45" s="566" t="str">
        <f>S4</f>
        <v>百万円</v>
      </c>
      <c r="T45" s="298"/>
      <c r="U45" s="298"/>
      <c r="V45" s="298"/>
      <c r="Y45" s="2"/>
      <c r="Z45" s="2"/>
      <c r="AA45" s="86"/>
    </row>
    <row r="46" spans="1:27" ht="13.5" customHeight="1" thickTop="1" x14ac:dyDescent="0.2">
      <c r="C46" s="29" t="s">
        <v>394</v>
      </c>
      <c r="D46" s="346">
        <f>IF(その他の設定入力!H6="",その他の設定入力!M6,その他の設定入力!H6)</f>
        <v>2</v>
      </c>
      <c r="E46" s="1" t="s">
        <v>206</v>
      </c>
      <c r="G46" s="345">
        <f>その他の設定入力!J6</f>
        <v>0.56499999999999995</v>
      </c>
      <c r="H46" s="1" t="s">
        <v>176</v>
      </c>
      <c r="M46" s="50"/>
      <c r="N46" s="299"/>
      <c r="O46" s="299"/>
      <c r="P46" s="299"/>
      <c r="Q46" s="298"/>
      <c r="R46" s="298"/>
      <c r="S46" s="298"/>
      <c r="T46" s="298"/>
      <c r="U46" s="298"/>
      <c r="V46" s="298"/>
      <c r="Y46" s="2"/>
      <c r="Z46" s="2"/>
      <c r="AA46" s="86"/>
    </row>
    <row r="47" spans="1:27" ht="13.5" customHeight="1" x14ac:dyDescent="0.2">
      <c r="M47" s="50"/>
      <c r="N47" s="299"/>
      <c r="O47" s="299"/>
      <c r="P47" s="299"/>
      <c r="Q47" s="298"/>
      <c r="R47" s="299" t="s">
        <v>339</v>
      </c>
      <c r="S47" s="298"/>
      <c r="T47" s="298"/>
      <c r="U47" s="298"/>
      <c r="V47" s="298"/>
      <c r="W47" s="5"/>
      <c r="X47" s="5"/>
      <c r="Y47" s="2"/>
      <c r="Z47" s="2"/>
      <c r="AA47" s="86"/>
    </row>
    <row r="48" spans="1:27" x14ac:dyDescent="0.2">
      <c r="M48" s="50"/>
      <c r="N48" s="299"/>
      <c r="O48" s="299"/>
      <c r="P48" s="298"/>
      <c r="Q48" s="298"/>
      <c r="R48" s="299" t="s">
        <v>340</v>
      </c>
      <c r="S48" s="298"/>
      <c r="T48" s="298"/>
      <c r="U48" s="298"/>
      <c r="V48" s="298"/>
      <c r="W48" s="5"/>
      <c r="X48" s="5"/>
      <c r="Y48" s="2"/>
      <c r="Z48" s="2"/>
      <c r="AA48" s="86"/>
    </row>
    <row r="49" spans="13:27" ht="13.5" customHeight="1" x14ac:dyDescent="0.2">
      <c r="M49" s="50"/>
      <c r="N49" s="299"/>
      <c r="O49" s="299"/>
      <c r="P49" s="298"/>
      <c r="Q49" s="300"/>
      <c r="R49" s="303" t="s">
        <v>305</v>
      </c>
      <c r="S49" s="738">
        <f>分析結果部門別集計表!T44</f>
        <v>0</v>
      </c>
      <c r="T49" s="738"/>
      <c r="U49" s="738"/>
      <c r="V49" s="301" t="s">
        <v>309</v>
      </c>
      <c r="W49" s="5"/>
      <c r="X49" s="5"/>
      <c r="Y49" s="2"/>
      <c r="Z49" s="2"/>
      <c r="AA49" s="86"/>
    </row>
    <row r="50" spans="13:27" ht="13.5" customHeight="1" x14ac:dyDescent="0.2">
      <c r="M50" s="50"/>
      <c r="N50" s="299"/>
      <c r="O50" s="299"/>
      <c r="P50" s="298"/>
      <c r="Q50" s="300"/>
      <c r="R50" s="304" t="s">
        <v>306</v>
      </c>
      <c r="S50" s="738">
        <f>分析結果部門別集計表!U44</f>
        <v>0</v>
      </c>
      <c r="T50" s="738"/>
      <c r="U50" s="738"/>
      <c r="V50" s="302" t="s">
        <v>309</v>
      </c>
      <c r="W50" s="2"/>
      <c r="X50" s="2"/>
      <c r="Y50" s="2"/>
      <c r="Z50" s="2"/>
      <c r="AA50" s="86"/>
    </row>
    <row r="51" spans="13:27" x14ac:dyDescent="0.2">
      <c r="M51" s="107"/>
      <c r="N51" s="90"/>
      <c r="O51" s="90"/>
      <c r="P51" s="90"/>
      <c r="Q51" s="90"/>
      <c r="R51" s="7"/>
      <c r="S51" s="7"/>
      <c r="T51" s="7"/>
      <c r="U51" s="7"/>
      <c r="V51" s="7"/>
      <c r="W51" s="7"/>
      <c r="X51" s="7"/>
      <c r="Y51" s="7"/>
      <c r="Z51" s="7"/>
      <c r="AA51" s="8"/>
    </row>
  </sheetData>
  <mergeCells count="29">
    <mergeCell ref="T1:W1"/>
    <mergeCell ref="F17:G18"/>
    <mergeCell ref="H13:I14"/>
    <mergeCell ref="H15:I16"/>
    <mergeCell ref="H17:I18"/>
    <mergeCell ref="J13:K14"/>
    <mergeCell ref="J15:K16"/>
    <mergeCell ref="J17:K18"/>
    <mergeCell ref="N18:Q18"/>
    <mergeCell ref="F13:G14"/>
    <mergeCell ref="N14:O14"/>
    <mergeCell ref="F11:G12"/>
    <mergeCell ref="H11:I12"/>
    <mergeCell ref="J11:K12"/>
    <mergeCell ref="F15:G16"/>
    <mergeCell ref="X7:Y7"/>
    <mergeCell ref="S49:U49"/>
    <mergeCell ref="S50:U50"/>
    <mergeCell ref="B17:B18"/>
    <mergeCell ref="B15:C16"/>
    <mergeCell ref="C17:C18"/>
    <mergeCell ref="A13:C14"/>
    <mergeCell ref="D13:E14"/>
    <mergeCell ref="D15:E16"/>
    <mergeCell ref="D17:E18"/>
    <mergeCell ref="D27:G27"/>
    <mergeCell ref="D28:G28"/>
    <mergeCell ref="D11:E12"/>
    <mergeCell ref="C23:D23"/>
  </mergeCells>
  <phoneticPr fontId="2"/>
  <hyperlinks>
    <hyperlink ref="T1:U1" location="入力の説明!A1" display="入力の説明シートへ" xr:uid="{00000000-0004-0000-0700-000000000000}"/>
  </hyperlinks>
  <pageMargins left="0.52" right="0.34" top="0.78740157480314965" bottom="0.78740157480314965" header="0.51181102362204722" footer="0.51181102362204722"/>
  <pageSetup paperSize="9" scale="72" orientation="landscape" r:id="rId1"/>
  <headerFooter alignWithMargins="0">
    <oddFooter>&amp;L &amp;R&amp;F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57"/>
  </sheetPr>
  <dimension ref="A1:CY674"/>
  <sheetViews>
    <sheetView zoomScaleNormal="100" workbookViewId="0">
      <pane xSplit="3" ySplit="6" topLeftCell="D36" activePane="bottomRight" state="frozen"/>
      <selection pane="topRight"/>
      <selection pane="bottomLeft"/>
      <selection pane="bottomRight"/>
    </sheetView>
  </sheetViews>
  <sheetFormatPr defaultColWidth="9" defaultRowHeight="12" x14ac:dyDescent="0.2"/>
  <cols>
    <col min="1" max="1" width="3" style="1" customWidth="1"/>
    <col min="2" max="2" width="28.44140625" style="1" customWidth="1"/>
    <col min="3" max="3" width="0.88671875" style="1" customWidth="1"/>
    <col min="4" max="5" width="11.33203125" style="1" customWidth="1"/>
    <col min="6" max="8" width="10.33203125" style="1" customWidth="1"/>
    <col min="9" max="10" width="11.21875" style="1" customWidth="1"/>
    <col min="11" max="11" width="9" style="1"/>
    <col min="12" max="12" width="11.44140625" style="1" customWidth="1"/>
    <col min="13" max="13" width="10" style="1" customWidth="1"/>
    <col min="14" max="14" width="10.21875" style="1" customWidth="1"/>
    <col min="15" max="15" width="10" style="1" customWidth="1"/>
    <col min="16" max="16" width="11.88671875" style="1" customWidth="1"/>
    <col min="17" max="17" width="10" style="1" customWidth="1"/>
    <col min="18" max="18" width="11.44140625" style="1" customWidth="1"/>
    <col min="19" max="19" width="10" style="1" customWidth="1"/>
    <col min="20" max="20" width="10.109375" style="1" customWidth="1"/>
    <col min="21" max="21" width="9" style="1"/>
    <col min="22" max="22" width="11.21875" style="1" customWidth="1"/>
    <col min="23" max="24" width="10.21875" style="1" customWidth="1"/>
    <col min="25" max="25" width="11" style="1" customWidth="1"/>
    <col min="26" max="26" width="9.88671875" style="1" customWidth="1"/>
    <col min="27" max="27" width="10.109375" style="1" customWidth="1"/>
    <col min="28" max="103" width="9" style="137"/>
    <col min="104" max="16384" width="9" style="1"/>
  </cols>
  <sheetData>
    <row r="1" spans="1:27" ht="15" thickBot="1" x14ac:dyDescent="0.25">
      <c r="A1" s="167" t="s">
        <v>110</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72" t="s">
        <v>368</v>
      </c>
    </row>
    <row r="2" spans="1:27" ht="15.75" customHeight="1" thickBot="1" x14ac:dyDescent="0.25">
      <c r="A2" s="689" t="s">
        <v>71</v>
      </c>
      <c r="B2" s="802"/>
      <c r="C2" s="25"/>
      <c r="D2" s="443"/>
      <c r="E2" s="35"/>
      <c r="F2" s="793" t="s">
        <v>136</v>
      </c>
      <c r="G2" s="794"/>
      <c r="H2" s="795"/>
      <c r="I2" s="479"/>
      <c r="J2" s="480"/>
      <c r="K2" s="544"/>
      <c r="L2" s="793" t="s">
        <v>358</v>
      </c>
      <c r="M2" s="794"/>
      <c r="N2" s="795"/>
      <c r="O2" s="494"/>
      <c r="P2" s="500"/>
      <c r="Q2" s="500"/>
      <c r="R2" s="503"/>
      <c r="S2" s="500"/>
      <c r="T2" s="511"/>
      <c r="U2" s="800" t="s">
        <v>76</v>
      </c>
      <c r="V2" s="793" t="s">
        <v>359</v>
      </c>
      <c r="W2" s="794"/>
      <c r="X2" s="798"/>
      <c r="Y2" s="799" t="s">
        <v>360</v>
      </c>
      <c r="Z2" s="794"/>
      <c r="AA2" s="798"/>
    </row>
    <row r="3" spans="1:27" ht="9" customHeight="1" thickTop="1" thickBot="1" x14ac:dyDescent="0.25">
      <c r="A3" s="709"/>
      <c r="B3" s="803"/>
      <c r="C3" s="531"/>
      <c r="D3" s="532"/>
      <c r="E3" s="533"/>
      <c r="F3" s="787" t="s">
        <v>364</v>
      </c>
      <c r="G3" s="796"/>
      <c r="H3" s="797"/>
      <c r="I3" s="535"/>
      <c r="J3" s="536"/>
      <c r="K3" s="537"/>
      <c r="L3" s="806" t="s">
        <v>144</v>
      </c>
      <c r="M3" s="546"/>
      <c r="N3" s="547"/>
      <c r="O3" s="538"/>
      <c r="P3" s="539"/>
      <c r="Q3" s="539"/>
      <c r="R3" s="540"/>
      <c r="S3" s="539"/>
      <c r="T3" s="541"/>
      <c r="U3" s="801"/>
      <c r="V3" s="787" t="s">
        <v>144</v>
      </c>
      <c r="W3" s="546"/>
      <c r="X3" s="548"/>
      <c r="Y3" s="791" t="s">
        <v>144</v>
      </c>
      <c r="Z3" s="546"/>
      <c r="AA3" s="548"/>
    </row>
    <row r="4" spans="1:27" ht="9.75" customHeight="1" thickTop="1" thickBot="1" x14ac:dyDescent="0.25">
      <c r="A4" s="709"/>
      <c r="B4" s="803"/>
      <c r="C4" s="531"/>
      <c r="D4" s="532"/>
      <c r="E4" s="533"/>
      <c r="F4" s="788"/>
      <c r="G4" s="789" t="s">
        <v>72</v>
      </c>
      <c r="H4" s="465"/>
      <c r="I4" s="535"/>
      <c r="J4" s="536"/>
      <c r="K4" s="537"/>
      <c r="L4" s="807"/>
      <c r="M4" s="789" t="s">
        <v>72</v>
      </c>
      <c r="N4" s="465"/>
      <c r="O4" s="538"/>
      <c r="P4" s="539"/>
      <c r="Q4" s="539"/>
      <c r="R4" s="540"/>
      <c r="S4" s="539"/>
      <c r="T4" s="541"/>
      <c r="U4" s="801"/>
      <c r="V4" s="788"/>
      <c r="W4" s="789" t="s">
        <v>72</v>
      </c>
      <c r="X4" s="545"/>
      <c r="Y4" s="792"/>
      <c r="Z4" s="789" t="s">
        <v>72</v>
      </c>
      <c r="AA4" s="545"/>
    </row>
    <row r="5" spans="1:27" ht="60.75" customHeight="1" thickTop="1" x14ac:dyDescent="0.2">
      <c r="A5" s="709"/>
      <c r="B5" s="803"/>
      <c r="C5" s="531"/>
      <c r="D5" s="562" t="s">
        <v>135</v>
      </c>
      <c r="E5" s="561" t="s">
        <v>115</v>
      </c>
      <c r="F5" s="788"/>
      <c r="G5" s="790"/>
      <c r="H5" s="534" t="s">
        <v>81</v>
      </c>
      <c r="I5" s="560" t="s">
        <v>44</v>
      </c>
      <c r="J5" s="561" t="s">
        <v>49</v>
      </c>
      <c r="K5" s="537" t="s">
        <v>109</v>
      </c>
      <c r="L5" s="807"/>
      <c r="M5" s="790"/>
      <c r="N5" s="534" t="s">
        <v>81</v>
      </c>
      <c r="O5" s="538" t="s">
        <v>341</v>
      </c>
      <c r="P5" s="539" t="s">
        <v>365</v>
      </c>
      <c r="Q5" s="539" t="s">
        <v>46</v>
      </c>
      <c r="R5" s="540" t="s">
        <v>342</v>
      </c>
      <c r="S5" s="539" t="s">
        <v>75</v>
      </c>
      <c r="T5" s="541" t="s">
        <v>45</v>
      </c>
      <c r="U5" s="801"/>
      <c r="V5" s="788"/>
      <c r="W5" s="790"/>
      <c r="X5" s="542" t="s">
        <v>81</v>
      </c>
      <c r="Y5" s="792"/>
      <c r="Z5" s="790"/>
      <c r="AA5" s="543" t="s">
        <v>361</v>
      </c>
    </row>
    <row r="6" spans="1:27" ht="24" customHeight="1" x14ac:dyDescent="0.2">
      <c r="A6" s="804"/>
      <c r="B6" s="805"/>
      <c r="C6" s="12"/>
      <c r="D6" s="444" t="s">
        <v>64</v>
      </c>
      <c r="E6" s="36" t="s">
        <v>65</v>
      </c>
      <c r="F6" s="469" t="s">
        <v>66</v>
      </c>
      <c r="G6" s="472" t="s">
        <v>346</v>
      </c>
      <c r="H6" s="85" t="s">
        <v>347</v>
      </c>
      <c r="I6" s="387" t="s">
        <v>344</v>
      </c>
      <c r="J6" s="481" t="s">
        <v>345</v>
      </c>
      <c r="K6" s="490" t="s">
        <v>348</v>
      </c>
      <c r="L6" s="469" t="s">
        <v>349</v>
      </c>
      <c r="M6" s="472" t="s">
        <v>350</v>
      </c>
      <c r="N6" s="85" t="s">
        <v>351</v>
      </c>
      <c r="O6" s="495" t="s">
        <v>352</v>
      </c>
      <c r="P6" s="335" t="s">
        <v>111</v>
      </c>
      <c r="Q6" s="335" t="s">
        <v>113</v>
      </c>
      <c r="R6" s="504" t="s">
        <v>112</v>
      </c>
      <c r="S6" s="335" t="s">
        <v>343</v>
      </c>
      <c r="T6" s="388" t="s">
        <v>73</v>
      </c>
      <c r="U6" s="495" t="s">
        <v>74</v>
      </c>
      <c r="V6" s="469" t="s">
        <v>114</v>
      </c>
      <c r="W6" s="472" t="s">
        <v>353</v>
      </c>
      <c r="X6" s="424" t="s">
        <v>354</v>
      </c>
      <c r="Y6" s="37" t="s">
        <v>355</v>
      </c>
      <c r="Z6" s="472" t="s">
        <v>356</v>
      </c>
      <c r="AA6" s="478" t="s">
        <v>357</v>
      </c>
    </row>
    <row r="7" spans="1:27" x14ac:dyDescent="0.2">
      <c r="A7" s="13" t="s">
        <v>21</v>
      </c>
      <c r="B7" s="14" t="s">
        <v>380</v>
      </c>
      <c r="C7" s="27"/>
      <c r="D7" s="446">
        <f>最終需要額入力!L6</f>
        <v>0</v>
      </c>
      <c r="E7" s="483">
        <f>IF(その他の設定入力!E7="",県内自給率!E4,その他の設定入力!E7/100)</f>
        <v>0.50850870787138458</v>
      </c>
      <c r="F7" s="383">
        <f>IF(D7="","",D7*E7)</f>
        <v>0</v>
      </c>
      <c r="G7" s="383">
        <f t="shared" ref="G7:G43" si="0">IF(F7="","",F7*I7)</f>
        <v>0</v>
      </c>
      <c r="H7" s="383">
        <f t="shared" ref="H7:H43" si="1">IF(F7="","",F7*J7)</f>
        <v>0</v>
      </c>
      <c r="I7" s="482">
        <f>粗付加価値率!D4</f>
        <v>0.51177498735108784</v>
      </c>
      <c r="J7" s="483">
        <f>雇用者所得率!D4</f>
        <v>0.15528264569247044</v>
      </c>
      <c r="K7" s="383">
        <f t="array" ref="K7:K43">MMULT('逆行列係数表(開放型）'!D4:AN40,F7:F43)</f>
        <v>0</v>
      </c>
      <c r="L7" s="383">
        <f t="shared" ref="L7:L43" si="2">K7-F7</f>
        <v>0</v>
      </c>
      <c r="M7" s="383">
        <f t="shared" ref="M7:M43" si="3">L7*I7</f>
        <v>0</v>
      </c>
      <c r="N7" s="383">
        <f t="shared" ref="N7:N43" si="4">L7*J7</f>
        <v>0</v>
      </c>
      <c r="O7" s="496">
        <f t="shared" ref="O7:O43" si="5">IF(H7="",N7,H7+N7)</f>
        <v>0</v>
      </c>
      <c r="P7" s="570"/>
      <c r="Q7" s="571"/>
      <c r="R7" s="505">
        <f>民間消費支出構成比!D4</f>
        <v>1.185551405471456E-2</v>
      </c>
      <c r="S7" s="515">
        <f>$Q$44*R7</f>
        <v>0</v>
      </c>
      <c r="T7" s="512">
        <f>県内自給率!E4</f>
        <v>0.50850870787138458</v>
      </c>
      <c r="U7" s="519">
        <f>S7*T7</f>
        <v>0</v>
      </c>
      <c r="V7" s="383">
        <f t="array" ref="V7:V43">MMULT('逆行列係数表(開放型）'!D4:AN40,計算シート!U7:U43)</f>
        <v>0</v>
      </c>
      <c r="W7" s="383">
        <f t="shared" ref="W7:W43" si="6">V7*I7</f>
        <v>0</v>
      </c>
      <c r="X7" s="522">
        <f t="shared" ref="X7:X43" si="7">V7*J7</f>
        <v>0</v>
      </c>
      <c r="Y7" s="525">
        <f t="shared" ref="Y7:Y43" si="8">IF(F7="",L7+V7,F7+L7+V7)</f>
        <v>0</v>
      </c>
      <c r="Z7" s="383">
        <f t="shared" ref="Z7:Z43" si="9">IF(F7="",M7+W7,G7+M7+W7)</f>
        <v>0</v>
      </c>
      <c r="AA7" s="526">
        <f t="shared" ref="AA7:AA43" si="10">IF(F7="",N7+X7,H7+N7+X7)</f>
        <v>0</v>
      </c>
    </row>
    <row r="8" spans="1:27" x14ac:dyDescent="0.2">
      <c r="A8" s="13" t="s">
        <v>22</v>
      </c>
      <c r="B8" s="14" t="s">
        <v>3</v>
      </c>
      <c r="C8" s="27"/>
      <c r="D8" s="447">
        <f>最終需要額入力!L7</f>
        <v>0</v>
      </c>
      <c r="E8" s="483">
        <f>IF(その他の設定入力!E8="",県内自給率!E5,その他の設定入力!E8/100)</f>
        <v>3.2222838230599904E-2</v>
      </c>
      <c r="F8" s="383">
        <f t="shared" ref="F8:F43" si="11">IF(D8="","",D8*E8)</f>
        <v>0</v>
      </c>
      <c r="G8" s="383">
        <f t="shared" si="0"/>
        <v>0</v>
      </c>
      <c r="H8" s="383">
        <f t="shared" si="1"/>
        <v>0</v>
      </c>
      <c r="I8" s="482">
        <f>粗付加価値率!D5</f>
        <v>0.50094263398868843</v>
      </c>
      <c r="J8" s="483">
        <f>雇用者所得率!D5</f>
        <v>0.28952329652572045</v>
      </c>
      <c r="K8" s="383">
        <v>0</v>
      </c>
      <c r="L8" s="383">
        <f t="shared" si="2"/>
        <v>0</v>
      </c>
      <c r="M8" s="383">
        <f t="shared" si="3"/>
        <v>0</v>
      </c>
      <c r="N8" s="383">
        <f t="shared" si="4"/>
        <v>0</v>
      </c>
      <c r="O8" s="496">
        <f t="shared" si="5"/>
        <v>0</v>
      </c>
      <c r="P8" s="572"/>
      <c r="Q8" s="573"/>
      <c r="R8" s="505">
        <f>民間消費支出構成比!D5</f>
        <v>-1.5075575489721921E-5</v>
      </c>
      <c r="S8" s="515">
        <f t="shared" ref="S8:S43" si="12">$Q$44*R8</f>
        <v>0</v>
      </c>
      <c r="T8" s="512">
        <f>県内自給率!E5</f>
        <v>3.2222838230599904E-2</v>
      </c>
      <c r="U8" s="519">
        <f t="shared" ref="U8:U43" si="13">S8*T8</f>
        <v>0</v>
      </c>
      <c r="V8" s="383">
        <v>0</v>
      </c>
      <c r="W8" s="383">
        <f t="shared" si="6"/>
        <v>0</v>
      </c>
      <c r="X8" s="522">
        <f t="shared" si="7"/>
        <v>0</v>
      </c>
      <c r="Y8" s="525">
        <f t="shared" si="8"/>
        <v>0</v>
      </c>
      <c r="Z8" s="383">
        <f t="shared" si="9"/>
        <v>0</v>
      </c>
      <c r="AA8" s="526">
        <f t="shared" si="10"/>
        <v>0</v>
      </c>
    </row>
    <row r="9" spans="1:27" x14ac:dyDescent="0.2">
      <c r="A9" s="13" t="s">
        <v>219</v>
      </c>
      <c r="B9" s="14" t="s">
        <v>258</v>
      </c>
      <c r="C9" s="27"/>
      <c r="D9" s="447">
        <f>最終需要額入力!L8</f>
        <v>0</v>
      </c>
      <c r="E9" s="483">
        <f>IF(その他の設定入力!E9="",県内自給率!E6,その他の設定入力!E9/100)</f>
        <v>0.18401620261264273</v>
      </c>
      <c r="F9" s="383">
        <f t="shared" si="11"/>
        <v>0</v>
      </c>
      <c r="G9" s="383">
        <f t="shared" si="0"/>
        <v>0</v>
      </c>
      <c r="H9" s="383">
        <f t="shared" si="1"/>
        <v>0</v>
      </c>
      <c r="I9" s="482">
        <f>粗付加価値率!D6</f>
        <v>0.31014492753623191</v>
      </c>
      <c r="J9" s="483">
        <f>雇用者所得率!D6</f>
        <v>0.15527757116775981</v>
      </c>
      <c r="K9" s="383">
        <v>0</v>
      </c>
      <c r="L9" s="383">
        <f t="shared" si="2"/>
        <v>0</v>
      </c>
      <c r="M9" s="383">
        <f t="shared" si="3"/>
        <v>0</v>
      </c>
      <c r="N9" s="383">
        <f t="shared" si="4"/>
        <v>0</v>
      </c>
      <c r="O9" s="496">
        <f t="shared" si="5"/>
        <v>0</v>
      </c>
      <c r="P9" s="572"/>
      <c r="Q9" s="573"/>
      <c r="R9" s="505">
        <f>民間消費支出構成比!D6</f>
        <v>9.527234027122182E-2</v>
      </c>
      <c r="S9" s="515">
        <f>$Q$44*R9</f>
        <v>0</v>
      </c>
      <c r="T9" s="512">
        <f>県内自給率!E6</f>
        <v>0.18401620261264273</v>
      </c>
      <c r="U9" s="519">
        <f t="shared" si="13"/>
        <v>0</v>
      </c>
      <c r="V9" s="383">
        <v>0</v>
      </c>
      <c r="W9" s="383">
        <f t="shared" si="6"/>
        <v>0</v>
      </c>
      <c r="X9" s="522">
        <f t="shared" si="7"/>
        <v>0</v>
      </c>
      <c r="Y9" s="525">
        <f t="shared" si="8"/>
        <v>0</v>
      </c>
      <c r="Z9" s="383">
        <f t="shared" si="9"/>
        <v>0</v>
      </c>
      <c r="AA9" s="526">
        <f t="shared" si="10"/>
        <v>0</v>
      </c>
    </row>
    <row r="10" spans="1:27" x14ac:dyDescent="0.2">
      <c r="A10" s="13" t="s">
        <v>220</v>
      </c>
      <c r="B10" s="14" t="s">
        <v>4</v>
      </c>
      <c r="C10" s="27"/>
      <c r="D10" s="447">
        <f>最終需要額入力!L9</f>
        <v>0</v>
      </c>
      <c r="E10" s="483">
        <f>IF(その他の設定入力!E10="",県内自給率!E7,その他の設定入力!E10/100)</f>
        <v>8.6626295802114339E-2</v>
      </c>
      <c r="F10" s="383">
        <f t="shared" si="11"/>
        <v>0</v>
      </c>
      <c r="G10" s="383">
        <f t="shared" si="0"/>
        <v>0</v>
      </c>
      <c r="H10" s="383">
        <f t="shared" si="1"/>
        <v>0</v>
      </c>
      <c r="I10" s="482">
        <f>粗付加価値率!D7</f>
        <v>0.43827124899088915</v>
      </c>
      <c r="J10" s="483">
        <f>雇用者所得率!D7</f>
        <v>0.3282493368700265</v>
      </c>
      <c r="K10" s="383">
        <v>0</v>
      </c>
      <c r="L10" s="383">
        <f t="shared" si="2"/>
        <v>0</v>
      </c>
      <c r="M10" s="383">
        <f t="shared" si="3"/>
        <v>0</v>
      </c>
      <c r="N10" s="383">
        <f t="shared" si="4"/>
        <v>0</v>
      </c>
      <c r="O10" s="496">
        <f t="shared" si="5"/>
        <v>0</v>
      </c>
      <c r="P10" s="572"/>
      <c r="Q10" s="573"/>
      <c r="R10" s="505">
        <f>民間消費支出構成比!D7</f>
        <v>1.2132986133322685E-2</v>
      </c>
      <c r="S10" s="515">
        <f t="shared" si="12"/>
        <v>0</v>
      </c>
      <c r="T10" s="512">
        <f>県内自給率!E7</f>
        <v>8.6626295802114339E-2</v>
      </c>
      <c r="U10" s="519">
        <f t="shared" si="13"/>
        <v>0</v>
      </c>
      <c r="V10" s="383">
        <v>0</v>
      </c>
      <c r="W10" s="383">
        <f t="shared" si="6"/>
        <v>0</v>
      </c>
      <c r="X10" s="522">
        <f t="shared" si="7"/>
        <v>0</v>
      </c>
      <c r="Y10" s="525">
        <f t="shared" si="8"/>
        <v>0</v>
      </c>
      <c r="Z10" s="383">
        <f t="shared" si="9"/>
        <v>0</v>
      </c>
      <c r="AA10" s="526">
        <f t="shared" si="10"/>
        <v>0</v>
      </c>
    </row>
    <row r="11" spans="1:27" ht="13.5" customHeight="1" x14ac:dyDescent="0.2">
      <c r="A11" s="13" t="s">
        <v>221</v>
      </c>
      <c r="B11" s="14" t="s">
        <v>5</v>
      </c>
      <c r="C11" s="27"/>
      <c r="D11" s="447">
        <f>最終需要額入力!L10</f>
        <v>0</v>
      </c>
      <c r="E11" s="483">
        <f>IF(その他の設定入力!E11="",県内自給率!E8,その他の設定入力!E11/100)</f>
        <v>0.30873915059961576</v>
      </c>
      <c r="F11" s="383">
        <f t="shared" si="11"/>
        <v>0</v>
      </c>
      <c r="G11" s="383">
        <f t="shared" si="0"/>
        <v>0</v>
      </c>
      <c r="H11" s="383">
        <f t="shared" si="1"/>
        <v>0</v>
      </c>
      <c r="I11" s="482">
        <f>粗付加価値率!D8</f>
        <v>0.41931508402470707</v>
      </c>
      <c r="J11" s="483">
        <f>雇用者所得率!D8</f>
        <v>0.18916773885052032</v>
      </c>
      <c r="K11" s="383">
        <v>0</v>
      </c>
      <c r="L11" s="383">
        <f t="shared" si="2"/>
        <v>0</v>
      </c>
      <c r="M11" s="383">
        <f t="shared" si="3"/>
        <v>0</v>
      </c>
      <c r="N11" s="383">
        <f t="shared" si="4"/>
        <v>0</v>
      </c>
      <c r="O11" s="496">
        <f t="shared" si="5"/>
        <v>0</v>
      </c>
      <c r="P11" s="572"/>
      <c r="Q11" s="573"/>
      <c r="R11" s="505">
        <f>民間消費支出構成比!D8</f>
        <v>1.4166966480476518E-3</v>
      </c>
      <c r="S11" s="515">
        <f t="shared" si="12"/>
        <v>0</v>
      </c>
      <c r="T11" s="512">
        <f>県内自給率!E8</f>
        <v>0.30873915059961576</v>
      </c>
      <c r="U11" s="519">
        <f t="shared" si="13"/>
        <v>0</v>
      </c>
      <c r="V11" s="383">
        <v>0</v>
      </c>
      <c r="W11" s="383">
        <f t="shared" si="6"/>
        <v>0</v>
      </c>
      <c r="X11" s="522">
        <f t="shared" si="7"/>
        <v>0</v>
      </c>
      <c r="Y11" s="525">
        <f t="shared" si="8"/>
        <v>0</v>
      </c>
      <c r="Z11" s="383">
        <f t="shared" si="9"/>
        <v>0</v>
      </c>
      <c r="AA11" s="526">
        <f t="shared" si="10"/>
        <v>0</v>
      </c>
    </row>
    <row r="12" spans="1:27" x14ac:dyDescent="0.2">
      <c r="A12" s="15" t="s">
        <v>222</v>
      </c>
      <c r="B12" s="16" t="s">
        <v>6</v>
      </c>
      <c r="C12" s="27"/>
      <c r="D12" s="448">
        <f>最終需要額入力!L11</f>
        <v>0</v>
      </c>
      <c r="E12" s="485">
        <f>IF(その他の設定入力!E12="",県内自給率!E9,その他の設定入力!E12/100)</f>
        <v>0.19494921072624438</v>
      </c>
      <c r="F12" s="491">
        <f t="shared" si="11"/>
        <v>0</v>
      </c>
      <c r="G12" s="491">
        <f t="shared" si="0"/>
        <v>0</v>
      </c>
      <c r="H12" s="491">
        <f t="shared" si="1"/>
        <v>0</v>
      </c>
      <c r="I12" s="484">
        <f>粗付加価値率!D9</f>
        <v>0.4395577208770759</v>
      </c>
      <c r="J12" s="485">
        <f>雇用者所得率!D9</f>
        <v>0.15718721677204306</v>
      </c>
      <c r="K12" s="491">
        <v>0</v>
      </c>
      <c r="L12" s="491">
        <f t="shared" si="2"/>
        <v>0</v>
      </c>
      <c r="M12" s="491">
        <f t="shared" si="3"/>
        <v>0</v>
      </c>
      <c r="N12" s="491">
        <f t="shared" si="4"/>
        <v>0</v>
      </c>
      <c r="O12" s="497">
        <f t="shared" si="5"/>
        <v>0</v>
      </c>
      <c r="P12" s="572"/>
      <c r="Q12" s="573"/>
      <c r="R12" s="506">
        <f>民間消費支出構成比!D9</f>
        <v>7.5756804075783699E-3</v>
      </c>
      <c r="S12" s="516">
        <f t="shared" si="12"/>
        <v>0</v>
      </c>
      <c r="T12" s="513">
        <f>県内自給率!E9</f>
        <v>0.19494921072624438</v>
      </c>
      <c r="U12" s="520">
        <f t="shared" si="13"/>
        <v>0</v>
      </c>
      <c r="V12" s="491">
        <v>0</v>
      </c>
      <c r="W12" s="491">
        <f t="shared" si="6"/>
        <v>0</v>
      </c>
      <c r="X12" s="523">
        <f t="shared" si="7"/>
        <v>0</v>
      </c>
      <c r="Y12" s="527">
        <f t="shared" si="8"/>
        <v>0</v>
      </c>
      <c r="Z12" s="491">
        <f t="shared" si="9"/>
        <v>0</v>
      </c>
      <c r="AA12" s="528">
        <f t="shared" si="10"/>
        <v>0</v>
      </c>
    </row>
    <row r="13" spans="1:27" ht="13.5" customHeight="1" x14ac:dyDescent="0.2">
      <c r="A13" s="13" t="s">
        <v>223</v>
      </c>
      <c r="B13" s="14" t="s">
        <v>7</v>
      </c>
      <c r="C13" s="27"/>
      <c r="D13" s="447">
        <f>最終需要額入力!L12</f>
        <v>0</v>
      </c>
      <c r="E13" s="483">
        <f>IF(その他の設定入力!E13="",県内自給率!E10,その他の設定入力!E13/100)</f>
        <v>4.3893787871323697E-2</v>
      </c>
      <c r="F13" s="383">
        <f t="shared" si="11"/>
        <v>0</v>
      </c>
      <c r="G13" s="383">
        <f t="shared" si="0"/>
        <v>0</v>
      </c>
      <c r="H13" s="383">
        <f t="shared" si="1"/>
        <v>0</v>
      </c>
      <c r="I13" s="482">
        <f>粗付加価値率!D10</f>
        <v>0.48793716102487378</v>
      </c>
      <c r="J13" s="483">
        <f>雇用者所得率!D10</f>
        <v>0.10117823078361698</v>
      </c>
      <c r="K13" s="383">
        <v>0</v>
      </c>
      <c r="L13" s="383">
        <f t="shared" si="2"/>
        <v>0</v>
      </c>
      <c r="M13" s="383">
        <f t="shared" si="3"/>
        <v>0</v>
      </c>
      <c r="N13" s="383">
        <f t="shared" si="4"/>
        <v>0</v>
      </c>
      <c r="O13" s="496">
        <f t="shared" si="5"/>
        <v>0</v>
      </c>
      <c r="P13" s="572"/>
      <c r="Q13" s="573"/>
      <c r="R13" s="505">
        <f>民間消費支出構成比!D10</f>
        <v>1.8520955661102692E-2</v>
      </c>
      <c r="S13" s="515">
        <f t="shared" si="12"/>
        <v>0</v>
      </c>
      <c r="T13" s="512">
        <f>県内自給率!E10</f>
        <v>4.3893787871323697E-2</v>
      </c>
      <c r="U13" s="519">
        <f t="shared" si="13"/>
        <v>0</v>
      </c>
      <c r="V13" s="383">
        <v>0</v>
      </c>
      <c r="W13" s="383">
        <f t="shared" si="6"/>
        <v>0</v>
      </c>
      <c r="X13" s="522">
        <f t="shared" si="7"/>
        <v>0</v>
      </c>
      <c r="Y13" s="525">
        <f t="shared" si="8"/>
        <v>0</v>
      </c>
      <c r="Z13" s="383">
        <f t="shared" si="9"/>
        <v>0</v>
      </c>
      <c r="AA13" s="526">
        <f t="shared" si="10"/>
        <v>0</v>
      </c>
    </row>
    <row r="14" spans="1:27" ht="13.5" customHeight="1" x14ac:dyDescent="0.2">
      <c r="A14" s="13" t="s">
        <v>224</v>
      </c>
      <c r="B14" s="14" t="s">
        <v>381</v>
      </c>
      <c r="C14" s="27"/>
      <c r="D14" s="447">
        <f>最終需要額入力!L13</f>
        <v>0</v>
      </c>
      <c r="E14" s="483">
        <f>IF(その他の設定入力!E14="",県内自給率!E11,その他の設定入力!E14/100)</f>
        <v>0.15805537969411221</v>
      </c>
      <c r="F14" s="383">
        <f t="shared" si="11"/>
        <v>0</v>
      </c>
      <c r="G14" s="383">
        <f t="shared" si="0"/>
        <v>0</v>
      </c>
      <c r="H14" s="383">
        <f t="shared" si="1"/>
        <v>0</v>
      </c>
      <c r="I14" s="482">
        <f>粗付加価値率!D11</f>
        <v>0.45948126405410511</v>
      </c>
      <c r="J14" s="483">
        <f>雇用者所得率!D11</f>
        <v>0.26709808835561966</v>
      </c>
      <c r="K14" s="383">
        <v>0</v>
      </c>
      <c r="L14" s="383">
        <f t="shared" si="2"/>
        <v>0</v>
      </c>
      <c r="M14" s="383">
        <f t="shared" si="3"/>
        <v>0</v>
      </c>
      <c r="N14" s="383">
        <f t="shared" si="4"/>
        <v>0</v>
      </c>
      <c r="O14" s="496">
        <f t="shared" si="5"/>
        <v>0</v>
      </c>
      <c r="P14" s="572"/>
      <c r="Q14" s="573"/>
      <c r="R14" s="505">
        <f>民間消費支出構成比!D11</f>
        <v>2.6561534220945191E-3</v>
      </c>
      <c r="S14" s="515">
        <f t="shared" si="12"/>
        <v>0</v>
      </c>
      <c r="T14" s="512">
        <f>県内自給率!E11</f>
        <v>0.15805537969411221</v>
      </c>
      <c r="U14" s="519">
        <f t="shared" si="13"/>
        <v>0</v>
      </c>
      <c r="V14" s="383">
        <v>0</v>
      </c>
      <c r="W14" s="383">
        <f t="shared" si="6"/>
        <v>0</v>
      </c>
      <c r="X14" s="522">
        <f t="shared" si="7"/>
        <v>0</v>
      </c>
      <c r="Y14" s="525">
        <f t="shared" si="8"/>
        <v>0</v>
      </c>
      <c r="Z14" s="383">
        <f t="shared" si="9"/>
        <v>0</v>
      </c>
      <c r="AA14" s="526">
        <f t="shared" si="10"/>
        <v>0</v>
      </c>
    </row>
    <row r="15" spans="1:27" x14ac:dyDescent="0.2">
      <c r="A15" s="13" t="s">
        <v>225</v>
      </c>
      <c r="B15" s="14" t="s">
        <v>8</v>
      </c>
      <c r="C15" s="27"/>
      <c r="D15" s="447">
        <f>最終需要額入力!L14</f>
        <v>0</v>
      </c>
      <c r="E15" s="483">
        <f>IF(その他の設定入力!E15="",県内自給率!E12,その他の設定入力!E15/100)</f>
        <v>0.29238822418136023</v>
      </c>
      <c r="F15" s="383">
        <f t="shared" si="11"/>
        <v>0</v>
      </c>
      <c r="G15" s="383">
        <f t="shared" si="0"/>
        <v>0</v>
      </c>
      <c r="H15" s="383">
        <f t="shared" si="1"/>
        <v>0</v>
      </c>
      <c r="I15" s="482">
        <f>粗付加価値率!D12</f>
        <v>0.49464200307648559</v>
      </c>
      <c r="J15" s="483">
        <f>雇用者所得率!D12</f>
        <v>0.23937125942012125</v>
      </c>
      <c r="K15" s="383">
        <v>0</v>
      </c>
      <c r="L15" s="383">
        <f t="shared" si="2"/>
        <v>0</v>
      </c>
      <c r="M15" s="383">
        <f t="shared" si="3"/>
        <v>0</v>
      </c>
      <c r="N15" s="383">
        <f t="shared" si="4"/>
        <v>0</v>
      </c>
      <c r="O15" s="496">
        <f t="shared" si="5"/>
        <v>0</v>
      </c>
      <c r="P15" s="572"/>
      <c r="Q15" s="573"/>
      <c r="R15" s="505">
        <f>民間消費支出構成比!D12</f>
        <v>3.7118511543612621E-4</v>
      </c>
      <c r="S15" s="515">
        <f t="shared" si="12"/>
        <v>0</v>
      </c>
      <c r="T15" s="512">
        <f>県内自給率!E12</f>
        <v>0.29238822418136023</v>
      </c>
      <c r="U15" s="519">
        <f t="shared" si="13"/>
        <v>0</v>
      </c>
      <c r="V15" s="383">
        <v>0</v>
      </c>
      <c r="W15" s="383">
        <f t="shared" si="6"/>
        <v>0</v>
      </c>
      <c r="X15" s="522">
        <f t="shared" si="7"/>
        <v>0</v>
      </c>
      <c r="Y15" s="525">
        <f t="shared" si="8"/>
        <v>0</v>
      </c>
      <c r="Z15" s="383">
        <f t="shared" si="9"/>
        <v>0</v>
      </c>
      <c r="AA15" s="526">
        <f t="shared" si="10"/>
        <v>0</v>
      </c>
    </row>
    <row r="16" spans="1:27" x14ac:dyDescent="0.2">
      <c r="A16" s="17" t="s">
        <v>226</v>
      </c>
      <c r="B16" s="18" t="s">
        <v>9</v>
      </c>
      <c r="C16" s="27"/>
      <c r="D16" s="449">
        <f>最終需要額入力!L15</f>
        <v>0</v>
      </c>
      <c r="E16" s="487">
        <f>IF(その他の設定入力!E16="",県内自給率!E13,その他の設定入力!E16/100)</f>
        <v>0.26289271788196011</v>
      </c>
      <c r="F16" s="492">
        <f t="shared" si="11"/>
        <v>0</v>
      </c>
      <c r="G16" s="492">
        <f t="shared" si="0"/>
        <v>0</v>
      </c>
      <c r="H16" s="492">
        <f t="shared" si="1"/>
        <v>0</v>
      </c>
      <c r="I16" s="486">
        <f>粗付加価値率!D13</f>
        <v>0.37520808561236624</v>
      </c>
      <c r="J16" s="487">
        <f>雇用者所得率!D13</f>
        <v>0.14990091161315894</v>
      </c>
      <c r="K16" s="492">
        <v>0</v>
      </c>
      <c r="L16" s="492">
        <f t="shared" si="2"/>
        <v>0</v>
      </c>
      <c r="M16" s="492">
        <f t="shared" si="3"/>
        <v>0</v>
      </c>
      <c r="N16" s="492">
        <f t="shared" si="4"/>
        <v>0</v>
      </c>
      <c r="O16" s="498">
        <f t="shared" si="5"/>
        <v>0</v>
      </c>
      <c r="P16" s="572"/>
      <c r="Q16" s="573"/>
      <c r="R16" s="507">
        <f>民間消費支出構成比!D13</f>
        <v>-9.819496467629684E-5</v>
      </c>
      <c r="S16" s="517">
        <f t="shared" si="12"/>
        <v>0</v>
      </c>
      <c r="T16" s="514">
        <f>県内自給率!E13</f>
        <v>0.26289271788196011</v>
      </c>
      <c r="U16" s="521">
        <f t="shared" si="13"/>
        <v>0</v>
      </c>
      <c r="V16" s="492">
        <v>0</v>
      </c>
      <c r="W16" s="492">
        <f t="shared" si="6"/>
        <v>0</v>
      </c>
      <c r="X16" s="524">
        <f t="shared" si="7"/>
        <v>0</v>
      </c>
      <c r="Y16" s="529">
        <f t="shared" si="8"/>
        <v>0</v>
      </c>
      <c r="Z16" s="492">
        <f t="shared" si="9"/>
        <v>0</v>
      </c>
      <c r="AA16" s="530">
        <f t="shared" si="10"/>
        <v>0</v>
      </c>
    </row>
    <row r="17" spans="1:27" x14ac:dyDescent="0.2">
      <c r="A17" s="13" t="s">
        <v>227</v>
      </c>
      <c r="B17" s="14" t="s">
        <v>10</v>
      </c>
      <c r="C17" s="27"/>
      <c r="D17" s="447">
        <f>最終需要額入力!L16</f>
        <v>0</v>
      </c>
      <c r="E17" s="483">
        <f>IF(その他の設定入力!E17="",県内自給率!E14,その他の設定入力!E17/100)</f>
        <v>0.33146471243107722</v>
      </c>
      <c r="F17" s="383">
        <f t="shared" si="11"/>
        <v>0</v>
      </c>
      <c r="G17" s="383">
        <f t="shared" si="0"/>
        <v>0</v>
      </c>
      <c r="H17" s="383">
        <f t="shared" si="1"/>
        <v>0</v>
      </c>
      <c r="I17" s="482">
        <f>粗付加価値率!D14</f>
        <v>0.17048166210617366</v>
      </c>
      <c r="J17" s="483">
        <f>雇用者所得率!D14</f>
        <v>0.13170232601971613</v>
      </c>
      <c r="K17" s="383">
        <v>0</v>
      </c>
      <c r="L17" s="383">
        <f t="shared" si="2"/>
        <v>0</v>
      </c>
      <c r="M17" s="383">
        <f t="shared" si="3"/>
        <v>0</v>
      </c>
      <c r="N17" s="383">
        <f t="shared" si="4"/>
        <v>0</v>
      </c>
      <c r="O17" s="496">
        <f t="shared" si="5"/>
        <v>0</v>
      </c>
      <c r="P17" s="572"/>
      <c r="Q17" s="573"/>
      <c r="R17" s="505">
        <f>民間消費支出構成比!D14</f>
        <v>5.5372181325762408E-4</v>
      </c>
      <c r="S17" s="515">
        <f t="shared" si="12"/>
        <v>0</v>
      </c>
      <c r="T17" s="512">
        <f>県内自給率!E14</f>
        <v>0.33146471243107722</v>
      </c>
      <c r="U17" s="519">
        <f t="shared" si="13"/>
        <v>0</v>
      </c>
      <c r="V17" s="383">
        <v>0</v>
      </c>
      <c r="W17" s="383">
        <f t="shared" si="6"/>
        <v>0</v>
      </c>
      <c r="X17" s="522">
        <f t="shared" si="7"/>
        <v>0</v>
      </c>
      <c r="Y17" s="525">
        <f t="shared" si="8"/>
        <v>0</v>
      </c>
      <c r="Z17" s="383">
        <f t="shared" si="9"/>
        <v>0</v>
      </c>
      <c r="AA17" s="526">
        <f t="shared" si="10"/>
        <v>0</v>
      </c>
    </row>
    <row r="18" spans="1:27" x14ac:dyDescent="0.2">
      <c r="A18" s="13" t="s">
        <v>228</v>
      </c>
      <c r="B18" s="14" t="s">
        <v>11</v>
      </c>
      <c r="C18" s="27"/>
      <c r="D18" s="447">
        <f>最終需要額入力!L17</f>
        <v>0</v>
      </c>
      <c r="E18" s="483">
        <f>IF(その他の設定入力!E18="",県内自給率!E15,その他の設定入力!E18/100)</f>
        <v>0.37370750180843371</v>
      </c>
      <c r="F18" s="383">
        <f t="shared" si="11"/>
        <v>0</v>
      </c>
      <c r="G18" s="383">
        <f t="shared" si="0"/>
        <v>0</v>
      </c>
      <c r="H18" s="383">
        <f t="shared" si="1"/>
        <v>0</v>
      </c>
      <c r="I18" s="482">
        <f>粗付加価値率!D15</f>
        <v>0.54916187630090241</v>
      </c>
      <c r="J18" s="483">
        <f>雇用者所得率!D15</f>
        <v>0.33371612760098918</v>
      </c>
      <c r="K18" s="383">
        <v>0</v>
      </c>
      <c r="L18" s="383">
        <f t="shared" si="2"/>
        <v>0</v>
      </c>
      <c r="M18" s="383">
        <f t="shared" si="3"/>
        <v>0</v>
      </c>
      <c r="N18" s="383">
        <f t="shared" si="4"/>
        <v>0</v>
      </c>
      <c r="O18" s="496">
        <f t="shared" si="5"/>
        <v>0</v>
      </c>
      <c r="P18" s="572"/>
      <c r="Q18" s="573"/>
      <c r="R18" s="505">
        <f>民間消費支出構成比!D15</f>
        <v>7.9330122914834001E-4</v>
      </c>
      <c r="S18" s="515">
        <f t="shared" si="12"/>
        <v>0</v>
      </c>
      <c r="T18" s="512">
        <f>県内自給率!E15</f>
        <v>0.37370750180843371</v>
      </c>
      <c r="U18" s="519">
        <f t="shared" si="13"/>
        <v>0</v>
      </c>
      <c r="V18" s="383">
        <v>0</v>
      </c>
      <c r="W18" s="383">
        <f t="shared" si="6"/>
        <v>0</v>
      </c>
      <c r="X18" s="522">
        <f t="shared" si="7"/>
        <v>0</v>
      </c>
      <c r="Y18" s="525">
        <f t="shared" si="8"/>
        <v>0</v>
      </c>
      <c r="Z18" s="383">
        <f t="shared" si="9"/>
        <v>0</v>
      </c>
      <c r="AA18" s="526">
        <f t="shared" si="10"/>
        <v>0</v>
      </c>
    </row>
    <row r="19" spans="1:27" x14ac:dyDescent="0.2">
      <c r="A19" s="13" t="s">
        <v>229</v>
      </c>
      <c r="B19" s="14" t="s">
        <v>259</v>
      </c>
      <c r="C19" s="27"/>
      <c r="D19" s="447">
        <f>最終需要額入力!L18</f>
        <v>0</v>
      </c>
      <c r="E19" s="483">
        <f>IF(その他の設定入力!E19="",県内自給率!E16,その他の設定入力!E19/100)</f>
        <v>0.2761043409956252</v>
      </c>
      <c r="F19" s="383">
        <f t="shared" si="11"/>
        <v>0</v>
      </c>
      <c r="G19" s="383">
        <f t="shared" si="0"/>
        <v>0</v>
      </c>
      <c r="H19" s="383">
        <f t="shared" si="1"/>
        <v>0</v>
      </c>
      <c r="I19" s="482">
        <f>粗付加価値率!D16</f>
        <v>0.49803680098519804</v>
      </c>
      <c r="J19" s="483">
        <f>雇用者所得率!D16</f>
        <v>0.24577172513614445</v>
      </c>
      <c r="K19" s="383">
        <v>0</v>
      </c>
      <c r="L19" s="383">
        <f t="shared" si="2"/>
        <v>0</v>
      </c>
      <c r="M19" s="383">
        <f t="shared" si="3"/>
        <v>0</v>
      </c>
      <c r="N19" s="383">
        <f t="shared" si="4"/>
        <v>0</v>
      </c>
      <c r="O19" s="496">
        <f t="shared" si="5"/>
        <v>0</v>
      </c>
      <c r="P19" s="572"/>
      <c r="Q19" s="573"/>
      <c r="R19" s="505">
        <f>民間消費支出構成比!D16</f>
        <v>4.0744798620870059E-5</v>
      </c>
      <c r="S19" s="515">
        <f>$Q$44*R19</f>
        <v>0</v>
      </c>
      <c r="T19" s="512">
        <f>県内自給率!E16</f>
        <v>0.2761043409956252</v>
      </c>
      <c r="U19" s="519">
        <f>S19*T19</f>
        <v>0</v>
      </c>
      <c r="V19" s="383">
        <v>0</v>
      </c>
      <c r="W19" s="383">
        <f t="shared" si="6"/>
        <v>0</v>
      </c>
      <c r="X19" s="522">
        <f t="shared" si="7"/>
        <v>0</v>
      </c>
      <c r="Y19" s="525">
        <f t="shared" si="8"/>
        <v>0</v>
      </c>
      <c r="Z19" s="383">
        <f t="shared" si="9"/>
        <v>0</v>
      </c>
      <c r="AA19" s="526">
        <f t="shared" si="10"/>
        <v>0</v>
      </c>
    </row>
    <row r="20" spans="1:27" x14ac:dyDescent="0.2">
      <c r="A20" s="13" t="s">
        <v>230</v>
      </c>
      <c r="B20" s="14" t="s">
        <v>260</v>
      </c>
      <c r="C20" s="27"/>
      <c r="D20" s="447">
        <f>最終需要額入力!L19</f>
        <v>0</v>
      </c>
      <c r="E20" s="483">
        <f>IF(その他の設定入力!E20="",県内自給率!E17,その他の設定入力!E20/100)</f>
        <v>0.32818262973665047</v>
      </c>
      <c r="F20" s="383">
        <f t="shared" si="11"/>
        <v>0</v>
      </c>
      <c r="G20" s="383">
        <f t="shared" si="0"/>
        <v>0</v>
      </c>
      <c r="H20" s="383">
        <f t="shared" si="1"/>
        <v>0</v>
      </c>
      <c r="I20" s="482">
        <f>粗付加価値率!D17</f>
        <v>0.49991968370926537</v>
      </c>
      <c r="J20" s="483">
        <f>雇用者所得率!D17</f>
        <v>0.27265308025929208</v>
      </c>
      <c r="K20" s="383">
        <v>0</v>
      </c>
      <c r="L20" s="383">
        <f t="shared" si="2"/>
        <v>0</v>
      </c>
      <c r="M20" s="383">
        <f t="shared" si="3"/>
        <v>0</v>
      </c>
      <c r="N20" s="383">
        <f t="shared" si="4"/>
        <v>0</v>
      </c>
      <c r="O20" s="496">
        <f t="shared" si="5"/>
        <v>0</v>
      </c>
      <c r="P20" s="572"/>
      <c r="Q20" s="573"/>
      <c r="R20" s="505">
        <f>民間消費支出構成比!D17</f>
        <v>2.159474326906113E-5</v>
      </c>
      <c r="S20" s="515">
        <f>$Q$44*R20</f>
        <v>0</v>
      </c>
      <c r="T20" s="512">
        <f>県内自給率!E17</f>
        <v>0.32818262973665047</v>
      </c>
      <c r="U20" s="519">
        <f>S20*T20</f>
        <v>0</v>
      </c>
      <c r="V20" s="383">
        <v>0</v>
      </c>
      <c r="W20" s="383">
        <f t="shared" si="6"/>
        <v>0</v>
      </c>
      <c r="X20" s="522">
        <f t="shared" si="7"/>
        <v>0</v>
      </c>
      <c r="Y20" s="525">
        <f t="shared" si="8"/>
        <v>0</v>
      </c>
      <c r="Z20" s="383">
        <f t="shared" si="9"/>
        <v>0</v>
      </c>
      <c r="AA20" s="526">
        <f t="shared" si="10"/>
        <v>0</v>
      </c>
    </row>
    <row r="21" spans="1:27" x14ac:dyDescent="0.2">
      <c r="A21" s="13" t="s">
        <v>231</v>
      </c>
      <c r="B21" s="14" t="s">
        <v>261</v>
      </c>
      <c r="C21" s="27"/>
      <c r="D21" s="447">
        <f>最終需要額入力!L20</f>
        <v>0</v>
      </c>
      <c r="E21" s="483">
        <f>IF(その他の設定入力!E21="",県内自給率!E18,その他の設定入力!E21/100)</f>
        <v>3.3371800004710184E-2</v>
      </c>
      <c r="F21" s="383">
        <f t="shared" si="11"/>
        <v>0</v>
      </c>
      <c r="G21" s="383">
        <f t="shared" si="0"/>
        <v>0</v>
      </c>
      <c r="H21" s="383">
        <f t="shared" si="1"/>
        <v>0</v>
      </c>
      <c r="I21" s="482">
        <f>粗付加価値率!D18</f>
        <v>0.31701878377867643</v>
      </c>
      <c r="J21" s="483">
        <f>雇用者所得率!D18</f>
        <v>0.22729506028194565</v>
      </c>
      <c r="K21" s="383">
        <v>0</v>
      </c>
      <c r="L21" s="383">
        <f t="shared" si="2"/>
        <v>0</v>
      </c>
      <c r="M21" s="383">
        <f t="shared" si="3"/>
        <v>0</v>
      </c>
      <c r="N21" s="383">
        <f t="shared" si="4"/>
        <v>0</v>
      </c>
      <c r="O21" s="496">
        <f t="shared" si="5"/>
        <v>0</v>
      </c>
      <c r="P21" s="572"/>
      <c r="Q21" s="573"/>
      <c r="R21" s="505">
        <f>民間消費支出構成比!D18</f>
        <v>2.5343264742181174E-4</v>
      </c>
      <c r="S21" s="515">
        <f>$Q$44*R21</f>
        <v>0</v>
      </c>
      <c r="T21" s="512">
        <f>県内自給率!E18</f>
        <v>3.3371800004710184E-2</v>
      </c>
      <c r="U21" s="519">
        <f>S21*T21</f>
        <v>0</v>
      </c>
      <c r="V21" s="383">
        <v>0</v>
      </c>
      <c r="W21" s="383">
        <f t="shared" si="6"/>
        <v>0</v>
      </c>
      <c r="X21" s="522">
        <f t="shared" si="7"/>
        <v>0</v>
      </c>
      <c r="Y21" s="525">
        <f t="shared" si="8"/>
        <v>0</v>
      </c>
      <c r="Z21" s="383">
        <f t="shared" si="9"/>
        <v>0</v>
      </c>
      <c r="AA21" s="526">
        <f t="shared" si="10"/>
        <v>0</v>
      </c>
    </row>
    <row r="22" spans="1:27" x14ac:dyDescent="0.2">
      <c r="A22" s="15" t="s">
        <v>232</v>
      </c>
      <c r="B22" s="16" t="s">
        <v>262</v>
      </c>
      <c r="C22" s="80"/>
      <c r="D22" s="448">
        <f>最終需要額入力!L21</f>
        <v>0</v>
      </c>
      <c r="E22" s="485">
        <f>IF(その他の設定入力!E22="",県内自給率!E19,その他の設定入力!E22/100)</f>
        <v>4.0436363636363604E-2</v>
      </c>
      <c r="F22" s="491">
        <f t="shared" si="11"/>
        <v>0</v>
      </c>
      <c r="G22" s="491">
        <f t="shared" si="0"/>
        <v>0</v>
      </c>
      <c r="H22" s="491">
        <f t="shared" si="1"/>
        <v>0</v>
      </c>
      <c r="I22" s="484">
        <f>粗付加価値率!D19</f>
        <v>0.40919278760913924</v>
      </c>
      <c r="J22" s="485">
        <f>雇用者所得率!D19</f>
        <v>0.26800774614644085</v>
      </c>
      <c r="K22" s="491">
        <v>0</v>
      </c>
      <c r="L22" s="491">
        <f t="shared" si="2"/>
        <v>0</v>
      </c>
      <c r="M22" s="491">
        <f t="shared" si="3"/>
        <v>0</v>
      </c>
      <c r="N22" s="491">
        <f t="shared" si="4"/>
        <v>0</v>
      </c>
      <c r="O22" s="497">
        <f t="shared" si="5"/>
        <v>0</v>
      </c>
      <c r="P22" s="572"/>
      <c r="Q22" s="573"/>
      <c r="R22" s="508">
        <f>民間消費支出構成比!D19</f>
        <v>1.2916101162815808E-4</v>
      </c>
      <c r="S22" s="516">
        <f t="shared" si="12"/>
        <v>0</v>
      </c>
      <c r="T22" s="513">
        <f>県内自給率!E19</f>
        <v>4.0436363636363604E-2</v>
      </c>
      <c r="U22" s="520">
        <f t="shared" si="13"/>
        <v>0</v>
      </c>
      <c r="V22" s="491">
        <v>0</v>
      </c>
      <c r="W22" s="491">
        <f t="shared" si="6"/>
        <v>0</v>
      </c>
      <c r="X22" s="523">
        <f t="shared" si="7"/>
        <v>0</v>
      </c>
      <c r="Y22" s="527">
        <f t="shared" si="8"/>
        <v>0</v>
      </c>
      <c r="Z22" s="491">
        <f t="shared" si="9"/>
        <v>0</v>
      </c>
      <c r="AA22" s="528">
        <f t="shared" si="10"/>
        <v>0</v>
      </c>
    </row>
    <row r="23" spans="1:27" x14ac:dyDescent="0.2">
      <c r="A23" s="13" t="s">
        <v>233</v>
      </c>
      <c r="B23" s="14" t="s">
        <v>12</v>
      </c>
      <c r="C23" s="27"/>
      <c r="D23" s="447">
        <f>最終需要額入力!L22</f>
        <v>0</v>
      </c>
      <c r="E23" s="483">
        <f>IF(その他の設定入力!E23="",県内自給率!E20,その他の設定入力!E23/100)</f>
        <v>9.6206759443340006E-2</v>
      </c>
      <c r="F23" s="383">
        <f t="shared" si="11"/>
        <v>0</v>
      </c>
      <c r="G23" s="383">
        <f t="shared" si="0"/>
        <v>0</v>
      </c>
      <c r="H23" s="383">
        <f t="shared" si="1"/>
        <v>0</v>
      </c>
      <c r="I23" s="482">
        <f>粗付加価値率!D20</f>
        <v>0.49438718236554752</v>
      </c>
      <c r="J23" s="483">
        <f>雇用者所得率!D20</f>
        <v>0.35097969180528626</v>
      </c>
      <c r="K23" s="383">
        <v>0</v>
      </c>
      <c r="L23" s="383">
        <f t="shared" si="2"/>
        <v>0</v>
      </c>
      <c r="M23" s="383">
        <f t="shared" si="3"/>
        <v>0</v>
      </c>
      <c r="N23" s="383">
        <f t="shared" si="4"/>
        <v>0</v>
      </c>
      <c r="O23" s="496">
        <f t="shared" si="5"/>
        <v>0</v>
      </c>
      <c r="P23" s="572"/>
      <c r="Q23" s="573"/>
      <c r="R23" s="509">
        <f>民間消費支出構成比!D20</f>
        <v>1.4655089167954542E-2</v>
      </c>
      <c r="S23" s="515">
        <f t="shared" si="12"/>
        <v>0</v>
      </c>
      <c r="T23" s="512">
        <f>県内自給率!E20</f>
        <v>9.6206759443340006E-2</v>
      </c>
      <c r="U23" s="519">
        <f t="shared" si="13"/>
        <v>0</v>
      </c>
      <c r="V23" s="383">
        <v>0</v>
      </c>
      <c r="W23" s="383">
        <f t="shared" si="6"/>
        <v>0</v>
      </c>
      <c r="X23" s="522">
        <f t="shared" si="7"/>
        <v>0</v>
      </c>
      <c r="Y23" s="525">
        <f t="shared" si="8"/>
        <v>0</v>
      </c>
      <c r="Z23" s="383">
        <f t="shared" si="9"/>
        <v>0</v>
      </c>
      <c r="AA23" s="526">
        <f t="shared" si="10"/>
        <v>0</v>
      </c>
    </row>
    <row r="24" spans="1:27" ht="13.5" customHeight="1" x14ac:dyDescent="0.2">
      <c r="A24" s="13" t="s">
        <v>234</v>
      </c>
      <c r="B24" s="14" t="s">
        <v>382</v>
      </c>
      <c r="C24" s="27"/>
      <c r="D24" s="447">
        <f>最終需要額入力!L23</f>
        <v>0</v>
      </c>
      <c r="E24" s="483">
        <f>IF(その他の設定入力!E24="",県内自給率!E21,その他の設定入力!E24/100)</f>
        <v>3.4428118697781285E-3</v>
      </c>
      <c r="F24" s="383">
        <f t="shared" si="11"/>
        <v>0</v>
      </c>
      <c r="G24" s="383">
        <f t="shared" si="0"/>
        <v>0</v>
      </c>
      <c r="H24" s="383">
        <f t="shared" si="1"/>
        <v>0</v>
      </c>
      <c r="I24" s="482">
        <f>粗付加価値率!D21</f>
        <v>0.38490786779760161</v>
      </c>
      <c r="J24" s="483">
        <f>雇用者所得率!D21</f>
        <v>0.19289265867212635</v>
      </c>
      <c r="K24" s="383">
        <v>0</v>
      </c>
      <c r="L24" s="383">
        <f t="shared" si="2"/>
        <v>0</v>
      </c>
      <c r="M24" s="383">
        <f t="shared" si="3"/>
        <v>0</v>
      </c>
      <c r="N24" s="383">
        <f t="shared" si="4"/>
        <v>0</v>
      </c>
      <c r="O24" s="496">
        <f t="shared" si="5"/>
        <v>0</v>
      </c>
      <c r="P24" s="572"/>
      <c r="Q24" s="573"/>
      <c r="R24" s="505">
        <f>民間消費支出構成比!D21</f>
        <v>1.2535137295710673E-2</v>
      </c>
      <c r="S24" s="515">
        <f t="shared" si="12"/>
        <v>0</v>
      </c>
      <c r="T24" s="512">
        <f>県内自給率!E21</f>
        <v>3.4428118697781285E-3</v>
      </c>
      <c r="U24" s="519">
        <f t="shared" si="13"/>
        <v>0</v>
      </c>
      <c r="V24" s="383">
        <v>0</v>
      </c>
      <c r="W24" s="383">
        <f t="shared" si="6"/>
        <v>0</v>
      </c>
      <c r="X24" s="522">
        <f t="shared" si="7"/>
        <v>0</v>
      </c>
      <c r="Y24" s="525">
        <f t="shared" si="8"/>
        <v>0</v>
      </c>
      <c r="Z24" s="383">
        <f t="shared" si="9"/>
        <v>0</v>
      </c>
      <c r="AA24" s="526">
        <f t="shared" si="10"/>
        <v>0</v>
      </c>
    </row>
    <row r="25" spans="1:27" x14ac:dyDescent="0.2">
      <c r="A25" s="13" t="s">
        <v>0</v>
      </c>
      <c r="B25" s="14" t="s">
        <v>263</v>
      </c>
      <c r="C25" s="27"/>
      <c r="D25" s="447">
        <f>最終需要額入力!L24</f>
        <v>0</v>
      </c>
      <c r="E25" s="483">
        <f>IF(その他の設定入力!E25="",県内自給率!E22,その他の設定入力!E25/100)</f>
        <v>0.12337216755269009</v>
      </c>
      <c r="F25" s="383">
        <f t="shared" si="11"/>
        <v>0</v>
      </c>
      <c r="G25" s="383">
        <f t="shared" si="0"/>
        <v>0</v>
      </c>
      <c r="H25" s="383">
        <f t="shared" si="1"/>
        <v>0</v>
      </c>
      <c r="I25" s="482">
        <f>粗付加価値率!D22</f>
        <v>0.34404863719183432</v>
      </c>
      <c r="J25" s="483">
        <f>雇用者所得率!D22</f>
        <v>0.24144758859182686</v>
      </c>
      <c r="K25" s="383">
        <v>0</v>
      </c>
      <c r="L25" s="383">
        <f t="shared" si="2"/>
        <v>0</v>
      </c>
      <c r="M25" s="383">
        <f t="shared" si="3"/>
        <v>0</v>
      </c>
      <c r="N25" s="383">
        <f t="shared" si="4"/>
        <v>0</v>
      </c>
      <c r="O25" s="496">
        <f t="shared" si="5"/>
        <v>0</v>
      </c>
      <c r="P25" s="572"/>
      <c r="Q25" s="573"/>
      <c r="R25" s="505">
        <f>民間消費支出構成比!D22</f>
        <v>1.8260188949929125E-2</v>
      </c>
      <c r="S25" s="515">
        <f t="shared" si="12"/>
        <v>0</v>
      </c>
      <c r="T25" s="512">
        <f>県内自給率!E22</f>
        <v>0.12337216755269009</v>
      </c>
      <c r="U25" s="519">
        <f t="shared" si="13"/>
        <v>0</v>
      </c>
      <c r="V25" s="383">
        <v>0</v>
      </c>
      <c r="W25" s="383">
        <f t="shared" si="6"/>
        <v>0</v>
      </c>
      <c r="X25" s="522">
        <f t="shared" si="7"/>
        <v>0</v>
      </c>
      <c r="Y25" s="525">
        <f t="shared" si="8"/>
        <v>0</v>
      </c>
      <c r="Z25" s="383">
        <f t="shared" si="9"/>
        <v>0</v>
      </c>
      <c r="AA25" s="526">
        <f t="shared" si="10"/>
        <v>0</v>
      </c>
    </row>
    <row r="26" spans="1:27" ht="13.5" customHeight="1" x14ac:dyDescent="0.2">
      <c r="A26" s="13" t="s">
        <v>1</v>
      </c>
      <c r="B26" s="14" t="s">
        <v>108</v>
      </c>
      <c r="C26" s="27"/>
      <c r="D26" s="447">
        <f>最終需要額入力!L25</f>
        <v>0</v>
      </c>
      <c r="E26" s="483">
        <f>IF(その他の設定入力!E26="",県内自給率!E23,その他の設定入力!E26/100)</f>
        <v>0.40122874275041776</v>
      </c>
      <c r="F26" s="383">
        <f t="shared" si="11"/>
        <v>0</v>
      </c>
      <c r="G26" s="383">
        <f t="shared" si="0"/>
        <v>0</v>
      </c>
      <c r="H26" s="383">
        <f t="shared" si="1"/>
        <v>0</v>
      </c>
      <c r="I26" s="482">
        <f>粗付加価値率!D23</f>
        <v>0.40617425985580613</v>
      </c>
      <c r="J26" s="483">
        <f>雇用者所得率!D23</f>
        <v>0.28566497929130236</v>
      </c>
      <c r="K26" s="383">
        <v>0</v>
      </c>
      <c r="L26" s="383">
        <f t="shared" si="2"/>
        <v>0</v>
      </c>
      <c r="M26" s="383">
        <f t="shared" si="3"/>
        <v>0</v>
      </c>
      <c r="N26" s="383">
        <f t="shared" si="4"/>
        <v>0</v>
      </c>
      <c r="O26" s="496">
        <f t="shared" si="5"/>
        <v>0</v>
      </c>
      <c r="P26" s="572"/>
      <c r="Q26" s="573"/>
      <c r="R26" s="505">
        <f>民間消費支出構成比!D23</f>
        <v>7.524749409302282E-3</v>
      </c>
      <c r="S26" s="515">
        <f t="shared" si="12"/>
        <v>0</v>
      </c>
      <c r="T26" s="512">
        <f>県内自給率!E23</f>
        <v>0.40122874275041776</v>
      </c>
      <c r="U26" s="519">
        <f t="shared" si="13"/>
        <v>0</v>
      </c>
      <c r="V26" s="383">
        <v>0</v>
      </c>
      <c r="W26" s="383">
        <f t="shared" si="6"/>
        <v>0</v>
      </c>
      <c r="X26" s="522">
        <f t="shared" si="7"/>
        <v>0</v>
      </c>
      <c r="Y26" s="525">
        <f t="shared" si="8"/>
        <v>0</v>
      </c>
      <c r="Z26" s="383">
        <f t="shared" si="9"/>
        <v>0</v>
      </c>
      <c r="AA26" s="526">
        <f t="shared" si="10"/>
        <v>0</v>
      </c>
    </row>
    <row r="27" spans="1:27" ht="13.5" customHeight="1" x14ac:dyDescent="0.2">
      <c r="A27" s="15" t="s">
        <v>235</v>
      </c>
      <c r="B27" s="16" t="s">
        <v>264</v>
      </c>
      <c r="C27" s="80"/>
      <c r="D27" s="448">
        <f>最終需要額入力!L26</f>
        <v>0</v>
      </c>
      <c r="E27" s="485">
        <f>IF(その他の設定入力!E27="",県内自給率!E24,その他の設定入力!E27/100)</f>
        <v>1</v>
      </c>
      <c r="F27" s="491">
        <f t="shared" si="11"/>
        <v>0</v>
      </c>
      <c r="G27" s="491">
        <f t="shared" si="0"/>
        <v>0</v>
      </c>
      <c r="H27" s="491">
        <f t="shared" si="1"/>
        <v>0</v>
      </c>
      <c r="I27" s="484">
        <f>粗付加価値率!D24</f>
        <v>0.48129768273253631</v>
      </c>
      <c r="J27" s="485">
        <f>雇用者所得率!D24</f>
        <v>0.34259193295597323</v>
      </c>
      <c r="K27" s="491">
        <v>0</v>
      </c>
      <c r="L27" s="491">
        <f t="shared" si="2"/>
        <v>0</v>
      </c>
      <c r="M27" s="491">
        <f t="shared" si="3"/>
        <v>0</v>
      </c>
      <c r="N27" s="491">
        <f t="shared" si="4"/>
        <v>0</v>
      </c>
      <c r="O27" s="497">
        <f t="shared" si="5"/>
        <v>0</v>
      </c>
      <c r="P27" s="572"/>
      <c r="Q27" s="573"/>
      <c r="R27" s="508">
        <f>民間消費支出構成比!D24</f>
        <v>0</v>
      </c>
      <c r="S27" s="516">
        <f t="shared" si="12"/>
        <v>0</v>
      </c>
      <c r="T27" s="513">
        <f>県内自給率!E24</f>
        <v>1</v>
      </c>
      <c r="U27" s="520">
        <f t="shared" si="13"/>
        <v>0</v>
      </c>
      <c r="V27" s="491">
        <v>0</v>
      </c>
      <c r="W27" s="491">
        <f t="shared" si="6"/>
        <v>0</v>
      </c>
      <c r="X27" s="523">
        <f t="shared" si="7"/>
        <v>0</v>
      </c>
      <c r="Y27" s="527">
        <f t="shared" si="8"/>
        <v>0</v>
      </c>
      <c r="Z27" s="491">
        <f t="shared" si="9"/>
        <v>0</v>
      </c>
      <c r="AA27" s="528">
        <f t="shared" si="10"/>
        <v>0</v>
      </c>
    </row>
    <row r="28" spans="1:27" x14ac:dyDescent="0.2">
      <c r="A28" s="13" t="s">
        <v>236</v>
      </c>
      <c r="B28" s="14" t="s">
        <v>393</v>
      </c>
      <c r="C28" s="27"/>
      <c r="D28" s="447">
        <f>最終需要額入力!L27</f>
        <v>0</v>
      </c>
      <c r="E28" s="483">
        <f>IF(その他の設定入力!E28="",県内自給率!E25,その他の設定入力!E28/100)</f>
        <v>0.94672153192404929</v>
      </c>
      <c r="F28" s="383">
        <f t="shared" si="11"/>
        <v>0</v>
      </c>
      <c r="G28" s="383">
        <f t="shared" si="0"/>
        <v>0</v>
      </c>
      <c r="H28" s="383">
        <f t="shared" si="1"/>
        <v>0</v>
      </c>
      <c r="I28" s="482">
        <f>粗付加価値率!D25</f>
        <v>0.49945317803230288</v>
      </c>
      <c r="J28" s="483">
        <f>雇用者所得率!D25</f>
        <v>0.10228533870637546</v>
      </c>
      <c r="K28" s="383">
        <v>0</v>
      </c>
      <c r="L28" s="383">
        <f t="shared" si="2"/>
        <v>0</v>
      </c>
      <c r="M28" s="383">
        <f t="shared" si="3"/>
        <v>0</v>
      </c>
      <c r="N28" s="383">
        <f t="shared" si="4"/>
        <v>0</v>
      </c>
      <c r="O28" s="496">
        <f t="shared" si="5"/>
        <v>0</v>
      </c>
      <c r="P28" s="572"/>
      <c r="Q28" s="573"/>
      <c r="R28" s="509">
        <f>民間消費支出構成比!D25</f>
        <v>2.4493735690936033E-2</v>
      </c>
      <c r="S28" s="515">
        <f t="shared" si="12"/>
        <v>0</v>
      </c>
      <c r="T28" s="512">
        <f>県内自給率!E25</f>
        <v>0.94672153192404929</v>
      </c>
      <c r="U28" s="519">
        <f t="shared" si="13"/>
        <v>0</v>
      </c>
      <c r="V28" s="383">
        <v>0</v>
      </c>
      <c r="W28" s="383">
        <f t="shared" si="6"/>
        <v>0</v>
      </c>
      <c r="X28" s="522">
        <f t="shared" si="7"/>
        <v>0</v>
      </c>
      <c r="Y28" s="525">
        <f t="shared" si="8"/>
        <v>0</v>
      </c>
      <c r="Z28" s="383">
        <f t="shared" si="9"/>
        <v>0</v>
      </c>
      <c r="AA28" s="526">
        <f t="shared" si="10"/>
        <v>0</v>
      </c>
    </row>
    <row r="29" spans="1:27" x14ac:dyDescent="0.2">
      <c r="A29" s="13" t="s">
        <v>237</v>
      </c>
      <c r="B29" s="14" t="s">
        <v>266</v>
      </c>
      <c r="C29" s="27"/>
      <c r="D29" s="447">
        <f>最終需要額入力!L28</f>
        <v>0</v>
      </c>
      <c r="E29" s="483">
        <f>IF(その他の設定入力!E29="",県内自給率!E26,その他の設定入力!E29/100)</f>
        <v>1</v>
      </c>
      <c r="F29" s="383">
        <f t="shared" si="11"/>
        <v>0</v>
      </c>
      <c r="G29" s="383">
        <f t="shared" si="0"/>
        <v>0</v>
      </c>
      <c r="H29" s="383">
        <f t="shared" si="1"/>
        <v>0</v>
      </c>
      <c r="I29" s="482">
        <f>粗付加価値率!D26</f>
        <v>0.4326613852066829</v>
      </c>
      <c r="J29" s="483">
        <f>雇用者所得率!D26</f>
        <v>0.11872826626924987</v>
      </c>
      <c r="K29" s="383">
        <v>0</v>
      </c>
      <c r="L29" s="383">
        <f t="shared" si="2"/>
        <v>0</v>
      </c>
      <c r="M29" s="383">
        <f t="shared" si="3"/>
        <v>0</v>
      </c>
      <c r="N29" s="383">
        <f t="shared" si="4"/>
        <v>0</v>
      </c>
      <c r="O29" s="496">
        <f t="shared" si="5"/>
        <v>0</v>
      </c>
      <c r="P29" s="572"/>
      <c r="Q29" s="573"/>
      <c r="R29" s="505">
        <f>民間消費支出構成比!D26</f>
        <v>6.746116307657455E-3</v>
      </c>
      <c r="S29" s="515">
        <f t="shared" si="12"/>
        <v>0</v>
      </c>
      <c r="T29" s="512">
        <f>県内自給率!E26</f>
        <v>1</v>
      </c>
      <c r="U29" s="519">
        <f t="shared" si="13"/>
        <v>0</v>
      </c>
      <c r="V29" s="383">
        <v>0</v>
      </c>
      <c r="W29" s="383">
        <f t="shared" si="6"/>
        <v>0</v>
      </c>
      <c r="X29" s="522">
        <f t="shared" si="7"/>
        <v>0</v>
      </c>
      <c r="Y29" s="525">
        <f t="shared" si="8"/>
        <v>0</v>
      </c>
      <c r="Z29" s="383">
        <f t="shared" si="9"/>
        <v>0</v>
      </c>
      <c r="AA29" s="526">
        <f t="shared" si="10"/>
        <v>0</v>
      </c>
    </row>
    <row r="30" spans="1:27" x14ac:dyDescent="0.2">
      <c r="A30" s="13" t="s">
        <v>238</v>
      </c>
      <c r="B30" s="14" t="s">
        <v>267</v>
      </c>
      <c r="C30" s="27"/>
      <c r="D30" s="447">
        <f>最終需要額入力!L29</f>
        <v>0</v>
      </c>
      <c r="E30" s="483">
        <f>IF(その他の設定入力!E30="",県内自給率!E27,その他の設定入力!E30/100)</f>
        <v>0.96362937074630861</v>
      </c>
      <c r="F30" s="383">
        <f t="shared" si="11"/>
        <v>0</v>
      </c>
      <c r="G30" s="383">
        <f t="shared" si="0"/>
        <v>0</v>
      </c>
      <c r="H30" s="383">
        <f t="shared" si="1"/>
        <v>0</v>
      </c>
      <c r="I30" s="482">
        <f>粗付加価値率!D27</f>
        <v>0.65252510002264663</v>
      </c>
      <c r="J30" s="483">
        <f>雇用者所得率!D27</f>
        <v>0.4578772552275987</v>
      </c>
      <c r="K30" s="383">
        <v>0</v>
      </c>
      <c r="L30" s="383">
        <f t="shared" si="2"/>
        <v>0</v>
      </c>
      <c r="M30" s="383">
        <f t="shared" si="3"/>
        <v>0</v>
      </c>
      <c r="N30" s="383">
        <f t="shared" si="4"/>
        <v>0</v>
      </c>
      <c r="O30" s="496">
        <f t="shared" si="5"/>
        <v>0</v>
      </c>
      <c r="P30" s="572"/>
      <c r="Q30" s="573"/>
      <c r="R30" s="505">
        <f>民間消費支出構成比!D27</f>
        <v>9.4976125585248105E-4</v>
      </c>
      <c r="S30" s="515">
        <f t="shared" si="12"/>
        <v>0</v>
      </c>
      <c r="T30" s="512">
        <f>県内自給率!E27</f>
        <v>0.96362937074630861</v>
      </c>
      <c r="U30" s="519">
        <f t="shared" si="13"/>
        <v>0</v>
      </c>
      <c r="V30" s="383">
        <v>0</v>
      </c>
      <c r="W30" s="383">
        <f t="shared" si="6"/>
        <v>0</v>
      </c>
      <c r="X30" s="522">
        <f t="shared" si="7"/>
        <v>0</v>
      </c>
      <c r="Y30" s="525">
        <f t="shared" si="8"/>
        <v>0</v>
      </c>
      <c r="Z30" s="383">
        <f t="shared" si="9"/>
        <v>0</v>
      </c>
      <c r="AA30" s="526">
        <f t="shared" si="10"/>
        <v>0</v>
      </c>
    </row>
    <row r="31" spans="1:27" x14ac:dyDescent="0.2">
      <c r="A31" s="13" t="s">
        <v>239</v>
      </c>
      <c r="B31" s="14" t="s">
        <v>268</v>
      </c>
      <c r="C31" s="27"/>
      <c r="D31" s="447">
        <f>最終需要額入力!L30</f>
        <v>0</v>
      </c>
      <c r="E31" s="483">
        <f>IF(その他の設定入力!E31="",県内自給率!E28,その他の設定入力!E31/100)</f>
        <v>0.49917839386534091</v>
      </c>
      <c r="F31" s="383">
        <f t="shared" si="11"/>
        <v>0</v>
      </c>
      <c r="G31" s="383">
        <f t="shared" si="0"/>
        <v>0</v>
      </c>
      <c r="H31" s="383">
        <f t="shared" si="1"/>
        <v>0</v>
      </c>
      <c r="I31" s="482">
        <f>粗付加価値率!D28</f>
        <v>0.68620015033588022</v>
      </c>
      <c r="J31" s="483">
        <f>雇用者所得率!D28</f>
        <v>0.43737730063952135</v>
      </c>
      <c r="K31" s="383">
        <v>0</v>
      </c>
      <c r="L31" s="383">
        <f t="shared" si="2"/>
        <v>0</v>
      </c>
      <c r="M31" s="383">
        <f t="shared" si="3"/>
        <v>0</v>
      </c>
      <c r="N31" s="383">
        <f t="shared" si="4"/>
        <v>0</v>
      </c>
      <c r="O31" s="496">
        <f t="shared" si="5"/>
        <v>0</v>
      </c>
      <c r="P31" s="572"/>
      <c r="Q31" s="573"/>
      <c r="R31" s="505">
        <f>民間消費支出構成比!D28</f>
        <v>0.15610310226822219</v>
      </c>
      <c r="S31" s="515">
        <f t="shared" si="12"/>
        <v>0</v>
      </c>
      <c r="T31" s="512">
        <f>県内自給率!E28</f>
        <v>0.49917839386534091</v>
      </c>
      <c r="U31" s="519">
        <f t="shared" si="13"/>
        <v>0</v>
      </c>
      <c r="V31" s="383">
        <v>0</v>
      </c>
      <c r="W31" s="383">
        <f t="shared" si="6"/>
        <v>0</v>
      </c>
      <c r="X31" s="522">
        <f t="shared" si="7"/>
        <v>0</v>
      </c>
      <c r="Y31" s="525">
        <f t="shared" si="8"/>
        <v>0</v>
      </c>
      <c r="Z31" s="383">
        <f t="shared" si="9"/>
        <v>0</v>
      </c>
      <c r="AA31" s="526">
        <f t="shared" si="10"/>
        <v>0</v>
      </c>
    </row>
    <row r="32" spans="1:27" x14ac:dyDescent="0.2">
      <c r="A32" s="15" t="s">
        <v>240</v>
      </c>
      <c r="B32" s="16" t="s">
        <v>269</v>
      </c>
      <c r="C32" s="80"/>
      <c r="D32" s="448">
        <f>最終需要額入力!L31</f>
        <v>0</v>
      </c>
      <c r="E32" s="485">
        <f>IF(その他の設定入力!E32="",県内自給率!E29,その他の設定入力!E32/100)</f>
        <v>0.86334061225592562</v>
      </c>
      <c r="F32" s="491">
        <f t="shared" si="11"/>
        <v>0</v>
      </c>
      <c r="G32" s="491">
        <f t="shared" si="0"/>
        <v>0</v>
      </c>
      <c r="H32" s="491">
        <f t="shared" si="1"/>
        <v>0</v>
      </c>
      <c r="I32" s="484">
        <f>粗付加価値率!D29</f>
        <v>0.62647739602169983</v>
      </c>
      <c r="J32" s="485">
        <f>雇用者所得率!D29</f>
        <v>0.30584448462929475</v>
      </c>
      <c r="K32" s="491">
        <v>0</v>
      </c>
      <c r="L32" s="491">
        <f t="shared" si="2"/>
        <v>0</v>
      </c>
      <c r="M32" s="491">
        <f t="shared" si="3"/>
        <v>0</v>
      </c>
      <c r="N32" s="491">
        <f t="shared" si="4"/>
        <v>0</v>
      </c>
      <c r="O32" s="497">
        <f t="shared" si="5"/>
        <v>0</v>
      </c>
      <c r="P32" s="572"/>
      <c r="Q32" s="573"/>
      <c r="R32" s="508">
        <f>民間消費支出構成比!D29</f>
        <v>5.8562906505762742E-2</v>
      </c>
      <c r="S32" s="516">
        <f t="shared" si="12"/>
        <v>0</v>
      </c>
      <c r="T32" s="513">
        <f>県内自給率!E29</f>
        <v>0.86334061225592562</v>
      </c>
      <c r="U32" s="520">
        <f t="shared" si="13"/>
        <v>0</v>
      </c>
      <c r="V32" s="491">
        <v>0</v>
      </c>
      <c r="W32" s="491">
        <f t="shared" si="6"/>
        <v>0</v>
      </c>
      <c r="X32" s="523">
        <f t="shared" si="7"/>
        <v>0</v>
      </c>
      <c r="Y32" s="527">
        <f t="shared" si="8"/>
        <v>0</v>
      </c>
      <c r="Z32" s="491">
        <f t="shared" si="9"/>
        <v>0</v>
      </c>
      <c r="AA32" s="528">
        <f t="shared" si="10"/>
        <v>0</v>
      </c>
    </row>
    <row r="33" spans="1:27" x14ac:dyDescent="0.2">
      <c r="A33" s="13" t="s">
        <v>2</v>
      </c>
      <c r="B33" s="14" t="s">
        <v>270</v>
      </c>
      <c r="C33" s="27"/>
      <c r="D33" s="447">
        <f>最終需要額入力!L32</f>
        <v>0</v>
      </c>
      <c r="E33" s="483">
        <f>IF(その他の設定入力!E33="",県内自給率!E30,その他の設定入力!E33/100)</f>
        <v>0.95734013933917361</v>
      </c>
      <c r="F33" s="383">
        <f t="shared" si="11"/>
        <v>0</v>
      </c>
      <c r="G33" s="383">
        <f t="shared" si="0"/>
        <v>0</v>
      </c>
      <c r="H33" s="383">
        <f t="shared" si="1"/>
        <v>0</v>
      </c>
      <c r="I33" s="482">
        <f>粗付加価値率!D30</f>
        <v>0.84918878418489385</v>
      </c>
      <c r="J33" s="483">
        <f>雇用者所得率!D30</f>
        <v>3.1951528774386909E-2</v>
      </c>
      <c r="K33" s="383">
        <v>0</v>
      </c>
      <c r="L33" s="383">
        <f t="shared" si="2"/>
        <v>0</v>
      </c>
      <c r="M33" s="383">
        <f t="shared" si="3"/>
        <v>0</v>
      </c>
      <c r="N33" s="383">
        <f t="shared" si="4"/>
        <v>0</v>
      </c>
      <c r="O33" s="496">
        <f t="shared" si="5"/>
        <v>0</v>
      </c>
      <c r="P33" s="572"/>
      <c r="Q33" s="573"/>
      <c r="R33" s="509">
        <f>民間消費支出構成比!D30</f>
        <v>0.23802581671930215</v>
      </c>
      <c r="S33" s="515">
        <f t="shared" si="12"/>
        <v>0</v>
      </c>
      <c r="T33" s="512">
        <f>県内自給率!E30</f>
        <v>0.95734013933917361</v>
      </c>
      <c r="U33" s="519">
        <f t="shared" si="13"/>
        <v>0</v>
      </c>
      <c r="V33" s="383">
        <v>0</v>
      </c>
      <c r="W33" s="383">
        <f t="shared" si="6"/>
        <v>0</v>
      </c>
      <c r="X33" s="522">
        <f t="shared" si="7"/>
        <v>0</v>
      </c>
      <c r="Y33" s="525">
        <f t="shared" si="8"/>
        <v>0</v>
      </c>
      <c r="Z33" s="383">
        <f t="shared" si="9"/>
        <v>0</v>
      </c>
      <c r="AA33" s="526">
        <f t="shared" si="10"/>
        <v>0</v>
      </c>
    </row>
    <row r="34" spans="1:27" x14ac:dyDescent="0.2">
      <c r="A34" s="13" t="s">
        <v>241</v>
      </c>
      <c r="B34" s="14" t="s">
        <v>271</v>
      </c>
      <c r="C34" s="27"/>
      <c r="D34" s="447">
        <f>最終需要額入力!L33</f>
        <v>0</v>
      </c>
      <c r="E34" s="483">
        <f>IF(その他の設定入力!E34="",県内自給率!E31,その他の設定入力!E34/100)</f>
        <v>0.6160301045497748</v>
      </c>
      <c r="F34" s="383">
        <f t="shared" si="11"/>
        <v>0</v>
      </c>
      <c r="G34" s="383">
        <f t="shared" si="0"/>
        <v>0</v>
      </c>
      <c r="H34" s="383">
        <f t="shared" si="1"/>
        <v>0</v>
      </c>
      <c r="I34" s="482">
        <f>粗付加価値率!D31</f>
        <v>0.49368853515037864</v>
      </c>
      <c r="J34" s="483">
        <f>雇用者所得率!D31</f>
        <v>0.33338104985899769</v>
      </c>
      <c r="K34" s="383">
        <v>0</v>
      </c>
      <c r="L34" s="383">
        <f t="shared" si="2"/>
        <v>0</v>
      </c>
      <c r="M34" s="383">
        <f t="shared" si="3"/>
        <v>0</v>
      </c>
      <c r="N34" s="383">
        <f t="shared" si="4"/>
        <v>0</v>
      </c>
      <c r="O34" s="496">
        <f t="shared" si="5"/>
        <v>0</v>
      </c>
      <c r="P34" s="572"/>
      <c r="Q34" s="573"/>
      <c r="R34" s="505">
        <f>民間消費支出構成比!D31</f>
        <v>2.8000233060248111E-2</v>
      </c>
      <c r="S34" s="515">
        <f t="shared" si="12"/>
        <v>0</v>
      </c>
      <c r="T34" s="512">
        <f>県内自給率!E31</f>
        <v>0.6160301045497748</v>
      </c>
      <c r="U34" s="519">
        <f t="shared" si="13"/>
        <v>0</v>
      </c>
      <c r="V34" s="383">
        <v>0</v>
      </c>
      <c r="W34" s="383">
        <f t="shared" si="6"/>
        <v>0</v>
      </c>
      <c r="X34" s="522">
        <f t="shared" si="7"/>
        <v>0</v>
      </c>
      <c r="Y34" s="525">
        <f t="shared" si="8"/>
        <v>0</v>
      </c>
      <c r="Z34" s="383">
        <f t="shared" si="9"/>
        <v>0</v>
      </c>
      <c r="AA34" s="526">
        <f t="shared" si="10"/>
        <v>0</v>
      </c>
    </row>
    <row r="35" spans="1:27" ht="13.5" customHeight="1" x14ac:dyDescent="0.2">
      <c r="A35" s="13" t="s">
        <v>242</v>
      </c>
      <c r="B35" s="14" t="s">
        <v>272</v>
      </c>
      <c r="C35" s="27"/>
      <c r="D35" s="447">
        <f>最終需要額入力!L34</f>
        <v>0</v>
      </c>
      <c r="E35" s="483">
        <f>IF(その他の設定入力!E35="",県内自給率!E32,その他の設定入力!E35/100)</f>
        <v>0.63288468959895239</v>
      </c>
      <c r="F35" s="383">
        <f t="shared" si="11"/>
        <v>0</v>
      </c>
      <c r="G35" s="383">
        <f t="shared" si="0"/>
        <v>0</v>
      </c>
      <c r="H35" s="383">
        <f t="shared" si="1"/>
        <v>0</v>
      </c>
      <c r="I35" s="482">
        <f>粗付加価値率!D32</f>
        <v>0.51309396020045861</v>
      </c>
      <c r="J35" s="483">
        <f>雇用者所得率!D32</f>
        <v>0.20452683261453641</v>
      </c>
      <c r="K35" s="383">
        <v>0</v>
      </c>
      <c r="L35" s="383">
        <f t="shared" si="2"/>
        <v>0</v>
      </c>
      <c r="M35" s="383">
        <f t="shared" si="3"/>
        <v>0</v>
      </c>
      <c r="N35" s="383">
        <f t="shared" si="4"/>
        <v>0</v>
      </c>
      <c r="O35" s="496">
        <f t="shared" si="5"/>
        <v>0</v>
      </c>
      <c r="P35" s="572"/>
      <c r="Q35" s="573"/>
      <c r="R35" s="505">
        <f>民間消費支出構成比!D32</f>
        <v>5.9955156274637871E-2</v>
      </c>
      <c r="S35" s="515">
        <f t="shared" si="12"/>
        <v>0</v>
      </c>
      <c r="T35" s="512">
        <f>県内自給率!E32</f>
        <v>0.63288468959895239</v>
      </c>
      <c r="U35" s="519">
        <f t="shared" si="13"/>
        <v>0</v>
      </c>
      <c r="V35" s="383">
        <v>0</v>
      </c>
      <c r="W35" s="383">
        <f t="shared" si="6"/>
        <v>0</v>
      </c>
      <c r="X35" s="522">
        <f t="shared" si="7"/>
        <v>0</v>
      </c>
      <c r="Y35" s="525">
        <f t="shared" si="8"/>
        <v>0</v>
      </c>
      <c r="Z35" s="383">
        <f t="shared" si="9"/>
        <v>0</v>
      </c>
      <c r="AA35" s="526">
        <f t="shared" si="10"/>
        <v>0</v>
      </c>
    </row>
    <row r="36" spans="1:27" ht="13.5" customHeight="1" x14ac:dyDescent="0.2">
      <c r="A36" s="13" t="s">
        <v>243</v>
      </c>
      <c r="B36" s="14" t="s">
        <v>273</v>
      </c>
      <c r="C36" s="27"/>
      <c r="D36" s="447">
        <f>最終需要額入力!L35</f>
        <v>0</v>
      </c>
      <c r="E36" s="483">
        <f>IF(その他の設定入力!E36="",県内自給率!E33,その他の設定入力!E36/100)</f>
        <v>1</v>
      </c>
      <c r="F36" s="383">
        <f t="shared" si="11"/>
        <v>0</v>
      </c>
      <c r="G36" s="383">
        <f t="shared" si="0"/>
        <v>0</v>
      </c>
      <c r="H36" s="383">
        <f t="shared" si="1"/>
        <v>0</v>
      </c>
      <c r="I36" s="482">
        <f>粗付加価値率!D33</f>
        <v>0.71120096474427186</v>
      </c>
      <c r="J36" s="483">
        <f>雇用者所得率!D33</f>
        <v>0.39333191459175709</v>
      </c>
      <c r="K36" s="383">
        <v>0</v>
      </c>
      <c r="L36" s="383">
        <f t="shared" si="2"/>
        <v>0</v>
      </c>
      <c r="M36" s="383">
        <f t="shared" si="3"/>
        <v>0</v>
      </c>
      <c r="N36" s="383">
        <f t="shared" si="4"/>
        <v>0</v>
      </c>
      <c r="O36" s="496">
        <f t="shared" si="5"/>
        <v>0</v>
      </c>
      <c r="P36" s="572"/>
      <c r="Q36" s="573"/>
      <c r="R36" s="505">
        <f>民間消費支出構成比!D33</f>
        <v>4.8311107724765623E-3</v>
      </c>
      <c r="S36" s="515">
        <f>$Q$44*R36</f>
        <v>0</v>
      </c>
      <c r="T36" s="512">
        <f>県内自給率!E33</f>
        <v>1</v>
      </c>
      <c r="U36" s="519">
        <f t="shared" si="13"/>
        <v>0</v>
      </c>
      <c r="V36" s="383">
        <v>0</v>
      </c>
      <c r="W36" s="383">
        <f t="shared" si="6"/>
        <v>0</v>
      </c>
      <c r="X36" s="522">
        <f t="shared" si="7"/>
        <v>0</v>
      </c>
      <c r="Y36" s="525">
        <f t="shared" si="8"/>
        <v>0</v>
      </c>
      <c r="Z36" s="383">
        <f t="shared" si="9"/>
        <v>0</v>
      </c>
      <c r="AA36" s="526">
        <f t="shared" si="10"/>
        <v>0</v>
      </c>
    </row>
    <row r="37" spans="1:27" ht="13.5" customHeight="1" x14ac:dyDescent="0.2">
      <c r="A37" s="15" t="s">
        <v>244</v>
      </c>
      <c r="B37" s="16" t="s">
        <v>274</v>
      </c>
      <c r="C37" s="80"/>
      <c r="D37" s="448">
        <f>最終需要額入力!L36</f>
        <v>0</v>
      </c>
      <c r="E37" s="485">
        <f>IF(その他の設定入力!E37="",県内自給率!E34,その他の設定入力!E37/100)</f>
        <v>0.89140851108084185</v>
      </c>
      <c r="F37" s="491">
        <f t="shared" si="11"/>
        <v>0</v>
      </c>
      <c r="G37" s="491">
        <f t="shared" si="0"/>
        <v>0</v>
      </c>
      <c r="H37" s="491">
        <f t="shared" si="1"/>
        <v>0</v>
      </c>
      <c r="I37" s="484">
        <f>粗付加価値率!D34</f>
        <v>0.6919674854567982</v>
      </c>
      <c r="J37" s="485">
        <f>雇用者所得率!D34</f>
        <v>0.52561937093359856</v>
      </c>
      <c r="K37" s="491">
        <v>0</v>
      </c>
      <c r="L37" s="491">
        <f t="shared" si="2"/>
        <v>0</v>
      </c>
      <c r="M37" s="491">
        <f t="shared" si="3"/>
        <v>0</v>
      </c>
      <c r="N37" s="491">
        <f t="shared" si="4"/>
        <v>0</v>
      </c>
      <c r="O37" s="497">
        <f t="shared" si="5"/>
        <v>0</v>
      </c>
      <c r="P37" s="572"/>
      <c r="Q37" s="573"/>
      <c r="R37" s="508">
        <f>民間消費支出構成比!D34</f>
        <v>2.177361293500675E-2</v>
      </c>
      <c r="S37" s="516">
        <f t="shared" si="12"/>
        <v>0</v>
      </c>
      <c r="T37" s="513">
        <f>県内自給率!E34</f>
        <v>0.89140851108084185</v>
      </c>
      <c r="U37" s="520">
        <f t="shared" si="13"/>
        <v>0</v>
      </c>
      <c r="V37" s="491">
        <v>0</v>
      </c>
      <c r="W37" s="491">
        <f t="shared" si="6"/>
        <v>0</v>
      </c>
      <c r="X37" s="522">
        <f t="shared" si="7"/>
        <v>0</v>
      </c>
      <c r="Y37" s="527">
        <f t="shared" si="8"/>
        <v>0</v>
      </c>
      <c r="Z37" s="491">
        <f t="shared" si="9"/>
        <v>0</v>
      </c>
      <c r="AA37" s="528">
        <f t="shared" si="10"/>
        <v>0</v>
      </c>
    </row>
    <row r="38" spans="1:27" ht="13.5" customHeight="1" x14ac:dyDescent="0.2">
      <c r="A38" s="13" t="s">
        <v>245</v>
      </c>
      <c r="B38" s="14" t="s">
        <v>275</v>
      </c>
      <c r="C38" s="27"/>
      <c r="D38" s="447">
        <f>最終需要額入力!L37</f>
        <v>0</v>
      </c>
      <c r="E38" s="483">
        <f>IF(その他の設定入力!E38="",県内自給率!E35,その他の設定入力!E38/100)</f>
        <v>0.99237075049881196</v>
      </c>
      <c r="F38" s="383">
        <f t="shared" si="11"/>
        <v>0</v>
      </c>
      <c r="G38" s="383">
        <f t="shared" si="0"/>
        <v>0</v>
      </c>
      <c r="H38" s="383">
        <f t="shared" si="1"/>
        <v>0</v>
      </c>
      <c r="I38" s="482">
        <f>粗付加価値率!D35</f>
        <v>0.5967445611820329</v>
      </c>
      <c r="J38" s="483">
        <f>雇用者所得率!D35</f>
        <v>0.52874656762521588</v>
      </c>
      <c r="K38" s="383">
        <v>0</v>
      </c>
      <c r="L38" s="383">
        <f t="shared" si="2"/>
        <v>0</v>
      </c>
      <c r="M38" s="383">
        <f t="shared" si="3"/>
        <v>0</v>
      </c>
      <c r="N38" s="383">
        <f t="shared" si="4"/>
        <v>0</v>
      </c>
      <c r="O38" s="496">
        <f t="shared" si="5"/>
        <v>0</v>
      </c>
      <c r="P38" s="572"/>
      <c r="Q38" s="573"/>
      <c r="R38" s="509">
        <f>民間消費支出構成比!D35</f>
        <v>5.7477872518488973E-2</v>
      </c>
      <c r="S38" s="515">
        <f>$Q$44*R38</f>
        <v>0</v>
      </c>
      <c r="T38" s="512">
        <f>県内自給率!E35</f>
        <v>0.99237075049881196</v>
      </c>
      <c r="U38" s="519">
        <f>S38*T38</f>
        <v>0</v>
      </c>
      <c r="V38" s="383">
        <v>0</v>
      </c>
      <c r="W38" s="383">
        <f t="shared" si="6"/>
        <v>0</v>
      </c>
      <c r="X38" s="522">
        <f t="shared" si="7"/>
        <v>0</v>
      </c>
      <c r="Y38" s="525">
        <f t="shared" si="8"/>
        <v>0</v>
      </c>
      <c r="Z38" s="383">
        <f t="shared" si="9"/>
        <v>0</v>
      </c>
      <c r="AA38" s="526">
        <f t="shared" si="10"/>
        <v>0</v>
      </c>
    </row>
    <row r="39" spans="1:27" x14ac:dyDescent="0.2">
      <c r="A39" s="13" t="s">
        <v>246</v>
      </c>
      <c r="B39" s="14" t="s">
        <v>383</v>
      </c>
      <c r="C39" s="27"/>
      <c r="D39" s="447">
        <f>最終需要額入力!L38</f>
        <v>0</v>
      </c>
      <c r="E39" s="483">
        <f>IF(その他の設定入力!E39="",県内自給率!E36,その他の設定入力!E39/100)</f>
        <v>0.89538442222884851</v>
      </c>
      <c r="F39" s="383">
        <f>IF(D39="","",D39*E39)</f>
        <v>0</v>
      </c>
      <c r="G39" s="383">
        <f t="shared" si="0"/>
        <v>0</v>
      </c>
      <c r="H39" s="383">
        <f t="shared" si="1"/>
        <v>0</v>
      </c>
      <c r="I39" s="482">
        <f>粗付加価値率!D36</f>
        <v>0.61489298713059226</v>
      </c>
      <c r="J39" s="483">
        <f>雇用者所得率!D36</f>
        <v>0.53259147031677201</v>
      </c>
      <c r="K39" s="383">
        <v>0</v>
      </c>
      <c r="L39" s="383">
        <f t="shared" si="2"/>
        <v>0</v>
      </c>
      <c r="M39" s="383">
        <f t="shared" si="3"/>
        <v>0</v>
      </c>
      <c r="N39" s="383">
        <f t="shared" si="4"/>
        <v>0</v>
      </c>
      <c r="O39" s="496">
        <f t="shared" si="5"/>
        <v>0</v>
      </c>
      <c r="P39" s="572"/>
      <c r="Q39" s="573"/>
      <c r="R39" s="505">
        <f>民間消費支出構成比!D36</f>
        <v>2.0351212015152175E-2</v>
      </c>
      <c r="S39" s="515">
        <f t="shared" si="12"/>
        <v>0</v>
      </c>
      <c r="T39" s="512">
        <f>県内自給率!E36</f>
        <v>0.89538442222884851</v>
      </c>
      <c r="U39" s="519">
        <f t="shared" si="13"/>
        <v>0</v>
      </c>
      <c r="V39" s="383">
        <v>0</v>
      </c>
      <c r="W39" s="383">
        <f t="shared" si="6"/>
        <v>0</v>
      </c>
      <c r="X39" s="522">
        <f t="shared" si="7"/>
        <v>0</v>
      </c>
      <c r="Y39" s="525">
        <f t="shared" si="8"/>
        <v>0</v>
      </c>
      <c r="Z39" s="383">
        <f t="shared" si="9"/>
        <v>0</v>
      </c>
      <c r="AA39" s="526">
        <f t="shared" si="10"/>
        <v>0</v>
      </c>
    </row>
    <row r="40" spans="1:27" x14ac:dyDescent="0.2">
      <c r="A40" s="13" t="s">
        <v>247</v>
      </c>
      <c r="B40" s="14" t="s">
        <v>276</v>
      </c>
      <c r="C40" s="27"/>
      <c r="D40" s="447">
        <f>最終需要額入力!L39</f>
        <v>0</v>
      </c>
      <c r="E40" s="483">
        <f>IF(その他の設定入力!E40="",県内自給率!E37,その他の設定入力!E40/100)</f>
        <v>0.54854000784346946</v>
      </c>
      <c r="F40" s="383">
        <f t="shared" si="11"/>
        <v>0</v>
      </c>
      <c r="G40" s="383">
        <f t="shared" si="0"/>
        <v>0</v>
      </c>
      <c r="H40" s="383">
        <f t="shared" si="1"/>
        <v>0</v>
      </c>
      <c r="I40" s="482">
        <f>粗付加価値率!D37</f>
        <v>0.6339767780746165</v>
      </c>
      <c r="J40" s="483">
        <f>雇用者所得率!D37</f>
        <v>0.38986632914230201</v>
      </c>
      <c r="K40" s="383">
        <v>0</v>
      </c>
      <c r="L40" s="383">
        <f t="shared" si="2"/>
        <v>0</v>
      </c>
      <c r="M40" s="383">
        <f t="shared" si="3"/>
        <v>0</v>
      </c>
      <c r="N40" s="383">
        <f t="shared" si="4"/>
        <v>0</v>
      </c>
      <c r="O40" s="496">
        <f t="shared" si="5"/>
        <v>0</v>
      </c>
      <c r="P40" s="572"/>
      <c r="Q40" s="573"/>
      <c r="R40" s="505">
        <f>民間消費支出構成比!D37</f>
        <v>1.7732951255775065E-2</v>
      </c>
      <c r="S40" s="515">
        <f>$Q$44*R40</f>
        <v>0</v>
      </c>
      <c r="T40" s="512">
        <f>県内自給率!E37</f>
        <v>0.54854000784346946</v>
      </c>
      <c r="U40" s="519">
        <f t="shared" si="13"/>
        <v>0</v>
      </c>
      <c r="V40" s="383">
        <v>0</v>
      </c>
      <c r="W40" s="383">
        <f t="shared" si="6"/>
        <v>0</v>
      </c>
      <c r="X40" s="522">
        <f t="shared" si="7"/>
        <v>0</v>
      </c>
      <c r="Y40" s="525">
        <f t="shared" si="8"/>
        <v>0</v>
      </c>
      <c r="Z40" s="383">
        <f t="shared" si="9"/>
        <v>0</v>
      </c>
      <c r="AA40" s="526">
        <f t="shared" si="10"/>
        <v>0</v>
      </c>
    </row>
    <row r="41" spans="1:27" x14ac:dyDescent="0.2">
      <c r="A41" s="17" t="s">
        <v>248</v>
      </c>
      <c r="B41" s="18" t="s">
        <v>277</v>
      </c>
      <c r="C41" s="116"/>
      <c r="D41" s="449">
        <f>最終需要額入力!L40</f>
        <v>0</v>
      </c>
      <c r="E41" s="487">
        <f>IF(その他の設定入力!E41="",県内自給率!E38,その他の設定入力!E41/100)</f>
        <v>0.84095463995287267</v>
      </c>
      <c r="F41" s="492">
        <f t="shared" si="11"/>
        <v>0</v>
      </c>
      <c r="G41" s="492">
        <f t="shared" si="0"/>
        <v>0</v>
      </c>
      <c r="H41" s="492">
        <f t="shared" si="1"/>
        <v>0</v>
      </c>
      <c r="I41" s="486">
        <f>粗付加価値率!D38</f>
        <v>0.54603100444516672</v>
      </c>
      <c r="J41" s="487">
        <f>雇用者所得率!D38</f>
        <v>0.32905067083760753</v>
      </c>
      <c r="K41" s="492">
        <v>0</v>
      </c>
      <c r="L41" s="492">
        <f t="shared" si="2"/>
        <v>0</v>
      </c>
      <c r="M41" s="492">
        <f t="shared" si="3"/>
        <v>0</v>
      </c>
      <c r="N41" s="492">
        <f t="shared" si="4"/>
        <v>0</v>
      </c>
      <c r="O41" s="498">
        <f t="shared" si="5"/>
        <v>0</v>
      </c>
      <c r="P41" s="574"/>
      <c r="Q41" s="575"/>
      <c r="R41" s="507">
        <f>民間消費支出構成比!D38</f>
        <v>0.10053575335706583</v>
      </c>
      <c r="S41" s="517">
        <f t="shared" si="12"/>
        <v>0</v>
      </c>
      <c r="T41" s="514">
        <f>県内自給率!E38</f>
        <v>0.84095463995287267</v>
      </c>
      <c r="U41" s="521">
        <f t="shared" si="13"/>
        <v>0</v>
      </c>
      <c r="V41" s="492">
        <v>0</v>
      </c>
      <c r="W41" s="492">
        <f t="shared" si="6"/>
        <v>0</v>
      </c>
      <c r="X41" s="524">
        <f t="shared" si="7"/>
        <v>0</v>
      </c>
      <c r="Y41" s="529">
        <f t="shared" si="8"/>
        <v>0</v>
      </c>
      <c r="Z41" s="492">
        <f t="shared" si="9"/>
        <v>0</v>
      </c>
      <c r="AA41" s="530">
        <f t="shared" si="10"/>
        <v>0</v>
      </c>
    </row>
    <row r="42" spans="1:27" x14ac:dyDescent="0.2">
      <c r="A42" s="13" t="s">
        <v>249</v>
      </c>
      <c r="B42" s="14" t="s">
        <v>384</v>
      </c>
      <c r="C42" s="27"/>
      <c r="D42" s="447">
        <v>0</v>
      </c>
      <c r="E42" s="483">
        <f>県内自給率!E39</f>
        <v>1</v>
      </c>
      <c r="F42" s="383">
        <f t="shared" si="11"/>
        <v>0</v>
      </c>
      <c r="G42" s="383">
        <f t="shared" si="0"/>
        <v>0</v>
      </c>
      <c r="H42" s="383">
        <f t="shared" si="1"/>
        <v>0</v>
      </c>
      <c r="I42" s="482">
        <f>粗付加価値率!D39</f>
        <v>0</v>
      </c>
      <c r="J42" s="483">
        <f>雇用者所得率!D39</f>
        <v>0</v>
      </c>
      <c r="K42" s="383">
        <v>0</v>
      </c>
      <c r="L42" s="383">
        <f t="shared" si="2"/>
        <v>0</v>
      </c>
      <c r="M42" s="383">
        <f t="shared" si="3"/>
        <v>0</v>
      </c>
      <c r="N42" s="383">
        <f t="shared" si="4"/>
        <v>0</v>
      </c>
      <c r="O42" s="496">
        <f t="shared" si="5"/>
        <v>0</v>
      </c>
      <c r="P42" s="572"/>
      <c r="Q42" s="573"/>
      <c r="R42" s="505">
        <f>民間消費支出構成比!D39</f>
        <v>0</v>
      </c>
      <c r="S42" s="515">
        <f>$Q$44*R42</f>
        <v>0</v>
      </c>
      <c r="T42" s="512">
        <f>県内自給率!E39</f>
        <v>1</v>
      </c>
      <c r="U42" s="519">
        <f t="shared" si="13"/>
        <v>0</v>
      </c>
      <c r="V42" s="383">
        <v>0</v>
      </c>
      <c r="W42" s="383">
        <f t="shared" si="6"/>
        <v>0</v>
      </c>
      <c r="X42" s="522">
        <f t="shared" si="7"/>
        <v>0</v>
      </c>
      <c r="Y42" s="525">
        <f t="shared" si="8"/>
        <v>0</v>
      </c>
      <c r="Z42" s="383">
        <f t="shared" si="9"/>
        <v>0</v>
      </c>
      <c r="AA42" s="526">
        <f t="shared" si="10"/>
        <v>0</v>
      </c>
    </row>
    <row r="43" spans="1:27" ht="12.6" thickBot="1" x14ac:dyDescent="0.25">
      <c r="A43" s="10" t="s">
        <v>250</v>
      </c>
      <c r="B43" s="11" t="s">
        <v>385</v>
      </c>
      <c r="C43" s="27"/>
      <c r="D43" s="447">
        <v>0</v>
      </c>
      <c r="E43" s="489"/>
      <c r="F43" s="384">
        <f t="shared" si="11"/>
        <v>0</v>
      </c>
      <c r="G43" s="383">
        <f t="shared" si="0"/>
        <v>0</v>
      </c>
      <c r="H43" s="383">
        <f t="shared" si="1"/>
        <v>0</v>
      </c>
      <c r="I43" s="488">
        <f>粗付加価値率!D40</f>
        <v>0.65014164305949007</v>
      </c>
      <c r="J43" s="489">
        <f>雇用者所得率!D40</f>
        <v>1.6831916902738431E-2</v>
      </c>
      <c r="K43" s="383">
        <v>0</v>
      </c>
      <c r="L43" s="383">
        <f t="shared" si="2"/>
        <v>0</v>
      </c>
      <c r="M43" s="383">
        <f t="shared" si="3"/>
        <v>0</v>
      </c>
      <c r="N43" s="383">
        <f t="shared" si="4"/>
        <v>0</v>
      </c>
      <c r="O43" s="496">
        <f t="shared" si="5"/>
        <v>0</v>
      </c>
      <c r="P43" s="576"/>
      <c r="Q43" s="577"/>
      <c r="R43" s="505">
        <f>民間消費支出構成比!D40</f>
        <v>5.2968238207131071E-6</v>
      </c>
      <c r="S43" s="515">
        <f t="shared" si="12"/>
        <v>0</v>
      </c>
      <c r="T43" s="512">
        <f>県内自給率!E40</f>
        <v>0.48912308092635959</v>
      </c>
      <c r="U43" s="519">
        <f t="shared" si="13"/>
        <v>0</v>
      </c>
      <c r="V43" s="383">
        <v>0</v>
      </c>
      <c r="W43" s="383">
        <f t="shared" si="6"/>
        <v>0</v>
      </c>
      <c r="X43" s="522">
        <f t="shared" si="7"/>
        <v>0</v>
      </c>
      <c r="Y43" s="525">
        <f t="shared" si="8"/>
        <v>0</v>
      </c>
      <c r="Z43" s="383">
        <f t="shared" si="9"/>
        <v>0</v>
      </c>
      <c r="AA43" s="526">
        <f t="shared" si="10"/>
        <v>0</v>
      </c>
    </row>
    <row r="44" spans="1:27" ht="12.6" thickBot="1" x14ac:dyDescent="0.25">
      <c r="A44" s="19"/>
      <c r="B44" s="20" t="s">
        <v>47</v>
      </c>
      <c r="C44" s="28"/>
      <c r="D44" s="445">
        <f>SUM(D7:D43)</f>
        <v>0</v>
      </c>
      <c r="E44" s="177"/>
      <c r="F44" s="470">
        <f>SUM(F7:F43)</f>
        <v>0</v>
      </c>
      <c r="G44" s="473">
        <f>SUM(G7:G43)</f>
        <v>0</v>
      </c>
      <c r="H44" s="476">
        <f>SUM(H7:H43)</f>
        <v>0</v>
      </c>
      <c r="I44" s="178"/>
      <c r="J44" s="178"/>
      <c r="K44" s="493">
        <f>SUM(K7:K43)</f>
        <v>0</v>
      </c>
      <c r="L44" s="471">
        <f>SUM(L7:L43)</f>
        <v>0</v>
      </c>
      <c r="M44" s="474">
        <f>SUM(M7:M43)</f>
        <v>0</v>
      </c>
      <c r="N44" s="477">
        <f>SUM(N7:N43)</f>
        <v>0</v>
      </c>
      <c r="O44" s="499">
        <f>SUM(O7:O43)</f>
        <v>0</v>
      </c>
      <c r="P44" s="502">
        <f>IF(その他の設定入力!J6="",その他の設定入力!O6,その他の設定入力!J6)</f>
        <v>0.56499999999999995</v>
      </c>
      <c r="Q44" s="501">
        <f>O44*P44</f>
        <v>0</v>
      </c>
      <c r="R44" s="510">
        <f>民間消費支出構成比!D41</f>
        <v>1</v>
      </c>
      <c r="S44" s="518">
        <f>SUM(S7:S43)</f>
        <v>0</v>
      </c>
      <c r="T44" s="179"/>
      <c r="U44" s="518">
        <f t="shared" ref="U44:AA44" si="14">SUM(U7:U43)</f>
        <v>0</v>
      </c>
      <c r="V44" s="471">
        <f t="shared" si="14"/>
        <v>0</v>
      </c>
      <c r="W44" s="474">
        <f t="shared" si="14"/>
        <v>0</v>
      </c>
      <c r="X44" s="477">
        <f t="shared" si="14"/>
        <v>0</v>
      </c>
      <c r="Y44" s="38">
        <f t="shared" si="14"/>
        <v>0</v>
      </c>
      <c r="Z44" s="475">
        <f t="shared" si="14"/>
        <v>0</v>
      </c>
      <c r="AA44" s="476">
        <f t="shared" si="14"/>
        <v>0</v>
      </c>
    </row>
    <row r="45" spans="1:27" s="137" customFormat="1" x14ac:dyDescent="0.2"/>
    <row r="46" spans="1:27" s="137" customFormat="1" x14ac:dyDescent="0.2"/>
    <row r="47" spans="1:27" s="137" customFormat="1" x14ac:dyDescent="0.2"/>
    <row r="48" spans="1:27" s="137" customFormat="1" x14ac:dyDescent="0.2"/>
    <row r="49" s="137" customFormat="1" x14ac:dyDescent="0.2"/>
    <row r="50" s="137" customFormat="1" x14ac:dyDescent="0.2"/>
    <row r="51" s="137" customFormat="1" x14ac:dyDescent="0.2"/>
    <row r="52" s="137" customFormat="1" x14ac:dyDescent="0.2"/>
    <row r="53" s="137" customFormat="1" x14ac:dyDescent="0.2"/>
    <row r="54" s="137" customFormat="1" x14ac:dyDescent="0.2"/>
    <row r="55" s="137" customFormat="1" x14ac:dyDescent="0.2"/>
    <row r="56" s="137" customFormat="1" x14ac:dyDescent="0.2"/>
    <row r="57" s="137" customFormat="1" x14ac:dyDescent="0.2"/>
    <row r="58" s="137" customFormat="1" x14ac:dyDescent="0.2"/>
    <row r="59" s="137" customFormat="1" x14ac:dyDescent="0.2"/>
    <row r="60" s="137" customFormat="1" x14ac:dyDescent="0.2"/>
    <row r="61" s="137" customFormat="1" x14ac:dyDescent="0.2"/>
    <row r="62" s="137" customFormat="1" x14ac:dyDescent="0.2"/>
    <row r="63" s="137" customFormat="1" x14ac:dyDescent="0.2"/>
    <row r="64" s="137" customFormat="1" x14ac:dyDescent="0.2"/>
    <row r="65" s="137" customFormat="1" x14ac:dyDescent="0.2"/>
    <row r="66" s="137" customFormat="1" x14ac:dyDescent="0.2"/>
    <row r="67" s="137" customFormat="1" x14ac:dyDescent="0.2"/>
    <row r="68" s="137" customFormat="1" x14ac:dyDescent="0.2"/>
    <row r="69" s="137" customFormat="1" x14ac:dyDescent="0.2"/>
    <row r="70" s="137" customFormat="1" x14ac:dyDescent="0.2"/>
    <row r="71" s="137" customFormat="1" x14ac:dyDescent="0.2"/>
    <row r="72" s="137" customFormat="1" x14ac:dyDescent="0.2"/>
    <row r="73" s="137" customFormat="1" x14ac:dyDescent="0.2"/>
    <row r="74" s="137" customFormat="1" x14ac:dyDescent="0.2"/>
    <row r="75" s="137" customFormat="1" x14ac:dyDescent="0.2"/>
    <row r="76" s="137" customFormat="1" x14ac:dyDescent="0.2"/>
    <row r="77" s="137" customFormat="1" x14ac:dyDescent="0.2"/>
    <row r="78" s="137" customFormat="1" x14ac:dyDescent="0.2"/>
    <row r="79" s="137" customFormat="1" x14ac:dyDescent="0.2"/>
    <row r="80" s="137" customFormat="1" x14ac:dyDescent="0.2"/>
    <row r="81" s="137" customFormat="1" x14ac:dyDescent="0.2"/>
    <row r="82" s="137" customFormat="1" x14ac:dyDescent="0.2"/>
    <row r="83" s="137" customFormat="1" x14ac:dyDescent="0.2"/>
    <row r="84" s="137" customFormat="1" x14ac:dyDescent="0.2"/>
    <row r="85" s="137" customFormat="1" x14ac:dyDescent="0.2"/>
    <row r="86" s="137" customFormat="1" x14ac:dyDescent="0.2"/>
    <row r="87" s="137" customFormat="1" x14ac:dyDescent="0.2"/>
    <row r="88" s="137" customFormat="1" x14ac:dyDescent="0.2"/>
    <row r="89" s="137" customFormat="1" x14ac:dyDescent="0.2"/>
    <row r="90" s="137" customFormat="1" x14ac:dyDescent="0.2"/>
    <row r="91" s="137" customFormat="1" x14ac:dyDescent="0.2"/>
    <row r="92" s="137" customFormat="1" x14ac:dyDescent="0.2"/>
    <row r="93" s="137" customFormat="1" x14ac:dyDescent="0.2"/>
    <row r="94" s="137" customFormat="1" x14ac:dyDescent="0.2"/>
    <row r="95" s="137" customFormat="1" x14ac:dyDescent="0.2"/>
    <row r="96" s="137" customFormat="1" x14ac:dyDescent="0.2"/>
    <row r="97" s="137" customFormat="1" x14ac:dyDescent="0.2"/>
    <row r="98" s="137" customFormat="1" x14ac:dyDescent="0.2"/>
    <row r="99" s="137" customFormat="1" x14ac:dyDescent="0.2"/>
    <row r="100" s="137" customFormat="1" x14ac:dyDescent="0.2"/>
    <row r="101" s="137" customFormat="1" x14ac:dyDescent="0.2"/>
    <row r="102" s="137" customFormat="1" x14ac:dyDescent="0.2"/>
    <row r="103" s="137" customFormat="1" x14ac:dyDescent="0.2"/>
    <row r="104" s="137" customFormat="1" x14ac:dyDescent="0.2"/>
    <row r="105" s="137" customFormat="1" x14ac:dyDescent="0.2"/>
    <row r="106" s="137" customFormat="1" x14ac:dyDescent="0.2"/>
    <row r="107" s="137" customFormat="1" x14ac:dyDescent="0.2"/>
    <row r="108" s="137" customFormat="1" x14ac:dyDescent="0.2"/>
    <row r="109" s="137" customFormat="1" x14ac:dyDescent="0.2"/>
    <row r="110" s="137" customFormat="1" x14ac:dyDescent="0.2"/>
    <row r="111" s="137" customFormat="1" x14ac:dyDescent="0.2"/>
    <row r="112" s="137" customFormat="1" x14ac:dyDescent="0.2"/>
    <row r="113" s="137" customFormat="1" x14ac:dyDescent="0.2"/>
    <row r="114" s="137" customFormat="1" x14ac:dyDescent="0.2"/>
    <row r="115" s="137" customFormat="1" x14ac:dyDescent="0.2"/>
    <row r="116" s="137" customFormat="1" x14ac:dyDescent="0.2"/>
    <row r="117" s="137" customFormat="1" x14ac:dyDescent="0.2"/>
    <row r="118" s="137" customFormat="1" x14ac:dyDescent="0.2"/>
    <row r="119" s="137" customFormat="1" x14ac:dyDescent="0.2"/>
    <row r="120" s="137" customFormat="1" x14ac:dyDescent="0.2"/>
    <row r="121" s="137" customFormat="1" x14ac:dyDescent="0.2"/>
    <row r="122" s="137" customFormat="1" x14ac:dyDescent="0.2"/>
    <row r="123" s="137" customFormat="1" x14ac:dyDescent="0.2"/>
    <row r="124" s="137" customFormat="1" x14ac:dyDescent="0.2"/>
    <row r="125" s="137" customFormat="1" x14ac:dyDescent="0.2"/>
    <row r="126" s="137" customFormat="1" x14ac:dyDescent="0.2"/>
    <row r="127" s="137" customFormat="1" x14ac:dyDescent="0.2"/>
    <row r="128" s="137" customFormat="1" x14ac:dyDescent="0.2"/>
    <row r="129" s="137" customFormat="1" x14ac:dyDescent="0.2"/>
    <row r="130" s="137" customFormat="1" x14ac:dyDescent="0.2"/>
    <row r="131" s="137" customFormat="1" x14ac:dyDescent="0.2"/>
    <row r="132" s="137" customFormat="1" x14ac:dyDescent="0.2"/>
    <row r="133" s="137" customFormat="1" x14ac:dyDescent="0.2"/>
    <row r="134" s="137" customFormat="1" x14ac:dyDescent="0.2"/>
    <row r="135" s="137" customFormat="1" x14ac:dyDescent="0.2"/>
    <row r="136" s="137" customFormat="1" x14ac:dyDescent="0.2"/>
    <row r="137" s="137" customFormat="1" x14ac:dyDescent="0.2"/>
    <row r="138" s="137" customFormat="1" x14ac:dyDescent="0.2"/>
    <row r="139" s="137" customFormat="1" x14ac:dyDescent="0.2"/>
    <row r="140" s="137" customFormat="1" x14ac:dyDescent="0.2"/>
    <row r="141" s="137" customFormat="1" x14ac:dyDescent="0.2"/>
    <row r="142" s="137" customFormat="1" x14ac:dyDescent="0.2"/>
    <row r="143" s="137" customFormat="1" x14ac:dyDescent="0.2"/>
    <row r="144" s="137" customFormat="1" x14ac:dyDescent="0.2"/>
    <row r="145" s="137" customFormat="1" x14ac:dyDescent="0.2"/>
    <row r="146" s="137" customFormat="1" x14ac:dyDescent="0.2"/>
    <row r="147" s="137" customFormat="1" x14ac:dyDescent="0.2"/>
    <row r="148" s="137" customFormat="1" x14ac:dyDescent="0.2"/>
    <row r="149" s="137" customFormat="1" x14ac:dyDescent="0.2"/>
    <row r="150" s="137" customFormat="1" x14ac:dyDescent="0.2"/>
    <row r="151" s="137" customFormat="1" x14ac:dyDescent="0.2"/>
    <row r="152" s="137" customFormat="1" x14ac:dyDescent="0.2"/>
    <row r="153" s="137" customFormat="1" x14ac:dyDescent="0.2"/>
    <row r="154" s="137" customFormat="1" x14ac:dyDescent="0.2"/>
    <row r="155" s="137" customFormat="1" x14ac:dyDescent="0.2"/>
    <row r="156" s="137" customFormat="1" x14ac:dyDescent="0.2"/>
    <row r="157" s="137" customFormat="1" x14ac:dyDescent="0.2"/>
    <row r="158" s="137" customFormat="1" x14ac:dyDescent="0.2"/>
    <row r="159" s="137" customFormat="1" x14ac:dyDescent="0.2"/>
    <row r="160" s="137" customFormat="1" x14ac:dyDescent="0.2"/>
    <row r="161" s="137" customFormat="1" x14ac:dyDescent="0.2"/>
    <row r="162" s="137" customFormat="1" x14ac:dyDescent="0.2"/>
    <row r="163" s="137" customFormat="1" x14ac:dyDescent="0.2"/>
    <row r="164" s="137" customFormat="1" x14ac:dyDescent="0.2"/>
    <row r="165" s="137" customFormat="1" x14ac:dyDescent="0.2"/>
    <row r="166" s="137" customFormat="1" x14ac:dyDescent="0.2"/>
    <row r="167" s="137" customFormat="1" x14ac:dyDescent="0.2"/>
    <row r="168" s="137" customFormat="1" x14ac:dyDescent="0.2"/>
    <row r="169" s="137" customFormat="1" x14ac:dyDescent="0.2"/>
    <row r="170" s="137" customFormat="1" x14ac:dyDescent="0.2"/>
    <row r="171" s="137" customFormat="1" x14ac:dyDescent="0.2"/>
    <row r="172" s="137" customFormat="1" x14ac:dyDescent="0.2"/>
    <row r="173" s="137" customFormat="1" x14ac:dyDescent="0.2"/>
    <row r="174" s="137" customFormat="1" x14ac:dyDescent="0.2"/>
    <row r="175" s="137" customFormat="1" x14ac:dyDescent="0.2"/>
    <row r="176" s="137" customFormat="1" x14ac:dyDescent="0.2"/>
    <row r="177" s="137" customFormat="1" x14ac:dyDescent="0.2"/>
    <row r="178" s="137" customFormat="1" x14ac:dyDescent="0.2"/>
    <row r="179" s="137" customFormat="1" x14ac:dyDescent="0.2"/>
    <row r="180" s="137" customFormat="1" x14ac:dyDescent="0.2"/>
    <row r="181" s="137" customFormat="1" x14ac:dyDescent="0.2"/>
    <row r="182" s="137" customFormat="1" x14ac:dyDescent="0.2"/>
    <row r="183" s="137" customFormat="1" x14ac:dyDescent="0.2"/>
    <row r="184" s="137" customFormat="1" x14ac:dyDescent="0.2"/>
    <row r="185" s="137" customFormat="1" x14ac:dyDescent="0.2"/>
    <row r="186" s="137" customFormat="1" x14ac:dyDescent="0.2"/>
    <row r="187" s="137" customFormat="1" x14ac:dyDescent="0.2"/>
    <row r="188" s="137" customFormat="1" x14ac:dyDescent="0.2"/>
    <row r="189" s="137" customFormat="1" x14ac:dyDescent="0.2"/>
    <row r="190" s="137" customFormat="1" x14ac:dyDescent="0.2"/>
    <row r="191" s="137" customFormat="1" x14ac:dyDescent="0.2"/>
    <row r="192" s="137" customFormat="1" x14ac:dyDescent="0.2"/>
    <row r="193" s="137" customFormat="1" x14ac:dyDescent="0.2"/>
    <row r="194" s="137" customFormat="1" x14ac:dyDescent="0.2"/>
    <row r="195" s="137" customFormat="1" x14ac:dyDescent="0.2"/>
    <row r="196" s="137" customFormat="1" x14ac:dyDescent="0.2"/>
    <row r="197" s="137" customFormat="1" x14ac:dyDescent="0.2"/>
    <row r="198" s="137" customFormat="1" x14ac:dyDescent="0.2"/>
    <row r="199" s="137" customFormat="1" x14ac:dyDescent="0.2"/>
    <row r="200" s="137" customFormat="1" x14ac:dyDescent="0.2"/>
    <row r="201" s="137" customFormat="1" x14ac:dyDescent="0.2"/>
    <row r="202" s="137" customFormat="1" x14ac:dyDescent="0.2"/>
    <row r="203" s="137" customFormat="1" x14ac:dyDescent="0.2"/>
    <row r="204" s="137" customFormat="1" x14ac:dyDescent="0.2"/>
    <row r="205" s="137" customFormat="1" x14ac:dyDescent="0.2"/>
    <row r="206" s="137" customFormat="1" x14ac:dyDescent="0.2"/>
    <row r="207" s="137" customFormat="1" x14ac:dyDescent="0.2"/>
    <row r="208" s="137" customFormat="1" x14ac:dyDescent="0.2"/>
    <row r="209" s="137" customFormat="1" x14ac:dyDescent="0.2"/>
    <row r="210" s="137" customFormat="1" x14ac:dyDescent="0.2"/>
    <row r="211" s="137" customFormat="1" x14ac:dyDescent="0.2"/>
    <row r="212" s="137" customFormat="1" x14ac:dyDescent="0.2"/>
    <row r="213" s="137" customFormat="1" x14ac:dyDescent="0.2"/>
    <row r="214" s="137" customFormat="1" x14ac:dyDescent="0.2"/>
    <row r="215" s="137" customFormat="1" x14ac:dyDescent="0.2"/>
    <row r="216" s="137" customFormat="1" x14ac:dyDescent="0.2"/>
    <row r="217" s="137" customFormat="1" x14ac:dyDescent="0.2"/>
    <row r="218" s="137" customFormat="1" x14ac:dyDescent="0.2"/>
    <row r="219" s="137" customFormat="1" x14ac:dyDescent="0.2"/>
    <row r="220" s="137" customFormat="1" x14ac:dyDescent="0.2"/>
    <row r="221" s="137" customFormat="1" x14ac:dyDescent="0.2"/>
    <row r="222" s="137" customFormat="1" x14ac:dyDescent="0.2"/>
    <row r="223" s="137" customFormat="1" x14ac:dyDescent="0.2"/>
    <row r="224" s="137" customFormat="1" x14ac:dyDescent="0.2"/>
    <row r="225" s="137" customFormat="1" x14ac:dyDescent="0.2"/>
    <row r="226" s="137" customFormat="1" x14ac:dyDescent="0.2"/>
    <row r="227" s="137" customFormat="1" x14ac:dyDescent="0.2"/>
    <row r="228" s="137" customFormat="1" x14ac:dyDescent="0.2"/>
    <row r="229" s="137" customFormat="1" x14ac:dyDescent="0.2"/>
    <row r="230" s="137" customFormat="1" x14ac:dyDescent="0.2"/>
    <row r="231" s="137" customFormat="1" x14ac:dyDescent="0.2"/>
    <row r="232" s="137" customFormat="1" x14ac:dyDescent="0.2"/>
    <row r="233" s="137" customFormat="1" x14ac:dyDescent="0.2"/>
    <row r="234" s="137" customFormat="1" x14ac:dyDescent="0.2"/>
    <row r="235" s="137" customFormat="1" x14ac:dyDescent="0.2"/>
    <row r="236" s="137" customFormat="1" x14ac:dyDescent="0.2"/>
    <row r="237" s="137" customFormat="1" x14ac:dyDescent="0.2"/>
    <row r="238" s="137" customFormat="1" x14ac:dyDescent="0.2"/>
    <row r="239" s="137" customFormat="1" x14ac:dyDescent="0.2"/>
    <row r="240" s="137" customFormat="1" x14ac:dyDescent="0.2"/>
    <row r="241" s="137" customFormat="1" x14ac:dyDescent="0.2"/>
    <row r="242" s="137" customFormat="1" x14ac:dyDescent="0.2"/>
    <row r="243" s="137" customFormat="1" x14ac:dyDescent="0.2"/>
    <row r="244" s="137" customFormat="1" x14ac:dyDescent="0.2"/>
    <row r="245" s="137" customFormat="1" x14ac:dyDescent="0.2"/>
    <row r="246" s="137" customFormat="1" x14ac:dyDescent="0.2"/>
    <row r="247" s="137" customFormat="1" x14ac:dyDescent="0.2"/>
    <row r="248" s="137" customFormat="1" x14ac:dyDescent="0.2"/>
    <row r="249" s="137" customFormat="1" x14ac:dyDescent="0.2"/>
    <row r="250" s="137" customFormat="1" x14ac:dyDescent="0.2"/>
    <row r="251" s="137" customFormat="1" x14ac:dyDescent="0.2"/>
    <row r="252" s="137" customFormat="1" x14ac:dyDescent="0.2"/>
    <row r="253" s="137" customFormat="1" x14ac:dyDescent="0.2"/>
    <row r="254" s="137" customFormat="1" x14ac:dyDescent="0.2"/>
    <row r="255" s="137" customFormat="1" x14ac:dyDescent="0.2"/>
    <row r="256" s="137" customFormat="1" x14ac:dyDescent="0.2"/>
    <row r="257" s="137" customFormat="1" x14ac:dyDescent="0.2"/>
    <row r="258" s="137" customFormat="1" x14ac:dyDescent="0.2"/>
    <row r="259" s="137" customFormat="1" x14ac:dyDescent="0.2"/>
    <row r="260" s="137" customFormat="1" x14ac:dyDescent="0.2"/>
    <row r="261" s="137" customFormat="1" x14ac:dyDescent="0.2"/>
    <row r="262" s="137" customFormat="1" x14ac:dyDescent="0.2"/>
    <row r="263" s="137" customFormat="1" x14ac:dyDescent="0.2"/>
    <row r="264" s="137" customFormat="1" x14ac:dyDescent="0.2"/>
    <row r="265" s="137" customFormat="1" x14ac:dyDescent="0.2"/>
    <row r="266" s="137" customFormat="1" x14ac:dyDescent="0.2"/>
    <row r="267" s="137" customFormat="1" x14ac:dyDescent="0.2"/>
    <row r="268" s="137" customFormat="1" x14ac:dyDescent="0.2"/>
    <row r="269" s="137" customFormat="1" x14ac:dyDescent="0.2"/>
    <row r="270" s="137" customFormat="1" x14ac:dyDescent="0.2"/>
    <row r="271" s="137" customFormat="1" x14ac:dyDescent="0.2"/>
    <row r="272" s="137" customFormat="1" x14ac:dyDescent="0.2"/>
    <row r="273" s="137" customFormat="1" x14ac:dyDescent="0.2"/>
    <row r="274" s="137" customFormat="1" x14ac:dyDescent="0.2"/>
    <row r="275" s="137" customFormat="1" x14ac:dyDescent="0.2"/>
    <row r="276" s="137" customFormat="1" x14ac:dyDescent="0.2"/>
    <row r="277" s="137" customFormat="1" x14ac:dyDescent="0.2"/>
    <row r="278" s="137" customFormat="1" x14ac:dyDescent="0.2"/>
    <row r="279" s="137" customFormat="1" x14ac:dyDescent="0.2"/>
    <row r="280" s="137" customFormat="1" x14ac:dyDescent="0.2"/>
    <row r="281" s="137" customFormat="1" x14ac:dyDescent="0.2"/>
    <row r="282" s="137" customFormat="1" x14ac:dyDescent="0.2"/>
    <row r="283" s="137" customFormat="1" x14ac:dyDescent="0.2"/>
    <row r="284" s="137" customFormat="1" x14ac:dyDescent="0.2"/>
    <row r="285" s="137" customFormat="1" x14ac:dyDescent="0.2"/>
    <row r="286" s="137" customFormat="1" x14ac:dyDescent="0.2"/>
    <row r="287" s="137" customFormat="1" x14ac:dyDescent="0.2"/>
    <row r="288" s="137" customFormat="1" x14ac:dyDescent="0.2"/>
    <row r="289" s="137" customFormat="1" x14ac:dyDescent="0.2"/>
    <row r="290" s="137" customFormat="1" x14ac:dyDescent="0.2"/>
    <row r="291" s="137" customFormat="1" x14ac:dyDescent="0.2"/>
    <row r="292" s="137" customFormat="1" x14ac:dyDescent="0.2"/>
    <row r="293" s="137" customFormat="1" x14ac:dyDescent="0.2"/>
    <row r="294" s="137" customFormat="1" x14ac:dyDescent="0.2"/>
    <row r="295" s="137" customFormat="1" x14ac:dyDescent="0.2"/>
    <row r="296" s="137" customFormat="1" x14ac:dyDescent="0.2"/>
    <row r="297" s="137" customFormat="1" x14ac:dyDescent="0.2"/>
    <row r="298" s="137" customFormat="1" x14ac:dyDescent="0.2"/>
    <row r="299" s="137" customFormat="1" x14ac:dyDescent="0.2"/>
    <row r="300" s="137" customFormat="1" x14ac:dyDescent="0.2"/>
    <row r="301" s="137" customFormat="1" x14ac:dyDescent="0.2"/>
    <row r="302" s="137" customFormat="1" x14ac:dyDescent="0.2"/>
    <row r="303" s="137" customFormat="1" x14ac:dyDescent="0.2"/>
    <row r="304" s="137" customFormat="1" x14ac:dyDescent="0.2"/>
    <row r="305" s="137" customFormat="1" x14ac:dyDescent="0.2"/>
    <row r="306" s="137" customFormat="1" x14ac:dyDescent="0.2"/>
    <row r="307" s="137" customFormat="1" x14ac:dyDescent="0.2"/>
    <row r="308" s="137" customFormat="1" x14ac:dyDescent="0.2"/>
    <row r="309" s="137" customFormat="1" x14ac:dyDescent="0.2"/>
    <row r="310" s="137" customFormat="1" x14ac:dyDescent="0.2"/>
    <row r="311" s="137" customFormat="1" x14ac:dyDescent="0.2"/>
    <row r="312" s="137" customFormat="1" x14ac:dyDescent="0.2"/>
    <row r="313" s="137" customFormat="1" x14ac:dyDescent="0.2"/>
    <row r="314" s="137" customFormat="1" x14ac:dyDescent="0.2"/>
    <row r="315" s="137" customFormat="1" x14ac:dyDescent="0.2"/>
    <row r="316" s="137" customFormat="1" x14ac:dyDescent="0.2"/>
    <row r="317" s="137" customFormat="1" x14ac:dyDescent="0.2"/>
    <row r="318" s="137" customFormat="1" x14ac:dyDescent="0.2"/>
    <row r="319" s="137" customFormat="1" x14ac:dyDescent="0.2"/>
    <row r="320" s="137" customFormat="1" x14ac:dyDescent="0.2"/>
    <row r="321" s="137" customFormat="1" x14ac:dyDescent="0.2"/>
    <row r="322" s="137" customFormat="1" x14ac:dyDescent="0.2"/>
    <row r="323" s="137" customFormat="1" x14ac:dyDescent="0.2"/>
    <row r="324" s="137" customFormat="1" x14ac:dyDescent="0.2"/>
    <row r="325" s="137" customFormat="1" x14ac:dyDescent="0.2"/>
    <row r="326" s="137" customFormat="1" x14ac:dyDescent="0.2"/>
    <row r="327" s="137" customFormat="1" x14ac:dyDescent="0.2"/>
    <row r="328" s="137" customFormat="1" x14ac:dyDescent="0.2"/>
    <row r="329" s="137" customFormat="1" x14ac:dyDescent="0.2"/>
    <row r="330" s="137" customFormat="1" x14ac:dyDescent="0.2"/>
    <row r="331" s="137" customFormat="1" x14ac:dyDescent="0.2"/>
    <row r="332" s="137" customFormat="1" x14ac:dyDescent="0.2"/>
    <row r="333" s="137" customFormat="1" x14ac:dyDescent="0.2"/>
    <row r="334" s="137" customFormat="1" x14ac:dyDescent="0.2"/>
    <row r="335" s="137" customFormat="1" x14ac:dyDescent="0.2"/>
    <row r="336" s="137" customFormat="1" x14ac:dyDescent="0.2"/>
    <row r="337" s="137" customFormat="1" x14ac:dyDescent="0.2"/>
    <row r="338" s="137" customFormat="1" x14ac:dyDescent="0.2"/>
    <row r="339" s="137" customFormat="1" x14ac:dyDescent="0.2"/>
    <row r="340" s="137" customFormat="1" x14ac:dyDescent="0.2"/>
    <row r="341" s="137" customFormat="1" x14ac:dyDescent="0.2"/>
    <row r="342" s="137" customFormat="1" x14ac:dyDescent="0.2"/>
    <row r="343" s="137" customFormat="1" x14ac:dyDescent="0.2"/>
    <row r="344" s="137" customFormat="1" x14ac:dyDescent="0.2"/>
    <row r="345" s="137" customFormat="1" x14ac:dyDescent="0.2"/>
    <row r="346" s="137" customFormat="1" x14ac:dyDescent="0.2"/>
    <row r="347" s="137" customFormat="1" x14ac:dyDescent="0.2"/>
    <row r="348" s="137" customFormat="1" x14ac:dyDescent="0.2"/>
    <row r="349" s="137" customFormat="1" x14ac:dyDescent="0.2"/>
    <row r="350" s="137" customFormat="1" x14ac:dyDescent="0.2"/>
    <row r="351" s="137" customFormat="1" x14ac:dyDescent="0.2"/>
    <row r="352" s="137" customFormat="1" x14ac:dyDescent="0.2"/>
    <row r="353" s="137" customFormat="1" x14ac:dyDescent="0.2"/>
    <row r="354" s="137" customFormat="1" x14ac:dyDescent="0.2"/>
    <row r="355" s="137" customFormat="1" x14ac:dyDescent="0.2"/>
    <row r="356" s="137" customFormat="1" x14ac:dyDescent="0.2"/>
    <row r="357" s="137" customFormat="1" x14ac:dyDescent="0.2"/>
    <row r="358" s="137" customFormat="1" x14ac:dyDescent="0.2"/>
    <row r="359" s="137" customFormat="1" x14ac:dyDescent="0.2"/>
    <row r="360" s="137" customFormat="1" x14ac:dyDescent="0.2"/>
    <row r="361" s="137" customFormat="1" x14ac:dyDescent="0.2"/>
    <row r="362" s="137" customFormat="1" x14ac:dyDescent="0.2"/>
    <row r="363" s="137" customFormat="1" x14ac:dyDescent="0.2"/>
    <row r="364" s="137" customFormat="1" x14ac:dyDescent="0.2"/>
    <row r="365" s="137" customFormat="1" x14ac:dyDescent="0.2"/>
    <row r="366" s="137" customFormat="1" x14ac:dyDescent="0.2"/>
    <row r="367" s="137" customFormat="1" x14ac:dyDescent="0.2"/>
    <row r="368" s="137" customFormat="1" x14ac:dyDescent="0.2"/>
    <row r="369" s="137" customFormat="1" x14ac:dyDescent="0.2"/>
    <row r="370" s="137" customFormat="1" x14ac:dyDescent="0.2"/>
    <row r="371" s="137" customFormat="1" x14ac:dyDescent="0.2"/>
    <row r="372" s="137" customFormat="1" x14ac:dyDescent="0.2"/>
    <row r="373" s="137" customFormat="1" x14ac:dyDescent="0.2"/>
    <row r="374" s="137" customFormat="1" x14ac:dyDescent="0.2"/>
    <row r="375" s="137" customFormat="1" x14ac:dyDescent="0.2"/>
    <row r="376" s="137" customFormat="1" x14ac:dyDescent="0.2"/>
    <row r="377" s="137" customFormat="1" x14ac:dyDescent="0.2"/>
    <row r="378" s="137" customFormat="1" x14ac:dyDescent="0.2"/>
    <row r="379" s="137" customFormat="1" x14ac:dyDescent="0.2"/>
    <row r="380" s="137" customFormat="1" x14ac:dyDescent="0.2"/>
    <row r="381" s="137" customFormat="1" x14ac:dyDescent="0.2"/>
    <row r="382" s="137" customFormat="1" x14ac:dyDescent="0.2"/>
    <row r="383" s="137" customFormat="1" x14ac:dyDescent="0.2"/>
    <row r="384" s="137" customFormat="1" x14ac:dyDescent="0.2"/>
    <row r="385" s="137" customFormat="1" x14ac:dyDescent="0.2"/>
    <row r="386" s="137" customFormat="1" x14ac:dyDescent="0.2"/>
    <row r="387" s="137" customFormat="1" x14ac:dyDescent="0.2"/>
    <row r="388" s="137" customFormat="1" x14ac:dyDescent="0.2"/>
    <row r="389" s="137" customFormat="1" x14ac:dyDescent="0.2"/>
    <row r="390" s="137" customFormat="1" x14ac:dyDescent="0.2"/>
    <row r="391" s="137" customFormat="1" x14ac:dyDescent="0.2"/>
    <row r="392" s="137" customFormat="1" x14ac:dyDescent="0.2"/>
    <row r="393" s="137" customFormat="1" x14ac:dyDescent="0.2"/>
    <row r="394" s="137" customFormat="1" x14ac:dyDescent="0.2"/>
    <row r="395" s="137" customFormat="1" x14ac:dyDescent="0.2"/>
    <row r="396" s="137" customFormat="1" x14ac:dyDescent="0.2"/>
    <row r="397" s="137" customFormat="1" x14ac:dyDescent="0.2"/>
    <row r="398" s="137" customFormat="1" x14ac:dyDescent="0.2"/>
    <row r="399" s="137" customFormat="1" x14ac:dyDescent="0.2"/>
    <row r="400" s="137" customFormat="1" x14ac:dyDescent="0.2"/>
    <row r="401" s="137" customFormat="1" x14ac:dyDescent="0.2"/>
    <row r="402" s="137" customFormat="1" x14ac:dyDescent="0.2"/>
    <row r="403" s="137" customFormat="1" x14ac:dyDescent="0.2"/>
    <row r="404" s="137" customFormat="1" x14ac:dyDescent="0.2"/>
    <row r="405" s="137" customFormat="1" x14ac:dyDescent="0.2"/>
    <row r="406" s="137" customFormat="1" x14ac:dyDescent="0.2"/>
    <row r="407" s="137" customFormat="1" x14ac:dyDescent="0.2"/>
    <row r="408" s="137" customFormat="1" x14ac:dyDescent="0.2"/>
    <row r="409" s="137" customFormat="1" x14ac:dyDescent="0.2"/>
    <row r="410" s="137" customFormat="1" x14ac:dyDescent="0.2"/>
    <row r="411" s="137" customFormat="1" x14ac:dyDescent="0.2"/>
    <row r="412" s="137" customFormat="1" x14ac:dyDescent="0.2"/>
    <row r="413" s="137" customFormat="1" x14ac:dyDescent="0.2"/>
    <row r="414" s="137" customFormat="1" x14ac:dyDescent="0.2"/>
    <row r="415" s="137" customFormat="1" x14ac:dyDescent="0.2"/>
    <row r="416" s="137" customFormat="1" x14ac:dyDescent="0.2"/>
    <row r="417" s="137" customFormat="1" x14ac:dyDescent="0.2"/>
    <row r="418" s="137" customFormat="1" x14ac:dyDescent="0.2"/>
    <row r="419" s="137" customFormat="1" x14ac:dyDescent="0.2"/>
    <row r="420" s="137" customFormat="1" x14ac:dyDescent="0.2"/>
    <row r="421" s="137" customFormat="1" x14ac:dyDescent="0.2"/>
    <row r="422" s="137" customFormat="1" x14ac:dyDescent="0.2"/>
    <row r="423" s="137" customFormat="1" x14ac:dyDescent="0.2"/>
    <row r="424" s="137" customFormat="1" x14ac:dyDescent="0.2"/>
    <row r="425" s="137" customFormat="1" x14ac:dyDescent="0.2"/>
    <row r="426" s="137" customFormat="1" x14ac:dyDescent="0.2"/>
    <row r="427" s="137" customFormat="1" x14ac:dyDescent="0.2"/>
    <row r="428" s="137" customFormat="1" x14ac:dyDescent="0.2"/>
    <row r="429" s="137" customFormat="1" x14ac:dyDescent="0.2"/>
    <row r="430" s="137" customFormat="1" x14ac:dyDescent="0.2"/>
    <row r="431" s="137" customFormat="1" x14ac:dyDescent="0.2"/>
    <row r="432" s="137" customFormat="1" x14ac:dyDescent="0.2"/>
    <row r="433" s="137" customFormat="1" x14ac:dyDescent="0.2"/>
    <row r="434" s="137" customFormat="1" x14ac:dyDescent="0.2"/>
    <row r="435" s="137" customFormat="1" x14ac:dyDescent="0.2"/>
    <row r="436" s="137" customFormat="1" x14ac:dyDescent="0.2"/>
    <row r="437" s="137" customFormat="1" x14ac:dyDescent="0.2"/>
    <row r="438" s="137" customFormat="1" x14ac:dyDescent="0.2"/>
    <row r="439" s="137" customFormat="1" x14ac:dyDescent="0.2"/>
    <row r="440" s="137" customFormat="1" x14ac:dyDescent="0.2"/>
    <row r="441" s="137" customFormat="1" x14ac:dyDescent="0.2"/>
    <row r="442" s="137" customFormat="1" x14ac:dyDescent="0.2"/>
    <row r="443" s="137" customFormat="1" x14ac:dyDescent="0.2"/>
    <row r="444" s="137" customFormat="1" x14ac:dyDescent="0.2"/>
    <row r="445" s="137" customFormat="1" x14ac:dyDescent="0.2"/>
    <row r="446" s="137" customFormat="1" x14ac:dyDescent="0.2"/>
    <row r="447" s="137" customFormat="1" x14ac:dyDescent="0.2"/>
    <row r="448" s="137" customFormat="1" x14ac:dyDescent="0.2"/>
    <row r="449" s="137" customFormat="1" x14ac:dyDescent="0.2"/>
    <row r="450" s="137" customFormat="1" x14ac:dyDescent="0.2"/>
    <row r="451" s="137" customFormat="1" x14ac:dyDescent="0.2"/>
    <row r="452" s="137" customFormat="1" x14ac:dyDescent="0.2"/>
    <row r="453" s="137" customFormat="1" x14ac:dyDescent="0.2"/>
    <row r="454" s="137" customFormat="1" x14ac:dyDescent="0.2"/>
    <row r="455" s="137" customFormat="1" x14ac:dyDescent="0.2"/>
    <row r="456" s="137" customFormat="1" x14ac:dyDescent="0.2"/>
    <row r="457" s="137" customFormat="1" x14ac:dyDescent="0.2"/>
    <row r="458" s="137" customFormat="1" x14ac:dyDescent="0.2"/>
    <row r="459" s="137" customFormat="1" x14ac:dyDescent="0.2"/>
    <row r="460" s="137" customFormat="1" x14ac:dyDescent="0.2"/>
    <row r="461" s="137" customFormat="1" x14ac:dyDescent="0.2"/>
    <row r="462" s="137" customFormat="1" x14ac:dyDescent="0.2"/>
    <row r="463" s="137" customFormat="1" x14ac:dyDescent="0.2"/>
    <row r="464" s="137" customFormat="1" x14ac:dyDescent="0.2"/>
    <row r="465" s="137" customFormat="1" x14ac:dyDescent="0.2"/>
    <row r="466" s="137" customFormat="1" x14ac:dyDescent="0.2"/>
    <row r="467" s="137" customFormat="1" x14ac:dyDescent="0.2"/>
    <row r="468" s="137" customFormat="1" x14ac:dyDescent="0.2"/>
    <row r="469" s="137" customFormat="1" x14ac:dyDescent="0.2"/>
    <row r="470" s="137" customFormat="1" x14ac:dyDescent="0.2"/>
    <row r="471" s="137" customFormat="1" x14ac:dyDescent="0.2"/>
    <row r="472" s="137" customFormat="1" x14ac:dyDescent="0.2"/>
    <row r="473" s="137" customFormat="1" x14ac:dyDescent="0.2"/>
    <row r="474" s="137" customFormat="1" x14ac:dyDescent="0.2"/>
    <row r="475" s="137" customFormat="1" x14ac:dyDescent="0.2"/>
    <row r="476" s="137" customFormat="1" x14ac:dyDescent="0.2"/>
    <row r="477" s="137" customFormat="1" x14ac:dyDescent="0.2"/>
    <row r="478" s="137" customFormat="1" x14ac:dyDescent="0.2"/>
    <row r="479" s="137" customFormat="1" x14ac:dyDescent="0.2"/>
    <row r="480" s="137" customFormat="1" x14ac:dyDescent="0.2"/>
    <row r="481" s="137" customFormat="1" x14ac:dyDescent="0.2"/>
    <row r="482" s="137" customFormat="1" x14ac:dyDescent="0.2"/>
    <row r="483" s="137" customFormat="1" x14ac:dyDescent="0.2"/>
    <row r="484" s="137" customFormat="1" x14ac:dyDescent="0.2"/>
    <row r="485" s="137" customFormat="1" x14ac:dyDescent="0.2"/>
    <row r="486" s="137" customFormat="1" x14ac:dyDescent="0.2"/>
    <row r="487" s="137" customFormat="1" x14ac:dyDescent="0.2"/>
    <row r="488" s="137" customFormat="1" x14ac:dyDescent="0.2"/>
    <row r="489" s="137" customFormat="1" x14ac:dyDescent="0.2"/>
    <row r="490" s="137" customFormat="1" x14ac:dyDescent="0.2"/>
    <row r="491" s="137" customFormat="1" x14ac:dyDescent="0.2"/>
    <row r="492" s="137" customFormat="1" x14ac:dyDescent="0.2"/>
    <row r="493" s="137" customFormat="1" x14ac:dyDescent="0.2"/>
    <row r="494" s="137" customFormat="1" x14ac:dyDescent="0.2"/>
    <row r="495" s="137" customFormat="1" x14ac:dyDescent="0.2"/>
    <row r="496" s="137" customFormat="1" x14ac:dyDescent="0.2"/>
    <row r="497" s="137" customFormat="1" x14ac:dyDescent="0.2"/>
    <row r="498" s="137" customFormat="1" x14ac:dyDescent="0.2"/>
    <row r="499" s="137" customFormat="1" x14ac:dyDescent="0.2"/>
    <row r="500" s="137" customFormat="1" x14ac:dyDescent="0.2"/>
    <row r="501" s="137" customFormat="1" x14ac:dyDescent="0.2"/>
    <row r="502" s="137" customFormat="1" x14ac:dyDescent="0.2"/>
    <row r="503" s="137" customFormat="1" x14ac:dyDescent="0.2"/>
    <row r="504" s="137" customFormat="1" x14ac:dyDescent="0.2"/>
    <row r="505" s="137" customFormat="1" x14ac:dyDescent="0.2"/>
    <row r="506" s="137" customFormat="1" x14ac:dyDescent="0.2"/>
    <row r="507" s="137" customFormat="1" x14ac:dyDescent="0.2"/>
    <row r="508" s="137" customFormat="1" x14ac:dyDescent="0.2"/>
    <row r="509" s="137" customFormat="1" x14ac:dyDescent="0.2"/>
    <row r="510" s="137" customFormat="1" x14ac:dyDescent="0.2"/>
    <row r="511" s="137" customFormat="1" x14ac:dyDescent="0.2"/>
    <row r="512" s="137" customFormat="1" x14ac:dyDescent="0.2"/>
    <row r="513" s="137" customFormat="1" x14ac:dyDescent="0.2"/>
    <row r="514" s="137" customFormat="1" x14ac:dyDescent="0.2"/>
    <row r="515" s="137" customFormat="1" x14ac:dyDescent="0.2"/>
    <row r="516" s="137" customFormat="1" x14ac:dyDescent="0.2"/>
    <row r="517" s="137" customFormat="1" x14ac:dyDescent="0.2"/>
    <row r="518" s="137" customFormat="1" x14ac:dyDescent="0.2"/>
    <row r="519" s="137" customFormat="1" x14ac:dyDescent="0.2"/>
    <row r="520" s="137" customFormat="1" x14ac:dyDescent="0.2"/>
    <row r="521" s="137" customFormat="1" x14ac:dyDescent="0.2"/>
    <row r="522" s="137" customFormat="1" x14ac:dyDescent="0.2"/>
    <row r="523" s="137" customFormat="1" x14ac:dyDescent="0.2"/>
    <row r="524" s="137" customFormat="1" x14ac:dyDescent="0.2"/>
    <row r="525" s="137" customFormat="1" x14ac:dyDescent="0.2"/>
    <row r="526" s="137" customFormat="1" x14ac:dyDescent="0.2"/>
    <row r="527" s="137" customFormat="1" x14ac:dyDescent="0.2"/>
    <row r="528" s="137" customFormat="1" x14ac:dyDescent="0.2"/>
    <row r="529" s="137" customFormat="1" x14ac:dyDescent="0.2"/>
    <row r="530" s="137" customFormat="1" x14ac:dyDescent="0.2"/>
    <row r="531" s="137" customFormat="1" x14ac:dyDescent="0.2"/>
    <row r="532" s="137" customFormat="1" x14ac:dyDescent="0.2"/>
    <row r="533" s="137" customFormat="1" x14ac:dyDescent="0.2"/>
    <row r="534" s="137" customFormat="1" x14ac:dyDescent="0.2"/>
    <row r="535" s="137" customFormat="1" x14ac:dyDescent="0.2"/>
    <row r="536" s="137" customFormat="1" x14ac:dyDescent="0.2"/>
    <row r="537" s="137" customFormat="1" x14ac:dyDescent="0.2"/>
    <row r="538" s="137" customFormat="1" x14ac:dyDescent="0.2"/>
    <row r="539" s="137" customFormat="1" x14ac:dyDescent="0.2"/>
    <row r="540" s="137" customFormat="1" x14ac:dyDescent="0.2"/>
    <row r="541" s="137" customFormat="1" x14ac:dyDescent="0.2"/>
    <row r="542" s="137" customFormat="1" x14ac:dyDescent="0.2"/>
    <row r="543" s="137" customFormat="1" x14ac:dyDescent="0.2"/>
    <row r="544" s="137" customFormat="1" x14ac:dyDescent="0.2"/>
    <row r="545" s="137" customFormat="1" x14ac:dyDescent="0.2"/>
    <row r="546" s="137" customFormat="1" x14ac:dyDescent="0.2"/>
    <row r="547" s="137" customFormat="1" x14ac:dyDescent="0.2"/>
    <row r="548" s="137" customFormat="1" x14ac:dyDescent="0.2"/>
    <row r="549" s="137" customFormat="1" x14ac:dyDescent="0.2"/>
    <row r="550" s="137" customFormat="1" x14ac:dyDescent="0.2"/>
    <row r="551" s="137" customFormat="1" x14ac:dyDescent="0.2"/>
    <row r="552" s="137" customFormat="1" x14ac:dyDescent="0.2"/>
    <row r="553" s="137" customFormat="1" x14ac:dyDescent="0.2"/>
    <row r="554" s="137" customFormat="1" x14ac:dyDescent="0.2"/>
    <row r="555" s="137" customFormat="1" x14ac:dyDescent="0.2"/>
    <row r="556" s="137" customFormat="1" x14ac:dyDescent="0.2"/>
    <row r="557" s="137" customFormat="1" x14ac:dyDescent="0.2"/>
    <row r="558" s="137" customFormat="1" x14ac:dyDescent="0.2"/>
    <row r="559" s="137" customFormat="1" x14ac:dyDescent="0.2"/>
    <row r="560" s="137" customFormat="1" x14ac:dyDescent="0.2"/>
    <row r="561" s="137" customFormat="1" x14ac:dyDescent="0.2"/>
    <row r="562" s="137" customFormat="1" x14ac:dyDescent="0.2"/>
    <row r="563" s="137" customFormat="1" x14ac:dyDescent="0.2"/>
    <row r="564" s="137" customFormat="1" x14ac:dyDescent="0.2"/>
    <row r="565" s="137" customFormat="1" x14ac:dyDescent="0.2"/>
    <row r="566" s="137" customFormat="1" x14ac:dyDescent="0.2"/>
    <row r="567" s="137" customFormat="1" x14ac:dyDescent="0.2"/>
    <row r="568" s="137" customFormat="1" x14ac:dyDescent="0.2"/>
    <row r="569" s="137" customFormat="1" x14ac:dyDescent="0.2"/>
    <row r="570" s="137" customFormat="1" x14ac:dyDescent="0.2"/>
    <row r="571" s="137" customFormat="1" x14ac:dyDescent="0.2"/>
    <row r="572" s="137" customFormat="1" x14ac:dyDescent="0.2"/>
    <row r="573" s="137" customFormat="1" x14ac:dyDescent="0.2"/>
    <row r="574" s="137" customFormat="1" x14ac:dyDescent="0.2"/>
    <row r="575" s="137" customFormat="1" x14ac:dyDescent="0.2"/>
    <row r="576" s="137" customFormat="1" x14ac:dyDescent="0.2"/>
    <row r="577" s="137" customFormat="1" x14ac:dyDescent="0.2"/>
    <row r="578" s="137" customFormat="1" x14ac:dyDescent="0.2"/>
    <row r="579" s="137" customFormat="1" x14ac:dyDescent="0.2"/>
    <row r="580" s="137" customFormat="1" x14ac:dyDescent="0.2"/>
    <row r="581" s="137" customFormat="1" x14ac:dyDescent="0.2"/>
    <row r="582" s="137" customFormat="1" x14ac:dyDescent="0.2"/>
    <row r="583" s="137" customFormat="1" x14ac:dyDescent="0.2"/>
    <row r="584" s="137" customFormat="1" x14ac:dyDescent="0.2"/>
    <row r="585" s="137" customFormat="1" x14ac:dyDescent="0.2"/>
    <row r="586" s="137" customFormat="1" x14ac:dyDescent="0.2"/>
    <row r="587" s="137" customFormat="1" x14ac:dyDescent="0.2"/>
    <row r="588" s="137" customFormat="1" x14ac:dyDescent="0.2"/>
    <row r="589" s="137" customFormat="1" x14ac:dyDescent="0.2"/>
    <row r="590" s="137" customFormat="1" x14ac:dyDescent="0.2"/>
    <row r="591" s="137" customFormat="1" x14ac:dyDescent="0.2"/>
    <row r="592" s="137" customFormat="1" x14ac:dyDescent="0.2"/>
    <row r="593" s="137" customFormat="1" x14ac:dyDescent="0.2"/>
    <row r="594" s="137" customFormat="1" x14ac:dyDescent="0.2"/>
    <row r="595" s="137" customFormat="1" x14ac:dyDescent="0.2"/>
    <row r="596" s="137" customFormat="1" x14ac:dyDescent="0.2"/>
    <row r="597" s="137" customFormat="1" x14ac:dyDescent="0.2"/>
    <row r="598" s="137" customFormat="1" x14ac:dyDescent="0.2"/>
    <row r="599" s="137" customFormat="1" x14ac:dyDescent="0.2"/>
    <row r="600" s="137" customFormat="1" x14ac:dyDescent="0.2"/>
    <row r="601" s="137" customFormat="1" x14ac:dyDescent="0.2"/>
    <row r="602" s="137" customFormat="1" x14ac:dyDescent="0.2"/>
    <row r="603" s="137" customFormat="1" x14ac:dyDescent="0.2"/>
    <row r="604" s="137" customFormat="1" x14ac:dyDescent="0.2"/>
    <row r="605" s="137" customFormat="1" x14ac:dyDescent="0.2"/>
    <row r="606" s="137" customFormat="1" x14ac:dyDescent="0.2"/>
    <row r="607" s="137" customFormat="1" x14ac:dyDescent="0.2"/>
    <row r="608" s="137" customFormat="1" x14ac:dyDescent="0.2"/>
    <row r="609" s="137" customFormat="1" x14ac:dyDescent="0.2"/>
    <row r="610" s="137" customFormat="1" x14ac:dyDescent="0.2"/>
    <row r="611" s="137" customFormat="1" x14ac:dyDescent="0.2"/>
    <row r="612" s="137" customFormat="1" x14ac:dyDescent="0.2"/>
    <row r="613" s="137" customFormat="1" x14ac:dyDescent="0.2"/>
    <row r="614" s="137" customFormat="1" x14ac:dyDescent="0.2"/>
    <row r="615" s="137" customFormat="1" x14ac:dyDescent="0.2"/>
    <row r="616" s="137" customFormat="1" x14ac:dyDescent="0.2"/>
    <row r="617" s="137" customFormat="1" x14ac:dyDescent="0.2"/>
    <row r="618" s="137" customFormat="1" x14ac:dyDescent="0.2"/>
    <row r="619" s="137" customFormat="1" x14ac:dyDescent="0.2"/>
    <row r="620" s="137" customFormat="1" x14ac:dyDescent="0.2"/>
    <row r="621" s="137" customFormat="1" x14ac:dyDescent="0.2"/>
    <row r="622" s="137" customFormat="1" x14ac:dyDescent="0.2"/>
    <row r="623" s="137" customFormat="1" x14ac:dyDescent="0.2"/>
    <row r="624" s="137" customFormat="1" x14ac:dyDescent="0.2"/>
    <row r="625" s="137" customFormat="1" x14ac:dyDescent="0.2"/>
    <row r="626" s="137" customFormat="1" x14ac:dyDescent="0.2"/>
    <row r="627" s="137" customFormat="1" x14ac:dyDescent="0.2"/>
    <row r="628" s="137" customFormat="1" x14ac:dyDescent="0.2"/>
    <row r="629" s="137" customFormat="1" x14ac:dyDescent="0.2"/>
    <row r="630" s="137" customFormat="1" x14ac:dyDescent="0.2"/>
    <row r="631" s="137" customFormat="1" x14ac:dyDescent="0.2"/>
    <row r="632" s="137" customFormat="1" x14ac:dyDescent="0.2"/>
    <row r="633" s="137" customFormat="1" x14ac:dyDescent="0.2"/>
    <row r="634" s="137" customFormat="1" x14ac:dyDescent="0.2"/>
    <row r="635" s="137" customFormat="1" x14ac:dyDescent="0.2"/>
    <row r="636" s="137" customFormat="1" x14ac:dyDescent="0.2"/>
    <row r="637" s="137" customFormat="1" x14ac:dyDescent="0.2"/>
    <row r="638" s="137" customFormat="1" x14ac:dyDescent="0.2"/>
    <row r="639" s="137" customFormat="1" x14ac:dyDescent="0.2"/>
    <row r="640" s="137" customFormat="1" x14ac:dyDescent="0.2"/>
    <row r="641" s="137" customFormat="1" x14ac:dyDescent="0.2"/>
    <row r="642" s="137" customFormat="1" x14ac:dyDescent="0.2"/>
    <row r="643" s="137" customFormat="1" x14ac:dyDescent="0.2"/>
    <row r="644" s="137" customFormat="1" x14ac:dyDescent="0.2"/>
    <row r="645" s="137" customFormat="1" x14ac:dyDescent="0.2"/>
    <row r="646" s="137" customFormat="1" x14ac:dyDescent="0.2"/>
    <row r="647" s="137" customFormat="1" x14ac:dyDescent="0.2"/>
    <row r="648" s="137" customFormat="1" x14ac:dyDescent="0.2"/>
    <row r="649" s="137" customFormat="1" x14ac:dyDescent="0.2"/>
    <row r="650" s="137" customFormat="1" x14ac:dyDescent="0.2"/>
    <row r="651" s="137" customFormat="1" x14ac:dyDescent="0.2"/>
    <row r="652" s="137" customFormat="1" x14ac:dyDescent="0.2"/>
    <row r="653" s="137" customFormat="1" x14ac:dyDescent="0.2"/>
    <row r="654" s="137" customFormat="1" x14ac:dyDescent="0.2"/>
    <row r="655" s="137" customFormat="1" x14ac:dyDescent="0.2"/>
    <row r="656" s="137" customFormat="1" x14ac:dyDescent="0.2"/>
    <row r="657" s="137" customFormat="1" x14ac:dyDescent="0.2"/>
    <row r="658" s="137" customFormat="1" x14ac:dyDescent="0.2"/>
    <row r="659" s="137" customFormat="1" x14ac:dyDescent="0.2"/>
    <row r="660" s="137" customFormat="1" x14ac:dyDescent="0.2"/>
    <row r="661" s="137" customFormat="1" x14ac:dyDescent="0.2"/>
    <row r="662" s="137" customFormat="1" x14ac:dyDescent="0.2"/>
    <row r="663" s="137" customFormat="1" x14ac:dyDescent="0.2"/>
    <row r="664" s="137" customFormat="1" x14ac:dyDescent="0.2"/>
    <row r="665" s="137" customFormat="1" x14ac:dyDescent="0.2"/>
    <row r="666" s="137" customFormat="1" x14ac:dyDescent="0.2"/>
    <row r="667" s="137" customFormat="1" x14ac:dyDescent="0.2"/>
    <row r="668" s="137" customFormat="1" x14ac:dyDescent="0.2"/>
    <row r="669" s="137" customFormat="1" x14ac:dyDescent="0.2"/>
    <row r="670" s="137" customFormat="1" x14ac:dyDescent="0.2"/>
    <row r="671" s="137" customFormat="1" x14ac:dyDescent="0.2"/>
    <row r="672" s="137" customFormat="1" x14ac:dyDescent="0.2"/>
    <row r="673" s="137" customFormat="1" x14ac:dyDescent="0.2"/>
    <row r="674" s="137" customFormat="1" x14ac:dyDescent="0.2"/>
  </sheetData>
  <mergeCells count="15">
    <mergeCell ref="A2:B6"/>
    <mergeCell ref="F3:F5"/>
    <mergeCell ref="G4:G5"/>
    <mergeCell ref="L3:L5"/>
    <mergeCell ref="M4:M5"/>
    <mergeCell ref="V3:V5"/>
    <mergeCell ref="W4:W5"/>
    <mergeCell ref="Y3:Y5"/>
    <mergeCell ref="Z4:Z5"/>
    <mergeCell ref="F2:H2"/>
    <mergeCell ref="L2:N2"/>
    <mergeCell ref="G3:H3"/>
    <mergeCell ref="V2:X2"/>
    <mergeCell ref="Y2:AA2"/>
    <mergeCell ref="U2:U5"/>
  </mergeCells>
  <phoneticPr fontId="2"/>
  <pageMargins left="0.78740157480314965" right="0.78740157480314965" top="0.78740157480314965" bottom="0.78740157480314965" header="0.51181102362204722" footer="0.51181102362204722"/>
  <pageSetup paperSize="9" scale="46" orientation="landscape" r:id="rId1"/>
  <headerFooter alignWithMargins="0">
    <oddFooter>&amp;R&amp;F  &amp;A</oddFooter>
  </headerFooter>
  <colBreaks count="1" manualBreakCount="1">
    <brk id="27" max="44" man="1"/>
  </colBreaks>
  <ignoredErrors>
    <ignoredError sqref="A7:A4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18</vt:i4>
      </vt:variant>
    </vt:vector>
  </HeadingPairs>
  <TitlesOfParts>
    <vt:vector size="35" baseType="lpstr">
      <vt:lpstr>はじめに・注意事項</vt:lpstr>
      <vt:lpstr>入力の説明</vt:lpstr>
      <vt:lpstr>購入者価格と生産者価格</vt:lpstr>
      <vt:lpstr>最終需要額入力</vt:lpstr>
      <vt:lpstr>その他の設定入力</vt:lpstr>
      <vt:lpstr>分析結果部門別集計表</vt:lpstr>
      <vt:lpstr>波及効果グラフ</vt:lpstr>
      <vt:lpstr>分析結果総括表</vt:lpstr>
      <vt:lpstr>計算シート</vt:lpstr>
      <vt:lpstr>計算シート（雇用誘発数）</vt:lpstr>
      <vt:lpstr>県内自給率</vt:lpstr>
      <vt:lpstr>雇用者所得率</vt:lpstr>
      <vt:lpstr>民間消費支出構成比</vt:lpstr>
      <vt:lpstr>粗付加価値率</vt:lpstr>
      <vt:lpstr>取引基本表</vt:lpstr>
      <vt:lpstr>投入係数表</vt:lpstr>
      <vt:lpstr>逆行列係数表(開放型）</vt:lpstr>
      <vt:lpstr>その他の設定入力!Print_Area</vt:lpstr>
      <vt:lpstr>はじめに・注意事項!Print_Area</vt:lpstr>
      <vt:lpstr>'逆行列係数表(開放型）'!Print_Area</vt:lpstr>
      <vt:lpstr>計算シート!Print_Area</vt:lpstr>
      <vt:lpstr>'計算シート（雇用誘発数）'!Print_Area</vt:lpstr>
      <vt:lpstr>県内自給率!Print_Area</vt:lpstr>
      <vt:lpstr>雇用者所得率!Print_Area</vt:lpstr>
      <vt:lpstr>購入者価格と生産者価格!Print_Area</vt:lpstr>
      <vt:lpstr>最終需要額入力!Print_Area</vt:lpstr>
      <vt:lpstr>取引基本表!Print_Area</vt:lpstr>
      <vt:lpstr>粗付加価値率!Print_Area</vt:lpstr>
      <vt:lpstr>投入係数表!Print_Area</vt:lpstr>
      <vt:lpstr>入力の説明!Print_Area</vt:lpstr>
      <vt:lpstr>分析結果部門別集計表!Print_Area</vt:lpstr>
      <vt:lpstr>民間消費支出構成比!Print_Area</vt:lpstr>
      <vt:lpstr>'逆行列係数表(開放型）'!Print_Titles</vt:lpstr>
      <vt:lpstr>取引基本表!Print_Titles</vt:lpstr>
      <vt:lpstr>投入係数表!Print_Titles</vt:lpstr>
    </vt:vector>
  </TitlesOfParts>
  <Company>富山県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2026-06-19T05:09:13Z</cp:lastPrinted>
  <dcterms:created xsi:type="dcterms:W3CDTF">2005-12-21T07:56:13Z</dcterms:created>
  <dcterms:modified xsi:type="dcterms:W3CDTF">2026-06-19T05:09:18Z</dcterms:modified>
</cp:coreProperties>
</file>