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tabRatio="815" activeTab="0"/>
  </bookViews>
  <sheets>
    <sheet name="全国全世帯" sheetId="1" r:id="rId1"/>
  </sheets>
  <definedNames>
    <definedName name="_xlnm.Print_Area" localSheetId="0">'全国全世帯'!$AZ$1:$BO$67</definedName>
  </definedNames>
  <calcPr fullCalcOnLoad="1"/>
</workbook>
</file>

<file path=xl/sharedStrings.xml><?xml version="1.0" encoding="utf-8"?>
<sst xmlns="http://schemas.openxmlformats.org/spreadsheetml/2006/main" count="591" uniqueCount="205">
  <si>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</si>
  <si>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</si>
  <si>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</si>
  <si>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</si>
  <si>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</si>
  <si>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</si>
  <si>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</si>
  <si>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</si>
  <si>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</si>
  <si>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</si>
  <si>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</si>
  <si>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</si>
  <si>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</si>
  <si>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</si>
  <si>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</si>
  <si>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</si>
  <si>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</si>
  <si>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</si>
  <si>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</si>
  <si>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</si>
  <si>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</si>
  <si>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</si>
  <si>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</si>
  <si>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</si>
  <si>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</si>
  <si>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</si>
  <si>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</si>
  <si>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</si>
  <si>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</si>
  <si>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</si>
  <si>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</si>
  <si>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</si>
  <si>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</si>
  <si>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</si>
  <si>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</si>
  <si>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</si>
  <si>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</si>
  <si>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</si>
  <si>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</si>
  <si>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</si>
  <si>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</si>
  <si>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</si>
  <si>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</si>
  <si>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</si>
  <si>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</si>
  <si>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</si>
  <si>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</si>
  <si>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</si>
  <si>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</si>
  <si>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</si>
  <si>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</si>
  <si>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</si>
  <si>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</si>
  <si>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</si>
  <si>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</si>
  <si>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</si>
  <si>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</si>
  <si>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</si>
  <si>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</si>
  <si>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</si>
  <si>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</si>
  <si>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</si>
  <si>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</si>
  <si>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</si>
  <si>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</si>
  <si>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</si>
  <si>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</si>
  <si>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</si>
  <si>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</si>
  <si>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</si>
  <si>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</si>
  <si>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</si>
  <si>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</si>
  <si>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</si>
  <si>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</si>
  <si>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</si>
  <si>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</si>
  <si>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</si>
  <si>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</si>
  <si>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</si>
  <si>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</si>
  <si>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</si>
  <si>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</si>
  <si>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</si>
  <si>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</si>
  <si>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</si>
  <si>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</si>
  <si>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</si>
  <si>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</si>
  <si>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</si>
  <si>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</si>
  <si>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</si>
  <si>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</si>
  <si>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</si>
  <si>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</si>
  <si>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類</t>
  </si>
  <si>
    <t>物</t>
  </si>
  <si>
    <t>品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</si>
  <si>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</si>
  <si>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</si>
  <si>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</si>
  <si>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</si>
  <si>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</si>
  <si>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</si>
  <si>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</si>
  <si>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</si>
  <si>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</si>
  <si>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</si>
  <si>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</si>
  <si>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</si>
  <si>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</si>
  <si>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</si>
  <si>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材</t>
  </si>
  <si>
    <t xml:space="preserve">    財</t>
  </si>
  <si>
    <t xml:space="preserve">    物</t>
  </si>
  <si>
    <t>の 出</t>
  </si>
  <si>
    <t>費</t>
  </si>
  <si>
    <t>実  数（円）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</si>
  <si>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</si>
  <si>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</si>
  <si>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</si>
  <si>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</si>
  <si>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</si>
  <si>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</si>
  <si>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</si>
  <si>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</si>
  <si>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</si>
  <si>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</si>
  <si>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</si>
  <si>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構　成　比　（％）</t>
  </si>
  <si>
    <t>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</si>
  <si>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</si>
  <si>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</si>
  <si>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</si>
  <si>
    <t>第３表　　全国の１世帯当たり年平均１か月間の支出（全世帯）　</t>
  </si>
  <si>
    <t>平成10年</t>
  </si>
  <si>
    <t>　　　－</t>
  </si>
  <si>
    <t>　　－</t>
  </si>
  <si>
    <t>　　　　　　　　　　　　　　　　　　　　　　　　　　　　　　　　　　　　　　　　　　　　　　　　　　　　　　第３表　　全国の１世帯当たり年平均１か月間の支出（全世帯）（続き）　</t>
  </si>
  <si>
    <t xml:space="preserve">          -</t>
  </si>
  <si>
    <t>平成11年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</si>
  <si>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</si>
  <si>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</si>
  <si>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</si>
  <si>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</si>
  <si>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</si>
  <si>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</si>
  <si>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</si>
  <si>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</si>
  <si>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</si>
  <si>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</si>
  <si>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</si>
  <si>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</si>
  <si>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</si>
  <si>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</si>
  <si>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</si>
  <si>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</si>
  <si>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</si>
  <si>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</si>
  <si>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</si>
  <si>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</si>
  <si>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</si>
  <si>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</si>
  <si>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</si>
  <si>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</si>
  <si>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</si>
  <si>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</si>
  <si>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</si>
  <si>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</si>
  <si>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</si>
  <si>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</si>
  <si>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</si>
  <si>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</si>
  <si>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</si>
  <si>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</si>
  <si>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</si>
  <si>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</si>
  <si>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</si>
  <si>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</si>
  <si>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</si>
  <si>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</si>
  <si>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</si>
  <si>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</si>
  <si>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</si>
  <si>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</si>
  <si>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</si>
  <si>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補習教育</t>
  </si>
  <si>
    <t>教養娯楽</t>
  </si>
  <si>
    <t>その他の
消費支出</t>
  </si>
  <si>
    <t>諸雑費</t>
  </si>
  <si>
    <t>こづかい</t>
  </si>
  <si>
    <t>交際費</t>
  </si>
  <si>
    <t>仕送り金</t>
  </si>
  <si>
    <t>平成12年</t>
  </si>
  <si>
    <t>平成13年</t>
  </si>
  <si>
    <t>平成９年平均</t>
  </si>
  <si>
    <t>平成13年</t>
  </si>
  <si>
    <t>平成13年１月</t>
  </si>
  <si>
    <t>平成14年１月</t>
  </si>
  <si>
    <t>1.40</t>
  </si>
  <si>
    <t>平成14年</t>
  </si>
  <si>
    <t>平成14年</t>
  </si>
  <si>
    <t xml:space="preserve">       構　成　比　（％）</t>
  </si>
  <si>
    <t>　　       対前年名目増加率（％）</t>
  </si>
  <si>
    <t>　       　対前年実質増加率（％）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</si>
</sst>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4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9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1" xfId="16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0" fillId="0" borderId="0" xfId="0" applyBorder="1" applyAlignment="1">
      <alignment/>
    </xf>
    <xf numFmtId="195" fontId="4" fillId="0" borderId="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0" fontId="4" fillId="0" borderId="2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CA70"/>
  <sheetViews>
    <sheetView tabSelected="1" workbookViewId="0" topLeftCell="A1">
      <pane xSplit="1" ySplit="12" topLeftCell="B51" activePane="bottomRight" state="frozen"/>
      <selection pane="topLeft" activeCell="BQ19" sqref="BQ19"/>
      <selection pane="topRight" activeCell="BQ19" sqref="BQ19"/>
      <selection pane="bottomLeft" activeCell="BQ19" sqref="BQ19"/>
      <selection pane="bottomRight" activeCell="AI61" sqref="AI61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8" width="5.125" style="0" customWidth="1"/>
    <col min="19" max="19" width="5.75390625" style="0" customWidth="1"/>
    <col min="20" max="20" width="5.875" style="0" customWidth="1"/>
    <col min="21" max="21" width="5.50390625" style="0" customWidth="1"/>
    <col min="22" max="22" width="5.75390625" style="0" customWidth="1"/>
    <col min="23" max="23" width="5.875" style="0" customWidth="1"/>
    <col min="24" max="24" width="5.50390625" style="0" customWidth="1"/>
    <col min="25" max="25" width="5.125" style="0" customWidth="1"/>
    <col min="26" max="26" width="5.25390625" style="0" customWidth="1"/>
    <col min="27" max="27" width="5.125" style="0" customWidth="1"/>
    <col min="28" max="28" width="6.25390625" style="0" customWidth="1"/>
    <col min="29" max="29" width="5.125" style="0" customWidth="1"/>
    <col min="30" max="30" width="5.625" style="0" customWidth="1"/>
    <col min="31" max="33" width="5.125" style="0" customWidth="1"/>
    <col min="34" max="34" width="5.625" style="0" customWidth="1"/>
    <col min="35" max="35" width="12.125" style="0" customWidth="1"/>
    <col min="36" max="36" width="6.00390625" style="0" customWidth="1"/>
    <col min="37" max="37" width="5.25390625" style="0" customWidth="1"/>
    <col min="38" max="38" width="5.875" style="0" customWidth="1"/>
    <col min="39" max="40" width="5.125" style="0" customWidth="1"/>
    <col min="41" max="41" width="5.625" style="0" customWidth="1"/>
    <col min="42" max="43" width="5.125" style="0" customWidth="1"/>
    <col min="44" max="44" width="5.375" style="0" customWidth="1"/>
    <col min="45" max="45" width="5.625" style="0" customWidth="1"/>
    <col min="46" max="49" width="5.1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5.875" style="0" customWidth="1"/>
    <col min="56" max="57" width="5.50390625" style="0" customWidth="1"/>
    <col min="58" max="58" width="6.25390625" style="0" customWidth="1"/>
    <col min="59" max="59" width="5.125" style="0" customWidth="1"/>
    <col min="60" max="60" width="5.625" style="0" customWidth="1"/>
    <col min="61" max="61" width="5.125" style="0" customWidth="1"/>
    <col min="62" max="62" width="5.75390625" style="0" customWidth="1"/>
    <col min="63" max="63" width="6.75390625" style="0" customWidth="1"/>
    <col min="64" max="64" width="5.50390625" style="0" customWidth="1"/>
    <col min="65" max="65" width="6.00390625" style="0" customWidth="1"/>
    <col min="66" max="66" width="6.50390625" style="0" customWidth="1"/>
    <col min="67" max="67" width="6.00390625" style="0" customWidth="1"/>
  </cols>
  <sheetData>
    <row r="2" spans="1:35" ht="13.5">
      <c r="A2" s="2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 t="s">
        <v>0</v>
      </c>
      <c r="AB2" s="3" t="s">
        <v>0</v>
      </c>
      <c r="AI2" s="2" t="s">
        <v>138</v>
      </c>
    </row>
    <row r="3" ht="13.5">
      <c r="O3" s="3" t="s">
        <v>0</v>
      </c>
    </row>
    <row r="4" ht="13.5">
      <c r="O4" s="3"/>
    </row>
    <row r="5" spans="1:67" s="7" customFormat="1" ht="11.25" customHeight="1">
      <c r="A5" s="5"/>
      <c r="B5" s="95" t="s">
        <v>141</v>
      </c>
      <c r="C5" s="95" t="s">
        <v>142</v>
      </c>
      <c r="D5" s="95" t="s">
        <v>143</v>
      </c>
      <c r="E5" s="22"/>
      <c r="F5" s="95" t="s">
        <v>144</v>
      </c>
      <c r="G5" s="22" t="s">
        <v>0</v>
      </c>
      <c r="H5" s="22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2" t="s">
        <v>0</v>
      </c>
      <c r="AE5" s="22" t="s">
        <v>0</v>
      </c>
      <c r="AF5" s="22" t="s">
        <v>0</v>
      </c>
      <c r="AG5" s="22" t="s">
        <v>0</v>
      </c>
      <c r="AH5" s="22" t="s">
        <v>0</v>
      </c>
      <c r="AI5" s="5"/>
      <c r="AJ5" s="22" t="s">
        <v>0</v>
      </c>
      <c r="AK5" s="22" t="s">
        <v>0</v>
      </c>
      <c r="AL5" s="22" t="s">
        <v>0</v>
      </c>
      <c r="AM5" s="22" t="s">
        <v>0</v>
      </c>
      <c r="AN5" s="22"/>
      <c r="AO5" s="22" t="s">
        <v>1</v>
      </c>
      <c r="AP5" s="22" t="s">
        <v>1</v>
      </c>
      <c r="AQ5" s="22" t="s">
        <v>1</v>
      </c>
      <c r="AR5" s="22" t="s">
        <v>1</v>
      </c>
      <c r="AS5" s="22" t="s">
        <v>0</v>
      </c>
      <c r="AT5" s="22" t="s">
        <v>0</v>
      </c>
      <c r="AU5" s="22" t="s">
        <v>0</v>
      </c>
      <c r="AV5" s="25" t="s">
        <v>0</v>
      </c>
      <c r="AW5" s="22" t="s">
        <v>0</v>
      </c>
      <c r="AX5" s="22" t="s">
        <v>0</v>
      </c>
      <c r="AY5" s="22" t="s">
        <v>0</v>
      </c>
      <c r="AZ5" s="22" t="s">
        <v>0</v>
      </c>
      <c r="BA5" s="22" t="s">
        <v>0</v>
      </c>
      <c r="BB5" s="22" t="s">
        <v>0</v>
      </c>
      <c r="BC5" s="22" t="s">
        <v>0</v>
      </c>
      <c r="BD5" s="26" t="s">
        <v>0</v>
      </c>
      <c r="BE5" s="22" t="s">
        <v>0</v>
      </c>
      <c r="BF5" s="22" t="s">
        <v>0</v>
      </c>
      <c r="BG5" s="22" t="s">
        <v>0</v>
      </c>
      <c r="BH5" s="22"/>
      <c r="BI5" s="22" t="s">
        <v>0</v>
      </c>
      <c r="BJ5" s="22" t="s">
        <v>0</v>
      </c>
      <c r="BK5" s="22" t="s">
        <v>0</v>
      </c>
      <c r="BL5" s="22" t="s">
        <v>0</v>
      </c>
      <c r="BM5" s="22" t="s">
        <v>0</v>
      </c>
      <c r="BN5" s="22" t="s">
        <v>0</v>
      </c>
      <c r="BO5" s="29" t="s">
        <v>0</v>
      </c>
    </row>
    <row r="6" spans="1:67" s="7" customFormat="1" ht="11.25" customHeight="1">
      <c r="A6" s="8"/>
      <c r="B6" s="96"/>
      <c r="C6" s="96"/>
      <c r="D6" s="96"/>
      <c r="E6" s="28"/>
      <c r="F6" s="96"/>
      <c r="G6" s="98" t="s">
        <v>145</v>
      </c>
      <c r="H6" s="89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22" t="s">
        <v>0</v>
      </c>
      <c r="O6" s="22" t="s">
        <v>0</v>
      </c>
      <c r="P6" s="22" t="s">
        <v>0</v>
      </c>
      <c r="Q6" s="22" t="s">
        <v>0</v>
      </c>
      <c r="R6" s="22" t="s">
        <v>0</v>
      </c>
      <c r="S6" s="29" t="s">
        <v>0</v>
      </c>
      <c r="T6" s="98" t="s">
        <v>157</v>
      </c>
      <c r="U6" s="89" t="s">
        <v>0</v>
      </c>
      <c r="V6" s="29" t="s">
        <v>0</v>
      </c>
      <c r="W6" s="98" t="s">
        <v>165</v>
      </c>
      <c r="X6" s="89" t="s">
        <v>0</v>
      </c>
      <c r="Y6" s="22" t="s">
        <v>0</v>
      </c>
      <c r="Z6" s="22" t="s">
        <v>0</v>
      </c>
      <c r="AA6" s="22" t="s">
        <v>0</v>
      </c>
      <c r="AB6" s="23" t="s">
        <v>3</v>
      </c>
      <c r="AC6" s="22" t="s">
        <v>0</v>
      </c>
      <c r="AD6" s="22" t="s">
        <v>0</v>
      </c>
      <c r="AE6" s="22" t="s">
        <v>0</v>
      </c>
      <c r="AF6" s="22" t="s">
        <v>0</v>
      </c>
      <c r="AG6" s="22" t="s">
        <v>0</v>
      </c>
      <c r="AH6" s="29" t="s">
        <v>0</v>
      </c>
      <c r="AI6" s="8"/>
      <c r="AJ6" s="98" t="s">
        <v>172</v>
      </c>
      <c r="AK6" s="89" t="s">
        <v>0</v>
      </c>
      <c r="AL6" s="22" t="s">
        <v>0</v>
      </c>
      <c r="AM6" s="6" t="s">
        <v>0</v>
      </c>
      <c r="AN6" s="6"/>
      <c r="AO6" s="22" t="s">
        <v>1</v>
      </c>
      <c r="AP6" s="22" t="s">
        <v>1</v>
      </c>
      <c r="AQ6" s="22" t="s">
        <v>1</v>
      </c>
      <c r="AR6" s="30" t="s">
        <v>1</v>
      </c>
      <c r="AS6" s="98" t="s">
        <v>179</v>
      </c>
      <c r="AT6" s="90" t="s">
        <v>0</v>
      </c>
      <c r="AU6" s="6" t="s">
        <v>0</v>
      </c>
      <c r="AV6" s="6" t="s">
        <v>0</v>
      </c>
      <c r="AW6" s="30" t="s">
        <v>0</v>
      </c>
      <c r="AX6" s="98" t="s">
        <v>181</v>
      </c>
      <c r="AY6" s="89" t="s">
        <v>0</v>
      </c>
      <c r="AZ6" s="6" t="s">
        <v>0</v>
      </c>
      <c r="BA6" s="29" t="s">
        <v>0</v>
      </c>
      <c r="BB6" s="98" t="s">
        <v>184</v>
      </c>
      <c r="BC6" s="89" t="s">
        <v>0</v>
      </c>
      <c r="BD6" s="6" t="s">
        <v>0</v>
      </c>
      <c r="BE6" s="29" t="s">
        <v>0</v>
      </c>
      <c r="BF6" s="98" t="s">
        <v>187</v>
      </c>
      <c r="BG6" s="90" t="s">
        <v>0</v>
      </c>
      <c r="BH6" s="6"/>
      <c r="BI6" s="6" t="s">
        <v>0</v>
      </c>
      <c r="BJ6" s="30" t="s">
        <v>0</v>
      </c>
      <c r="BK6" s="99" t="s">
        <v>188</v>
      </c>
      <c r="BL6" s="89" t="s">
        <v>0</v>
      </c>
      <c r="BM6" s="22" t="s">
        <v>0</v>
      </c>
      <c r="BN6" s="22" t="s">
        <v>0</v>
      </c>
      <c r="BO6" s="29" t="s">
        <v>0</v>
      </c>
    </row>
    <row r="7" spans="1:67" s="7" customFormat="1" ht="11.25" customHeight="1">
      <c r="A7" s="8"/>
      <c r="B7" s="96"/>
      <c r="C7" s="96"/>
      <c r="D7" s="96"/>
      <c r="E7" s="28"/>
      <c r="F7" s="96"/>
      <c r="G7" s="96"/>
      <c r="H7" s="95" t="s">
        <v>146</v>
      </c>
      <c r="I7" s="95" t="s">
        <v>147</v>
      </c>
      <c r="J7" s="95" t="s">
        <v>148</v>
      </c>
      <c r="K7" s="95" t="s">
        <v>149</v>
      </c>
      <c r="L7" s="95" t="s">
        <v>150</v>
      </c>
      <c r="M7" s="95" t="s">
        <v>151</v>
      </c>
      <c r="N7" s="86" t="s">
        <v>158</v>
      </c>
      <c r="O7" s="95" t="s">
        <v>152</v>
      </c>
      <c r="P7" s="95" t="s">
        <v>153</v>
      </c>
      <c r="Q7" s="95" t="s">
        <v>154</v>
      </c>
      <c r="R7" s="95" t="s">
        <v>155</v>
      </c>
      <c r="S7" s="95" t="s">
        <v>156</v>
      </c>
      <c r="T7" s="96"/>
      <c r="U7" s="95" t="s">
        <v>164</v>
      </c>
      <c r="V7" s="66" t="s">
        <v>7</v>
      </c>
      <c r="W7" s="96" t="s">
        <v>0</v>
      </c>
      <c r="X7" s="95" t="s">
        <v>166</v>
      </c>
      <c r="Y7" s="95" t="s">
        <v>167</v>
      </c>
      <c r="Z7" s="95" t="s">
        <v>168</v>
      </c>
      <c r="AA7" s="95" t="s">
        <v>169</v>
      </c>
      <c r="AB7" s="27" t="s">
        <v>8</v>
      </c>
      <c r="AC7" s="29" t="s">
        <v>3</v>
      </c>
      <c r="AD7" s="66" t="s">
        <v>9</v>
      </c>
      <c r="AE7" s="95" t="s">
        <v>170</v>
      </c>
      <c r="AF7" s="95" t="s">
        <v>171</v>
      </c>
      <c r="AG7" s="22" t="s">
        <v>3</v>
      </c>
      <c r="AH7" s="21" t="s">
        <v>3</v>
      </c>
      <c r="AI7" s="8"/>
      <c r="AJ7" s="96" t="s">
        <v>10</v>
      </c>
      <c r="AK7" s="95" t="s">
        <v>173</v>
      </c>
      <c r="AL7" s="95" t="s">
        <v>174</v>
      </c>
      <c r="AM7" s="30" t="s">
        <v>11</v>
      </c>
      <c r="AN7" s="95" t="s">
        <v>175</v>
      </c>
      <c r="AO7" s="95" t="s">
        <v>176</v>
      </c>
      <c r="AP7" s="95" t="s">
        <v>177</v>
      </c>
      <c r="AQ7" s="95" t="s">
        <v>178</v>
      </c>
      <c r="AR7" s="66" t="s">
        <v>13</v>
      </c>
      <c r="AS7" s="96" t="s">
        <v>0</v>
      </c>
      <c r="AT7" s="95" t="s">
        <v>180</v>
      </c>
      <c r="AU7" s="68" t="s">
        <v>14</v>
      </c>
      <c r="AV7" s="68" t="s">
        <v>5</v>
      </c>
      <c r="AW7" s="68" t="s">
        <v>5</v>
      </c>
      <c r="AX7" s="96" t="s">
        <v>0</v>
      </c>
      <c r="AY7" s="95" t="s">
        <v>182</v>
      </c>
      <c r="AZ7" s="68" t="s">
        <v>15</v>
      </c>
      <c r="BA7" s="95" t="s">
        <v>183</v>
      </c>
      <c r="BB7" s="96" t="s">
        <v>0</v>
      </c>
      <c r="BC7" s="95" t="s">
        <v>185</v>
      </c>
      <c r="BD7" s="70" t="s">
        <v>17</v>
      </c>
      <c r="BE7" s="95" t="s">
        <v>186</v>
      </c>
      <c r="BF7" s="96" t="s">
        <v>0</v>
      </c>
      <c r="BG7" s="72" t="s">
        <v>6</v>
      </c>
      <c r="BH7" s="23" t="s">
        <v>6</v>
      </c>
      <c r="BI7" s="68" t="s">
        <v>18</v>
      </c>
      <c r="BJ7" s="66" t="s">
        <v>6</v>
      </c>
      <c r="BK7" s="96" t="s">
        <v>0</v>
      </c>
      <c r="BL7" s="95" t="s">
        <v>189</v>
      </c>
      <c r="BM7" s="95" t="s">
        <v>190</v>
      </c>
      <c r="BN7" s="95" t="s">
        <v>191</v>
      </c>
      <c r="BO7" s="95" t="s">
        <v>192</v>
      </c>
    </row>
    <row r="8" spans="1:67" s="7" customFormat="1" ht="11.25" customHeight="1">
      <c r="A8" s="8"/>
      <c r="B8" s="96"/>
      <c r="C8" s="96"/>
      <c r="D8" s="96"/>
      <c r="E8" s="28"/>
      <c r="F8" s="96"/>
      <c r="G8" s="96"/>
      <c r="H8" s="96"/>
      <c r="I8" s="96"/>
      <c r="J8" s="96"/>
      <c r="K8" s="96"/>
      <c r="L8" s="96"/>
      <c r="M8" s="96"/>
      <c r="N8" s="87" t="s">
        <v>159</v>
      </c>
      <c r="O8" s="96"/>
      <c r="P8" s="96"/>
      <c r="Q8" s="96"/>
      <c r="R8" s="96"/>
      <c r="S8" s="96"/>
      <c r="T8" s="96"/>
      <c r="U8" s="96" t="s">
        <v>20</v>
      </c>
      <c r="V8" s="32" t="s">
        <v>21</v>
      </c>
      <c r="W8" s="96" t="s">
        <v>22</v>
      </c>
      <c r="X8" s="96" t="s">
        <v>0</v>
      </c>
      <c r="Y8" s="96" t="s">
        <v>0</v>
      </c>
      <c r="Z8" s="96" t="s">
        <v>19</v>
      </c>
      <c r="AA8" s="96" t="s">
        <v>12</v>
      </c>
      <c r="AB8" s="27" t="s">
        <v>23</v>
      </c>
      <c r="AC8" s="28" t="s">
        <v>24</v>
      </c>
      <c r="AD8" s="32" t="s">
        <v>25</v>
      </c>
      <c r="AE8" s="96" t="s">
        <v>0</v>
      </c>
      <c r="AF8" s="96" t="s">
        <v>26</v>
      </c>
      <c r="AG8" s="24" t="s">
        <v>26</v>
      </c>
      <c r="AH8" s="27" t="s">
        <v>26</v>
      </c>
      <c r="AI8" s="8"/>
      <c r="AJ8" s="96" t="s">
        <v>27</v>
      </c>
      <c r="AK8" s="96"/>
      <c r="AL8" s="96"/>
      <c r="AM8" s="32" t="s">
        <v>28</v>
      </c>
      <c r="AN8" s="96"/>
      <c r="AO8" s="96" t="s">
        <v>29</v>
      </c>
      <c r="AP8" s="96" t="s">
        <v>19</v>
      </c>
      <c r="AQ8" s="96" t="s">
        <v>1</v>
      </c>
      <c r="AR8" s="32" t="s">
        <v>10</v>
      </c>
      <c r="AS8" s="96" t="s">
        <v>30</v>
      </c>
      <c r="AT8" s="96" t="s">
        <v>29</v>
      </c>
      <c r="AU8" s="33" t="s">
        <v>31</v>
      </c>
      <c r="AV8" s="33" t="s">
        <v>32</v>
      </c>
      <c r="AW8" s="33" t="s">
        <v>30</v>
      </c>
      <c r="AX8" s="96" t="s">
        <v>33</v>
      </c>
      <c r="AY8" s="96" t="s">
        <v>29</v>
      </c>
      <c r="AZ8" s="33" t="s">
        <v>34</v>
      </c>
      <c r="BA8" s="96" t="s">
        <v>29</v>
      </c>
      <c r="BB8" s="96"/>
      <c r="BC8" s="96" t="s">
        <v>29</v>
      </c>
      <c r="BD8" s="33" t="s">
        <v>35</v>
      </c>
      <c r="BE8" s="96" t="s">
        <v>29</v>
      </c>
      <c r="BF8" s="96" t="s">
        <v>36</v>
      </c>
      <c r="BG8" s="73" t="s">
        <v>36</v>
      </c>
      <c r="BH8" s="31" t="s">
        <v>36</v>
      </c>
      <c r="BI8" s="33" t="s">
        <v>37</v>
      </c>
      <c r="BJ8" s="32" t="s">
        <v>36</v>
      </c>
      <c r="BK8" s="96" t="s">
        <v>38</v>
      </c>
      <c r="BL8" s="96" t="s">
        <v>0</v>
      </c>
      <c r="BM8" s="96" t="s">
        <v>0</v>
      </c>
      <c r="BN8" s="96" t="s">
        <v>0</v>
      </c>
      <c r="BO8" s="96" t="s">
        <v>0</v>
      </c>
    </row>
    <row r="9" spans="1:67" s="7" customFormat="1" ht="11.25" customHeight="1">
      <c r="A9" s="8"/>
      <c r="B9" s="96"/>
      <c r="C9" s="96"/>
      <c r="D9" s="96"/>
      <c r="E9" s="28"/>
      <c r="F9" s="96"/>
      <c r="G9" s="96"/>
      <c r="H9" s="96"/>
      <c r="I9" s="96"/>
      <c r="J9" s="96"/>
      <c r="K9" s="96"/>
      <c r="L9" s="96"/>
      <c r="M9" s="96"/>
      <c r="N9" s="87" t="s">
        <v>160</v>
      </c>
      <c r="O9" s="96"/>
      <c r="P9" s="96"/>
      <c r="Q9" s="96"/>
      <c r="R9" s="96"/>
      <c r="S9" s="96"/>
      <c r="T9" s="96"/>
      <c r="U9" s="96" t="s">
        <v>0</v>
      </c>
      <c r="V9" s="32" t="s">
        <v>39</v>
      </c>
      <c r="W9" s="96" t="s">
        <v>23</v>
      </c>
      <c r="X9" s="96" t="s">
        <v>40</v>
      </c>
      <c r="Y9" s="96" t="s">
        <v>41</v>
      </c>
      <c r="Z9" s="96" t="s">
        <v>0</v>
      </c>
      <c r="AA9" s="96" t="s">
        <v>0</v>
      </c>
      <c r="AB9" s="27" t="s">
        <v>3</v>
      </c>
      <c r="AC9" s="28" t="s">
        <v>42</v>
      </c>
      <c r="AD9" s="32" t="s">
        <v>43</v>
      </c>
      <c r="AE9" s="96" t="s">
        <v>8</v>
      </c>
      <c r="AF9" s="96" t="s">
        <v>0</v>
      </c>
      <c r="AG9" s="24" t="s">
        <v>42</v>
      </c>
      <c r="AH9" s="27" t="s">
        <v>44</v>
      </c>
      <c r="AI9" s="8"/>
      <c r="AJ9" s="96" t="s">
        <v>45</v>
      </c>
      <c r="AK9" s="96"/>
      <c r="AL9" s="96"/>
      <c r="AM9" s="32" t="s">
        <v>46</v>
      </c>
      <c r="AN9" s="96" t="s">
        <v>47</v>
      </c>
      <c r="AO9" s="96" t="s">
        <v>23</v>
      </c>
      <c r="AP9" s="96" t="s">
        <v>1</v>
      </c>
      <c r="AQ9" s="96" t="s">
        <v>48</v>
      </c>
      <c r="AR9" s="32" t="s">
        <v>49</v>
      </c>
      <c r="AS9" s="96" t="s">
        <v>0</v>
      </c>
      <c r="AT9" s="96" t="s">
        <v>23</v>
      </c>
      <c r="AU9" s="33" t="s">
        <v>5</v>
      </c>
      <c r="AV9" s="33" t="s">
        <v>50</v>
      </c>
      <c r="AW9" s="33" t="s">
        <v>51</v>
      </c>
      <c r="AX9" s="96" t="s">
        <v>23</v>
      </c>
      <c r="AY9" s="96" t="s">
        <v>23</v>
      </c>
      <c r="AZ9" s="33" t="s">
        <v>52</v>
      </c>
      <c r="BA9" s="96" t="s">
        <v>23</v>
      </c>
      <c r="BB9" s="96"/>
      <c r="BC9" s="96" t="s">
        <v>23</v>
      </c>
      <c r="BD9" s="33" t="s">
        <v>53</v>
      </c>
      <c r="BE9" s="96" t="s">
        <v>23</v>
      </c>
      <c r="BF9" s="96" t="s">
        <v>0</v>
      </c>
      <c r="BG9" s="73" t="s">
        <v>54</v>
      </c>
      <c r="BH9" s="31" t="s">
        <v>54</v>
      </c>
      <c r="BI9" s="33" t="s">
        <v>55</v>
      </c>
      <c r="BJ9" s="32" t="s">
        <v>56</v>
      </c>
      <c r="BK9" s="96" t="s">
        <v>0</v>
      </c>
      <c r="BL9" s="96" t="s">
        <v>57</v>
      </c>
      <c r="BM9" s="96" t="s">
        <v>57</v>
      </c>
      <c r="BN9" s="96" t="s">
        <v>57</v>
      </c>
      <c r="BO9" s="96" t="s">
        <v>57</v>
      </c>
    </row>
    <row r="10" spans="1:67" s="7" customFormat="1" ht="11.25" customHeight="1">
      <c r="A10" s="8"/>
      <c r="B10" s="96"/>
      <c r="C10" s="96"/>
      <c r="D10" s="96"/>
      <c r="E10" s="28"/>
      <c r="F10" s="96"/>
      <c r="G10" s="96"/>
      <c r="H10" s="96"/>
      <c r="I10" s="96"/>
      <c r="J10" s="96"/>
      <c r="K10" s="96"/>
      <c r="L10" s="96"/>
      <c r="M10" s="96"/>
      <c r="N10" s="87" t="s">
        <v>161</v>
      </c>
      <c r="O10" s="96"/>
      <c r="P10" s="96"/>
      <c r="Q10" s="96"/>
      <c r="R10" s="96"/>
      <c r="S10" s="96"/>
      <c r="T10" s="96"/>
      <c r="U10" s="96" t="s">
        <v>0</v>
      </c>
      <c r="V10" s="32" t="s">
        <v>58</v>
      </c>
      <c r="W10" s="96" t="s">
        <v>59</v>
      </c>
      <c r="X10" s="96" t="s">
        <v>0</v>
      </c>
      <c r="Y10" s="96" t="s">
        <v>0</v>
      </c>
      <c r="Z10" s="96" t="s">
        <v>0</v>
      </c>
      <c r="AA10" s="96" t="s">
        <v>59</v>
      </c>
      <c r="AB10" s="27" t="s">
        <v>26</v>
      </c>
      <c r="AC10" s="28" t="s">
        <v>60</v>
      </c>
      <c r="AD10" s="32" t="s">
        <v>61</v>
      </c>
      <c r="AE10" s="96" t="s">
        <v>0</v>
      </c>
      <c r="AF10" s="96" t="s">
        <v>0</v>
      </c>
      <c r="AG10" s="24" t="s">
        <v>62</v>
      </c>
      <c r="AH10" s="27" t="s">
        <v>63</v>
      </c>
      <c r="AI10" s="8"/>
      <c r="AJ10" s="96" t="s">
        <v>0</v>
      </c>
      <c r="AK10" s="96"/>
      <c r="AL10" s="96"/>
      <c r="AM10" s="32" t="s">
        <v>64</v>
      </c>
      <c r="AN10" s="96"/>
      <c r="AO10" s="96" t="s">
        <v>1</v>
      </c>
      <c r="AP10" s="96" t="s">
        <v>1</v>
      </c>
      <c r="AQ10" s="96" t="s">
        <v>1</v>
      </c>
      <c r="AR10" s="32" t="s">
        <v>65</v>
      </c>
      <c r="AS10" s="96" t="s">
        <v>66</v>
      </c>
      <c r="AT10" s="96" t="s">
        <v>1</v>
      </c>
      <c r="AU10" s="33" t="s">
        <v>67</v>
      </c>
      <c r="AV10" s="33" t="s">
        <v>68</v>
      </c>
      <c r="AW10" s="33" t="s">
        <v>69</v>
      </c>
      <c r="AX10" s="96" t="s">
        <v>16</v>
      </c>
      <c r="AY10" s="96" t="s">
        <v>1</v>
      </c>
      <c r="AZ10" s="33" t="s">
        <v>70</v>
      </c>
      <c r="BA10" s="96" t="s">
        <v>1</v>
      </c>
      <c r="BB10" s="96"/>
      <c r="BC10" s="96" t="s">
        <v>1</v>
      </c>
      <c r="BD10" s="71" t="s">
        <v>71</v>
      </c>
      <c r="BE10" s="96" t="s">
        <v>1</v>
      </c>
      <c r="BF10" s="96" t="s">
        <v>54</v>
      </c>
      <c r="BG10" s="73" t="s">
        <v>72</v>
      </c>
      <c r="BH10" s="31" t="s">
        <v>73</v>
      </c>
      <c r="BI10" s="33" t="s">
        <v>74</v>
      </c>
      <c r="BJ10" s="32" t="s">
        <v>75</v>
      </c>
      <c r="BK10" s="96" t="s">
        <v>76</v>
      </c>
      <c r="BL10" s="96" t="s">
        <v>0</v>
      </c>
      <c r="BM10" s="96" t="s">
        <v>0</v>
      </c>
      <c r="BN10" s="96" t="s">
        <v>0</v>
      </c>
      <c r="BO10" s="96" t="s">
        <v>0</v>
      </c>
    </row>
    <row r="11" spans="1:67" s="7" customFormat="1" ht="11.25" customHeight="1">
      <c r="A11" s="8"/>
      <c r="B11" s="96"/>
      <c r="C11" s="96"/>
      <c r="D11" s="96"/>
      <c r="E11" s="28"/>
      <c r="F11" s="96"/>
      <c r="G11" s="96"/>
      <c r="H11" s="96"/>
      <c r="I11" s="96"/>
      <c r="J11" s="96"/>
      <c r="K11" s="96"/>
      <c r="L11" s="96"/>
      <c r="M11" s="96"/>
      <c r="N11" s="87" t="s">
        <v>162</v>
      </c>
      <c r="O11" s="96"/>
      <c r="P11" s="96"/>
      <c r="Q11" s="96"/>
      <c r="R11" s="96"/>
      <c r="S11" s="96"/>
      <c r="T11" s="96"/>
      <c r="U11" s="96" t="s">
        <v>29</v>
      </c>
      <c r="V11" s="32" t="s">
        <v>77</v>
      </c>
      <c r="W11" s="96" t="s">
        <v>0</v>
      </c>
      <c r="X11" s="96"/>
      <c r="Y11" s="96"/>
      <c r="Z11" s="96" t="s">
        <v>2</v>
      </c>
      <c r="AA11" s="96" t="s">
        <v>78</v>
      </c>
      <c r="AB11" s="27" t="s">
        <v>42</v>
      </c>
      <c r="AC11" s="28" t="s">
        <v>79</v>
      </c>
      <c r="AD11" s="32" t="s">
        <v>80</v>
      </c>
      <c r="AE11" s="96" t="s">
        <v>0</v>
      </c>
      <c r="AF11" s="96" t="s">
        <v>57</v>
      </c>
      <c r="AG11" s="24" t="s">
        <v>81</v>
      </c>
      <c r="AH11" s="27" t="s">
        <v>82</v>
      </c>
      <c r="AI11" s="8"/>
      <c r="AJ11" s="96" t="s">
        <v>83</v>
      </c>
      <c r="AK11" s="96"/>
      <c r="AL11" s="96"/>
      <c r="AM11" s="34" t="s">
        <v>84</v>
      </c>
      <c r="AN11" s="96"/>
      <c r="AO11" s="96" t="s">
        <v>85</v>
      </c>
      <c r="AP11" s="96" t="s">
        <v>4</v>
      </c>
      <c r="AQ11" s="96"/>
      <c r="AR11" s="32" t="s">
        <v>86</v>
      </c>
      <c r="AS11" s="96" t="s">
        <v>0</v>
      </c>
      <c r="AT11" s="96" t="s">
        <v>85</v>
      </c>
      <c r="AU11" s="33" t="s">
        <v>87</v>
      </c>
      <c r="AV11" s="33" t="s">
        <v>88</v>
      </c>
      <c r="AW11" s="33" t="s">
        <v>89</v>
      </c>
      <c r="AX11" s="96" t="s">
        <v>0</v>
      </c>
      <c r="AY11" s="96" t="s">
        <v>85</v>
      </c>
      <c r="AZ11" s="33" t="s">
        <v>90</v>
      </c>
      <c r="BA11" s="96" t="s">
        <v>85</v>
      </c>
      <c r="BB11" s="96"/>
      <c r="BC11" s="96" t="s">
        <v>85</v>
      </c>
      <c r="BD11" s="33" t="s">
        <v>92</v>
      </c>
      <c r="BE11" s="96" t="s">
        <v>85</v>
      </c>
      <c r="BF11" s="96" t="s">
        <v>0</v>
      </c>
      <c r="BG11" s="73" t="s">
        <v>93</v>
      </c>
      <c r="BH11" s="31" t="s">
        <v>42</v>
      </c>
      <c r="BI11" s="33" t="s">
        <v>94</v>
      </c>
      <c r="BJ11" s="32" t="s">
        <v>86</v>
      </c>
      <c r="BK11" s="96" t="s">
        <v>0</v>
      </c>
      <c r="BL11" s="96"/>
      <c r="BM11" s="96"/>
      <c r="BN11" s="96"/>
      <c r="BO11" s="96"/>
    </row>
    <row r="12" spans="1:67" s="7" customFormat="1" ht="11.25" customHeight="1">
      <c r="A12" s="35"/>
      <c r="B12" s="97"/>
      <c r="C12" s="97"/>
      <c r="D12" s="97"/>
      <c r="E12" s="37"/>
      <c r="F12" s="97"/>
      <c r="G12" s="97"/>
      <c r="H12" s="97"/>
      <c r="I12" s="97"/>
      <c r="J12" s="97"/>
      <c r="K12" s="97"/>
      <c r="L12" s="97"/>
      <c r="M12" s="97"/>
      <c r="N12" s="88" t="s">
        <v>163</v>
      </c>
      <c r="O12" s="97"/>
      <c r="P12" s="97"/>
      <c r="Q12" s="97"/>
      <c r="R12" s="97"/>
      <c r="S12" s="97"/>
      <c r="T12" s="97"/>
      <c r="U12" s="97" t="s">
        <v>98</v>
      </c>
      <c r="V12" s="67" t="s">
        <v>99</v>
      </c>
      <c r="W12" s="97" t="s">
        <v>78</v>
      </c>
      <c r="X12" s="97" t="s">
        <v>98</v>
      </c>
      <c r="Y12" s="97" t="s">
        <v>98</v>
      </c>
      <c r="Z12" s="97" t="s">
        <v>22</v>
      </c>
      <c r="AA12" s="97" t="s">
        <v>91</v>
      </c>
      <c r="AB12" s="36" t="s">
        <v>97</v>
      </c>
      <c r="AC12" s="37" t="s">
        <v>100</v>
      </c>
      <c r="AD12" s="67" t="s">
        <v>101</v>
      </c>
      <c r="AE12" s="97" t="s">
        <v>95</v>
      </c>
      <c r="AF12" s="97" t="s">
        <v>102</v>
      </c>
      <c r="AG12" s="38" t="s">
        <v>97</v>
      </c>
      <c r="AH12" s="36" t="s">
        <v>41</v>
      </c>
      <c r="AI12" s="35"/>
      <c r="AJ12" s="97" t="s">
        <v>96</v>
      </c>
      <c r="AK12" s="97" t="s">
        <v>10</v>
      </c>
      <c r="AL12" s="97" t="s">
        <v>10</v>
      </c>
      <c r="AM12" s="39" t="s">
        <v>103</v>
      </c>
      <c r="AN12" s="97" t="s">
        <v>95</v>
      </c>
      <c r="AO12" s="97" t="s">
        <v>95</v>
      </c>
      <c r="AP12" s="97" t="s">
        <v>10</v>
      </c>
      <c r="AQ12" s="97" t="s">
        <v>95</v>
      </c>
      <c r="AR12" s="67" t="s">
        <v>104</v>
      </c>
      <c r="AS12" s="97" t="s">
        <v>105</v>
      </c>
      <c r="AT12" s="97" t="s">
        <v>95</v>
      </c>
      <c r="AU12" s="69" t="s">
        <v>106</v>
      </c>
      <c r="AV12" s="69" t="s">
        <v>107</v>
      </c>
      <c r="AW12" s="69" t="s">
        <v>108</v>
      </c>
      <c r="AX12" s="97" t="s">
        <v>109</v>
      </c>
      <c r="AY12" s="97" t="s">
        <v>95</v>
      </c>
      <c r="AZ12" s="69" t="s">
        <v>110</v>
      </c>
      <c r="BA12" s="97" t="s">
        <v>95</v>
      </c>
      <c r="BB12" s="97" t="s">
        <v>111</v>
      </c>
      <c r="BC12" s="97" t="s">
        <v>95</v>
      </c>
      <c r="BD12" s="69" t="s">
        <v>112</v>
      </c>
      <c r="BE12" s="97" t="s">
        <v>95</v>
      </c>
      <c r="BF12" s="97" t="s">
        <v>73</v>
      </c>
      <c r="BG12" s="74" t="s">
        <v>113</v>
      </c>
      <c r="BH12" s="40" t="s">
        <v>97</v>
      </c>
      <c r="BI12" s="69" t="s">
        <v>114</v>
      </c>
      <c r="BJ12" s="67" t="s">
        <v>104</v>
      </c>
      <c r="BK12" s="97" t="s">
        <v>115</v>
      </c>
      <c r="BL12" s="97" t="s">
        <v>116</v>
      </c>
      <c r="BM12" s="97" t="s">
        <v>116</v>
      </c>
      <c r="BN12" s="97" t="s">
        <v>116</v>
      </c>
      <c r="BO12" s="97" t="s">
        <v>116</v>
      </c>
    </row>
    <row r="13" spans="1:67" s="7" customFormat="1" ht="16.5" customHeight="1">
      <c r="A13" s="41" t="s">
        <v>117</v>
      </c>
      <c r="B13" s="11"/>
      <c r="C13" s="44"/>
      <c r="D13" s="44"/>
      <c r="E13" s="11"/>
      <c r="F13" s="44"/>
      <c r="G13" s="44"/>
      <c r="AI13" s="12"/>
      <c r="BO13" s="12"/>
    </row>
    <row r="14" spans="1:67" s="7" customFormat="1" ht="11.25" customHeight="1">
      <c r="A14" s="42" t="s">
        <v>195</v>
      </c>
      <c r="B14" s="45">
        <v>3.340833333333333</v>
      </c>
      <c r="C14" s="45">
        <v>1.5375</v>
      </c>
      <c r="D14" s="46">
        <v>51.59166666666667</v>
      </c>
      <c r="E14" s="13"/>
      <c r="F14" s="48">
        <v>333313.3333333333</v>
      </c>
      <c r="G14" s="48">
        <v>78305.91666666667</v>
      </c>
      <c r="H14" s="48">
        <v>8108.083333333333</v>
      </c>
      <c r="I14" s="48">
        <v>9632.666666666666</v>
      </c>
      <c r="J14" s="48">
        <v>7141.583333333333</v>
      </c>
      <c r="K14" s="48">
        <v>3922</v>
      </c>
      <c r="L14" s="49">
        <v>9862.083333333334</v>
      </c>
      <c r="M14" s="50">
        <v>3200.75</v>
      </c>
      <c r="N14" s="48">
        <v>3237.9166666666665</v>
      </c>
      <c r="O14" s="48">
        <v>5101.916666666667</v>
      </c>
      <c r="P14" s="48">
        <v>7827</v>
      </c>
      <c r="Q14" s="49">
        <v>3322.3333333333335</v>
      </c>
      <c r="R14" s="49">
        <v>3819.0833333333335</v>
      </c>
      <c r="S14" s="48">
        <v>13130.833333333334</v>
      </c>
      <c r="T14" s="48">
        <v>22307.666666666668</v>
      </c>
      <c r="U14" s="48">
        <v>13248.666666666666</v>
      </c>
      <c r="V14" s="48">
        <v>9058.75</v>
      </c>
      <c r="W14" s="48">
        <v>21065.25</v>
      </c>
      <c r="X14" s="48">
        <v>9347.666666666666</v>
      </c>
      <c r="Y14" s="48">
        <v>5999.25</v>
      </c>
      <c r="Z14" s="49">
        <v>1292.3333333333333</v>
      </c>
      <c r="AA14" s="50">
        <v>4426.166666666667</v>
      </c>
      <c r="AB14" s="48">
        <v>12133.083333333334</v>
      </c>
      <c r="AC14" s="48">
        <v>4136</v>
      </c>
      <c r="AD14" s="48">
        <v>1301.0833333333333</v>
      </c>
      <c r="AE14" s="48">
        <v>915.1666666666666</v>
      </c>
      <c r="AF14" s="48">
        <v>2512.5833333333335</v>
      </c>
      <c r="AG14" s="48">
        <v>2192.1666666666665</v>
      </c>
      <c r="AH14" s="49">
        <v>1075.4166666666667</v>
      </c>
      <c r="AI14" s="42" t="s">
        <v>195</v>
      </c>
      <c r="AJ14" s="48">
        <v>19335.916666666668</v>
      </c>
      <c r="AK14" s="48">
        <v>879.5</v>
      </c>
      <c r="AL14" s="48">
        <v>7746.333333333333</v>
      </c>
      <c r="AM14" s="48">
        <v>3723.6666666666665</v>
      </c>
      <c r="AN14" s="48">
        <v>1652.6666666666667</v>
      </c>
      <c r="AO14" s="48">
        <v>408</v>
      </c>
      <c r="AP14" s="48">
        <v>1341.75</v>
      </c>
      <c r="AQ14" s="48">
        <v>2037.25</v>
      </c>
      <c r="AR14" s="48">
        <v>1546.25</v>
      </c>
      <c r="AS14" s="48">
        <v>10771.916666666666</v>
      </c>
      <c r="AT14" s="48">
        <v>1862.9166666666667</v>
      </c>
      <c r="AU14" s="48">
        <v>578.8333333333334</v>
      </c>
      <c r="AV14" s="48">
        <v>2258.0833333333335</v>
      </c>
      <c r="AW14" s="48">
        <v>6071.5</v>
      </c>
      <c r="AX14" s="48">
        <v>34738</v>
      </c>
      <c r="AY14" s="49">
        <v>7478.666666666667</v>
      </c>
      <c r="AZ14" s="48">
        <v>19065.166666666668</v>
      </c>
      <c r="BA14" s="48">
        <v>8194.25</v>
      </c>
      <c r="BB14" s="48">
        <v>15248</v>
      </c>
      <c r="BC14" s="48">
        <v>11263.416666666666</v>
      </c>
      <c r="BD14" s="48">
        <v>447.6666666666667</v>
      </c>
      <c r="BE14" s="48">
        <v>3536.4166666666665</v>
      </c>
      <c r="BF14" s="48">
        <v>32832.916666666664</v>
      </c>
      <c r="BG14" s="48">
        <v>3182.3333333333335</v>
      </c>
      <c r="BH14" s="48">
        <v>7027</v>
      </c>
      <c r="BI14" s="48">
        <v>4653.25</v>
      </c>
      <c r="BJ14" s="48">
        <v>17970.416666666668</v>
      </c>
      <c r="BK14" s="48">
        <v>86575</v>
      </c>
      <c r="BL14" s="48">
        <v>19084.166666666668</v>
      </c>
      <c r="BM14" s="48">
        <v>25730</v>
      </c>
      <c r="BN14" s="48">
        <v>32817</v>
      </c>
      <c r="BO14" s="49">
        <v>8944.666666666666</v>
      </c>
    </row>
    <row r="15" spans="1:67" s="7" customFormat="1" ht="11.25" customHeight="1">
      <c r="A15" s="9" t="s">
        <v>135</v>
      </c>
      <c r="B15" s="18">
        <v>3.313333333333333</v>
      </c>
      <c r="C15" s="18">
        <v>1.5225</v>
      </c>
      <c r="D15" s="16">
        <v>52.08333333333334</v>
      </c>
      <c r="E15" s="4"/>
      <c r="F15" s="47">
        <v>328186.3333333333</v>
      </c>
      <c r="G15" s="47">
        <v>78156</v>
      </c>
      <c r="H15" s="47">
        <v>7921.416666666667</v>
      </c>
      <c r="I15" s="47">
        <v>9434.666666666666</v>
      </c>
      <c r="J15" s="47">
        <v>6950.75</v>
      </c>
      <c r="K15" s="47">
        <v>3857.75</v>
      </c>
      <c r="L15" s="17">
        <v>10429.25</v>
      </c>
      <c r="M15" s="51">
        <v>3191</v>
      </c>
      <c r="N15" s="47">
        <v>3261.3333333333335</v>
      </c>
      <c r="O15" s="47">
        <v>5056.666666666667</v>
      </c>
      <c r="P15" s="47">
        <v>7967.75</v>
      </c>
      <c r="Q15" s="17">
        <v>3408</v>
      </c>
      <c r="R15" s="17">
        <v>3832.6666666666665</v>
      </c>
      <c r="S15" s="47">
        <v>12844.166666666666</v>
      </c>
      <c r="T15" s="47">
        <v>20391.916666666668</v>
      </c>
      <c r="U15" s="47">
        <v>12282</v>
      </c>
      <c r="V15" s="47">
        <v>8109.666666666667</v>
      </c>
      <c r="W15" s="47">
        <v>21029.333333333332</v>
      </c>
      <c r="X15" s="47">
        <v>9267.25</v>
      </c>
      <c r="Y15" s="47">
        <v>5992.333333333333</v>
      </c>
      <c r="Z15" s="17">
        <v>1135.9166666666667</v>
      </c>
      <c r="AA15" s="51">
        <v>4634</v>
      </c>
      <c r="AB15" s="47">
        <v>11860.916666666666</v>
      </c>
      <c r="AC15" s="47">
        <v>3996.1666666666665</v>
      </c>
      <c r="AD15" s="47">
        <v>1196.8333333333333</v>
      </c>
      <c r="AE15" s="47">
        <v>944.3333333333334</v>
      </c>
      <c r="AF15" s="47">
        <v>2393.75</v>
      </c>
      <c r="AG15" s="47">
        <v>2190.5833333333335</v>
      </c>
      <c r="AH15" s="17">
        <v>1139</v>
      </c>
      <c r="AI15" s="9" t="s">
        <v>135</v>
      </c>
      <c r="AJ15" s="47">
        <v>18013.083333333332</v>
      </c>
      <c r="AK15" s="47">
        <v>763.75</v>
      </c>
      <c r="AL15" s="47">
        <v>7064.333333333333</v>
      </c>
      <c r="AM15" s="47">
        <v>3616.8333333333335</v>
      </c>
      <c r="AN15" s="47">
        <v>1604.8333333333333</v>
      </c>
      <c r="AO15" s="47">
        <v>364</v>
      </c>
      <c r="AP15" s="47">
        <v>1286</v>
      </c>
      <c r="AQ15" s="47">
        <v>1868</v>
      </c>
      <c r="AR15" s="47">
        <v>1445.25</v>
      </c>
      <c r="AS15" s="47">
        <v>11182.083333333334</v>
      </c>
      <c r="AT15" s="47">
        <v>1896.1666666666667</v>
      </c>
      <c r="AU15" s="47">
        <v>622.5833333333334</v>
      </c>
      <c r="AV15" s="47">
        <v>2292</v>
      </c>
      <c r="AW15" s="47">
        <v>6371</v>
      </c>
      <c r="AX15" s="47">
        <v>34950.333333333336</v>
      </c>
      <c r="AY15" s="17">
        <v>7223.083333333333</v>
      </c>
      <c r="AZ15" s="47">
        <v>19425.083333333332</v>
      </c>
      <c r="BA15" s="47">
        <v>8301.833333333334</v>
      </c>
      <c r="BB15" s="47">
        <v>14642.583333333334</v>
      </c>
      <c r="BC15" s="47">
        <v>10953</v>
      </c>
      <c r="BD15" s="47">
        <v>426.75</v>
      </c>
      <c r="BE15" s="47">
        <v>3262.4166666666665</v>
      </c>
      <c r="BF15" s="47">
        <v>32433.5</v>
      </c>
      <c r="BG15" s="47">
        <v>2990.6666666666665</v>
      </c>
      <c r="BH15" s="47">
        <v>7018.666666666667</v>
      </c>
      <c r="BI15" s="47">
        <v>4655.25</v>
      </c>
      <c r="BJ15" s="47">
        <v>17769.083333333332</v>
      </c>
      <c r="BK15" s="47">
        <v>85526.5</v>
      </c>
      <c r="BL15" s="47">
        <v>20373.083333333332</v>
      </c>
      <c r="BM15" s="47">
        <v>23965.583333333332</v>
      </c>
      <c r="BN15" s="47">
        <v>31328.333333333332</v>
      </c>
      <c r="BO15" s="17">
        <v>9859.583333333334</v>
      </c>
    </row>
    <row r="16" spans="1:67" s="7" customFormat="1" ht="11.25" customHeight="1">
      <c r="A16" s="9" t="s">
        <v>140</v>
      </c>
      <c r="B16" s="18">
        <v>3.3</v>
      </c>
      <c r="C16" s="18">
        <v>1.49</v>
      </c>
      <c r="D16" s="16">
        <v>52.1</v>
      </c>
      <c r="E16" s="4"/>
      <c r="F16" s="47">
        <v>323008</v>
      </c>
      <c r="G16" s="47">
        <v>76590</v>
      </c>
      <c r="H16" s="47">
        <v>7715</v>
      </c>
      <c r="I16" s="47">
        <v>8987</v>
      </c>
      <c r="J16" s="47">
        <v>6772</v>
      </c>
      <c r="K16" s="47">
        <v>3880</v>
      </c>
      <c r="L16" s="17">
        <v>9642</v>
      </c>
      <c r="M16" s="51">
        <v>3214</v>
      </c>
      <c r="N16" s="47">
        <v>3239</v>
      </c>
      <c r="O16" s="47">
        <v>5002</v>
      </c>
      <c r="P16" s="47">
        <v>8015</v>
      </c>
      <c r="Q16" s="17">
        <v>3594</v>
      </c>
      <c r="R16" s="17">
        <v>3727</v>
      </c>
      <c r="S16" s="47">
        <v>12802</v>
      </c>
      <c r="T16" s="47">
        <v>21041</v>
      </c>
      <c r="U16" s="47">
        <v>12578</v>
      </c>
      <c r="V16" s="47">
        <v>8463</v>
      </c>
      <c r="W16" s="47">
        <v>20873</v>
      </c>
      <c r="X16" s="47">
        <v>9245</v>
      </c>
      <c r="Y16" s="47">
        <v>5873</v>
      </c>
      <c r="Z16" s="17">
        <v>1100</v>
      </c>
      <c r="AA16" s="51">
        <v>4655</v>
      </c>
      <c r="AB16" s="47">
        <v>11662</v>
      </c>
      <c r="AC16" s="47">
        <v>3951</v>
      </c>
      <c r="AD16" s="47">
        <v>1204</v>
      </c>
      <c r="AE16" s="47">
        <v>868</v>
      </c>
      <c r="AF16" s="47">
        <v>2370</v>
      </c>
      <c r="AG16" s="47">
        <v>2207</v>
      </c>
      <c r="AH16" s="17">
        <v>1061</v>
      </c>
      <c r="AI16" s="9" t="s">
        <v>140</v>
      </c>
      <c r="AJ16" s="47">
        <v>17565</v>
      </c>
      <c r="AK16" s="47">
        <v>697</v>
      </c>
      <c r="AL16" s="47">
        <v>6916</v>
      </c>
      <c r="AM16" s="47">
        <v>3533</v>
      </c>
      <c r="AN16" s="47">
        <v>1555</v>
      </c>
      <c r="AO16" s="47">
        <v>365</v>
      </c>
      <c r="AP16" s="47">
        <v>1237</v>
      </c>
      <c r="AQ16" s="47">
        <v>1863</v>
      </c>
      <c r="AR16" s="47">
        <v>1399</v>
      </c>
      <c r="AS16" s="47">
        <v>11367</v>
      </c>
      <c r="AT16" s="47">
        <v>1964</v>
      </c>
      <c r="AU16" s="47">
        <v>682</v>
      </c>
      <c r="AV16" s="47">
        <v>2385</v>
      </c>
      <c r="AW16" s="47">
        <v>6336</v>
      </c>
      <c r="AX16" s="47">
        <v>34403</v>
      </c>
      <c r="AY16" s="17">
        <v>7082</v>
      </c>
      <c r="AZ16" s="47">
        <v>18390</v>
      </c>
      <c r="BA16" s="47">
        <v>8930</v>
      </c>
      <c r="BB16" s="47">
        <v>13539</v>
      </c>
      <c r="BC16" s="47">
        <v>9814</v>
      </c>
      <c r="BD16" s="47">
        <v>427</v>
      </c>
      <c r="BE16" s="47">
        <v>3298</v>
      </c>
      <c r="BF16" s="47">
        <v>33378</v>
      </c>
      <c r="BG16" s="47">
        <v>3492</v>
      </c>
      <c r="BH16" s="47">
        <v>7179</v>
      </c>
      <c r="BI16" s="47">
        <v>4618</v>
      </c>
      <c r="BJ16" s="47">
        <v>18089</v>
      </c>
      <c r="BK16" s="47">
        <v>82589</v>
      </c>
      <c r="BL16" s="47">
        <v>20288</v>
      </c>
      <c r="BM16" s="47">
        <v>22876</v>
      </c>
      <c r="BN16" s="47">
        <v>30845</v>
      </c>
      <c r="BO16" s="17">
        <v>8580</v>
      </c>
    </row>
    <row r="17" spans="1:67" s="7" customFormat="1" ht="11.25" customHeight="1">
      <c r="A17" s="9" t="s">
        <v>193</v>
      </c>
      <c r="B17" s="18">
        <v>3.24</v>
      </c>
      <c r="C17" s="18">
        <v>1.47</v>
      </c>
      <c r="D17" s="16">
        <v>52.708333333333336</v>
      </c>
      <c r="E17" s="4"/>
      <c r="F17" s="47">
        <v>317133.3333333333</v>
      </c>
      <c r="G17" s="47">
        <v>73843.75</v>
      </c>
      <c r="H17" s="47">
        <v>7318.583333333333</v>
      </c>
      <c r="I17" s="47">
        <v>8593.583333333334</v>
      </c>
      <c r="J17" s="47">
        <v>6495.916666666667</v>
      </c>
      <c r="K17" s="47">
        <v>3714.3333333333335</v>
      </c>
      <c r="L17" s="17">
        <v>9048</v>
      </c>
      <c r="M17" s="51">
        <v>3073.9166666666665</v>
      </c>
      <c r="N17" s="47">
        <v>3188.9166666666665</v>
      </c>
      <c r="O17" s="47">
        <v>4842.666666666667</v>
      </c>
      <c r="P17" s="47">
        <v>7963.25</v>
      </c>
      <c r="Q17" s="17">
        <v>3514.8333333333335</v>
      </c>
      <c r="R17" s="17">
        <v>3641.6666666666665</v>
      </c>
      <c r="S17" s="47">
        <v>12448.25</v>
      </c>
      <c r="T17" s="47">
        <v>20787.416666666668</v>
      </c>
      <c r="U17" s="47">
        <v>11962</v>
      </c>
      <c r="V17" s="47">
        <v>8824.75</v>
      </c>
      <c r="W17" s="47">
        <v>21477.166666666668</v>
      </c>
      <c r="X17" s="47">
        <v>9555.166666666666</v>
      </c>
      <c r="Y17" s="47">
        <v>5920.25</v>
      </c>
      <c r="Z17" s="17">
        <v>1220</v>
      </c>
      <c r="AA17" s="51">
        <v>4781.25</v>
      </c>
      <c r="AB17" s="47">
        <v>11017.666666666666</v>
      </c>
      <c r="AC17" s="47">
        <v>3603.5833333333335</v>
      </c>
      <c r="AD17" s="47">
        <v>1078.25</v>
      </c>
      <c r="AE17" s="47">
        <v>887.4166666666666</v>
      </c>
      <c r="AF17" s="47">
        <v>2295.9166666666665</v>
      </c>
      <c r="AG17" s="47">
        <v>2150</v>
      </c>
      <c r="AH17" s="17">
        <v>1002</v>
      </c>
      <c r="AI17" s="9" t="s">
        <v>193</v>
      </c>
      <c r="AJ17" s="47">
        <v>16187.916666666666</v>
      </c>
      <c r="AK17" s="47">
        <v>669</v>
      </c>
      <c r="AL17" s="47">
        <v>6283.833333333333</v>
      </c>
      <c r="AM17" s="47">
        <v>3280.6666666666665</v>
      </c>
      <c r="AN17" s="47">
        <v>1479.8333333333333</v>
      </c>
      <c r="AO17" s="47">
        <v>289.3333333333333</v>
      </c>
      <c r="AP17" s="47">
        <v>1178.0833333333333</v>
      </c>
      <c r="AQ17" s="47">
        <v>1751.8333333333333</v>
      </c>
      <c r="AR17" s="47">
        <v>1255.0833333333333</v>
      </c>
      <c r="AS17" s="47">
        <v>11323.083333333334</v>
      </c>
      <c r="AT17" s="47">
        <v>1944.6666666666667</v>
      </c>
      <c r="AU17" s="47">
        <v>688.3333333333334</v>
      </c>
      <c r="AV17" s="47">
        <v>2365.9166666666665</v>
      </c>
      <c r="AW17" s="47">
        <v>6324</v>
      </c>
      <c r="AX17" s="47">
        <v>36208.333333333336</v>
      </c>
      <c r="AY17" s="17">
        <v>7017.333333333333</v>
      </c>
      <c r="AZ17" s="47">
        <v>19674.833333333332</v>
      </c>
      <c r="BA17" s="47">
        <v>9516.25</v>
      </c>
      <c r="BB17" s="47">
        <v>13860.166666666666</v>
      </c>
      <c r="BC17" s="47">
        <v>10379.5</v>
      </c>
      <c r="BD17" s="47">
        <v>359.4166666666667</v>
      </c>
      <c r="BE17" s="47">
        <v>3121.3333333333335</v>
      </c>
      <c r="BF17" s="47">
        <v>32126.083333333332</v>
      </c>
      <c r="BG17" s="47">
        <v>3478.8333333333335</v>
      </c>
      <c r="BH17" s="47">
        <v>6867.25</v>
      </c>
      <c r="BI17" s="47">
        <v>4522</v>
      </c>
      <c r="BJ17" s="47">
        <v>17257.416666666668</v>
      </c>
      <c r="BK17" s="47">
        <v>80301.66666666667</v>
      </c>
      <c r="BL17" s="47">
        <v>19595.166666666668</v>
      </c>
      <c r="BM17" s="47">
        <v>21736.166666666668</v>
      </c>
      <c r="BN17" s="47">
        <v>29744.916666666668</v>
      </c>
      <c r="BO17" s="17">
        <v>9225.333333333334</v>
      </c>
    </row>
    <row r="18" spans="1:67" s="7" customFormat="1" ht="11.25" customHeight="1">
      <c r="A18" s="9" t="s">
        <v>196</v>
      </c>
      <c r="B18" s="18">
        <v>3.22</v>
      </c>
      <c r="C18" s="18">
        <v>1.46</v>
      </c>
      <c r="D18" s="16">
        <v>53.4</v>
      </c>
      <c r="E18" s="4"/>
      <c r="F18" s="47">
        <v>308692</v>
      </c>
      <c r="G18" s="47">
        <v>71534</v>
      </c>
      <c r="H18" s="47">
        <v>7002</v>
      </c>
      <c r="I18" s="47">
        <v>8246</v>
      </c>
      <c r="J18" s="47">
        <v>6046</v>
      </c>
      <c r="K18" s="47">
        <v>3522</v>
      </c>
      <c r="L18" s="17">
        <v>8852</v>
      </c>
      <c r="M18" s="51">
        <v>3038</v>
      </c>
      <c r="N18" s="47">
        <v>3089</v>
      </c>
      <c r="O18" s="47">
        <v>4779</v>
      </c>
      <c r="P18" s="47">
        <v>8069</v>
      </c>
      <c r="Q18" s="17">
        <v>3493</v>
      </c>
      <c r="R18" s="17">
        <v>3474</v>
      </c>
      <c r="S18" s="47">
        <v>11924</v>
      </c>
      <c r="T18" s="47">
        <v>20018</v>
      </c>
      <c r="U18" s="47">
        <v>11366</v>
      </c>
      <c r="V18" s="47">
        <v>8652</v>
      </c>
      <c r="W18" s="47">
        <v>21367</v>
      </c>
      <c r="X18" s="47">
        <v>9293</v>
      </c>
      <c r="Y18" s="47">
        <v>5908</v>
      </c>
      <c r="Z18" s="17">
        <v>1348</v>
      </c>
      <c r="AA18" s="51">
        <v>4819</v>
      </c>
      <c r="AB18" s="47">
        <v>11151</v>
      </c>
      <c r="AC18" s="47">
        <v>3932</v>
      </c>
      <c r="AD18" s="47">
        <v>1037</v>
      </c>
      <c r="AE18" s="47">
        <v>859</v>
      </c>
      <c r="AF18" s="47">
        <v>2223</v>
      </c>
      <c r="AG18" s="47">
        <v>2093</v>
      </c>
      <c r="AH18" s="17">
        <v>1008</v>
      </c>
      <c r="AI18" s="9" t="s">
        <v>196</v>
      </c>
      <c r="AJ18" s="47">
        <v>15170</v>
      </c>
      <c r="AK18" s="47">
        <v>600</v>
      </c>
      <c r="AL18" s="47">
        <v>5971</v>
      </c>
      <c r="AM18" s="47">
        <v>3047</v>
      </c>
      <c r="AN18" s="47">
        <v>1348</v>
      </c>
      <c r="AO18" s="47">
        <v>270</v>
      </c>
      <c r="AP18" s="47">
        <v>1139</v>
      </c>
      <c r="AQ18" s="47">
        <v>1671</v>
      </c>
      <c r="AR18" s="47">
        <v>1124</v>
      </c>
      <c r="AS18" s="47">
        <v>11549</v>
      </c>
      <c r="AT18" s="47">
        <v>1941</v>
      </c>
      <c r="AU18" s="47">
        <v>956</v>
      </c>
      <c r="AV18" s="47">
        <v>2152</v>
      </c>
      <c r="AW18" s="47">
        <v>6500</v>
      </c>
      <c r="AX18" s="47">
        <v>36420</v>
      </c>
      <c r="AY18" s="17">
        <v>6703</v>
      </c>
      <c r="AZ18" s="47">
        <v>19747</v>
      </c>
      <c r="BA18" s="47">
        <v>9970</v>
      </c>
      <c r="BB18" s="47">
        <v>12765</v>
      </c>
      <c r="BC18" s="47">
        <v>9686</v>
      </c>
      <c r="BD18" s="47">
        <v>320</v>
      </c>
      <c r="BE18" s="47">
        <v>2758</v>
      </c>
      <c r="BF18" s="47">
        <v>31418</v>
      </c>
      <c r="BG18" s="47">
        <v>3397</v>
      </c>
      <c r="BH18" s="47">
        <v>6734</v>
      </c>
      <c r="BI18" s="47">
        <v>4449</v>
      </c>
      <c r="BJ18" s="47">
        <v>16838</v>
      </c>
      <c r="BK18" s="47">
        <v>77300</v>
      </c>
      <c r="BL18" s="47">
        <v>19349</v>
      </c>
      <c r="BM18" s="47">
        <v>20131</v>
      </c>
      <c r="BN18" s="47">
        <v>29412</v>
      </c>
      <c r="BO18" s="17">
        <v>8408</v>
      </c>
    </row>
    <row r="19" spans="1:67" s="7" customFormat="1" ht="11.25" customHeight="1">
      <c r="A19" s="9" t="s">
        <v>200</v>
      </c>
      <c r="B19" s="18">
        <v>3.19</v>
      </c>
      <c r="C19" s="18">
        <v>1.41</v>
      </c>
      <c r="D19" s="16">
        <v>53.7</v>
      </c>
      <c r="E19" s="4"/>
      <c r="F19" s="47">
        <v>306129</v>
      </c>
      <c r="G19" s="47">
        <v>71286</v>
      </c>
      <c r="H19" s="47">
        <v>6928</v>
      </c>
      <c r="I19" s="47">
        <v>8077</v>
      </c>
      <c r="J19" s="47">
        <v>6021</v>
      </c>
      <c r="K19" s="47">
        <v>3594</v>
      </c>
      <c r="L19" s="17">
        <v>8774</v>
      </c>
      <c r="M19" s="51">
        <v>2959</v>
      </c>
      <c r="N19" s="47">
        <v>3096</v>
      </c>
      <c r="O19" s="47">
        <v>4840</v>
      </c>
      <c r="P19" s="47">
        <v>8039</v>
      </c>
      <c r="Q19" s="17">
        <v>3513</v>
      </c>
      <c r="R19" s="17">
        <v>3436</v>
      </c>
      <c r="S19" s="47">
        <v>12008</v>
      </c>
      <c r="T19" s="47">
        <v>20256</v>
      </c>
      <c r="U19" s="47">
        <v>11210</v>
      </c>
      <c r="V19" s="47">
        <v>9046</v>
      </c>
      <c r="W19" s="47">
        <v>21014</v>
      </c>
      <c r="X19" s="47">
        <v>9274</v>
      </c>
      <c r="Y19" s="47">
        <v>5744</v>
      </c>
      <c r="Z19" s="17">
        <v>1131</v>
      </c>
      <c r="AA19" s="51">
        <v>4866</v>
      </c>
      <c r="AB19" s="47">
        <v>10512</v>
      </c>
      <c r="AC19" s="47">
        <v>3418</v>
      </c>
      <c r="AD19" s="47">
        <v>1057</v>
      </c>
      <c r="AE19" s="47">
        <v>769</v>
      </c>
      <c r="AF19" s="47">
        <v>2218</v>
      </c>
      <c r="AG19" s="47">
        <v>2094</v>
      </c>
      <c r="AH19" s="17">
        <v>956</v>
      </c>
      <c r="AI19" s="9" t="s">
        <v>200</v>
      </c>
      <c r="AJ19" s="47">
        <v>14565</v>
      </c>
      <c r="AK19" s="47">
        <v>429</v>
      </c>
      <c r="AL19" s="47">
        <v>5704</v>
      </c>
      <c r="AM19" s="47">
        <v>2969</v>
      </c>
      <c r="AN19" s="47">
        <v>1337</v>
      </c>
      <c r="AO19" s="47">
        <v>236</v>
      </c>
      <c r="AP19" s="47">
        <v>1066</v>
      </c>
      <c r="AQ19" s="47">
        <v>1696</v>
      </c>
      <c r="AR19" s="47">
        <v>1127</v>
      </c>
      <c r="AS19" s="47">
        <v>11590</v>
      </c>
      <c r="AT19" s="47">
        <v>2001</v>
      </c>
      <c r="AU19" s="47">
        <v>880</v>
      </c>
      <c r="AV19" s="47">
        <v>2064</v>
      </c>
      <c r="AW19" s="47">
        <v>6645</v>
      </c>
      <c r="AX19" s="47">
        <v>36469</v>
      </c>
      <c r="AY19" s="17">
        <v>6534</v>
      </c>
      <c r="AZ19" s="47">
        <v>19457</v>
      </c>
      <c r="BA19" s="47">
        <v>10479</v>
      </c>
      <c r="BB19" s="47">
        <v>12795</v>
      </c>
      <c r="BC19" s="47">
        <v>9787</v>
      </c>
      <c r="BD19" s="47">
        <v>331</v>
      </c>
      <c r="BE19" s="47">
        <v>2677</v>
      </c>
      <c r="BF19" s="47">
        <v>31000</v>
      </c>
      <c r="BG19" s="47">
        <v>3151</v>
      </c>
      <c r="BH19" s="47">
        <v>6556</v>
      </c>
      <c r="BI19" s="47">
        <v>4674</v>
      </c>
      <c r="BJ19" s="47">
        <v>16619</v>
      </c>
      <c r="BK19" s="47">
        <v>76644</v>
      </c>
      <c r="BL19" s="47">
        <v>20806</v>
      </c>
      <c r="BM19" s="47">
        <v>19014</v>
      </c>
      <c r="BN19" s="47">
        <v>28857</v>
      </c>
      <c r="BO19" s="17">
        <v>7967</v>
      </c>
    </row>
    <row r="20" spans="1:67" s="7" customFormat="1" ht="11.25" customHeight="1">
      <c r="A20" s="9"/>
      <c r="B20" s="18"/>
      <c r="C20" s="18"/>
      <c r="D20" s="16"/>
      <c r="E20" s="4"/>
      <c r="F20" s="47"/>
      <c r="G20" s="47"/>
      <c r="H20" s="47"/>
      <c r="I20" s="47"/>
      <c r="J20" s="47"/>
      <c r="K20" s="47"/>
      <c r="L20" s="17"/>
      <c r="M20" s="51"/>
      <c r="N20" s="47"/>
      <c r="O20" s="47"/>
      <c r="P20" s="47"/>
      <c r="Q20" s="17"/>
      <c r="R20" s="17"/>
      <c r="S20" s="47"/>
      <c r="T20" s="47"/>
      <c r="U20" s="47"/>
      <c r="V20" s="47"/>
      <c r="W20" s="47"/>
      <c r="X20" s="47"/>
      <c r="Y20" s="47"/>
      <c r="Z20" s="17"/>
      <c r="AA20" s="51"/>
      <c r="AB20" s="47"/>
      <c r="AC20" s="47"/>
      <c r="AD20" s="47"/>
      <c r="AE20" s="47"/>
      <c r="AF20" s="47"/>
      <c r="AG20" s="47"/>
      <c r="AH20" s="17"/>
      <c r="AI20" s="85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1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17"/>
    </row>
    <row r="21" spans="1:67" s="7" customFormat="1" ht="11.25" customHeight="1">
      <c r="A21" s="9" t="s">
        <v>197</v>
      </c>
      <c r="B21" s="18">
        <v>3.24</v>
      </c>
      <c r="C21" s="4">
        <v>1.48</v>
      </c>
      <c r="D21" s="16">
        <v>53</v>
      </c>
      <c r="E21" s="4"/>
      <c r="F21" s="76">
        <v>307952</v>
      </c>
      <c r="G21" s="76">
        <v>66789</v>
      </c>
      <c r="H21" s="76">
        <v>5995</v>
      </c>
      <c r="I21" s="76">
        <v>7732</v>
      </c>
      <c r="J21" s="76">
        <v>6071</v>
      </c>
      <c r="K21" s="76">
        <v>3210</v>
      </c>
      <c r="L21" s="77">
        <v>8356</v>
      </c>
      <c r="M21" s="79">
        <v>2719</v>
      </c>
      <c r="N21" s="76">
        <v>2822</v>
      </c>
      <c r="O21" s="76">
        <v>4499</v>
      </c>
      <c r="P21" s="76">
        <v>7403</v>
      </c>
      <c r="Q21" s="77">
        <v>2723</v>
      </c>
      <c r="R21" s="77">
        <v>2636</v>
      </c>
      <c r="S21" s="76">
        <v>12622</v>
      </c>
      <c r="T21" s="76">
        <v>16406</v>
      </c>
      <c r="U21" s="76">
        <v>11274</v>
      </c>
      <c r="V21" s="76">
        <v>5132</v>
      </c>
      <c r="W21" s="76">
        <v>26029</v>
      </c>
      <c r="X21" s="76">
        <v>10965</v>
      </c>
      <c r="Y21" s="76">
        <v>7354</v>
      </c>
      <c r="Z21" s="77">
        <v>2949</v>
      </c>
      <c r="AA21" s="79">
        <v>4762</v>
      </c>
      <c r="AB21" s="76">
        <v>10882</v>
      </c>
      <c r="AC21" s="76">
        <v>4567</v>
      </c>
      <c r="AD21" s="76">
        <v>929</v>
      </c>
      <c r="AE21" s="76">
        <v>909</v>
      </c>
      <c r="AF21" s="76">
        <v>2084</v>
      </c>
      <c r="AG21" s="76">
        <v>1558</v>
      </c>
      <c r="AH21" s="77">
        <v>835</v>
      </c>
      <c r="AI21" s="85" t="s">
        <v>197</v>
      </c>
      <c r="AJ21" s="76">
        <v>16667</v>
      </c>
      <c r="AK21" s="76">
        <v>390</v>
      </c>
      <c r="AL21" s="76">
        <v>7494</v>
      </c>
      <c r="AM21" s="76">
        <v>2986</v>
      </c>
      <c r="AN21" s="76">
        <v>1423</v>
      </c>
      <c r="AO21" s="76">
        <v>399</v>
      </c>
      <c r="AP21" s="76">
        <v>1495</v>
      </c>
      <c r="AQ21" s="76">
        <v>1708</v>
      </c>
      <c r="AR21" s="76">
        <v>773</v>
      </c>
      <c r="AS21" s="76">
        <v>10332</v>
      </c>
      <c r="AT21" s="76">
        <v>1726</v>
      </c>
      <c r="AU21" s="76">
        <v>879</v>
      </c>
      <c r="AV21" s="76">
        <v>2041</v>
      </c>
      <c r="AW21" s="76">
        <v>5686</v>
      </c>
      <c r="AX21" s="76">
        <v>32277</v>
      </c>
      <c r="AY21" s="77">
        <v>6574</v>
      </c>
      <c r="AZ21" s="76">
        <v>15309</v>
      </c>
      <c r="BA21" s="76">
        <v>10393</v>
      </c>
      <c r="BB21" s="76">
        <v>12651</v>
      </c>
      <c r="BC21" s="76">
        <v>9530</v>
      </c>
      <c r="BD21" s="76">
        <v>197</v>
      </c>
      <c r="BE21" s="76">
        <v>2924</v>
      </c>
      <c r="BF21" s="76">
        <v>28376</v>
      </c>
      <c r="BG21" s="76">
        <v>3432</v>
      </c>
      <c r="BH21" s="76">
        <v>5886</v>
      </c>
      <c r="BI21" s="76">
        <v>4162</v>
      </c>
      <c r="BJ21" s="76">
        <v>14897</v>
      </c>
      <c r="BK21" s="76">
        <v>87543</v>
      </c>
      <c r="BL21" s="76">
        <v>19423</v>
      </c>
      <c r="BM21" s="76">
        <v>19960</v>
      </c>
      <c r="BN21" s="76">
        <v>42007</v>
      </c>
      <c r="BO21" s="77">
        <v>6153</v>
      </c>
    </row>
    <row r="22" spans="1:67" s="7" customFormat="1" ht="11.25" customHeight="1">
      <c r="A22" s="10" t="s">
        <v>118</v>
      </c>
      <c r="B22" s="4">
        <v>3.25</v>
      </c>
      <c r="C22" s="4">
        <v>1.47</v>
      </c>
      <c r="D22" s="16">
        <v>53</v>
      </c>
      <c r="E22" s="4"/>
      <c r="F22" s="76">
        <v>291367</v>
      </c>
      <c r="G22" s="76">
        <v>66248</v>
      </c>
      <c r="H22" s="76">
        <v>6245</v>
      </c>
      <c r="I22" s="76">
        <v>7526</v>
      </c>
      <c r="J22" s="76">
        <v>5846</v>
      </c>
      <c r="K22" s="76">
        <v>3330</v>
      </c>
      <c r="L22" s="77">
        <v>8613</v>
      </c>
      <c r="M22" s="79">
        <v>2933</v>
      </c>
      <c r="N22" s="76">
        <v>2868</v>
      </c>
      <c r="O22" s="76">
        <v>4868</v>
      </c>
      <c r="P22" s="76">
        <v>7142</v>
      </c>
      <c r="Q22" s="77">
        <v>2881</v>
      </c>
      <c r="R22" s="77">
        <v>2934</v>
      </c>
      <c r="S22" s="76">
        <v>11060</v>
      </c>
      <c r="T22" s="76">
        <v>19087</v>
      </c>
      <c r="U22" s="76">
        <v>11793</v>
      </c>
      <c r="V22" s="76">
        <v>7294</v>
      </c>
      <c r="W22" s="76">
        <v>26675</v>
      </c>
      <c r="X22" s="76">
        <v>11208</v>
      </c>
      <c r="Y22" s="76">
        <v>7736</v>
      </c>
      <c r="Z22" s="77">
        <v>3069</v>
      </c>
      <c r="AA22" s="79">
        <v>4660</v>
      </c>
      <c r="AB22" s="76">
        <v>9383</v>
      </c>
      <c r="AC22" s="76">
        <v>3332</v>
      </c>
      <c r="AD22" s="76">
        <v>822</v>
      </c>
      <c r="AE22" s="76">
        <v>629</v>
      </c>
      <c r="AF22" s="76">
        <v>2103</v>
      </c>
      <c r="AG22" s="76">
        <v>1673</v>
      </c>
      <c r="AH22" s="77">
        <v>824</v>
      </c>
      <c r="AI22" s="91" t="s">
        <v>118</v>
      </c>
      <c r="AJ22" s="76">
        <v>12497</v>
      </c>
      <c r="AK22" s="76">
        <v>1045</v>
      </c>
      <c r="AL22" s="76">
        <v>5262</v>
      </c>
      <c r="AM22" s="76">
        <v>2078</v>
      </c>
      <c r="AN22" s="76">
        <v>1073</v>
      </c>
      <c r="AO22" s="76">
        <v>250</v>
      </c>
      <c r="AP22" s="76">
        <v>960</v>
      </c>
      <c r="AQ22" s="76">
        <v>1058</v>
      </c>
      <c r="AR22" s="76">
        <v>771</v>
      </c>
      <c r="AS22" s="76">
        <v>10854</v>
      </c>
      <c r="AT22" s="76">
        <v>1777</v>
      </c>
      <c r="AU22" s="76">
        <v>802</v>
      </c>
      <c r="AV22" s="76">
        <v>2260</v>
      </c>
      <c r="AW22" s="76">
        <v>6015</v>
      </c>
      <c r="AX22" s="76">
        <v>37106</v>
      </c>
      <c r="AY22" s="77">
        <v>5360</v>
      </c>
      <c r="AZ22" s="76">
        <v>22180</v>
      </c>
      <c r="BA22" s="76">
        <v>9567</v>
      </c>
      <c r="BB22" s="76">
        <v>14937</v>
      </c>
      <c r="BC22" s="76">
        <v>12258</v>
      </c>
      <c r="BD22" s="76">
        <v>194</v>
      </c>
      <c r="BE22" s="76">
        <v>2486</v>
      </c>
      <c r="BF22" s="76">
        <v>27887</v>
      </c>
      <c r="BG22" s="76">
        <v>3314</v>
      </c>
      <c r="BH22" s="76">
        <v>5394</v>
      </c>
      <c r="BI22" s="76">
        <v>4389</v>
      </c>
      <c r="BJ22" s="76">
        <v>14789</v>
      </c>
      <c r="BK22" s="76">
        <v>66694</v>
      </c>
      <c r="BL22" s="76">
        <v>17031</v>
      </c>
      <c r="BM22" s="76">
        <v>18491</v>
      </c>
      <c r="BN22" s="76">
        <v>22721</v>
      </c>
      <c r="BO22" s="77">
        <v>8451</v>
      </c>
    </row>
    <row r="23" spans="1:67" s="7" customFormat="1" ht="11.25" customHeight="1">
      <c r="A23" s="10" t="s">
        <v>119</v>
      </c>
      <c r="B23" s="18">
        <v>3.24</v>
      </c>
      <c r="C23" s="4">
        <v>1.47</v>
      </c>
      <c r="D23" s="16">
        <v>53.1</v>
      </c>
      <c r="E23" s="4"/>
      <c r="F23" s="76">
        <v>338485</v>
      </c>
      <c r="G23" s="76">
        <v>71658</v>
      </c>
      <c r="H23" s="76">
        <v>6960</v>
      </c>
      <c r="I23" s="76">
        <v>8338</v>
      </c>
      <c r="J23" s="76">
        <v>6187</v>
      </c>
      <c r="K23" s="76">
        <v>3589</v>
      </c>
      <c r="L23" s="77">
        <v>8853</v>
      </c>
      <c r="M23" s="79">
        <v>3099</v>
      </c>
      <c r="N23" s="76">
        <v>3021</v>
      </c>
      <c r="O23" s="76">
        <v>5252</v>
      </c>
      <c r="P23" s="76">
        <v>7749</v>
      </c>
      <c r="Q23" s="77">
        <v>3269</v>
      </c>
      <c r="R23" s="77">
        <v>3292</v>
      </c>
      <c r="S23" s="76">
        <v>12048</v>
      </c>
      <c r="T23" s="76">
        <v>18252</v>
      </c>
      <c r="U23" s="76">
        <v>11199</v>
      </c>
      <c r="V23" s="76">
        <v>7053</v>
      </c>
      <c r="W23" s="76">
        <v>24486</v>
      </c>
      <c r="X23" s="76">
        <v>10051</v>
      </c>
      <c r="Y23" s="76">
        <v>7585</v>
      </c>
      <c r="Z23" s="77">
        <v>2244</v>
      </c>
      <c r="AA23" s="79">
        <v>4606</v>
      </c>
      <c r="AB23" s="76">
        <v>12514</v>
      </c>
      <c r="AC23" s="76">
        <v>5758</v>
      </c>
      <c r="AD23" s="76">
        <v>844</v>
      </c>
      <c r="AE23" s="76">
        <v>917</v>
      </c>
      <c r="AF23" s="76">
        <v>2148</v>
      </c>
      <c r="AG23" s="76">
        <v>1934</v>
      </c>
      <c r="AH23" s="77">
        <v>914</v>
      </c>
      <c r="AI23" s="91" t="s">
        <v>119</v>
      </c>
      <c r="AJ23" s="76">
        <v>17423</v>
      </c>
      <c r="AK23" s="76">
        <v>1016</v>
      </c>
      <c r="AL23" s="76">
        <v>7838</v>
      </c>
      <c r="AM23" s="76">
        <v>2780</v>
      </c>
      <c r="AN23" s="76">
        <v>1111</v>
      </c>
      <c r="AO23" s="76">
        <v>322</v>
      </c>
      <c r="AP23" s="76">
        <v>1143</v>
      </c>
      <c r="AQ23" s="76">
        <v>1969</v>
      </c>
      <c r="AR23" s="76">
        <v>1244</v>
      </c>
      <c r="AS23" s="76">
        <v>12612</v>
      </c>
      <c r="AT23" s="76">
        <v>2193</v>
      </c>
      <c r="AU23" s="76">
        <v>1127</v>
      </c>
      <c r="AV23" s="76">
        <v>2249</v>
      </c>
      <c r="AW23" s="76">
        <v>7044</v>
      </c>
      <c r="AX23" s="76">
        <v>43357</v>
      </c>
      <c r="AY23" s="77">
        <v>6844</v>
      </c>
      <c r="AZ23" s="76">
        <v>27075</v>
      </c>
      <c r="BA23" s="76">
        <v>9437</v>
      </c>
      <c r="BB23" s="76">
        <v>17827</v>
      </c>
      <c r="BC23" s="76">
        <v>13357</v>
      </c>
      <c r="BD23" s="76">
        <v>902</v>
      </c>
      <c r="BE23" s="76">
        <v>3568</v>
      </c>
      <c r="BF23" s="76">
        <v>34032</v>
      </c>
      <c r="BG23" s="76">
        <v>4525</v>
      </c>
      <c r="BH23" s="76">
        <v>7181</v>
      </c>
      <c r="BI23" s="76">
        <v>4698</v>
      </c>
      <c r="BJ23" s="76">
        <v>17628</v>
      </c>
      <c r="BK23" s="76">
        <v>86325</v>
      </c>
      <c r="BL23" s="76">
        <v>20788</v>
      </c>
      <c r="BM23" s="76">
        <v>20338</v>
      </c>
      <c r="BN23" s="76">
        <v>31199</v>
      </c>
      <c r="BO23" s="77">
        <v>14000</v>
      </c>
    </row>
    <row r="24" spans="1:67" s="7" customFormat="1" ht="11.25" customHeight="1">
      <c r="A24" s="10" t="s">
        <v>120</v>
      </c>
      <c r="B24" s="4">
        <v>3.22</v>
      </c>
      <c r="C24" s="4">
        <v>1.47</v>
      </c>
      <c r="D24" s="16">
        <v>53.3</v>
      </c>
      <c r="E24" s="4" t="s">
        <v>139</v>
      </c>
      <c r="F24" s="76">
        <v>318015</v>
      </c>
      <c r="G24" s="76">
        <v>68766</v>
      </c>
      <c r="H24" s="76">
        <v>6794</v>
      </c>
      <c r="I24" s="76">
        <v>7870</v>
      </c>
      <c r="J24" s="76">
        <v>5920</v>
      </c>
      <c r="K24" s="76">
        <v>3522</v>
      </c>
      <c r="L24" s="77">
        <v>8638</v>
      </c>
      <c r="M24" s="79">
        <v>2764</v>
      </c>
      <c r="N24" s="76">
        <v>2942</v>
      </c>
      <c r="O24" s="76">
        <v>4685</v>
      </c>
      <c r="P24" s="76">
        <v>7465</v>
      </c>
      <c r="Q24" s="77">
        <v>3377</v>
      </c>
      <c r="R24" s="77">
        <v>3338</v>
      </c>
      <c r="S24" s="76">
        <v>11449</v>
      </c>
      <c r="T24" s="76">
        <v>18600</v>
      </c>
      <c r="U24" s="76">
        <v>10810</v>
      </c>
      <c r="V24" s="76">
        <v>7790</v>
      </c>
      <c r="W24" s="76">
        <v>21802</v>
      </c>
      <c r="X24" s="76">
        <v>9258</v>
      </c>
      <c r="Y24" s="76">
        <v>6843</v>
      </c>
      <c r="Z24" s="77">
        <v>1256</v>
      </c>
      <c r="AA24" s="79">
        <v>4445</v>
      </c>
      <c r="AB24" s="76">
        <v>9443</v>
      </c>
      <c r="AC24" s="76">
        <v>2892</v>
      </c>
      <c r="AD24" s="76">
        <v>895</v>
      </c>
      <c r="AE24" s="76">
        <v>597</v>
      </c>
      <c r="AF24" s="76">
        <v>2152</v>
      </c>
      <c r="AG24" s="76">
        <v>1952</v>
      </c>
      <c r="AH24" s="77">
        <v>956</v>
      </c>
      <c r="AI24" s="91" t="s">
        <v>120</v>
      </c>
      <c r="AJ24" s="76">
        <v>15911</v>
      </c>
      <c r="AK24" s="76">
        <v>425</v>
      </c>
      <c r="AL24" s="76">
        <v>5981</v>
      </c>
      <c r="AM24" s="76">
        <v>3331</v>
      </c>
      <c r="AN24" s="76">
        <v>1162</v>
      </c>
      <c r="AO24" s="76">
        <v>212</v>
      </c>
      <c r="AP24" s="76">
        <v>1146</v>
      </c>
      <c r="AQ24" s="76">
        <v>1870</v>
      </c>
      <c r="AR24" s="76">
        <v>1785</v>
      </c>
      <c r="AS24" s="76">
        <v>11278</v>
      </c>
      <c r="AT24" s="76">
        <v>1869</v>
      </c>
      <c r="AU24" s="76">
        <v>1005</v>
      </c>
      <c r="AV24" s="76">
        <v>1849</v>
      </c>
      <c r="AW24" s="76">
        <v>6555</v>
      </c>
      <c r="AX24" s="76">
        <v>38077</v>
      </c>
      <c r="AY24" s="77">
        <v>7769</v>
      </c>
      <c r="AZ24" s="76">
        <v>20702</v>
      </c>
      <c r="BA24" s="76">
        <v>9605</v>
      </c>
      <c r="BB24" s="76">
        <v>19813</v>
      </c>
      <c r="BC24" s="76">
        <v>15894</v>
      </c>
      <c r="BD24" s="76">
        <v>786</v>
      </c>
      <c r="BE24" s="76">
        <v>3133</v>
      </c>
      <c r="BF24" s="76">
        <v>33526</v>
      </c>
      <c r="BG24" s="76">
        <v>3277</v>
      </c>
      <c r="BH24" s="76">
        <v>7764</v>
      </c>
      <c r="BI24" s="76">
        <v>4524</v>
      </c>
      <c r="BJ24" s="76">
        <v>17960</v>
      </c>
      <c r="BK24" s="76">
        <v>80800</v>
      </c>
      <c r="BL24" s="76">
        <v>19973</v>
      </c>
      <c r="BM24" s="76">
        <v>18529</v>
      </c>
      <c r="BN24" s="76">
        <v>28845</v>
      </c>
      <c r="BO24" s="77">
        <v>13452</v>
      </c>
    </row>
    <row r="25" spans="1:67" s="7" customFormat="1" ht="11.25" customHeight="1">
      <c r="A25" s="10" t="s">
        <v>121</v>
      </c>
      <c r="B25" s="75">
        <v>3.22</v>
      </c>
      <c r="C25" s="18">
        <v>1.46</v>
      </c>
      <c r="D25" s="75">
        <v>53.4</v>
      </c>
      <c r="E25" s="4" t="s">
        <v>139</v>
      </c>
      <c r="F25" s="47">
        <v>300316</v>
      </c>
      <c r="G25" s="47">
        <v>71615</v>
      </c>
      <c r="H25" s="47">
        <v>6861</v>
      </c>
      <c r="I25" s="47">
        <v>7920</v>
      </c>
      <c r="J25" s="47">
        <v>6269</v>
      </c>
      <c r="K25" s="47">
        <v>3591</v>
      </c>
      <c r="L25" s="17">
        <v>9139</v>
      </c>
      <c r="M25" s="52">
        <v>2810</v>
      </c>
      <c r="N25" s="47">
        <v>3134</v>
      </c>
      <c r="O25" s="47">
        <v>4810</v>
      </c>
      <c r="P25" s="47">
        <v>7622</v>
      </c>
      <c r="Q25" s="17">
        <v>3903</v>
      </c>
      <c r="R25" s="17">
        <v>3594</v>
      </c>
      <c r="S25" s="47">
        <v>11961</v>
      </c>
      <c r="T25" s="47">
        <v>22223</v>
      </c>
      <c r="U25" s="47">
        <v>10910</v>
      </c>
      <c r="V25" s="47">
        <v>11312</v>
      </c>
      <c r="W25" s="47">
        <v>20355</v>
      </c>
      <c r="X25" s="47">
        <v>8379</v>
      </c>
      <c r="Y25" s="47">
        <v>6532</v>
      </c>
      <c r="Z25" s="17">
        <v>695</v>
      </c>
      <c r="AA25" s="52">
        <v>4750</v>
      </c>
      <c r="AB25" s="47">
        <v>9708</v>
      </c>
      <c r="AC25" s="47">
        <v>2814</v>
      </c>
      <c r="AD25" s="47">
        <v>884</v>
      </c>
      <c r="AE25" s="47">
        <v>665</v>
      </c>
      <c r="AF25" s="47">
        <v>2131</v>
      </c>
      <c r="AG25" s="47">
        <v>2205</v>
      </c>
      <c r="AH25" s="17">
        <v>1010</v>
      </c>
      <c r="AI25" s="91" t="s">
        <v>121</v>
      </c>
      <c r="AJ25" s="47">
        <v>14803</v>
      </c>
      <c r="AK25" s="47">
        <v>248</v>
      </c>
      <c r="AL25" s="47">
        <v>5232</v>
      </c>
      <c r="AM25" s="47">
        <v>3561</v>
      </c>
      <c r="AN25" s="47">
        <v>1300</v>
      </c>
      <c r="AO25" s="47">
        <v>222</v>
      </c>
      <c r="AP25" s="47">
        <v>1081</v>
      </c>
      <c r="AQ25" s="47">
        <v>1694</v>
      </c>
      <c r="AR25" s="47">
        <v>1464</v>
      </c>
      <c r="AS25" s="47">
        <v>11968</v>
      </c>
      <c r="AT25" s="47">
        <v>1929</v>
      </c>
      <c r="AU25" s="47">
        <v>1129</v>
      </c>
      <c r="AV25" s="47">
        <v>2251</v>
      </c>
      <c r="AW25" s="47">
        <v>6658</v>
      </c>
      <c r="AX25" s="47">
        <v>33345</v>
      </c>
      <c r="AY25" s="17">
        <v>6566</v>
      </c>
      <c r="AZ25" s="47">
        <v>16360</v>
      </c>
      <c r="BA25" s="47">
        <v>10419</v>
      </c>
      <c r="BB25" s="47">
        <v>11901</v>
      </c>
      <c r="BC25" s="47">
        <v>9138</v>
      </c>
      <c r="BD25" s="47">
        <v>473</v>
      </c>
      <c r="BE25" s="47">
        <v>2290</v>
      </c>
      <c r="BF25" s="47">
        <v>31555</v>
      </c>
      <c r="BG25" s="47">
        <v>2305</v>
      </c>
      <c r="BH25" s="47">
        <v>7359</v>
      </c>
      <c r="BI25" s="47">
        <v>4480</v>
      </c>
      <c r="BJ25" s="47">
        <v>17410</v>
      </c>
      <c r="BK25" s="47">
        <v>72842</v>
      </c>
      <c r="BL25" s="47">
        <v>21044</v>
      </c>
      <c r="BM25" s="47">
        <v>18395</v>
      </c>
      <c r="BN25" s="47">
        <v>27251</v>
      </c>
      <c r="BO25" s="17">
        <v>6152</v>
      </c>
    </row>
    <row r="26" spans="1:67" s="7" customFormat="1" ht="11.25" customHeight="1">
      <c r="A26" s="10" t="s">
        <v>122</v>
      </c>
      <c r="B26" s="18">
        <v>3.21</v>
      </c>
      <c r="C26" s="18">
        <v>1.47</v>
      </c>
      <c r="D26" s="16">
        <v>53.5</v>
      </c>
      <c r="E26" s="4" t="s">
        <v>139</v>
      </c>
      <c r="F26" s="76">
        <v>284471</v>
      </c>
      <c r="G26" s="76">
        <v>69316</v>
      </c>
      <c r="H26" s="76">
        <v>6731</v>
      </c>
      <c r="I26" s="76">
        <v>7543</v>
      </c>
      <c r="J26" s="76">
        <v>6051</v>
      </c>
      <c r="K26" s="76">
        <v>3489</v>
      </c>
      <c r="L26" s="77">
        <v>9014</v>
      </c>
      <c r="M26" s="79">
        <v>2929</v>
      </c>
      <c r="N26" s="76">
        <v>3219</v>
      </c>
      <c r="O26" s="76">
        <v>4429</v>
      </c>
      <c r="P26" s="76">
        <v>7409</v>
      </c>
      <c r="Q26" s="77">
        <v>3758</v>
      </c>
      <c r="R26" s="77">
        <v>3637</v>
      </c>
      <c r="S26" s="76">
        <v>11106</v>
      </c>
      <c r="T26" s="76">
        <v>20390</v>
      </c>
      <c r="U26" s="76">
        <v>11028</v>
      </c>
      <c r="V26" s="76">
        <v>9361</v>
      </c>
      <c r="W26" s="76">
        <v>18043</v>
      </c>
      <c r="X26" s="76">
        <v>7424</v>
      </c>
      <c r="Y26" s="76">
        <v>5520</v>
      </c>
      <c r="Z26" s="77">
        <v>478</v>
      </c>
      <c r="AA26" s="79">
        <v>4620</v>
      </c>
      <c r="AB26" s="76">
        <v>11219</v>
      </c>
      <c r="AC26" s="76">
        <v>3559</v>
      </c>
      <c r="AD26" s="76">
        <v>1032</v>
      </c>
      <c r="AE26" s="76">
        <v>807</v>
      </c>
      <c r="AF26" s="76">
        <v>2119</v>
      </c>
      <c r="AG26" s="76">
        <v>2409</v>
      </c>
      <c r="AH26" s="77">
        <v>1293</v>
      </c>
      <c r="AI26" s="91" t="s">
        <v>122</v>
      </c>
      <c r="AJ26" s="76">
        <v>15148</v>
      </c>
      <c r="AK26" s="76">
        <v>436</v>
      </c>
      <c r="AL26" s="76">
        <v>5382</v>
      </c>
      <c r="AM26" s="76">
        <v>3502</v>
      </c>
      <c r="AN26" s="76">
        <v>1481</v>
      </c>
      <c r="AO26" s="76">
        <v>212</v>
      </c>
      <c r="AP26" s="76">
        <v>1104</v>
      </c>
      <c r="AQ26" s="76">
        <v>1747</v>
      </c>
      <c r="AR26" s="76">
        <v>1283</v>
      </c>
      <c r="AS26" s="76">
        <v>11564</v>
      </c>
      <c r="AT26" s="76">
        <v>2019</v>
      </c>
      <c r="AU26" s="76">
        <v>975</v>
      </c>
      <c r="AV26" s="76">
        <v>2065</v>
      </c>
      <c r="AW26" s="76">
        <v>6505</v>
      </c>
      <c r="AX26" s="76">
        <v>30163</v>
      </c>
      <c r="AY26" s="77">
        <v>5572</v>
      </c>
      <c r="AZ26" s="76">
        <v>15898</v>
      </c>
      <c r="BA26" s="76">
        <v>8694</v>
      </c>
      <c r="BB26" s="76">
        <v>8366</v>
      </c>
      <c r="BC26" s="76">
        <v>5731</v>
      </c>
      <c r="BD26" s="76">
        <v>207</v>
      </c>
      <c r="BE26" s="76">
        <v>2428</v>
      </c>
      <c r="BF26" s="76">
        <v>31124</v>
      </c>
      <c r="BG26" s="76">
        <v>3756</v>
      </c>
      <c r="BH26" s="76">
        <v>6453</v>
      </c>
      <c r="BI26" s="76">
        <v>4243</v>
      </c>
      <c r="BJ26" s="76">
        <v>16673</v>
      </c>
      <c r="BK26" s="76">
        <v>69138</v>
      </c>
      <c r="BL26" s="76">
        <v>17636</v>
      </c>
      <c r="BM26" s="76">
        <v>21327</v>
      </c>
      <c r="BN26" s="76">
        <v>23660</v>
      </c>
      <c r="BO26" s="77">
        <v>6515</v>
      </c>
    </row>
    <row r="27" spans="1:67" s="7" customFormat="1" ht="11.25" customHeight="1">
      <c r="A27" s="10" t="s">
        <v>123</v>
      </c>
      <c r="B27" s="4">
        <v>3.23</v>
      </c>
      <c r="C27" s="4">
        <v>1.47</v>
      </c>
      <c r="D27" s="16">
        <v>53.5</v>
      </c>
      <c r="E27" s="4" t="s">
        <v>139</v>
      </c>
      <c r="F27" s="76">
        <v>314946</v>
      </c>
      <c r="G27" s="76">
        <v>71851</v>
      </c>
      <c r="H27" s="76">
        <v>6607</v>
      </c>
      <c r="I27" s="76">
        <v>7149</v>
      </c>
      <c r="J27" s="76">
        <v>6019</v>
      </c>
      <c r="K27" s="76">
        <v>3586</v>
      </c>
      <c r="L27" s="77">
        <v>8307</v>
      </c>
      <c r="M27" s="79">
        <v>3127</v>
      </c>
      <c r="N27" s="76">
        <v>3041</v>
      </c>
      <c r="O27" s="76">
        <v>4709</v>
      </c>
      <c r="P27" s="76">
        <v>8409</v>
      </c>
      <c r="Q27" s="77">
        <v>4581</v>
      </c>
      <c r="R27" s="77">
        <v>3810</v>
      </c>
      <c r="S27" s="76">
        <v>12507</v>
      </c>
      <c r="T27" s="76">
        <v>22013</v>
      </c>
      <c r="U27" s="76">
        <v>11575</v>
      </c>
      <c r="V27" s="76">
        <v>10438</v>
      </c>
      <c r="W27" s="76">
        <v>18324</v>
      </c>
      <c r="X27" s="76">
        <v>8222</v>
      </c>
      <c r="Y27" s="76">
        <v>4890</v>
      </c>
      <c r="Z27" s="77">
        <v>331</v>
      </c>
      <c r="AA27" s="79">
        <v>4881</v>
      </c>
      <c r="AB27" s="76">
        <v>14467</v>
      </c>
      <c r="AC27" s="76">
        <v>6614</v>
      </c>
      <c r="AD27" s="76">
        <v>1275</v>
      </c>
      <c r="AE27" s="76">
        <v>748</v>
      </c>
      <c r="AF27" s="76">
        <v>2182</v>
      </c>
      <c r="AG27" s="76">
        <v>2441</v>
      </c>
      <c r="AH27" s="77">
        <v>1207</v>
      </c>
      <c r="AI27" s="91" t="s">
        <v>123</v>
      </c>
      <c r="AJ27" s="76">
        <v>16275</v>
      </c>
      <c r="AK27" s="76">
        <v>764</v>
      </c>
      <c r="AL27" s="76">
        <v>5423</v>
      </c>
      <c r="AM27" s="76">
        <v>4148</v>
      </c>
      <c r="AN27" s="76">
        <v>1626</v>
      </c>
      <c r="AO27" s="76">
        <v>276</v>
      </c>
      <c r="AP27" s="76">
        <v>1010</v>
      </c>
      <c r="AQ27" s="76">
        <v>1944</v>
      </c>
      <c r="AR27" s="76">
        <v>1083</v>
      </c>
      <c r="AS27" s="76">
        <v>11048</v>
      </c>
      <c r="AT27" s="76">
        <v>2066</v>
      </c>
      <c r="AU27" s="76">
        <v>1023</v>
      </c>
      <c r="AV27" s="76">
        <v>2155</v>
      </c>
      <c r="AW27" s="76">
        <v>5804</v>
      </c>
      <c r="AX27" s="76">
        <v>40155</v>
      </c>
      <c r="AY27" s="77">
        <v>6944</v>
      </c>
      <c r="AZ27" s="76">
        <v>22682</v>
      </c>
      <c r="BA27" s="76">
        <v>10529</v>
      </c>
      <c r="BB27" s="76">
        <v>10301</v>
      </c>
      <c r="BC27" s="76">
        <v>6726</v>
      </c>
      <c r="BD27" s="76">
        <v>183</v>
      </c>
      <c r="BE27" s="76">
        <v>3392</v>
      </c>
      <c r="BF27" s="76">
        <v>33379</v>
      </c>
      <c r="BG27" s="76">
        <v>3636</v>
      </c>
      <c r="BH27" s="76">
        <v>6465</v>
      </c>
      <c r="BI27" s="76">
        <v>4383</v>
      </c>
      <c r="BJ27" s="76">
        <v>18896</v>
      </c>
      <c r="BK27" s="76">
        <v>77132</v>
      </c>
      <c r="BL27" s="76">
        <v>20442</v>
      </c>
      <c r="BM27" s="76">
        <v>21874</v>
      </c>
      <c r="BN27" s="76">
        <v>28377</v>
      </c>
      <c r="BO27" s="77">
        <v>6439</v>
      </c>
    </row>
    <row r="28" spans="1:67" s="7" customFormat="1" ht="11.25" customHeight="1">
      <c r="A28" s="10" t="s">
        <v>124</v>
      </c>
      <c r="B28" s="18">
        <v>3.22</v>
      </c>
      <c r="C28" s="4">
        <v>1.45</v>
      </c>
      <c r="D28" s="16">
        <v>53.6</v>
      </c>
      <c r="E28" s="4" t="s">
        <v>139</v>
      </c>
      <c r="F28" s="76">
        <v>302264</v>
      </c>
      <c r="G28" s="76">
        <v>73125</v>
      </c>
      <c r="H28" s="76">
        <v>6647</v>
      </c>
      <c r="I28" s="76">
        <v>7611</v>
      </c>
      <c r="J28" s="76">
        <v>6336</v>
      </c>
      <c r="K28" s="76">
        <v>3561</v>
      </c>
      <c r="L28" s="77">
        <v>8675</v>
      </c>
      <c r="M28" s="79">
        <v>3535</v>
      </c>
      <c r="N28" s="76">
        <v>3004</v>
      </c>
      <c r="O28" s="76">
        <v>4873</v>
      </c>
      <c r="P28" s="76">
        <v>8309</v>
      </c>
      <c r="Q28" s="77">
        <v>4190</v>
      </c>
      <c r="R28" s="77">
        <v>3564</v>
      </c>
      <c r="S28" s="76">
        <v>12819</v>
      </c>
      <c r="T28" s="76">
        <v>20006</v>
      </c>
      <c r="U28" s="76">
        <v>11080</v>
      </c>
      <c r="V28" s="76">
        <v>8927</v>
      </c>
      <c r="W28" s="76">
        <v>20474</v>
      </c>
      <c r="X28" s="76">
        <v>10805</v>
      </c>
      <c r="Y28" s="76">
        <v>4340</v>
      </c>
      <c r="Z28" s="77">
        <v>293</v>
      </c>
      <c r="AA28" s="79">
        <v>5036</v>
      </c>
      <c r="AB28" s="76">
        <v>11241</v>
      </c>
      <c r="AC28" s="76">
        <v>4025</v>
      </c>
      <c r="AD28" s="76">
        <v>758</v>
      </c>
      <c r="AE28" s="76">
        <v>1020</v>
      </c>
      <c r="AF28" s="76">
        <v>2142</v>
      </c>
      <c r="AG28" s="76">
        <v>2225</v>
      </c>
      <c r="AH28" s="77">
        <v>1070</v>
      </c>
      <c r="AI28" s="91" t="s">
        <v>124</v>
      </c>
      <c r="AJ28" s="76">
        <v>11115</v>
      </c>
      <c r="AK28" s="76">
        <v>697</v>
      </c>
      <c r="AL28" s="76">
        <v>3567</v>
      </c>
      <c r="AM28" s="76">
        <v>2566</v>
      </c>
      <c r="AN28" s="76">
        <v>1193</v>
      </c>
      <c r="AO28" s="76">
        <v>191</v>
      </c>
      <c r="AP28" s="76">
        <v>730</v>
      </c>
      <c r="AQ28" s="76">
        <v>1429</v>
      </c>
      <c r="AR28" s="76">
        <v>741</v>
      </c>
      <c r="AS28" s="76">
        <v>11052</v>
      </c>
      <c r="AT28" s="76">
        <v>1935</v>
      </c>
      <c r="AU28" s="76">
        <v>828</v>
      </c>
      <c r="AV28" s="76">
        <v>2053</v>
      </c>
      <c r="AW28" s="76">
        <v>6235</v>
      </c>
      <c r="AX28" s="76">
        <v>36118</v>
      </c>
      <c r="AY28" s="77">
        <v>8880</v>
      </c>
      <c r="AZ28" s="76">
        <v>17422</v>
      </c>
      <c r="BA28" s="76">
        <v>9816</v>
      </c>
      <c r="BB28" s="76">
        <v>7021</v>
      </c>
      <c r="BC28" s="76">
        <v>4511</v>
      </c>
      <c r="BD28" s="76">
        <v>138</v>
      </c>
      <c r="BE28" s="76">
        <v>2372</v>
      </c>
      <c r="BF28" s="76">
        <v>34153</v>
      </c>
      <c r="BG28" s="76">
        <v>3013</v>
      </c>
      <c r="BH28" s="76">
        <v>6144</v>
      </c>
      <c r="BI28" s="76">
        <v>4367</v>
      </c>
      <c r="BJ28" s="76">
        <v>20629</v>
      </c>
      <c r="BK28" s="76">
        <v>77961</v>
      </c>
      <c r="BL28" s="76">
        <v>18551</v>
      </c>
      <c r="BM28" s="76">
        <v>20145</v>
      </c>
      <c r="BN28" s="76">
        <v>33657</v>
      </c>
      <c r="BO28" s="77">
        <v>5608</v>
      </c>
    </row>
    <row r="29" spans="1:67" s="7" customFormat="1" ht="11.25" customHeight="1">
      <c r="A29" s="10" t="s">
        <v>125</v>
      </c>
      <c r="B29" s="18">
        <v>3.21</v>
      </c>
      <c r="C29" s="4">
        <v>1.46</v>
      </c>
      <c r="D29" s="16">
        <v>53.7</v>
      </c>
      <c r="E29" s="4" t="s">
        <v>139</v>
      </c>
      <c r="F29" s="76">
        <v>283390</v>
      </c>
      <c r="G29" s="76">
        <v>70187</v>
      </c>
      <c r="H29" s="76">
        <v>7342</v>
      </c>
      <c r="I29" s="76">
        <v>7726</v>
      </c>
      <c r="J29" s="76">
        <v>5902</v>
      </c>
      <c r="K29" s="76">
        <v>3591</v>
      </c>
      <c r="L29" s="77">
        <v>9075</v>
      </c>
      <c r="M29" s="79">
        <v>3303</v>
      </c>
      <c r="N29" s="76">
        <v>3024</v>
      </c>
      <c r="O29" s="76">
        <v>4421</v>
      </c>
      <c r="P29" s="76">
        <v>7950</v>
      </c>
      <c r="Q29" s="77">
        <v>3551</v>
      </c>
      <c r="R29" s="77">
        <v>3373</v>
      </c>
      <c r="S29" s="76">
        <v>10930</v>
      </c>
      <c r="T29" s="76">
        <v>18489</v>
      </c>
      <c r="U29" s="76">
        <v>11126</v>
      </c>
      <c r="V29" s="76">
        <v>7363</v>
      </c>
      <c r="W29" s="76">
        <v>19504</v>
      </c>
      <c r="X29" s="76">
        <v>10057</v>
      </c>
      <c r="Y29" s="76">
        <v>4120</v>
      </c>
      <c r="Z29" s="77">
        <v>300</v>
      </c>
      <c r="AA29" s="79">
        <v>5026</v>
      </c>
      <c r="AB29" s="76">
        <v>9178</v>
      </c>
      <c r="AC29" s="76">
        <v>2426</v>
      </c>
      <c r="AD29" s="76">
        <v>910</v>
      </c>
      <c r="AE29" s="76">
        <v>737</v>
      </c>
      <c r="AF29" s="76">
        <v>2079</v>
      </c>
      <c r="AG29" s="76">
        <v>2156</v>
      </c>
      <c r="AH29" s="77">
        <v>869</v>
      </c>
      <c r="AI29" s="91" t="s">
        <v>125</v>
      </c>
      <c r="AJ29" s="76">
        <v>11756</v>
      </c>
      <c r="AK29" s="76">
        <v>420</v>
      </c>
      <c r="AL29" s="76">
        <v>4331</v>
      </c>
      <c r="AM29" s="76">
        <v>2494</v>
      </c>
      <c r="AN29" s="76">
        <v>1056</v>
      </c>
      <c r="AO29" s="76">
        <v>198</v>
      </c>
      <c r="AP29" s="76">
        <v>848</v>
      </c>
      <c r="AQ29" s="76">
        <v>1633</v>
      </c>
      <c r="AR29" s="76">
        <v>777</v>
      </c>
      <c r="AS29" s="76">
        <v>10800</v>
      </c>
      <c r="AT29" s="76">
        <v>1805</v>
      </c>
      <c r="AU29" s="76">
        <v>815</v>
      </c>
      <c r="AV29" s="76">
        <v>1830</v>
      </c>
      <c r="AW29" s="76">
        <v>6349</v>
      </c>
      <c r="AX29" s="76">
        <v>33167</v>
      </c>
      <c r="AY29" s="77">
        <v>6296</v>
      </c>
      <c r="AZ29" s="76">
        <v>18242</v>
      </c>
      <c r="BA29" s="76">
        <v>8629</v>
      </c>
      <c r="BB29" s="76">
        <v>13618</v>
      </c>
      <c r="BC29" s="76">
        <v>11072</v>
      </c>
      <c r="BD29" s="76">
        <v>176</v>
      </c>
      <c r="BE29" s="76">
        <v>2370</v>
      </c>
      <c r="BF29" s="76">
        <v>28132</v>
      </c>
      <c r="BG29" s="76">
        <v>2978</v>
      </c>
      <c r="BH29" s="76">
        <v>6038</v>
      </c>
      <c r="BI29" s="76">
        <v>4220</v>
      </c>
      <c r="BJ29" s="76">
        <v>14897</v>
      </c>
      <c r="BK29" s="76">
        <v>68560</v>
      </c>
      <c r="BL29" s="76">
        <v>18173</v>
      </c>
      <c r="BM29" s="76">
        <v>18524</v>
      </c>
      <c r="BN29" s="76">
        <v>21821</v>
      </c>
      <c r="BO29" s="77">
        <v>10042</v>
      </c>
    </row>
    <row r="30" spans="1:67" s="7" customFormat="1" ht="11.25" customHeight="1">
      <c r="A30" s="10" t="s">
        <v>126</v>
      </c>
      <c r="B30" s="18">
        <v>3.22</v>
      </c>
      <c r="C30" s="4">
        <v>1.44</v>
      </c>
      <c r="D30" s="16">
        <v>53.5</v>
      </c>
      <c r="E30" s="4" t="s">
        <v>139</v>
      </c>
      <c r="F30" s="76">
        <v>307211</v>
      </c>
      <c r="G30" s="76">
        <v>71359</v>
      </c>
      <c r="H30" s="76">
        <v>8202</v>
      </c>
      <c r="I30" s="76">
        <v>8236</v>
      </c>
      <c r="J30" s="76">
        <v>5460</v>
      </c>
      <c r="K30" s="76">
        <v>3609</v>
      </c>
      <c r="L30" s="77">
        <v>9421</v>
      </c>
      <c r="M30" s="79">
        <v>3184</v>
      </c>
      <c r="N30" s="76">
        <v>3096</v>
      </c>
      <c r="O30" s="76">
        <v>4432</v>
      </c>
      <c r="P30" s="76">
        <v>8178</v>
      </c>
      <c r="Q30" s="77">
        <v>3366</v>
      </c>
      <c r="R30" s="77">
        <v>3458</v>
      </c>
      <c r="S30" s="76">
        <v>10717</v>
      </c>
      <c r="T30" s="76">
        <v>20967</v>
      </c>
      <c r="U30" s="76">
        <v>11577</v>
      </c>
      <c r="V30" s="76">
        <v>9391</v>
      </c>
      <c r="W30" s="76">
        <v>18693</v>
      </c>
      <c r="X30" s="76">
        <v>8243</v>
      </c>
      <c r="Y30" s="76">
        <v>4558</v>
      </c>
      <c r="Z30" s="77">
        <v>620</v>
      </c>
      <c r="AA30" s="79">
        <v>5272</v>
      </c>
      <c r="AB30" s="76">
        <v>10541</v>
      </c>
      <c r="AC30" s="76">
        <v>3322</v>
      </c>
      <c r="AD30" s="76">
        <v>1082</v>
      </c>
      <c r="AE30" s="76">
        <v>821</v>
      </c>
      <c r="AF30" s="76">
        <v>2144</v>
      </c>
      <c r="AG30" s="76">
        <v>2088</v>
      </c>
      <c r="AH30" s="77">
        <v>1085</v>
      </c>
      <c r="AI30" s="91" t="s">
        <v>126</v>
      </c>
      <c r="AJ30" s="76">
        <v>15783</v>
      </c>
      <c r="AK30" s="76">
        <v>637</v>
      </c>
      <c r="AL30" s="76">
        <v>6292</v>
      </c>
      <c r="AM30" s="76">
        <v>3112</v>
      </c>
      <c r="AN30" s="76">
        <v>1340</v>
      </c>
      <c r="AO30" s="76">
        <v>315</v>
      </c>
      <c r="AP30" s="76">
        <v>1063</v>
      </c>
      <c r="AQ30" s="76">
        <v>1714</v>
      </c>
      <c r="AR30" s="76">
        <v>1310</v>
      </c>
      <c r="AS30" s="76">
        <v>11925</v>
      </c>
      <c r="AT30" s="76">
        <v>1883</v>
      </c>
      <c r="AU30" s="76">
        <v>995</v>
      </c>
      <c r="AV30" s="76">
        <v>2164</v>
      </c>
      <c r="AW30" s="76">
        <v>6883</v>
      </c>
      <c r="AX30" s="76">
        <v>36977</v>
      </c>
      <c r="AY30" s="77">
        <v>6713</v>
      </c>
      <c r="AZ30" s="76">
        <v>20021</v>
      </c>
      <c r="BA30" s="76">
        <v>10243</v>
      </c>
      <c r="BB30" s="76">
        <v>16985</v>
      </c>
      <c r="BC30" s="76">
        <v>14220</v>
      </c>
      <c r="BD30" s="76">
        <v>228</v>
      </c>
      <c r="BE30" s="76">
        <v>2536</v>
      </c>
      <c r="BF30" s="76">
        <v>28256</v>
      </c>
      <c r="BG30" s="76">
        <v>2350</v>
      </c>
      <c r="BH30" s="76">
        <v>5770</v>
      </c>
      <c r="BI30" s="76">
        <v>4500</v>
      </c>
      <c r="BJ30" s="76">
        <v>15636</v>
      </c>
      <c r="BK30" s="76">
        <v>75725</v>
      </c>
      <c r="BL30" s="76">
        <v>20552</v>
      </c>
      <c r="BM30" s="76">
        <v>18764</v>
      </c>
      <c r="BN30" s="76">
        <v>24345</v>
      </c>
      <c r="BO30" s="77">
        <v>12065</v>
      </c>
    </row>
    <row r="31" spans="1:67" s="7" customFormat="1" ht="11.25" customHeight="1">
      <c r="A31" s="10" t="s">
        <v>127</v>
      </c>
      <c r="B31" s="4">
        <v>3.21</v>
      </c>
      <c r="C31" s="4">
        <v>1.44</v>
      </c>
      <c r="D31" s="16">
        <v>53.5</v>
      </c>
      <c r="E31" s="4" t="s">
        <v>139</v>
      </c>
      <c r="F31" s="76">
        <v>295345</v>
      </c>
      <c r="G31" s="76">
        <v>68543</v>
      </c>
      <c r="H31" s="76">
        <v>6903</v>
      </c>
      <c r="I31" s="76">
        <v>8113</v>
      </c>
      <c r="J31" s="76">
        <v>5534</v>
      </c>
      <c r="K31" s="76">
        <v>3421</v>
      </c>
      <c r="L31" s="77">
        <v>8377</v>
      </c>
      <c r="M31" s="79">
        <v>2740</v>
      </c>
      <c r="N31" s="76">
        <v>3209</v>
      </c>
      <c r="O31" s="76">
        <v>4407</v>
      </c>
      <c r="P31" s="76">
        <v>7926</v>
      </c>
      <c r="Q31" s="77">
        <v>2919</v>
      </c>
      <c r="R31" s="77">
        <v>3242</v>
      </c>
      <c r="S31" s="76">
        <v>11753</v>
      </c>
      <c r="T31" s="76">
        <v>19117</v>
      </c>
      <c r="U31" s="76">
        <v>11307</v>
      </c>
      <c r="V31" s="76">
        <v>7810</v>
      </c>
      <c r="W31" s="76">
        <v>19255</v>
      </c>
      <c r="X31" s="76">
        <v>7922</v>
      </c>
      <c r="Y31" s="76">
        <v>5172</v>
      </c>
      <c r="Z31" s="77">
        <v>1423</v>
      </c>
      <c r="AA31" s="79">
        <v>4737</v>
      </c>
      <c r="AB31" s="76">
        <v>10213</v>
      </c>
      <c r="AC31" s="76">
        <v>2983</v>
      </c>
      <c r="AD31" s="76">
        <v>1104</v>
      </c>
      <c r="AE31" s="76">
        <v>1155</v>
      </c>
      <c r="AF31" s="76">
        <v>2171</v>
      </c>
      <c r="AG31" s="76">
        <v>1948</v>
      </c>
      <c r="AH31" s="77">
        <v>851</v>
      </c>
      <c r="AI31" s="91" t="s">
        <v>127</v>
      </c>
      <c r="AJ31" s="76">
        <v>16572</v>
      </c>
      <c r="AK31" s="76">
        <v>653</v>
      </c>
      <c r="AL31" s="76">
        <v>7059</v>
      </c>
      <c r="AM31" s="76">
        <v>2936</v>
      </c>
      <c r="AN31" s="76">
        <v>1481</v>
      </c>
      <c r="AO31" s="76">
        <v>349</v>
      </c>
      <c r="AP31" s="76">
        <v>1353</v>
      </c>
      <c r="AQ31" s="76">
        <v>1547</v>
      </c>
      <c r="AR31" s="76">
        <v>1195</v>
      </c>
      <c r="AS31" s="76">
        <v>12259</v>
      </c>
      <c r="AT31" s="76">
        <v>1881</v>
      </c>
      <c r="AU31" s="76">
        <v>735</v>
      </c>
      <c r="AV31" s="76">
        <v>2207</v>
      </c>
      <c r="AW31" s="76">
        <v>7437</v>
      </c>
      <c r="AX31" s="76">
        <v>38416</v>
      </c>
      <c r="AY31" s="77">
        <v>6252</v>
      </c>
      <c r="AZ31" s="76">
        <v>20484</v>
      </c>
      <c r="BA31" s="76">
        <v>11680</v>
      </c>
      <c r="BB31" s="76">
        <v>10220</v>
      </c>
      <c r="BC31" s="76">
        <v>7534</v>
      </c>
      <c r="BD31" s="76">
        <v>164</v>
      </c>
      <c r="BE31" s="76">
        <v>2522</v>
      </c>
      <c r="BF31" s="76">
        <v>29290</v>
      </c>
      <c r="BG31" s="76">
        <v>2570</v>
      </c>
      <c r="BH31" s="76">
        <v>6423</v>
      </c>
      <c r="BI31" s="76">
        <v>4416</v>
      </c>
      <c r="BJ31" s="76">
        <v>15880</v>
      </c>
      <c r="BK31" s="76">
        <v>71461</v>
      </c>
      <c r="BL31" s="76">
        <v>19418</v>
      </c>
      <c r="BM31" s="76">
        <v>18105</v>
      </c>
      <c r="BN31" s="76">
        <v>27669</v>
      </c>
      <c r="BO31" s="77">
        <v>6268</v>
      </c>
    </row>
    <row r="32" spans="1:79" s="7" customFormat="1" ht="11.25" customHeight="1">
      <c r="A32" s="10" t="s">
        <v>128</v>
      </c>
      <c r="B32" s="18">
        <v>3.22</v>
      </c>
      <c r="C32" s="4">
        <v>1.44</v>
      </c>
      <c r="D32" s="16">
        <v>53.6</v>
      </c>
      <c r="E32" s="4" t="s">
        <v>139</v>
      </c>
      <c r="F32" s="76">
        <v>360535</v>
      </c>
      <c r="G32" s="76">
        <v>88957</v>
      </c>
      <c r="H32" s="76">
        <v>8737</v>
      </c>
      <c r="I32" s="76">
        <v>13189</v>
      </c>
      <c r="J32" s="76">
        <v>6958</v>
      </c>
      <c r="K32" s="76">
        <v>3759</v>
      </c>
      <c r="L32" s="77">
        <v>9756</v>
      </c>
      <c r="M32" s="79">
        <v>3316</v>
      </c>
      <c r="N32" s="76">
        <v>3683</v>
      </c>
      <c r="O32" s="76">
        <v>5957</v>
      </c>
      <c r="P32" s="76">
        <v>11271</v>
      </c>
      <c r="Q32" s="77">
        <v>3402</v>
      </c>
      <c r="R32" s="77">
        <v>4812</v>
      </c>
      <c r="S32" s="76">
        <v>14117</v>
      </c>
      <c r="T32" s="76">
        <v>24663</v>
      </c>
      <c r="U32" s="76">
        <v>12715</v>
      </c>
      <c r="V32" s="76">
        <v>11947</v>
      </c>
      <c r="W32" s="76">
        <v>22768</v>
      </c>
      <c r="X32" s="76">
        <v>8979</v>
      </c>
      <c r="Y32" s="76">
        <v>6247</v>
      </c>
      <c r="Z32" s="77">
        <v>2512</v>
      </c>
      <c r="AA32" s="79">
        <v>5030</v>
      </c>
      <c r="AB32" s="76">
        <v>15027</v>
      </c>
      <c r="AC32" s="76">
        <v>4889</v>
      </c>
      <c r="AD32" s="76">
        <v>1906</v>
      </c>
      <c r="AE32" s="76">
        <v>1304</v>
      </c>
      <c r="AF32" s="76">
        <v>3219</v>
      </c>
      <c r="AG32" s="76">
        <v>2526</v>
      </c>
      <c r="AH32" s="77">
        <v>1183</v>
      </c>
      <c r="AI32" s="91" t="s">
        <v>128</v>
      </c>
      <c r="AJ32" s="76">
        <v>18084</v>
      </c>
      <c r="AK32" s="76">
        <v>461</v>
      </c>
      <c r="AL32" s="76">
        <v>7793</v>
      </c>
      <c r="AM32" s="76">
        <v>3071</v>
      </c>
      <c r="AN32" s="76">
        <v>1933</v>
      </c>
      <c r="AO32" s="76">
        <v>293</v>
      </c>
      <c r="AP32" s="76">
        <v>1738</v>
      </c>
      <c r="AQ32" s="76">
        <v>1735</v>
      </c>
      <c r="AR32" s="76">
        <v>1060</v>
      </c>
      <c r="AS32" s="76">
        <v>12898</v>
      </c>
      <c r="AT32" s="76">
        <v>2203</v>
      </c>
      <c r="AU32" s="76">
        <v>1164</v>
      </c>
      <c r="AV32" s="76">
        <v>2703</v>
      </c>
      <c r="AW32" s="76">
        <v>6827</v>
      </c>
      <c r="AX32" s="76">
        <v>37882</v>
      </c>
      <c r="AY32" s="77">
        <v>6668</v>
      </c>
      <c r="AZ32" s="76">
        <v>20586</v>
      </c>
      <c r="BA32" s="76">
        <v>10628</v>
      </c>
      <c r="BB32" s="76">
        <v>9535</v>
      </c>
      <c r="BC32" s="76">
        <v>6263</v>
      </c>
      <c r="BD32" s="76">
        <v>195</v>
      </c>
      <c r="BE32" s="76">
        <v>3077</v>
      </c>
      <c r="BF32" s="76">
        <v>37304</v>
      </c>
      <c r="BG32" s="76">
        <v>5611</v>
      </c>
      <c r="BH32" s="76">
        <v>9926</v>
      </c>
      <c r="BI32" s="76">
        <v>5006</v>
      </c>
      <c r="BJ32" s="76">
        <v>16761</v>
      </c>
      <c r="BK32" s="76">
        <v>93417</v>
      </c>
      <c r="BL32" s="76">
        <v>19152</v>
      </c>
      <c r="BM32" s="76">
        <v>27120</v>
      </c>
      <c r="BN32" s="76">
        <v>41394</v>
      </c>
      <c r="BO32" s="77">
        <v>5751</v>
      </c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</row>
    <row r="33" spans="1:67" s="7" customFormat="1" ht="11.25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78"/>
      <c r="M33" s="14"/>
      <c r="N33" s="4"/>
      <c r="O33" s="4"/>
      <c r="P33" s="4"/>
      <c r="Q33" s="78"/>
      <c r="R33" s="78"/>
      <c r="S33" s="4"/>
      <c r="T33" s="4"/>
      <c r="U33" s="4"/>
      <c r="V33" s="4"/>
      <c r="W33" s="4"/>
      <c r="X33" s="4"/>
      <c r="Y33" s="4"/>
      <c r="Z33" s="78"/>
      <c r="AA33" s="14"/>
      <c r="AB33" s="4"/>
      <c r="AC33" s="4"/>
      <c r="AD33" s="4"/>
      <c r="AE33" s="4"/>
      <c r="AF33" s="4"/>
      <c r="AG33" s="4"/>
      <c r="AH33" s="78"/>
      <c r="AI33" s="9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78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78"/>
    </row>
    <row r="34" spans="1:67" s="7" customFormat="1" ht="11.25" customHeight="1">
      <c r="A34" s="9" t="s">
        <v>198</v>
      </c>
      <c r="B34" s="18">
        <v>3.22</v>
      </c>
      <c r="C34" s="4">
        <v>1.44</v>
      </c>
      <c r="D34" s="16">
        <v>53.5</v>
      </c>
      <c r="E34" s="4"/>
      <c r="F34" s="76">
        <v>305188</v>
      </c>
      <c r="G34" s="76">
        <v>65899</v>
      </c>
      <c r="H34" s="76">
        <v>6004</v>
      </c>
      <c r="I34" s="76">
        <v>7689</v>
      </c>
      <c r="J34" s="76">
        <v>5566</v>
      </c>
      <c r="K34" s="76">
        <v>3164</v>
      </c>
      <c r="L34" s="76">
        <v>7713</v>
      </c>
      <c r="M34" s="77">
        <v>2538</v>
      </c>
      <c r="N34" s="79">
        <v>2816</v>
      </c>
      <c r="O34" s="76">
        <v>4604</v>
      </c>
      <c r="P34" s="76">
        <v>7606</v>
      </c>
      <c r="Q34" s="77">
        <v>2823</v>
      </c>
      <c r="R34" s="77">
        <v>2660</v>
      </c>
      <c r="S34" s="76">
        <v>12715</v>
      </c>
      <c r="T34" s="76">
        <v>15693</v>
      </c>
      <c r="U34" s="76">
        <v>11304</v>
      </c>
      <c r="V34" s="76">
        <v>4389</v>
      </c>
      <c r="W34" s="76">
        <v>25977</v>
      </c>
      <c r="X34" s="76">
        <v>11591</v>
      </c>
      <c r="Y34" s="77">
        <v>7245</v>
      </c>
      <c r="Z34" s="79">
        <v>2274</v>
      </c>
      <c r="AA34" s="76">
        <v>4867</v>
      </c>
      <c r="AB34" s="76">
        <v>9295</v>
      </c>
      <c r="AC34" s="76">
        <v>3204</v>
      </c>
      <c r="AD34" s="76">
        <v>874</v>
      </c>
      <c r="AE34" s="76">
        <v>746</v>
      </c>
      <c r="AF34" s="76">
        <v>2142</v>
      </c>
      <c r="AG34" s="77">
        <v>1576</v>
      </c>
      <c r="AH34" s="78">
        <v>752</v>
      </c>
      <c r="AI34" s="9" t="s">
        <v>198</v>
      </c>
      <c r="AJ34" s="76">
        <v>15875</v>
      </c>
      <c r="AK34" s="76">
        <v>473</v>
      </c>
      <c r="AL34" s="76">
        <v>6856</v>
      </c>
      <c r="AM34" s="76">
        <v>2986</v>
      </c>
      <c r="AN34" s="76">
        <v>1425</v>
      </c>
      <c r="AO34" s="76">
        <v>233</v>
      </c>
      <c r="AP34" s="76">
        <v>1309</v>
      </c>
      <c r="AQ34" s="76">
        <v>1648</v>
      </c>
      <c r="AR34" s="76">
        <v>947</v>
      </c>
      <c r="AS34" s="76">
        <v>11400</v>
      </c>
      <c r="AT34" s="76">
        <v>1853</v>
      </c>
      <c r="AU34" s="76">
        <v>834</v>
      </c>
      <c r="AV34" s="76">
        <v>2179</v>
      </c>
      <c r="AW34" s="76">
        <v>6534</v>
      </c>
      <c r="AX34" s="76">
        <v>35324</v>
      </c>
      <c r="AY34" s="77">
        <v>6610</v>
      </c>
      <c r="AZ34" s="76">
        <v>18075</v>
      </c>
      <c r="BA34" s="76">
        <v>10639</v>
      </c>
      <c r="BB34" s="76">
        <v>11645</v>
      </c>
      <c r="BC34" s="76">
        <v>8986</v>
      </c>
      <c r="BD34" s="76">
        <v>329</v>
      </c>
      <c r="BE34" s="76">
        <v>2330</v>
      </c>
      <c r="BF34" s="76">
        <v>29377</v>
      </c>
      <c r="BG34" s="76">
        <v>3583</v>
      </c>
      <c r="BH34" s="76">
        <v>6218</v>
      </c>
      <c r="BI34" s="76">
        <v>4420</v>
      </c>
      <c r="BJ34" s="76">
        <v>15156</v>
      </c>
      <c r="BK34" s="76">
        <v>84702</v>
      </c>
      <c r="BL34" s="76">
        <v>19466</v>
      </c>
      <c r="BM34" s="76">
        <v>19756</v>
      </c>
      <c r="BN34" s="76">
        <v>39861</v>
      </c>
      <c r="BO34" s="77">
        <v>5619</v>
      </c>
    </row>
    <row r="35" spans="1:67" s="7" customFormat="1" ht="11.25" customHeight="1">
      <c r="A35" s="10" t="s">
        <v>118</v>
      </c>
      <c r="B35" s="4">
        <v>3.21</v>
      </c>
      <c r="C35" s="4">
        <v>1.43</v>
      </c>
      <c r="D35" s="16">
        <v>53.6</v>
      </c>
      <c r="E35" s="4"/>
      <c r="F35" s="76">
        <v>274978</v>
      </c>
      <c r="G35" s="76">
        <v>64041</v>
      </c>
      <c r="H35" s="76">
        <v>6318</v>
      </c>
      <c r="I35" s="76">
        <v>7496</v>
      </c>
      <c r="J35" s="76">
        <v>5360</v>
      </c>
      <c r="K35" s="76">
        <v>3248</v>
      </c>
      <c r="L35" s="77">
        <v>7652</v>
      </c>
      <c r="M35" s="79">
        <v>2784</v>
      </c>
      <c r="N35" s="76">
        <v>2864</v>
      </c>
      <c r="O35" s="76">
        <v>4907</v>
      </c>
      <c r="P35" s="76">
        <v>7200</v>
      </c>
      <c r="Q35" s="77">
        <v>2818</v>
      </c>
      <c r="R35" s="77">
        <v>2859</v>
      </c>
      <c r="S35" s="76">
        <v>10534</v>
      </c>
      <c r="T35" s="76">
        <v>17692</v>
      </c>
      <c r="U35" s="76">
        <v>11215</v>
      </c>
      <c r="V35" s="76">
        <v>6477</v>
      </c>
      <c r="W35" s="76">
        <v>25723</v>
      </c>
      <c r="X35" s="76">
        <v>11212</v>
      </c>
      <c r="Y35" s="76">
        <v>7505</v>
      </c>
      <c r="Z35" s="77">
        <v>2271</v>
      </c>
      <c r="AA35" s="79">
        <v>4734</v>
      </c>
      <c r="AB35" s="76">
        <v>8256</v>
      </c>
      <c r="AC35" s="76">
        <v>2708</v>
      </c>
      <c r="AD35" s="76">
        <v>659</v>
      </c>
      <c r="AE35" s="76">
        <v>648</v>
      </c>
      <c r="AF35" s="76">
        <v>1732</v>
      </c>
      <c r="AG35" s="76">
        <v>1631</v>
      </c>
      <c r="AH35" s="77">
        <v>878</v>
      </c>
      <c r="AI35" s="10" t="s">
        <v>118</v>
      </c>
      <c r="AJ35" s="76">
        <v>11280</v>
      </c>
      <c r="AK35" s="76">
        <v>332</v>
      </c>
      <c r="AL35" s="76">
        <v>4997</v>
      </c>
      <c r="AM35" s="76">
        <v>2083</v>
      </c>
      <c r="AN35" s="76">
        <v>947</v>
      </c>
      <c r="AO35" s="76">
        <v>266</v>
      </c>
      <c r="AP35" s="76">
        <v>843</v>
      </c>
      <c r="AQ35" s="76">
        <v>1103</v>
      </c>
      <c r="AR35" s="76">
        <v>709</v>
      </c>
      <c r="AS35" s="76">
        <v>11228</v>
      </c>
      <c r="AT35" s="76">
        <v>1941</v>
      </c>
      <c r="AU35" s="76">
        <v>910</v>
      </c>
      <c r="AV35" s="76">
        <v>1671</v>
      </c>
      <c r="AW35" s="76">
        <v>6705</v>
      </c>
      <c r="AX35" s="76">
        <v>32376</v>
      </c>
      <c r="AY35" s="77">
        <v>5212</v>
      </c>
      <c r="AZ35" s="76">
        <v>17625</v>
      </c>
      <c r="BA35" s="76">
        <v>9539</v>
      </c>
      <c r="BB35" s="76">
        <v>12731</v>
      </c>
      <c r="BC35" s="76">
        <v>10377</v>
      </c>
      <c r="BD35" s="76">
        <v>181</v>
      </c>
      <c r="BE35" s="76">
        <v>2173</v>
      </c>
      <c r="BF35" s="76">
        <v>27011</v>
      </c>
      <c r="BG35" s="76">
        <v>3177</v>
      </c>
      <c r="BH35" s="76">
        <v>4842</v>
      </c>
      <c r="BI35" s="76">
        <v>4510</v>
      </c>
      <c r="BJ35" s="76">
        <v>14482</v>
      </c>
      <c r="BK35" s="76">
        <v>64640</v>
      </c>
      <c r="BL35" s="76">
        <v>18580</v>
      </c>
      <c r="BM35" s="76">
        <v>17101</v>
      </c>
      <c r="BN35" s="76">
        <v>22033</v>
      </c>
      <c r="BO35" s="77">
        <v>6926</v>
      </c>
    </row>
    <row r="36" spans="1:67" s="7" customFormat="1" ht="11.25" customHeight="1">
      <c r="A36" s="10" t="s">
        <v>119</v>
      </c>
      <c r="B36" s="18">
        <v>3.21</v>
      </c>
      <c r="C36" s="4">
        <v>1.42</v>
      </c>
      <c r="D36" s="16">
        <v>53.7</v>
      </c>
      <c r="E36" s="4"/>
      <c r="F36" s="76">
        <v>329946</v>
      </c>
      <c r="G36" s="76">
        <v>71800</v>
      </c>
      <c r="H36" s="76">
        <v>7033</v>
      </c>
      <c r="I36" s="76">
        <v>8321</v>
      </c>
      <c r="J36" s="76">
        <v>5887</v>
      </c>
      <c r="K36" s="76">
        <v>3618</v>
      </c>
      <c r="L36" s="77">
        <v>8274</v>
      </c>
      <c r="M36" s="79">
        <v>2891</v>
      </c>
      <c r="N36" s="76">
        <v>3034</v>
      </c>
      <c r="O36" s="76">
        <v>5430</v>
      </c>
      <c r="P36" s="76">
        <v>7917</v>
      </c>
      <c r="Q36" s="77">
        <v>3331</v>
      </c>
      <c r="R36" s="77">
        <v>3391</v>
      </c>
      <c r="S36" s="76">
        <v>12672</v>
      </c>
      <c r="T36" s="76">
        <v>18087</v>
      </c>
      <c r="U36" s="76">
        <v>10901</v>
      </c>
      <c r="V36" s="76">
        <v>7186</v>
      </c>
      <c r="W36" s="76">
        <v>23360</v>
      </c>
      <c r="X36" s="76">
        <v>9925</v>
      </c>
      <c r="Y36" s="76">
        <v>7169</v>
      </c>
      <c r="Z36" s="77">
        <v>1550</v>
      </c>
      <c r="AA36" s="79">
        <v>4717</v>
      </c>
      <c r="AB36" s="76">
        <v>10029</v>
      </c>
      <c r="AC36" s="76">
        <v>3142</v>
      </c>
      <c r="AD36" s="76">
        <v>943</v>
      </c>
      <c r="AE36" s="76">
        <v>890</v>
      </c>
      <c r="AF36" s="76">
        <v>2223</v>
      </c>
      <c r="AG36" s="76">
        <v>2051</v>
      </c>
      <c r="AH36" s="77">
        <v>780</v>
      </c>
      <c r="AI36" s="10" t="s">
        <v>119</v>
      </c>
      <c r="AJ36" s="76">
        <v>16967</v>
      </c>
      <c r="AK36" s="76">
        <v>398</v>
      </c>
      <c r="AL36" s="76">
        <v>7740</v>
      </c>
      <c r="AM36" s="76">
        <v>3063</v>
      </c>
      <c r="AN36" s="76">
        <v>1105</v>
      </c>
      <c r="AO36" s="76">
        <v>303</v>
      </c>
      <c r="AP36" s="76">
        <v>1041</v>
      </c>
      <c r="AQ36" s="76">
        <v>2068</v>
      </c>
      <c r="AR36" s="76">
        <v>1248</v>
      </c>
      <c r="AS36" s="76">
        <v>13036</v>
      </c>
      <c r="AT36" s="76">
        <v>2137</v>
      </c>
      <c r="AU36" s="76">
        <v>916</v>
      </c>
      <c r="AV36" s="76">
        <v>2402</v>
      </c>
      <c r="AW36" s="76">
        <v>7581</v>
      </c>
      <c r="AX36" s="76">
        <v>42266</v>
      </c>
      <c r="AY36" s="77">
        <v>7053</v>
      </c>
      <c r="AZ36" s="76">
        <v>25930</v>
      </c>
      <c r="BA36" s="76">
        <v>9283</v>
      </c>
      <c r="BB36" s="76">
        <v>14854</v>
      </c>
      <c r="BC36" s="76">
        <v>10975</v>
      </c>
      <c r="BD36" s="76">
        <v>966</v>
      </c>
      <c r="BE36" s="76">
        <v>2912</v>
      </c>
      <c r="BF36" s="76">
        <v>31993</v>
      </c>
      <c r="BG36" s="76">
        <v>4022</v>
      </c>
      <c r="BH36" s="76">
        <v>7056</v>
      </c>
      <c r="BI36" s="76">
        <v>4955</v>
      </c>
      <c r="BJ36" s="76">
        <v>15961</v>
      </c>
      <c r="BK36" s="76">
        <v>87554</v>
      </c>
      <c r="BL36" s="76">
        <v>22151</v>
      </c>
      <c r="BM36" s="76">
        <v>19513</v>
      </c>
      <c r="BN36" s="76">
        <v>32896</v>
      </c>
      <c r="BO36" s="77">
        <v>12995</v>
      </c>
    </row>
    <row r="37" spans="1:67" s="7" customFormat="1" ht="11.25" customHeight="1">
      <c r="A37" s="10" t="s">
        <v>120</v>
      </c>
      <c r="B37" s="4">
        <v>3.19</v>
      </c>
      <c r="C37" s="4">
        <v>1.43</v>
      </c>
      <c r="D37" s="16">
        <v>53.7</v>
      </c>
      <c r="E37" s="4"/>
      <c r="F37" s="76">
        <v>320068</v>
      </c>
      <c r="G37" s="76">
        <v>68908</v>
      </c>
      <c r="H37" s="76">
        <v>6845</v>
      </c>
      <c r="I37" s="76">
        <v>7944</v>
      </c>
      <c r="J37" s="76">
        <v>5869</v>
      </c>
      <c r="K37" s="76">
        <v>3555</v>
      </c>
      <c r="L37" s="77">
        <v>8506</v>
      </c>
      <c r="M37" s="79">
        <v>2657</v>
      </c>
      <c r="N37" s="76">
        <v>3010</v>
      </c>
      <c r="O37" s="76">
        <v>4817</v>
      </c>
      <c r="P37" s="76">
        <v>7698</v>
      </c>
      <c r="Q37" s="77">
        <v>3486</v>
      </c>
      <c r="R37" s="77">
        <v>3300</v>
      </c>
      <c r="S37" s="76">
        <v>11222</v>
      </c>
      <c r="T37" s="76">
        <v>20040</v>
      </c>
      <c r="U37" s="76">
        <v>11534</v>
      </c>
      <c r="V37" s="76">
        <v>8506</v>
      </c>
      <c r="W37" s="76">
        <v>21061</v>
      </c>
      <c r="X37" s="76">
        <v>8862</v>
      </c>
      <c r="Y37" s="76">
        <v>6574</v>
      </c>
      <c r="Z37" s="77">
        <v>849</v>
      </c>
      <c r="AA37" s="79">
        <v>4776</v>
      </c>
      <c r="AB37" s="76">
        <v>9448</v>
      </c>
      <c r="AC37" s="76">
        <v>2705</v>
      </c>
      <c r="AD37" s="76">
        <v>909</v>
      </c>
      <c r="AE37" s="76">
        <v>677</v>
      </c>
      <c r="AF37" s="76">
        <v>2217</v>
      </c>
      <c r="AG37" s="76">
        <v>1957</v>
      </c>
      <c r="AH37" s="77">
        <v>983</v>
      </c>
      <c r="AI37" s="10" t="s">
        <v>120</v>
      </c>
      <c r="AJ37" s="76">
        <v>15728</v>
      </c>
      <c r="AK37" s="76">
        <v>332</v>
      </c>
      <c r="AL37" s="76">
        <v>5804</v>
      </c>
      <c r="AM37" s="76">
        <v>3343</v>
      </c>
      <c r="AN37" s="76">
        <v>1254</v>
      </c>
      <c r="AO37" s="76">
        <v>245</v>
      </c>
      <c r="AP37" s="76">
        <v>1112</v>
      </c>
      <c r="AQ37" s="76">
        <v>1941</v>
      </c>
      <c r="AR37" s="76">
        <v>1697</v>
      </c>
      <c r="AS37" s="76">
        <v>10995</v>
      </c>
      <c r="AT37" s="76">
        <v>1842</v>
      </c>
      <c r="AU37" s="76">
        <v>864</v>
      </c>
      <c r="AV37" s="76">
        <v>1875</v>
      </c>
      <c r="AW37" s="76">
        <v>6414</v>
      </c>
      <c r="AX37" s="76">
        <v>36475</v>
      </c>
      <c r="AY37" s="77">
        <v>7880</v>
      </c>
      <c r="AZ37" s="76">
        <v>17847</v>
      </c>
      <c r="BA37" s="76">
        <v>10749</v>
      </c>
      <c r="BB37" s="76">
        <v>23877</v>
      </c>
      <c r="BC37" s="76">
        <v>19701</v>
      </c>
      <c r="BD37" s="76">
        <v>835</v>
      </c>
      <c r="BE37" s="76">
        <v>3340</v>
      </c>
      <c r="BF37" s="76">
        <v>32327</v>
      </c>
      <c r="BG37" s="76">
        <v>3200</v>
      </c>
      <c r="BH37" s="76">
        <v>7624</v>
      </c>
      <c r="BI37" s="76">
        <v>4803</v>
      </c>
      <c r="BJ37" s="76">
        <v>16700</v>
      </c>
      <c r="BK37" s="76">
        <v>81209</v>
      </c>
      <c r="BL37" s="76">
        <v>19235</v>
      </c>
      <c r="BM37" s="76">
        <v>17931</v>
      </c>
      <c r="BN37" s="76">
        <v>28013</v>
      </c>
      <c r="BO37" s="77">
        <v>16030</v>
      </c>
    </row>
    <row r="38" spans="1:67" s="7" customFormat="1" ht="11.25" customHeight="1">
      <c r="A38" s="10" t="s">
        <v>121</v>
      </c>
      <c r="B38" s="75">
        <v>3.18</v>
      </c>
      <c r="C38" s="18">
        <v>1.41</v>
      </c>
      <c r="D38" s="75">
        <v>53.7</v>
      </c>
      <c r="E38" s="4"/>
      <c r="F38" s="47">
        <v>292183</v>
      </c>
      <c r="G38" s="47">
        <v>72912</v>
      </c>
      <c r="H38" s="47">
        <v>6915</v>
      </c>
      <c r="I38" s="47">
        <v>8025</v>
      </c>
      <c r="J38" s="47">
        <v>6104</v>
      </c>
      <c r="K38" s="47">
        <v>3743</v>
      </c>
      <c r="L38" s="17">
        <v>9412</v>
      </c>
      <c r="M38" s="52">
        <v>2739</v>
      </c>
      <c r="N38" s="47">
        <v>3175</v>
      </c>
      <c r="O38" s="47">
        <v>5038</v>
      </c>
      <c r="P38" s="47">
        <v>7763</v>
      </c>
      <c r="Q38" s="17">
        <v>3917</v>
      </c>
      <c r="R38" s="17">
        <v>3554</v>
      </c>
      <c r="S38" s="47">
        <v>12526</v>
      </c>
      <c r="T38" s="47">
        <v>20311</v>
      </c>
      <c r="U38" s="47">
        <v>11713</v>
      </c>
      <c r="V38" s="47">
        <v>8597</v>
      </c>
      <c r="W38" s="47">
        <v>19476</v>
      </c>
      <c r="X38" s="47">
        <v>8257</v>
      </c>
      <c r="Y38" s="47">
        <v>6074</v>
      </c>
      <c r="Z38" s="17">
        <v>553</v>
      </c>
      <c r="AA38" s="52">
        <v>4592</v>
      </c>
      <c r="AB38" s="47">
        <v>9814</v>
      </c>
      <c r="AC38" s="47">
        <v>2972</v>
      </c>
      <c r="AD38" s="47">
        <v>845</v>
      </c>
      <c r="AE38" s="47">
        <v>727</v>
      </c>
      <c r="AF38" s="47">
        <v>2171</v>
      </c>
      <c r="AG38" s="47">
        <v>2231</v>
      </c>
      <c r="AH38" s="17">
        <v>868</v>
      </c>
      <c r="AI38" s="10" t="s">
        <v>121</v>
      </c>
      <c r="AJ38" s="47">
        <v>14052</v>
      </c>
      <c r="AK38" s="47">
        <v>125</v>
      </c>
      <c r="AL38" s="47">
        <v>4766</v>
      </c>
      <c r="AM38" s="47">
        <v>3212</v>
      </c>
      <c r="AN38" s="47">
        <v>1349</v>
      </c>
      <c r="AO38" s="47">
        <v>326</v>
      </c>
      <c r="AP38" s="47">
        <v>1001</v>
      </c>
      <c r="AQ38" s="47">
        <v>1685</v>
      </c>
      <c r="AR38" s="47">
        <v>1588</v>
      </c>
      <c r="AS38" s="47">
        <v>11175</v>
      </c>
      <c r="AT38" s="47">
        <v>1963</v>
      </c>
      <c r="AU38" s="47">
        <v>915</v>
      </c>
      <c r="AV38" s="47">
        <v>1868</v>
      </c>
      <c r="AW38" s="47">
        <v>6430</v>
      </c>
      <c r="AX38" s="47">
        <v>33616</v>
      </c>
      <c r="AY38" s="17">
        <v>6126</v>
      </c>
      <c r="AZ38" s="47">
        <v>17415</v>
      </c>
      <c r="BA38" s="47">
        <v>10075</v>
      </c>
      <c r="BB38" s="47">
        <v>11375</v>
      </c>
      <c r="BC38" s="47">
        <v>8800</v>
      </c>
      <c r="BD38" s="47">
        <v>295</v>
      </c>
      <c r="BE38" s="47">
        <v>2280</v>
      </c>
      <c r="BF38" s="47">
        <v>30920</v>
      </c>
      <c r="BG38" s="47">
        <v>2295</v>
      </c>
      <c r="BH38" s="47">
        <v>6922</v>
      </c>
      <c r="BI38" s="47">
        <v>4725</v>
      </c>
      <c r="BJ38" s="47">
        <v>16978</v>
      </c>
      <c r="BK38" s="47">
        <v>68533</v>
      </c>
      <c r="BL38" s="47">
        <v>19639</v>
      </c>
      <c r="BM38" s="47">
        <v>17594</v>
      </c>
      <c r="BN38" s="47">
        <v>25828</v>
      </c>
      <c r="BO38" s="17">
        <v>5471</v>
      </c>
    </row>
    <row r="39" spans="1:67" s="7" customFormat="1" ht="11.25" customHeight="1">
      <c r="A39" s="10" t="s">
        <v>122</v>
      </c>
      <c r="B39" s="18">
        <v>3.18</v>
      </c>
      <c r="C39" s="18">
        <v>1.4</v>
      </c>
      <c r="D39" s="16">
        <v>53.7</v>
      </c>
      <c r="E39" s="4"/>
      <c r="F39" s="76">
        <v>290155</v>
      </c>
      <c r="G39" s="76">
        <v>70162</v>
      </c>
      <c r="H39" s="76">
        <v>6881</v>
      </c>
      <c r="I39" s="76">
        <v>7450</v>
      </c>
      <c r="J39" s="76">
        <v>5894</v>
      </c>
      <c r="K39" s="76">
        <v>3667</v>
      </c>
      <c r="L39" s="77">
        <v>9210</v>
      </c>
      <c r="M39" s="79">
        <v>3015</v>
      </c>
      <c r="N39" s="76">
        <v>3224</v>
      </c>
      <c r="O39" s="76">
        <v>4594</v>
      </c>
      <c r="P39" s="76">
        <v>7439</v>
      </c>
      <c r="Q39" s="77">
        <v>3729</v>
      </c>
      <c r="R39" s="77">
        <v>3795</v>
      </c>
      <c r="S39" s="76">
        <v>11262</v>
      </c>
      <c r="T39" s="76">
        <v>21980</v>
      </c>
      <c r="U39" s="76">
        <v>10888</v>
      </c>
      <c r="V39" s="76">
        <v>11092</v>
      </c>
      <c r="W39" s="76">
        <v>18012</v>
      </c>
      <c r="X39" s="76">
        <v>7545</v>
      </c>
      <c r="Y39" s="76">
        <v>5447</v>
      </c>
      <c r="Z39" s="77">
        <v>356</v>
      </c>
      <c r="AA39" s="79">
        <v>4664</v>
      </c>
      <c r="AB39" s="76">
        <v>11282</v>
      </c>
      <c r="AC39" s="76">
        <v>3674</v>
      </c>
      <c r="AD39" s="76">
        <v>1278</v>
      </c>
      <c r="AE39" s="76">
        <v>677</v>
      </c>
      <c r="AF39" s="76">
        <v>2285</v>
      </c>
      <c r="AG39" s="76">
        <v>2380</v>
      </c>
      <c r="AH39" s="77">
        <v>988</v>
      </c>
      <c r="AI39" s="10" t="s">
        <v>122</v>
      </c>
      <c r="AJ39" s="76">
        <v>15903</v>
      </c>
      <c r="AK39" s="76">
        <v>1029</v>
      </c>
      <c r="AL39" s="76">
        <v>5421</v>
      </c>
      <c r="AM39" s="76">
        <v>3585</v>
      </c>
      <c r="AN39" s="76">
        <v>1456</v>
      </c>
      <c r="AO39" s="76">
        <v>204</v>
      </c>
      <c r="AP39" s="76">
        <v>1082</v>
      </c>
      <c r="AQ39" s="76">
        <v>1906</v>
      </c>
      <c r="AR39" s="76">
        <v>1219</v>
      </c>
      <c r="AS39" s="76">
        <v>11323</v>
      </c>
      <c r="AT39" s="76">
        <v>1933</v>
      </c>
      <c r="AU39" s="76">
        <v>1023</v>
      </c>
      <c r="AV39" s="76">
        <v>2168</v>
      </c>
      <c r="AW39" s="76">
        <v>6199</v>
      </c>
      <c r="AX39" s="76">
        <v>34937</v>
      </c>
      <c r="AY39" s="77">
        <v>5385</v>
      </c>
      <c r="AZ39" s="76">
        <v>20002</v>
      </c>
      <c r="BA39" s="76">
        <v>9551</v>
      </c>
      <c r="BB39" s="76">
        <v>8678</v>
      </c>
      <c r="BC39" s="76">
        <v>6120</v>
      </c>
      <c r="BD39" s="76">
        <v>168</v>
      </c>
      <c r="BE39" s="76">
        <v>2390</v>
      </c>
      <c r="BF39" s="76">
        <v>28366</v>
      </c>
      <c r="BG39" s="76">
        <v>2611</v>
      </c>
      <c r="BH39" s="76">
        <v>6237</v>
      </c>
      <c r="BI39" s="76">
        <v>4502</v>
      </c>
      <c r="BJ39" s="76">
        <v>15016</v>
      </c>
      <c r="BK39" s="76">
        <v>69512</v>
      </c>
      <c r="BL39" s="76">
        <v>19994</v>
      </c>
      <c r="BM39" s="76">
        <v>19930</v>
      </c>
      <c r="BN39" s="76">
        <v>23884</v>
      </c>
      <c r="BO39" s="77">
        <v>5704</v>
      </c>
    </row>
    <row r="40" spans="1:67" s="7" customFormat="1" ht="11.25" customHeight="1">
      <c r="A40" s="10" t="s">
        <v>123</v>
      </c>
      <c r="B40" s="4">
        <v>3.18</v>
      </c>
      <c r="C40" s="93" t="s">
        <v>199</v>
      </c>
      <c r="D40" s="16">
        <v>53.7</v>
      </c>
      <c r="E40" s="4"/>
      <c r="F40" s="76">
        <v>316444</v>
      </c>
      <c r="G40" s="76">
        <v>70717</v>
      </c>
      <c r="H40" s="76">
        <v>6646</v>
      </c>
      <c r="I40" s="76">
        <v>7151</v>
      </c>
      <c r="J40" s="76">
        <v>5784</v>
      </c>
      <c r="K40" s="76">
        <v>3721</v>
      </c>
      <c r="L40" s="77">
        <v>8594</v>
      </c>
      <c r="M40" s="79">
        <v>3173</v>
      </c>
      <c r="N40" s="76">
        <v>3037</v>
      </c>
      <c r="O40" s="76">
        <v>4590</v>
      </c>
      <c r="P40" s="76">
        <v>8023</v>
      </c>
      <c r="Q40" s="77">
        <v>4267</v>
      </c>
      <c r="R40" s="77">
        <v>3610</v>
      </c>
      <c r="S40" s="76">
        <v>12122</v>
      </c>
      <c r="T40" s="76">
        <v>24571</v>
      </c>
      <c r="U40" s="76">
        <v>11528</v>
      </c>
      <c r="V40" s="76">
        <v>13043</v>
      </c>
      <c r="W40" s="76">
        <v>17937</v>
      </c>
      <c r="X40" s="76">
        <v>7770</v>
      </c>
      <c r="Y40" s="76">
        <v>4830</v>
      </c>
      <c r="Z40" s="77">
        <v>285</v>
      </c>
      <c r="AA40" s="79">
        <v>5053</v>
      </c>
      <c r="AB40" s="76">
        <v>12503</v>
      </c>
      <c r="AC40" s="76">
        <v>5017</v>
      </c>
      <c r="AD40" s="76">
        <v>1040</v>
      </c>
      <c r="AE40" s="76">
        <v>685</v>
      </c>
      <c r="AF40" s="76">
        <v>2155</v>
      </c>
      <c r="AG40" s="76">
        <v>2398</v>
      </c>
      <c r="AH40" s="77">
        <v>1208</v>
      </c>
      <c r="AI40" s="10" t="s">
        <v>123</v>
      </c>
      <c r="AJ40" s="76">
        <v>15144</v>
      </c>
      <c r="AK40" s="76">
        <v>435</v>
      </c>
      <c r="AL40" s="76">
        <v>5386</v>
      </c>
      <c r="AM40" s="76">
        <v>3666</v>
      </c>
      <c r="AN40" s="76">
        <v>1587</v>
      </c>
      <c r="AO40" s="76">
        <v>223</v>
      </c>
      <c r="AP40" s="76">
        <v>945</v>
      </c>
      <c r="AQ40" s="76">
        <v>1892</v>
      </c>
      <c r="AR40" s="76">
        <v>1010</v>
      </c>
      <c r="AS40" s="76">
        <v>11699</v>
      </c>
      <c r="AT40" s="76">
        <v>2189</v>
      </c>
      <c r="AU40" s="76">
        <v>875</v>
      </c>
      <c r="AV40" s="76">
        <v>2014</v>
      </c>
      <c r="AW40" s="76">
        <v>6622</v>
      </c>
      <c r="AX40" s="76">
        <v>39944</v>
      </c>
      <c r="AY40" s="77">
        <v>6770</v>
      </c>
      <c r="AZ40" s="76">
        <v>22107</v>
      </c>
      <c r="BA40" s="76">
        <v>11067</v>
      </c>
      <c r="BB40" s="76">
        <v>10303</v>
      </c>
      <c r="BC40" s="76">
        <v>7000</v>
      </c>
      <c r="BD40" s="76">
        <v>218</v>
      </c>
      <c r="BE40" s="76">
        <v>3085</v>
      </c>
      <c r="BF40" s="76">
        <v>33159</v>
      </c>
      <c r="BG40" s="76">
        <v>2679</v>
      </c>
      <c r="BH40" s="76">
        <v>6056</v>
      </c>
      <c r="BI40" s="76">
        <v>4653</v>
      </c>
      <c r="BJ40" s="76">
        <v>19770</v>
      </c>
      <c r="BK40" s="76">
        <v>80468</v>
      </c>
      <c r="BL40" s="76">
        <v>23906</v>
      </c>
      <c r="BM40" s="76">
        <v>20195</v>
      </c>
      <c r="BN40" s="76">
        <v>30036</v>
      </c>
      <c r="BO40" s="77">
        <v>6331</v>
      </c>
    </row>
    <row r="41" spans="1:67" s="7" customFormat="1" ht="11.25" customHeight="1">
      <c r="A41" s="10" t="s">
        <v>124</v>
      </c>
      <c r="B41" s="18">
        <v>3.18</v>
      </c>
      <c r="C41" s="4">
        <v>1.41</v>
      </c>
      <c r="D41" s="16">
        <v>53.9</v>
      </c>
      <c r="E41" s="4"/>
      <c r="F41" s="76">
        <v>299479</v>
      </c>
      <c r="G41" s="76">
        <v>74033</v>
      </c>
      <c r="H41" s="76">
        <v>6547</v>
      </c>
      <c r="I41" s="76">
        <v>7693</v>
      </c>
      <c r="J41" s="76">
        <v>6077</v>
      </c>
      <c r="K41" s="76">
        <v>3756</v>
      </c>
      <c r="L41" s="77">
        <v>8830</v>
      </c>
      <c r="M41" s="79">
        <v>3520</v>
      </c>
      <c r="N41" s="76">
        <v>2945</v>
      </c>
      <c r="O41" s="76">
        <v>4936</v>
      </c>
      <c r="P41" s="76">
        <v>8233</v>
      </c>
      <c r="Q41" s="77">
        <v>4291</v>
      </c>
      <c r="R41" s="77">
        <v>3695</v>
      </c>
      <c r="S41" s="76">
        <v>13509</v>
      </c>
      <c r="T41" s="76">
        <v>19671</v>
      </c>
      <c r="U41" s="76">
        <v>10775</v>
      </c>
      <c r="V41" s="76">
        <v>8897</v>
      </c>
      <c r="W41" s="76">
        <v>20012</v>
      </c>
      <c r="X41" s="76">
        <v>10665</v>
      </c>
      <c r="Y41" s="76">
        <v>4280</v>
      </c>
      <c r="Z41" s="77">
        <v>246</v>
      </c>
      <c r="AA41" s="79">
        <v>4821</v>
      </c>
      <c r="AB41" s="76">
        <v>10544</v>
      </c>
      <c r="AC41" s="76">
        <v>3913</v>
      </c>
      <c r="AD41" s="76">
        <v>797</v>
      </c>
      <c r="AE41" s="76">
        <v>464</v>
      </c>
      <c r="AF41" s="76">
        <v>2132</v>
      </c>
      <c r="AG41" s="76">
        <v>2228</v>
      </c>
      <c r="AH41" s="77">
        <v>1010</v>
      </c>
      <c r="AI41" s="10" t="s">
        <v>124</v>
      </c>
      <c r="AJ41" s="76">
        <v>10436</v>
      </c>
      <c r="AK41" s="76">
        <v>319</v>
      </c>
      <c r="AL41" s="76">
        <v>3419</v>
      </c>
      <c r="AM41" s="76">
        <v>2555</v>
      </c>
      <c r="AN41" s="76">
        <v>1120</v>
      </c>
      <c r="AO41" s="76">
        <v>148</v>
      </c>
      <c r="AP41" s="76">
        <v>673</v>
      </c>
      <c r="AQ41" s="76">
        <v>1395</v>
      </c>
      <c r="AR41" s="76">
        <v>807</v>
      </c>
      <c r="AS41" s="76">
        <v>10952</v>
      </c>
      <c r="AT41" s="76">
        <v>1974</v>
      </c>
      <c r="AU41" s="76">
        <v>794</v>
      </c>
      <c r="AV41" s="76">
        <v>2019</v>
      </c>
      <c r="AW41" s="76">
        <v>6164</v>
      </c>
      <c r="AX41" s="76">
        <v>34861</v>
      </c>
      <c r="AY41" s="77">
        <v>8351</v>
      </c>
      <c r="AZ41" s="76">
        <v>16814</v>
      </c>
      <c r="BA41" s="76">
        <v>9695</v>
      </c>
      <c r="BB41" s="76">
        <v>8183</v>
      </c>
      <c r="BC41" s="76">
        <v>5494</v>
      </c>
      <c r="BD41" s="76">
        <v>119</v>
      </c>
      <c r="BE41" s="76">
        <v>2570</v>
      </c>
      <c r="BF41" s="76">
        <v>33248</v>
      </c>
      <c r="BG41" s="76">
        <v>2493</v>
      </c>
      <c r="BH41" s="76">
        <v>6109</v>
      </c>
      <c r="BI41" s="76">
        <v>4572</v>
      </c>
      <c r="BJ41" s="76">
        <v>20073</v>
      </c>
      <c r="BK41" s="76">
        <v>77539</v>
      </c>
      <c r="BL41" s="76">
        <v>19771</v>
      </c>
      <c r="BM41" s="76">
        <v>18953</v>
      </c>
      <c r="BN41" s="76">
        <v>33333</v>
      </c>
      <c r="BO41" s="77">
        <v>5482</v>
      </c>
    </row>
    <row r="42" spans="1:67" s="7" customFormat="1" ht="11.25" customHeight="1">
      <c r="A42" s="10" t="s">
        <v>125</v>
      </c>
      <c r="B42" s="18">
        <v>3.18</v>
      </c>
      <c r="C42" s="4">
        <v>1.41</v>
      </c>
      <c r="D42" s="16">
        <v>53.8</v>
      </c>
      <c r="E42" s="4"/>
      <c r="F42" s="76">
        <v>296109</v>
      </c>
      <c r="G42" s="76">
        <v>70074</v>
      </c>
      <c r="H42" s="76">
        <v>7050</v>
      </c>
      <c r="I42" s="76">
        <v>7486</v>
      </c>
      <c r="J42" s="76">
        <v>5937</v>
      </c>
      <c r="K42" s="76">
        <v>3722</v>
      </c>
      <c r="L42" s="77">
        <v>9114</v>
      </c>
      <c r="M42" s="79">
        <v>3289</v>
      </c>
      <c r="N42" s="76">
        <v>2955</v>
      </c>
      <c r="O42" s="76">
        <v>4453</v>
      </c>
      <c r="P42" s="76">
        <v>7693</v>
      </c>
      <c r="Q42" s="77">
        <v>3701</v>
      </c>
      <c r="R42" s="77">
        <v>3305</v>
      </c>
      <c r="S42" s="76">
        <v>11369</v>
      </c>
      <c r="T42" s="76">
        <v>20174</v>
      </c>
      <c r="U42" s="76">
        <v>10574</v>
      </c>
      <c r="V42" s="76">
        <v>9601</v>
      </c>
      <c r="W42" s="76">
        <v>20103</v>
      </c>
      <c r="X42" s="76">
        <v>10420</v>
      </c>
      <c r="Y42" s="76">
        <v>4050</v>
      </c>
      <c r="Z42" s="77">
        <v>254</v>
      </c>
      <c r="AA42" s="79">
        <v>5379</v>
      </c>
      <c r="AB42" s="76">
        <v>9290</v>
      </c>
      <c r="AC42" s="76">
        <v>2391</v>
      </c>
      <c r="AD42" s="76">
        <v>1038</v>
      </c>
      <c r="AE42" s="76">
        <v>758</v>
      </c>
      <c r="AF42" s="76">
        <v>2078</v>
      </c>
      <c r="AG42" s="76">
        <v>2169</v>
      </c>
      <c r="AH42" s="77">
        <v>855</v>
      </c>
      <c r="AI42" s="10" t="s">
        <v>125</v>
      </c>
      <c r="AJ42" s="76">
        <v>11761</v>
      </c>
      <c r="AK42" s="76">
        <v>416</v>
      </c>
      <c r="AL42" s="76">
        <v>4292</v>
      </c>
      <c r="AM42" s="76">
        <v>2503</v>
      </c>
      <c r="AN42" s="76">
        <v>1002</v>
      </c>
      <c r="AO42" s="76">
        <v>170</v>
      </c>
      <c r="AP42" s="76">
        <v>777</v>
      </c>
      <c r="AQ42" s="76">
        <v>1730</v>
      </c>
      <c r="AR42" s="76">
        <v>872</v>
      </c>
      <c r="AS42" s="76">
        <v>10265</v>
      </c>
      <c r="AT42" s="76">
        <v>1882</v>
      </c>
      <c r="AU42" s="76">
        <v>760</v>
      </c>
      <c r="AV42" s="76">
        <v>1907</v>
      </c>
      <c r="AW42" s="76">
        <v>5716</v>
      </c>
      <c r="AX42" s="76">
        <v>37458</v>
      </c>
      <c r="AY42" s="77">
        <v>6781</v>
      </c>
      <c r="AZ42" s="76">
        <v>19539</v>
      </c>
      <c r="BA42" s="76">
        <v>11138</v>
      </c>
      <c r="BB42" s="76">
        <v>14017</v>
      </c>
      <c r="BC42" s="76">
        <v>11003</v>
      </c>
      <c r="BD42" s="76">
        <v>216</v>
      </c>
      <c r="BE42" s="76">
        <v>2798</v>
      </c>
      <c r="BF42" s="76">
        <v>28845</v>
      </c>
      <c r="BG42" s="76">
        <v>3282</v>
      </c>
      <c r="BH42" s="76">
        <v>5658</v>
      </c>
      <c r="BI42" s="76">
        <v>4474</v>
      </c>
      <c r="BJ42" s="76">
        <v>15430</v>
      </c>
      <c r="BK42" s="76">
        <v>74122</v>
      </c>
      <c r="BL42" s="76">
        <v>23816</v>
      </c>
      <c r="BM42" s="76">
        <v>17362</v>
      </c>
      <c r="BN42" s="76">
        <v>23225</v>
      </c>
      <c r="BO42" s="77">
        <v>9718</v>
      </c>
    </row>
    <row r="43" spans="1:67" s="7" customFormat="1" ht="11.25" customHeight="1">
      <c r="A43" s="10" t="s">
        <v>126</v>
      </c>
      <c r="B43" s="18">
        <v>3.17</v>
      </c>
      <c r="C43" s="4">
        <v>1.39</v>
      </c>
      <c r="D43" s="16">
        <v>53.8</v>
      </c>
      <c r="E43" s="4"/>
      <c r="F43" s="76">
        <v>303989</v>
      </c>
      <c r="G43" s="76">
        <v>70239</v>
      </c>
      <c r="H43" s="76">
        <v>7697</v>
      </c>
      <c r="I43" s="76">
        <v>7586</v>
      </c>
      <c r="J43" s="76">
        <v>6147</v>
      </c>
      <c r="K43" s="76">
        <v>3682</v>
      </c>
      <c r="L43" s="77">
        <v>9113</v>
      </c>
      <c r="M43" s="79">
        <v>3147</v>
      </c>
      <c r="N43" s="76">
        <v>3142</v>
      </c>
      <c r="O43" s="76">
        <v>4401</v>
      </c>
      <c r="P43" s="76">
        <v>7923</v>
      </c>
      <c r="Q43" s="77">
        <v>3355</v>
      </c>
      <c r="R43" s="77">
        <v>3232</v>
      </c>
      <c r="S43" s="76">
        <v>10814</v>
      </c>
      <c r="T43" s="76">
        <v>22195</v>
      </c>
      <c r="U43" s="76">
        <v>10702</v>
      </c>
      <c r="V43" s="76">
        <v>11493</v>
      </c>
      <c r="W43" s="76">
        <v>18080</v>
      </c>
      <c r="X43" s="76">
        <v>8023</v>
      </c>
      <c r="Y43" s="76">
        <v>4358</v>
      </c>
      <c r="Z43" s="77">
        <v>617</v>
      </c>
      <c r="AA43" s="79">
        <v>5083</v>
      </c>
      <c r="AB43" s="76">
        <v>10366</v>
      </c>
      <c r="AC43" s="76">
        <v>3201</v>
      </c>
      <c r="AD43" s="76">
        <v>1191</v>
      </c>
      <c r="AE43" s="76">
        <v>790</v>
      </c>
      <c r="AF43" s="76">
        <v>2134</v>
      </c>
      <c r="AG43" s="76">
        <v>2067</v>
      </c>
      <c r="AH43" s="77">
        <v>982</v>
      </c>
      <c r="AI43" s="10" t="s">
        <v>126</v>
      </c>
      <c r="AJ43" s="76">
        <v>15035</v>
      </c>
      <c r="AK43" s="76">
        <v>349</v>
      </c>
      <c r="AL43" s="76">
        <v>5990</v>
      </c>
      <c r="AM43" s="76">
        <v>2996</v>
      </c>
      <c r="AN43" s="76">
        <v>1388</v>
      </c>
      <c r="AO43" s="76">
        <v>279</v>
      </c>
      <c r="AP43" s="76">
        <v>1102</v>
      </c>
      <c r="AQ43" s="76">
        <v>1614</v>
      </c>
      <c r="AR43" s="76">
        <v>1317</v>
      </c>
      <c r="AS43" s="76">
        <v>11721</v>
      </c>
      <c r="AT43" s="76">
        <v>2055</v>
      </c>
      <c r="AU43" s="76">
        <v>917</v>
      </c>
      <c r="AV43" s="76">
        <v>2242</v>
      </c>
      <c r="AW43" s="76">
        <v>6507</v>
      </c>
      <c r="AX43" s="76">
        <v>36439</v>
      </c>
      <c r="AY43" s="77">
        <v>6584</v>
      </c>
      <c r="AZ43" s="76">
        <v>19566</v>
      </c>
      <c r="BA43" s="76">
        <v>10289</v>
      </c>
      <c r="BB43" s="76">
        <v>16313</v>
      </c>
      <c r="BC43" s="76">
        <v>13398</v>
      </c>
      <c r="BD43" s="76">
        <v>279</v>
      </c>
      <c r="BE43" s="76">
        <v>2636</v>
      </c>
      <c r="BF43" s="76">
        <v>31190</v>
      </c>
      <c r="BG43" s="76">
        <v>2929</v>
      </c>
      <c r="BH43" s="76">
        <v>6107</v>
      </c>
      <c r="BI43" s="76">
        <v>4702</v>
      </c>
      <c r="BJ43" s="76">
        <v>17451</v>
      </c>
      <c r="BK43" s="76">
        <v>72413</v>
      </c>
      <c r="BL43" s="76">
        <v>21542</v>
      </c>
      <c r="BM43" s="76">
        <v>18024</v>
      </c>
      <c r="BN43" s="76">
        <v>22896</v>
      </c>
      <c r="BO43" s="77">
        <v>9951</v>
      </c>
    </row>
    <row r="44" spans="1:67" s="7" customFormat="1" ht="11.25" customHeight="1">
      <c r="A44" s="10" t="s">
        <v>127</v>
      </c>
      <c r="B44" s="4">
        <v>3.18</v>
      </c>
      <c r="C44" s="18">
        <v>1.4</v>
      </c>
      <c r="D44" s="16">
        <v>53.8</v>
      </c>
      <c r="E44" s="4"/>
      <c r="F44" s="76">
        <v>288448</v>
      </c>
      <c r="G44" s="76">
        <v>68652</v>
      </c>
      <c r="H44" s="76">
        <v>6844</v>
      </c>
      <c r="I44" s="76">
        <v>7771</v>
      </c>
      <c r="J44" s="76">
        <v>6065</v>
      </c>
      <c r="K44" s="76">
        <v>3488</v>
      </c>
      <c r="L44" s="77">
        <v>8768</v>
      </c>
      <c r="M44" s="79">
        <v>2581</v>
      </c>
      <c r="N44" s="76">
        <v>3227</v>
      </c>
      <c r="O44" s="76">
        <v>4333</v>
      </c>
      <c r="P44" s="76">
        <v>7748</v>
      </c>
      <c r="Q44" s="77">
        <v>2974</v>
      </c>
      <c r="R44" s="77">
        <v>3277</v>
      </c>
      <c r="S44" s="76">
        <v>11576</v>
      </c>
      <c r="T44" s="76">
        <v>17309</v>
      </c>
      <c r="U44" s="76">
        <v>10930</v>
      </c>
      <c r="V44" s="76">
        <v>6379</v>
      </c>
      <c r="W44" s="76">
        <v>19636</v>
      </c>
      <c r="X44" s="76">
        <v>8013</v>
      </c>
      <c r="Y44" s="76">
        <v>5204</v>
      </c>
      <c r="Z44" s="77">
        <v>1702</v>
      </c>
      <c r="AA44" s="79">
        <v>4717</v>
      </c>
      <c r="AB44" s="76">
        <v>11081</v>
      </c>
      <c r="AC44" s="76">
        <v>3616</v>
      </c>
      <c r="AD44" s="76">
        <v>1400</v>
      </c>
      <c r="AE44" s="76">
        <v>1039</v>
      </c>
      <c r="AF44" s="76">
        <v>2145</v>
      </c>
      <c r="AG44" s="76">
        <v>1904</v>
      </c>
      <c r="AH44" s="77">
        <v>976</v>
      </c>
      <c r="AI44" s="10" t="s">
        <v>127</v>
      </c>
      <c r="AJ44" s="76">
        <v>16046</v>
      </c>
      <c r="AK44" s="76">
        <v>451</v>
      </c>
      <c r="AL44" s="76">
        <v>7102</v>
      </c>
      <c r="AM44" s="76">
        <v>2709</v>
      </c>
      <c r="AN44" s="76">
        <v>1556</v>
      </c>
      <c r="AO44" s="76">
        <v>235</v>
      </c>
      <c r="AP44" s="76">
        <v>1394</v>
      </c>
      <c r="AQ44" s="76">
        <v>1524</v>
      </c>
      <c r="AR44" s="76">
        <v>1076</v>
      </c>
      <c r="AS44" s="76">
        <v>11656</v>
      </c>
      <c r="AT44" s="76">
        <v>1966</v>
      </c>
      <c r="AU44" s="76">
        <v>809</v>
      </c>
      <c r="AV44" s="76">
        <v>1955</v>
      </c>
      <c r="AW44" s="76">
        <v>6926</v>
      </c>
      <c r="AX44" s="76">
        <v>35647</v>
      </c>
      <c r="AY44" s="77">
        <v>5868</v>
      </c>
      <c r="AZ44" s="76">
        <v>18218</v>
      </c>
      <c r="BA44" s="76">
        <v>11561</v>
      </c>
      <c r="BB44" s="76">
        <v>10933</v>
      </c>
      <c r="BC44" s="76">
        <v>8201</v>
      </c>
      <c r="BD44" s="76">
        <v>163</v>
      </c>
      <c r="BE44" s="76">
        <v>2569</v>
      </c>
      <c r="BF44" s="76">
        <v>29405</v>
      </c>
      <c r="BG44" s="76">
        <v>3449</v>
      </c>
      <c r="BH44" s="76">
        <v>5930</v>
      </c>
      <c r="BI44" s="76">
        <v>4591</v>
      </c>
      <c r="BJ44" s="76">
        <v>15434</v>
      </c>
      <c r="BK44" s="76">
        <v>68084</v>
      </c>
      <c r="BL44" s="76">
        <v>19843</v>
      </c>
      <c r="BM44" s="76">
        <v>17084</v>
      </c>
      <c r="BN44" s="76">
        <v>25614</v>
      </c>
      <c r="BO44" s="77">
        <v>5543</v>
      </c>
    </row>
    <row r="45" spans="1:67" s="7" customFormat="1" ht="11.25" customHeight="1">
      <c r="A45" s="43" t="s">
        <v>128</v>
      </c>
      <c r="B45" s="19">
        <v>3.19</v>
      </c>
      <c r="C45" s="15">
        <v>1.41</v>
      </c>
      <c r="D45" s="20">
        <v>53.8</v>
      </c>
      <c r="E45" s="15"/>
      <c r="F45" s="80">
        <v>356562</v>
      </c>
      <c r="G45" s="80">
        <v>87989</v>
      </c>
      <c r="H45" s="80">
        <v>8359</v>
      </c>
      <c r="I45" s="80">
        <v>12314</v>
      </c>
      <c r="J45" s="80">
        <v>7558</v>
      </c>
      <c r="K45" s="80">
        <v>3761</v>
      </c>
      <c r="L45" s="81">
        <v>10097</v>
      </c>
      <c r="M45" s="82">
        <v>3175</v>
      </c>
      <c r="N45" s="80">
        <v>3726</v>
      </c>
      <c r="O45" s="80">
        <v>5981</v>
      </c>
      <c r="P45" s="80">
        <v>11227</v>
      </c>
      <c r="Q45" s="81">
        <v>3465</v>
      </c>
      <c r="R45" s="81">
        <v>4553</v>
      </c>
      <c r="S45" s="80">
        <v>13774</v>
      </c>
      <c r="T45" s="80">
        <v>25348</v>
      </c>
      <c r="U45" s="80">
        <v>12452</v>
      </c>
      <c r="V45" s="80">
        <v>12896</v>
      </c>
      <c r="W45" s="80">
        <v>22791</v>
      </c>
      <c r="X45" s="80">
        <v>9002</v>
      </c>
      <c r="Y45" s="80">
        <v>6190</v>
      </c>
      <c r="Z45" s="81">
        <v>2611</v>
      </c>
      <c r="AA45" s="82">
        <v>4988</v>
      </c>
      <c r="AB45" s="80">
        <v>14236</v>
      </c>
      <c r="AC45" s="80">
        <v>4479</v>
      </c>
      <c r="AD45" s="80">
        <v>1716</v>
      </c>
      <c r="AE45" s="80">
        <v>1120</v>
      </c>
      <c r="AF45" s="80">
        <v>3197</v>
      </c>
      <c r="AG45" s="80">
        <v>2536</v>
      </c>
      <c r="AH45" s="81">
        <v>1187</v>
      </c>
      <c r="AI45" s="43" t="s">
        <v>128</v>
      </c>
      <c r="AJ45" s="80">
        <v>16548</v>
      </c>
      <c r="AK45" s="80">
        <v>494</v>
      </c>
      <c r="AL45" s="80">
        <v>6680</v>
      </c>
      <c r="AM45" s="80">
        <v>2921</v>
      </c>
      <c r="AN45" s="80">
        <v>1856</v>
      </c>
      <c r="AO45" s="80">
        <v>206</v>
      </c>
      <c r="AP45" s="80">
        <v>1517</v>
      </c>
      <c r="AQ45" s="80">
        <v>1843</v>
      </c>
      <c r="AR45" s="80">
        <v>1030</v>
      </c>
      <c r="AS45" s="80">
        <v>13632</v>
      </c>
      <c r="AT45" s="80">
        <v>2281</v>
      </c>
      <c r="AU45" s="80">
        <v>949</v>
      </c>
      <c r="AV45" s="80">
        <v>2465</v>
      </c>
      <c r="AW45" s="80">
        <v>7937</v>
      </c>
      <c r="AX45" s="80">
        <v>38289</v>
      </c>
      <c r="AY45" s="81">
        <v>5781</v>
      </c>
      <c r="AZ45" s="80">
        <v>20349</v>
      </c>
      <c r="BA45" s="80">
        <v>12158</v>
      </c>
      <c r="BB45" s="80">
        <v>10629</v>
      </c>
      <c r="BC45" s="80">
        <v>7386</v>
      </c>
      <c r="BD45" s="80">
        <v>202</v>
      </c>
      <c r="BE45" s="80">
        <v>3041</v>
      </c>
      <c r="BF45" s="80">
        <v>36153</v>
      </c>
      <c r="BG45" s="80">
        <v>4089</v>
      </c>
      <c r="BH45" s="80">
        <v>9909</v>
      </c>
      <c r="BI45" s="80">
        <v>5183</v>
      </c>
      <c r="BJ45" s="80">
        <v>16973</v>
      </c>
      <c r="BK45" s="80">
        <v>90947</v>
      </c>
      <c r="BL45" s="80">
        <v>21723</v>
      </c>
      <c r="BM45" s="80">
        <v>24730</v>
      </c>
      <c r="BN45" s="80">
        <v>38662</v>
      </c>
      <c r="BO45" s="81">
        <v>5832</v>
      </c>
    </row>
    <row r="46" spans="1:67" s="7" customFormat="1" ht="16.5" customHeight="1">
      <c r="A46" s="41" t="s">
        <v>129</v>
      </c>
      <c r="B46" s="11"/>
      <c r="C46" s="11"/>
      <c r="D46" s="41" t="s">
        <v>0</v>
      </c>
      <c r="E46" s="41"/>
      <c r="F46" s="41" t="s">
        <v>0</v>
      </c>
      <c r="G46" s="11"/>
      <c r="H46" s="41" t="s">
        <v>0</v>
      </c>
      <c r="I46" s="11"/>
      <c r="J46" s="11"/>
      <c r="K46" s="12"/>
      <c r="L46" s="12"/>
      <c r="M46" s="12"/>
      <c r="Q46" s="6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41" t="s">
        <v>202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67" s="7" customFormat="1" ht="11.25" customHeight="1">
      <c r="A47" s="84" t="s">
        <v>195</v>
      </c>
      <c r="B47" s="13" t="s">
        <v>130</v>
      </c>
      <c r="C47" s="13" t="s">
        <v>130</v>
      </c>
      <c r="D47" s="13" t="s">
        <v>130</v>
      </c>
      <c r="E47" s="13"/>
      <c r="F47" s="53">
        <v>100</v>
      </c>
      <c r="G47" s="53">
        <v>23.493184591075465</v>
      </c>
      <c r="H47" s="53">
        <v>2.4325709542572556</v>
      </c>
      <c r="I47" s="53">
        <v>2.889973398403904</v>
      </c>
      <c r="J47" s="53">
        <v>2.142603556213373</v>
      </c>
      <c r="K47" s="53">
        <v>1.176670600236014</v>
      </c>
      <c r="L47" s="53">
        <v>2.9588025281516894</v>
      </c>
      <c r="M47" s="53">
        <v>0.9602826169570174</v>
      </c>
      <c r="N47" s="53">
        <v>0.9714332859971598</v>
      </c>
      <c r="O47" s="53">
        <v>1.5306668400104009</v>
      </c>
      <c r="P47" s="53">
        <v>2.3483909034542076</v>
      </c>
      <c r="Q47" s="54">
        <v>0.9967598055883354</v>
      </c>
      <c r="R47" s="53">
        <v>1.1457937476248576</v>
      </c>
      <c r="S47" s="53">
        <v>3.939486369182151</v>
      </c>
      <c r="T47" s="53">
        <v>6.692701562093727</v>
      </c>
      <c r="U47" s="53">
        <v>3.974838490309419</v>
      </c>
      <c r="V47" s="53">
        <v>2.717788067284037</v>
      </c>
      <c r="W47" s="53">
        <v>6.319954197251835</v>
      </c>
      <c r="X47" s="53">
        <v>2.8044682680960857</v>
      </c>
      <c r="Y47" s="53">
        <v>1.799882992979579</v>
      </c>
      <c r="Z47" s="53">
        <v>0.38772326339580376</v>
      </c>
      <c r="AA47" s="54">
        <v>1.327929675780547</v>
      </c>
      <c r="AB47" s="53">
        <v>3.6401434086045166</v>
      </c>
      <c r="AC47" s="53">
        <v>1.240874452467148</v>
      </c>
      <c r="AD47" s="53">
        <v>0.3903484209052543</v>
      </c>
      <c r="AE47" s="53">
        <v>0.2745664739884393</v>
      </c>
      <c r="AF47" s="53">
        <v>0.7538202292137529</v>
      </c>
      <c r="AG47" s="53">
        <v>0.6576894613676821</v>
      </c>
      <c r="AH47" s="54">
        <v>0.32264435866151975</v>
      </c>
      <c r="AI47" s="84" t="s">
        <v>195</v>
      </c>
      <c r="AJ47" s="53">
        <v>5.801123067384044</v>
      </c>
      <c r="AK47" s="53">
        <v>0.26386583194991703</v>
      </c>
      <c r="AL47" s="53">
        <v>2.324039442366542</v>
      </c>
      <c r="AM47" s="53">
        <v>1.1171670300218013</v>
      </c>
      <c r="AN47" s="53">
        <v>0.4958297497849871</v>
      </c>
      <c r="AO47" s="53">
        <v>0.12240734444066645</v>
      </c>
      <c r="AP47" s="53">
        <v>0.402549152949177</v>
      </c>
      <c r="AQ47" s="53">
        <v>0.611211672700362</v>
      </c>
      <c r="AR47" s="53">
        <v>0.4639028341700502</v>
      </c>
      <c r="AS47" s="53">
        <v>3.231768906134368</v>
      </c>
      <c r="AT47" s="53">
        <v>0.5589085345120708</v>
      </c>
      <c r="AU47" s="53">
        <v>0.17366041962517753</v>
      </c>
      <c r="AV47" s="53">
        <v>0.6774656479388764</v>
      </c>
      <c r="AW47" s="53">
        <v>1.8215592935576137</v>
      </c>
      <c r="AX47" s="53">
        <v>10.422025321519293</v>
      </c>
      <c r="AY47" s="54">
        <v>2.2437346240774447</v>
      </c>
      <c r="AZ47" s="53">
        <v>5.7198931935916155</v>
      </c>
      <c r="BA47" s="53">
        <v>2.458422505350321</v>
      </c>
      <c r="BB47" s="53">
        <v>4.574674480468829</v>
      </c>
      <c r="BC47" s="53">
        <v>3.3792277536652198</v>
      </c>
      <c r="BD47" s="53">
        <v>0.13430805848350902</v>
      </c>
      <c r="BE47" s="53">
        <v>1.0609886593195592</v>
      </c>
      <c r="BF47" s="53">
        <v>9.850466027961678</v>
      </c>
      <c r="BG47" s="53">
        <v>0.9547572854371263</v>
      </c>
      <c r="BH47" s="53">
        <v>2.1082264935896156</v>
      </c>
      <c r="BI47" s="53">
        <v>1.3960587635258117</v>
      </c>
      <c r="BJ47" s="53">
        <v>5.391448486909215</v>
      </c>
      <c r="BK47" s="53">
        <v>25.974058443506614</v>
      </c>
      <c r="BL47" s="53">
        <v>5.725593535612138</v>
      </c>
      <c r="BM47" s="53">
        <v>7.719463167790068</v>
      </c>
      <c r="BN47" s="53">
        <v>9.845690741444487</v>
      </c>
      <c r="BO47" s="54">
        <v>2.6835610136608197</v>
      </c>
    </row>
    <row r="48" spans="1:67" s="7" customFormat="1" ht="11.25" customHeight="1">
      <c r="A48" s="85" t="s">
        <v>135</v>
      </c>
      <c r="B48" s="4" t="s">
        <v>130</v>
      </c>
      <c r="C48" s="4" t="s">
        <v>130</v>
      </c>
      <c r="D48" s="4" t="s">
        <v>130</v>
      </c>
      <c r="E48" s="4"/>
      <c r="F48" s="55">
        <v>100</v>
      </c>
      <c r="G48" s="55">
        <v>23.81452000337207</v>
      </c>
      <c r="H48" s="55">
        <v>2.4136948623698533</v>
      </c>
      <c r="I48" s="55">
        <v>2.874789626624712</v>
      </c>
      <c r="J48" s="55">
        <v>2.1179279250913354</v>
      </c>
      <c r="K48" s="55">
        <v>1.1754755174651799</v>
      </c>
      <c r="L48" s="55">
        <v>3.1778440906030014</v>
      </c>
      <c r="M48" s="55">
        <v>0.9721357480861991</v>
      </c>
      <c r="N48" s="55">
        <v>0.9937444073945798</v>
      </c>
      <c r="O48" s="55">
        <v>1.5407913593801896</v>
      </c>
      <c r="P48" s="55">
        <v>2.4278128583457166</v>
      </c>
      <c r="Q48" s="56">
        <v>1.0385868190733112</v>
      </c>
      <c r="R48" s="55">
        <v>1.1678325016581028</v>
      </c>
      <c r="S48" s="55">
        <v>3.9136811506471427</v>
      </c>
      <c r="T48" s="55">
        <v>6.213517930362731</v>
      </c>
      <c r="U48" s="55">
        <v>3.7425639296375337</v>
      </c>
      <c r="V48" s="55">
        <v>2.4710555690415714</v>
      </c>
      <c r="W48" s="55">
        <v>6.407741943347224</v>
      </c>
      <c r="X48" s="55">
        <v>2.823776939726314</v>
      </c>
      <c r="Y48" s="55">
        <v>1.8258936234395298</v>
      </c>
      <c r="Z48" s="55">
        <v>0.34611943012049057</v>
      </c>
      <c r="AA48" s="56">
        <v>1.411824989665424</v>
      </c>
      <c r="AB48" s="55">
        <v>3.6140800094255394</v>
      </c>
      <c r="AC48" s="55">
        <v>1.2176517608391169</v>
      </c>
      <c r="AD48" s="55">
        <v>0.3646810399376777</v>
      </c>
      <c r="AE48" s="55">
        <v>0.28774304028504133</v>
      </c>
      <c r="AF48" s="55">
        <v>0.7293874719544488</v>
      </c>
      <c r="AG48" s="55">
        <v>0.6674815831250337</v>
      </c>
      <c r="AH48" s="56">
        <v>0.34705893704694185</v>
      </c>
      <c r="AI48" s="85" t="s">
        <v>135</v>
      </c>
      <c r="AJ48" s="55">
        <v>5.48867564056598</v>
      </c>
      <c r="AK48" s="55">
        <v>0.23271840488990506</v>
      </c>
      <c r="AL48" s="55">
        <v>2.152537328895475</v>
      </c>
      <c r="AM48" s="55">
        <v>1.1020670168065094</v>
      </c>
      <c r="AN48" s="55">
        <v>0.48900065917837326</v>
      </c>
      <c r="AO48" s="55">
        <v>0.11070946484669786</v>
      </c>
      <c r="AP48" s="55">
        <v>0.3918505645674866</v>
      </c>
      <c r="AQ48" s="55">
        <v>0.5693665895086023</v>
      </c>
      <c r="AR48" s="55">
        <v>0.4403748277147434</v>
      </c>
      <c r="AS48" s="55">
        <v>3.4072361331316867</v>
      </c>
      <c r="AT48" s="55">
        <v>0.5777713676884778</v>
      </c>
      <c r="AU48" s="55">
        <v>0.18970422290588987</v>
      </c>
      <c r="AV48" s="55">
        <v>0.6983837433815546</v>
      </c>
      <c r="AW48" s="55">
        <v>1.9412752308393912</v>
      </c>
      <c r="AX48" s="55">
        <v>10.649539540037724</v>
      </c>
      <c r="AY48" s="56">
        <v>2.200909239568172</v>
      </c>
      <c r="AZ48" s="55">
        <v>5.918919028722504</v>
      </c>
      <c r="BA48" s="55">
        <v>2.5296097034306735</v>
      </c>
      <c r="BB48" s="55">
        <v>4.461667609559204</v>
      </c>
      <c r="BC48" s="55">
        <v>3.3376110522579148</v>
      </c>
      <c r="BD48" s="55">
        <v>0.13003283703668345</v>
      </c>
      <c r="BE48" s="55">
        <v>0.9940745044227924</v>
      </c>
      <c r="BF48" s="55">
        <v>9.8826479672625</v>
      </c>
      <c r="BG48" s="55">
        <v>0.9112709344996084</v>
      </c>
      <c r="BH48" s="55">
        <v>2.138622469552358</v>
      </c>
      <c r="BI48" s="55">
        <v>1.418477714387863</v>
      </c>
      <c r="BJ48" s="55">
        <v>5.414327632980857</v>
      </c>
      <c r="BK48" s="55">
        <v>26.06034783085625</v>
      </c>
      <c r="BL48" s="55">
        <v>6.207779320487649</v>
      </c>
      <c r="BM48" s="55">
        <v>7.302431850198922</v>
      </c>
      <c r="BN48" s="55">
        <v>9.54589821432743</v>
      </c>
      <c r="BO48" s="56">
        <v>3.0042638379213438</v>
      </c>
    </row>
    <row r="49" spans="1:67" s="7" customFormat="1" ht="11.25" customHeight="1">
      <c r="A49" s="85" t="s">
        <v>140</v>
      </c>
      <c r="B49" s="4" t="s">
        <v>130</v>
      </c>
      <c r="C49" s="4" t="s">
        <v>130</v>
      </c>
      <c r="D49" s="4" t="s">
        <v>130</v>
      </c>
      <c r="E49" s="4"/>
      <c r="F49" s="55">
        <v>100</v>
      </c>
      <c r="G49" s="55">
        <v>23.71148569229007</v>
      </c>
      <c r="H49" s="55">
        <v>2.388591395663467</v>
      </c>
      <c r="I49" s="55">
        <v>2.78218370461795</v>
      </c>
      <c r="J49" s="55">
        <v>2.096622061602253</v>
      </c>
      <c r="K49" s="55">
        <v>1.2011840792220616</v>
      </c>
      <c r="L49" s="55">
        <v>2.9851200642296414</v>
      </c>
      <c r="M49" s="55">
        <v>0.9951260186806711</v>
      </c>
      <c r="N49" s="55">
        <v>1.002814174689352</v>
      </c>
      <c r="O49" s="55">
        <v>1.5485442553995108</v>
      </c>
      <c r="P49" s="55">
        <v>2.481494247298568</v>
      </c>
      <c r="Q49" s="56">
        <v>1.1126670883972825</v>
      </c>
      <c r="R49" s="55">
        <v>1.1537393849268798</v>
      </c>
      <c r="S49" s="55">
        <v>3.9632960208374826</v>
      </c>
      <c r="T49" s="55">
        <v>6.514086868939127</v>
      </c>
      <c r="U49" s="55">
        <v>3.894076817578117</v>
      </c>
      <c r="V49" s="55">
        <v>2.620139047267196</v>
      </c>
      <c r="W49" s="55">
        <v>6.462075719564964</v>
      </c>
      <c r="X49" s="55">
        <v>2.862290162359407</v>
      </c>
      <c r="Y49" s="55">
        <v>1.8183520927779837</v>
      </c>
      <c r="Z49" s="55">
        <v>0.3405749915120693</v>
      </c>
      <c r="AA49" s="56">
        <v>1.441090665546638</v>
      </c>
      <c r="AB49" s="55">
        <v>3.610466418237751</v>
      </c>
      <c r="AC49" s="55">
        <v>1.2230359857299569</v>
      </c>
      <c r="AD49" s="55">
        <v>0.3727465705148381</v>
      </c>
      <c r="AE49" s="55">
        <v>0.2687242717665112</v>
      </c>
      <c r="AF49" s="55">
        <v>0.7337287143855202</v>
      </c>
      <c r="AG49" s="55">
        <v>0.6832655158855878</v>
      </c>
      <c r="AH49" s="56">
        <v>0.3285525730555415</v>
      </c>
      <c r="AI49" s="85" t="s">
        <v>140</v>
      </c>
      <c r="AJ49" s="55">
        <v>5.437874023629986</v>
      </c>
      <c r="AK49" s="55">
        <v>0.2157843518678091</v>
      </c>
      <c r="AL49" s="55">
        <v>2.141099850055159</v>
      </c>
      <c r="AM49" s="55">
        <v>1.0938078869129009</v>
      </c>
      <c r="AN49" s="55">
        <v>0.48133532434214665</v>
      </c>
      <c r="AO49" s="55">
        <v>0.11312940972505296</v>
      </c>
      <c r="AP49" s="55">
        <v>0.38285984955981434</v>
      </c>
      <c r="AQ49" s="55">
        <v>0.5768696924634399</v>
      </c>
      <c r="AR49" s="55">
        <v>0.43296185952242616</v>
      </c>
      <c r="AS49" s="55">
        <v>3.519188915020593</v>
      </c>
      <c r="AT49" s="55">
        <v>0.6080609025791957</v>
      </c>
      <c r="AU49" s="55">
        <v>0.21111470006387875</v>
      </c>
      <c r="AV49" s="55">
        <v>0.7383725670082134</v>
      </c>
      <c r="AW49" s="55">
        <v>1.9614601511006449</v>
      </c>
      <c r="AX49" s="55">
        <v>10.650779186871725</v>
      </c>
      <c r="AY49" s="56">
        <v>2.192517618260867</v>
      </c>
      <c r="AZ49" s="55">
        <v>5.693440712965533</v>
      </c>
      <c r="BA49" s="55">
        <v>2.764666060557902</v>
      </c>
      <c r="BB49" s="55">
        <v>4.19146397969914</v>
      </c>
      <c r="BC49" s="55">
        <v>3.0381889800345294</v>
      </c>
      <c r="BD49" s="55">
        <v>0.13214340629685775</v>
      </c>
      <c r="BE49" s="55">
        <v>1.0210541958240413</v>
      </c>
      <c r="BF49" s="55">
        <v>10.333475056835596</v>
      </c>
      <c r="BG49" s="55">
        <v>1.0810630913817318</v>
      </c>
      <c r="BH49" s="55">
        <v>2.222496266858475</v>
      </c>
      <c r="BI49" s="55">
        <v>1.4297906241647513</v>
      </c>
      <c r="BJ49" s="55">
        <v>5.600073476068164</v>
      </c>
      <c r="BK49" s="55">
        <v>25.56884614709867</v>
      </c>
      <c r="BL49" s="55">
        <v>6.280991266461166</v>
      </c>
      <c r="BM49" s="55">
        <v>7.0821332414194496</v>
      </c>
      <c r="BN49" s="55">
        <v>9.549257344768906</v>
      </c>
      <c r="BO49" s="56">
        <v>2.656283700180491</v>
      </c>
    </row>
    <row r="50" spans="1:67" s="7" customFormat="1" ht="11.25" customHeight="1">
      <c r="A50" s="85" t="s">
        <v>193</v>
      </c>
      <c r="B50" s="4" t="s">
        <v>130</v>
      </c>
      <c r="C50" s="4" t="s">
        <v>130</v>
      </c>
      <c r="D50" s="4" t="s">
        <v>130</v>
      </c>
      <c r="E50" s="4"/>
      <c r="F50" s="55">
        <v>100</v>
      </c>
      <c r="G50" s="55">
        <v>23.28476455749422</v>
      </c>
      <c r="H50" s="55">
        <v>2.307730712634013</v>
      </c>
      <c r="I50" s="55">
        <v>2.709769812907295</v>
      </c>
      <c r="J50" s="55">
        <v>2.048323523228926</v>
      </c>
      <c r="K50" s="55">
        <v>1.171221357998739</v>
      </c>
      <c r="L50" s="55">
        <v>2.8530586504099222</v>
      </c>
      <c r="M50" s="55">
        <v>0.9692821105738911</v>
      </c>
      <c r="N50" s="55">
        <v>1.0055444607946185</v>
      </c>
      <c r="O50" s="55">
        <v>1.5270128232079043</v>
      </c>
      <c r="P50" s="55">
        <v>2.511010090393105</v>
      </c>
      <c r="Q50" s="56">
        <v>1.10831406348539</v>
      </c>
      <c r="R50" s="55">
        <v>1.1483077569896993</v>
      </c>
      <c r="S50" s="55">
        <v>3.925241749001472</v>
      </c>
      <c r="T50" s="55">
        <v>6.554787681311752</v>
      </c>
      <c r="U50" s="55">
        <v>3.771915072524701</v>
      </c>
      <c r="V50" s="55">
        <v>2.782662392264032</v>
      </c>
      <c r="W50" s="55">
        <v>6.772282951439984</v>
      </c>
      <c r="X50" s="55">
        <v>3.0129808702964054</v>
      </c>
      <c r="Y50" s="55">
        <v>1.8668015556022703</v>
      </c>
      <c r="Z50" s="55">
        <v>0.384696237124238</v>
      </c>
      <c r="AA50" s="56">
        <v>1.5076466260248056</v>
      </c>
      <c r="AB50" s="55">
        <v>3.474143367668699</v>
      </c>
      <c r="AC50" s="55">
        <v>1.1362991381122558</v>
      </c>
      <c r="AD50" s="55">
        <v>0.3399989489173849</v>
      </c>
      <c r="AE50" s="55">
        <v>0.2798244692032794</v>
      </c>
      <c r="AF50" s="55">
        <v>0.7239594282110574</v>
      </c>
      <c r="AG50" s="55">
        <v>0.6779482867353375</v>
      </c>
      <c r="AH50" s="56">
        <v>0.31595543409712007</v>
      </c>
      <c r="AI50" s="85" t="s">
        <v>193</v>
      </c>
      <c r="AJ50" s="55">
        <v>5.104451334874921</v>
      </c>
      <c r="AK50" s="55">
        <v>0.21095228084927475</v>
      </c>
      <c r="AL50" s="55">
        <v>1.9814483918435988</v>
      </c>
      <c r="AM50" s="55">
        <v>1.0344755097750684</v>
      </c>
      <c r="AN50" s="55">
        <v>0.46662812697077993</v>
      </c>
      <c r="AO50" s="55">
        <v>0.09123397099011982</v>
      </c>
      <c r="AP50" s="55">
        <v>0.3714788732394366</v>
      </c>
      <c r="AQ50" s="55">
        <v>0.5523964683624133</v>
      </c>
      <c r="AR50" s="55">
        <v>0.3957588816480975</v>
      </c>
      <c r="AS50" s="55">
        <v>3.570448812276646</v>
      </c>
      <c r="AT50" s="55">
        <v>0.613201597645575</v>
      </c>
      <c r="AU50" s="55">
        <v>0.21704856001681735</v>
      </c>
      <c r="AV50" s="55">
        <v>0.7460321631280219</v>
      </c>
      <c r="AW50" s="55">
        <v>1.9941139373554764</v>
      </c>
      <c r="AX50" s="55">
        <v>11.417384906453648</v>
      </c>
      <c r="AY50" s="56">
        <v>2.2127391212949337</v>
      </c>
      <c r="AZ50" s="55">
        <v>6.203962581458903</v>
      </c>
      <c r="BA50" s="55">
        <v>3.0007094807651886</v>
      </c>
      <c r="BB50" s="55">
        <v>4.37045406768972</v>
      </c>
      <c r="BC50" s="55">
        <v>3.2729136010090394</v>
      </c>
      <c r="BD50" s="55">
        <v>0.11333298297246165</v>
      </c>
      <c r="BE50" s="55">
        <v>0.9842337607735969</v>
      </c>
      <c r="BF50" s="55">
        <v>10.13015030481396</v>
      </c>
      <c r="BG50" s="55">
        <v>1.09696237124238</v>
      </c>
      <c r="BH50" s="55">
        <v>2.165414126550347</v>
      </c>
      <c r="BI50" s="55">
        <v>1.425898675635905</v>
      </c>
      <c r="BJ50" s="55">
        <v>5.441691191927686</v>
      </c>
      <c r="BK50" s="55">
        <v>25.321105738911083</v>
      </c>
      <c r="BL50" s="55">
        <v>6.178841706958168</v>
      </c>
      <c r="BM50" s="55">
        <v>6.8539520706327535</v>
      </c>
      <c r="BN50" s="55">
        <v>9.379309438721885</v>
      </c>
      <c r="BO50" s="56">
        <v>2.9089762455328994</v>
      </c>
    </row>
    <row r="51" spans="1:67" s="7" customFormat="1" ht="11.25" customHeight="1">
      <c r="A51" s="85" t="s">
        <v>194</v>
      </c>
      <c r="B51" s="4" t="s">
        <v>130</v>
      </c>
      <c r="C51" s="4" t="s">
        <v>130</v>
      </c>
      <c r="D51" s="4" t="s">
        <v>130</v>
      </c>
      <c r="E51" s="4"/>
      <c r="F51" s="55">
        <v>100</v>
      </c>
      <c r="G51" s="55">
        <v>23.173260078006557</v>
      </c>
      <c r="H51" s="55">
        <v>2.268280357119718</v>
      </c>
      <c r="I51" s="55">
        <v>2.6712710403897737</v>
      </c>
      <c r="J51" s="55">
        <v>1.9585865522916044</v>
      </c>
      <c r="K51" s="55">
        <v>1.1409430759462507</v>
      </c>
      <c r="L51" s="55">
        <v>2.86758322211136</v>
      </c>
      <c r="M51" s="55">
        <v>0.9841524885646534</v>
      </c>
      <c r="N51" s="55">
        <v>1.0006738107887474</v>
      </c>
      <c r="O51" s="55">
        <v>1.5481450766459772</v>
      </c>
      <c r="P51" s="55">
        <v>2.61393233384733</v>
      </c>
      <c r="Q51" s="56">
        <v>1.1315485986031384</v>
      </c>
      <c r="R51" s="55">
        <v>1.125393596205927</v>
      </c>
      <c r="S51" s="55">
        <v>3.862749925492076</v>
      </c>
      <c r="T51" s="55">
        <v>6.4847809467041575</v>
      </c>
      <c r="U51" s="55">
        <v>3.681987223510813</v>
      </c>
      <c r="V51" s="55">
        <v>2.8027937231933446</v>
      </c>
      <c r="W51" s="55">
        <v>6.921786116906172</v>
      </c>
      <c r="X51" s="55">
        <v>3.010444067225584</v>
      </c>
      <c r="Y51" s="55">
        <v>1.913881798038174</v>
      </c>
      <c r="Z51" s="55">
        <v>0.43668122270742354</v>
      </c>
      <c r="AA51" s="56">
        <v>1.5611029764295803</v>
      </c>
      <c r="AB51" s="55">
        <v>3.6123385121739466</v>
      </c>
      <c r="AC51" s="55">
        <v>1.2737615487281821</v>
      </c>
      <c r="AD51" s="55">
        <v>0.33593355188990964</v>
      </c>
      <c r="AE51" s="55">
        <v>0.278270897852876</v>
      </c>
      <c r="AF51" s="55">
        <v>0.7201352804737408</v>
      </c>
      <c r="AG51" s="55">
        <v>0.6780221061770308</v>
      </c>
      <c r="AH51" s="56">
        <v>0.3265390745467975</v>
      </c>
      <c r="AI51" s="85" t="s">
        <v>194</v>
      </c>
      <c r="AJ51" s="55">
        <v>4.914283492931466</v>
      </c>
      <c r="AK51" s="55">
        <v>0.1943684967540461</v>
      </c>
      <c r="AL51" s="55">
        <v>1.9342904901973486</v>
      </c>
      <c r="AM51" s="55">
        <v>0.9870680160159641</v>
      </c>
      <c r="AN51" s="55">
        <v>0.43668122270742354</v>
      </c>
      <c r="AO51" s="55">
        <v>0.08746582353932075</v>
      </c>
      <c r="AP51" s="55">
        <v>0.36897619633809753</v>
      </c>
      <c r="AQ51" s="55">
        <v>0.5413162634600184</v>
      </c>
      <c r="AR51" s="55">
        <v>0.3641169839192464</v>
      </c>
      <c r="AS51" s="55">
        <v>3.7412696150207974</v>
      </c>
      <c r="AT51" s="55">
        <v>0.6287820869993391</v>
      </c>
      <c r="AU51" s="55">
        <v>0.3096938048281135</v>
      </c>
      <c r="AV51" s="55">
        <v>0.6971350083578454</v>
      </c>
      <c r="AW51" s="55">
        <v>2.1056587148354993</v>
      </c>
      <c r="AX51" s="55">
        <v>11.798167752970597</v>
      </c>
      <c r="AY51" s="56">
        <v>2.171420056237285</v>
      </c>
      <c r="AZ51" s="55">
        <v>6.396991175670247</v>
      </c>
      <c r="BA51" s="55">
        <v>3.229756521063066</v>
      </c>
      <c r="BB51" s="55">
        <v>4.135189768442331</v>
      </c>
      <c r="BC51" s="55">
        <v>3.1377554325994845</v>
      </c>
      <c r="BD51" s="55">
        <v>0.1036631982688246</v>
      </c>
      <c r="BE51" s="55">
        <v>0.8934471900794319</v>
      </c>
      <c r="BF51" s="55">
        <v>10.177782385031033</v>
      </c>
      <c r="BG51" s="55">
        <v>1.1004496391224912</v>
      </c>
      <c r="BH51" s="55">
        <v>2.1814624285695774</v>
      </c>
      <c r="BI51" s="55">
        <v>1.4412424034312519</v>
      </c>
      <c r="BJ51" s="55">
        <v>5.454627913907714</v>
      </c>
      <c r="BK51" s="55">
        <v>25.041141331812938</v>
      </c>
      <c r="BL51" s="55">
        <v>6.268060072823396</v>
      </c>
      <c r="BM51" s="55">
        <v>6.521387013592837</v>
      </c>
      <c r="BN51" s="55">
        <v>9.52794371088334</v>
      </c>
      <c r="BO51" s="56">
        <v>2.723750534513366</v>
      </c>
    </row>
    <row r="52" spans="1:67" s="7" customFormat="1" ht="11.25" customHeight="1">
      <c r="A52" s="83" t="s">
        <v>201</v>
      </c>
      <c r="B52" s="15" t="s">
        <v>130</v>
      </c>
      <c r="C52" s="15" t="s">
        <v>130</v>
      </c>
      <c r="D52" s="15" t="s">
        <v>130</v>
      </c>
      <c r="E52" s="15"/>
      <c r="F52" s="58">
        <v>100</v>
      </c>
      <c r="G52" s="57">
        <f>G19/$F$19*100</f>
        <v>23.286261674000176</v>
      </c>
      <c r="H52" s="57">
        <f aca="true" t="shared" si="0" ref="H52:AH52">H19/$F$19*100</f>
        <v>2.2630982363644083</v>
      </c>
      <c r="I52" s="57">
        <f t="shared" si="0"/>
        <v>2.6384302042602954</v>
      </c>
      <c r="J52" s="57">
        <f t="shared" si="0"/>
        <v>1.9668179100967238</v>
      </c>
      <c r="K52" s="57">
        <f t="shared" si="0"/>
        <v>1.1740148760816518</v>
      </c>
      <c r="L52" s="57">
        <f t="shared" si="0"/>
        <v>2.8661119985365646</v>
      </c>
      <c r="M52" s="57">
        <f t="shared" si="0"/>
        <v>0.9665859817266578</v>
      </c>
      <c r="N52" s="57">
        <f t="shared" si="0"/>
        <v>1.0113383573591526</v>
      </c>
      <c r="O52" s="57">
        <f t="shared" si="0"/>
        <v>1.58103283256405</v>
      </c>
      <c r="P52" s="57">
        <f t="shared" si="0"/>
        <v>2.6260171365666105</v>
      </c>
      <c r="Q52" s="58">
        <f t="shared" si="0"/>
        <v>1.1475554423135346</v>
      </c>
      <c r="R52" s="57">
        <f t="shared" si="0"/>
        <v>1.1224026472500155</v>
      </c>
      <c r="S52" s="57">
        <f t="shared" si="0"/>
        <v>3.9225293912043617</v>
      </c>
      <c r="T52" s="57">
        <f t="shared" si="0"/>
        <v>6.616818400086238</v>
      </c>
      <c r="U52" s="57">
        <f t="shared" si="0"/>
        <v>3.661854969636983</v>
      </c>
      <c r="V52" s="57">
        <f t="shared" si="0"/>
        <v>2.954963430449255</v>
      </c>
      <c r="W52" s="57">
        <f t="shared" si="0"/>
        <v>6.864426434607633</v>
      </c>
      <c r="X52" s="57">
        <f t="shared" si="0"/>
        <v>3.029441836611363</v>
      </c>
      <c r="Y52" s="57">
        <f t="shared" si="0"/>
        <v>1.8763331798032856</v>
      </c>
      <c r="Z52" s="57">
        <f t="shared" si="0"/>
        <v>0.3694520937251943</v>
      </c>
      <c r="AA52" s="58">
        <f t="shared" si="0"/>
        <v>1.5895259841439393</v>
      </c>
      <c r="AB52" s="57">
        <f t="shared" si="0"/>
        <v>3.433846515684565</v>
      </c>
      <c r="AC52" s="57">
        <f t="shared" si="0"/>
        <v>1.1165227730793228</v>
      </c>
      <c r="AD52" s="57">
        <f t="shared" si="0"/>
        <v>0.3452792776901241</v>
      </c>
      <c r="AE52" s="57">
        <f t="shared" si="0"/>
        <v>0.25120129095904015</v>
      </c>
      <c r="AF52" s="57">
        <f t="shared" si="0"/>
        <v>0.7245311616998062</v>
      </c>
      <c r="AG52" s="57">
        <f t="shared" si="0"/>
        <v>0.6840253618572563</v>
      </c>
      <c r="AH52" s="58">
        <f t="shared" si="0"/>
        <v>0.3122866503990148</v>
      </c>
      <c r="AI52" s="83" t="s">
        <v>201</v>
      </c>
      <c r="AJ52" s="57">
        <f aca="true" t="shared" si="1" ref="AJ52:BO52">AJ19/$F$19*100</f>
        <v>4.757798183118881</v>
      </c>
      <c r="AK52" s="57">
        <f t="shared" si="1"/>
        <v>0.14013700106817714</v>
      </c>
      <c r="AL52" s="57">
        <f t="shared" si="1"/>
        <v>1.8632667927573017</v>
      </c>
      <c r="AM52" s="57">
        <f t="shared" si="1"/>
        <v>0.9698525784881536</v>
      </c>
      <c r="AN52" s="57">
        <f t="shared" si="1"/>
        <v>0.4367439870120113</v>
      </c>
      <c r="AO52" s="57">
        <f t="shared" si="1"/>
        <v>0.07709168357130491</v>
      </c>
      <c r="AP52" s="57">
        <f t="shared" si="1"/>
        <v>0.34821921477547046</v>
      </c>
      <c r="AQ52" s="57">
        <f t="shared" si="1"/>
        <v>0.5540148107497167</v>
      </c>
      <c r="AR52" s="57">
        <f t="shared" si="1"/>
        <v>0.36814545502059587</v>
      </c>
      <c r="AS52" s="57">
        <f t="shared" si="1"/>
        <v>3.7859856465738297</v>
      </c>
      <c r="AT52" s="57">
        <f t="shared" si="1"/>
        <v>0.6536460119753438</v>
      </c>
      <c r="AU52" s="57">
        <f t="shared" si="1"/>
        <v>0.28746051501164543</v>
      </c>
      <c r="AV52" s="57">
        <f t="shared" si="1"/>
        <v>0.6742255715727684</v>
      </c>
      <c r="AW52" s="57">
        <f t="shared" si="1"/>
        <v>2.1706535480140725</v>
      </c>
      <c r="AX52" s="57">
        <f t="shared" si="1"/>
        <v>11.912951729499657</v>
      </c>
      <c r="AY52" s="58">
        <f t="shared" si="1"/>
        <v>2.1343943239614673</v>
      </c>
      <c r="AZ52" s="57">
        <f t="shared" si="1"/>
        <v>6.3558173188427105</v>
      </c>
      <c r="BA52" s="57">
        <f t="shared" si="1"/>
        <v>3.423066746371627</v>
      </c>
      <c r="BB52" s="57">
        <f t="shared" si="1"/>
        <v>4.179610556334095</v>
      </c>
      <c r="BC52" s="57">
        <f t="shared" si="1"/>
        <v>3.1970182504761064</v>
      </c>
      <c r="BD52" s="57">
        <f t="shared" si="1"/>
        <v>0.10812435280551662</v>
      </c>
      <c r="BE52" s="57">
        <f t="shared" si="1"/>
        <v>0.8744679530524713</v>
      </c>
      <c r="BF52" s="57">
        <f t="shared" si="1"/>
        <v>10.12644996063751</v>
      </c>
      <c r="BG52" s="57">
        <f t="shared" si="1"/>
        <v>1.0293046395473804</v>
      </c>
      <c r="BH52" s="57">
        <f t="shared" si="1"/>
        <v>2.1415808368367584</v>
      </c>
      <c r="BI52" s="57">
        <f t="shared" si="1"/>
        <v>1.5268073263232167</v>
      </c>
      <c r="BJ52" s="57">
        <f t="shared" si="1"/>
        <v>5.4287571579301535</v>
      </c>
      <c r="BK52" s="57">
        <f t="shared" si="1"/>
        <v>25.036504218809718</v>
      </c>
      <c r="BL52" s="57">
        <f t="shared" si="1"/>
        <v>6.796481221968517</v>
      </c>
      <c r="BM52" s="57">
        <f t="shared" si="1"/>
        <v>6.211107082308438</v>
      </c>
      <c r="BN52" s="57">
        <f t="shared" si="1"/>
        <v>9.426418274648922</v>
      </c>
      <c r="BO52" s="58">
        <f t="shared" si="1"/>
        <v>2.6024976398838398</v>
      </c>
    </row>
    <row r="53" spans="1:67" s="7" customFormat="1" ht="16.5" customHeight="1">
      <c r="A53" s="41" t="s">
        <v>131</v>
      </c>
      <c r="B53" s="11"/>
      <c r="C53" s="11"/>
      <c r="F53" s="59"/>
      <c r="G53" s="60"/>
      <c r="H53" s="61"/>
      <c r="I53" s="60"/>
      <c r="J53" s="60"/>
      <c r="K53" s="61"/>
      <c r="L53" s="61"/>
      <c r="M53" s="61"/>
      <c r="N53" s="61"/>
      <c r="O53" s="61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41" t="s">
        <v>203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</row>
    <row r="54" spans="1:67" s="7" customFormat="1" ht="11.25" customHeight="1">
      <c r="A54" s="84" t="s">
        <v>195</v>
      </c>
      <c r="B54" s="13" t="s">
        <v>130</v>
      </c>
      <c r="C54" s="13" t="s">
        <v>130</v>
      </c>
      <c r="D54" s="13" t="s">
        <v>130</v>
      </c>
      <c r="E54" s="13"/>
      <c r="F54" s="53">
        <v>1.357537614138593</v>
      </c>
      <c r="G54" s="53">
        <v>1.6405553680676421</v>
      </c>
      <c r="H54" s="53">
        <v>-1.9697336073832283</v>
      </c>
      <c r="I54" s="53">
        <v>0.35770098975516085</v>
      </c>
      <c r="J54" s="53">
        <v>3.83855763288945</v>
      </c>
      <c r="K54" s="53">
        <v>3.0749014454664936</v>
      </c>
      <c r="L54" s="53">
        <v>-0.04223151315511098</v>
      </c>
      <c r="M54" s="53">
        <v>-3.132329575546644</v>
      </c>
      <c r="N54" s="53">
        <v>3.093740879301654</v>
      </c>
      <c r="O54" s="53">
        <v>2.6594228415245613</v>
      </c>
      <c r="P54" s="53">
        <v>7.17953399210387</v>
      </c>
      <c r="Q54" s="54">
        <v>3.084680025856512</v>
      </c>
      <c r="R54" s="54">
        <v>-1.9994012488238733</v>
      </c>
      <c r="S54" s="53">
        <v>2.6969602169039097</v>
      </c>
      <c r="T54" s="53">
        <v>0.36856649006971054</v>
      </c>
      <c r="U54" s="53">
        <v>3.2786139784457102</v>
      </c>
      <c r="V54" s="53">
        <v>-3.6055368844827185</v>
      </c>
      <c r="W54" s="53">
        <v>3.723718548426813</v>
      </c>
      <c r="X54" s="53">
        <v>3.7976089129066803</v>
      </c>
      <c r="Y54" s="53">
        <v>2.8090369016337213</v>
      </c>
      <c r="Z54" s="53">
        <v>-1.798378926038502</v>
      </c>
      <c r="AA54" s="54">
        <v>6.601103863522351</v>
      </c>
      <c r="AB54" s="53">
        <v>-0.7714902984413352</v>
      </c>
      <c r="AC54" s="53">
        <v>-2.2857480361467175</v>
      </c>
      <c r="AD54" s="53">
        <v>-2.1619250532648238</v>
      </c>
      <c r="AE54" s="53">
        <v>-3</v>
      </c>
      <c r="AF54" s="53">
        <v>-1.4737598849748235</v>
      </c>
      <c r="AG54" s="53">
        <v>2.040341349883623</v>
      </c>
      <c r="AH54" s="54">
        <v>5.021158854166674</v>
      </c>
      <c r="AI54" s="84" t="s">
        <v>195</v>
      </c>
      <c r="AJ54" s="53">
        <v>-0.3003480427963723</v>
      </c>
      <c r="AK54" s="53">
        <v>-3.5</v>
      </c>
      <c r="AL54" s="53">
        <v>-1.1201055218117428</v>
      </c>
      <c r="AM54" s="53">
        <v>1.099597266844654</v>
      </c>
      <c r="AN54" s="53">
        <v>2.666045452192378</v>
      </c>
      <c r="AO54" s="53">
        <v>4.347826086956519</v>
      </c>
      <c r="AP54" s="53">
        <v>-2.935857246202067</v>
      </c>
      <c r="AQ54" s="53">
        <v>4.091799369837346</v>
      </c>
      <c r="AR54" s="53">
        <v>-4.807100348861071</v>
      </c>
      <c r="AS54" s="53">
        <v>4.890616378331014</v>
      </c>
      <c r="AT54" s="53">
        <v>5.1851503317178915</v>
      </c>
      <c r="AU54" s="53">
        <v>-2.717086834733884</v>
      </c>
      <c r="AV54" s="53">
        <v>2.916935698279466</v>
      </c>
      <c r="AW54" s="53">
        <v>6.4</v>
      </c>
      <c r="AX54" s="53">
        <v>-0.3637858587210663</v>
      </c>
      <c r="AY54" s="54">
        <v>1.338090990187335</v>
      </c>
      <c r="AZ54" s="53">
        <v>-4.752745651504164</v>
      </c>
      <c r="BA54" s="53">
        <v>9.71870432153179</v>
      </c>
      <c r="BB54" s="53">
        <v>2.897246715853874</v>
      </c>
      <c r="BC54" s="53">
        <v>2</v>
      </c>
      <c r="BD54" s="53">
        <v>2.4995229917954553</v>
      </c>
      <c r="BE54" s="53">
        <v>5.722471350274039</v>
      </c>
      <c r="BF54" s="53">
        <v>3.0553419440564555</v>
      </c>
      <c r="BG54" s="53">
        <v>5.547110361792096</v>
      </c>
      <c r="BH54" s="53">
        <v>2.8680175179632394</v>
      </c>
      <c r="BI54" s="53">
        <v>2.175663311985354</v>
      </c>
      <c r="BJ54" s="53">
        <v>2.9277699022963066</v>
      </c>
      <c r="BK54" s="53">
        <v>0.8593774270713617</v>
      </c>
      <c r="BL54" s="53">
        <v>-2.726925200696595</v>
      </c>
      <c r="BM54" s="53">
        <v>3.3029094510318213</v>
      </c>
      <c r="BN54" s="53">
        <v>0.4069269367274586</v>
      </c>
      <c r="BO54" s="54">
        <v>3.684241030891977</v>
      </c>
    </row>
    <row r="55" spans="1:67" s="7" customFormat="1" ht="11.25" customHeight="1">
      <c r="A55" s="85" t="s">
        <v>135</v>
      </c>
      <c r="B55" s="4" t="s">
        <v>130</v>
      </c>
      <c r="C55" s="4" t="s">
        <v>130</v>
      </c>
      <c r="D55" s="4" t="s">
        <v>130</v>
      </c>
      <c r="E55" s="4"/>
      <c r="F55" s="55">
        <v>-1.538192291537488</v>
      </c>
      <c r="G55" s="55">
        <v>-0.19144998621858367</v>
      </c>
      <c r="H55" s="55">
        <v>-2.3022292568116054</v>
      </c>
      <c r="I55" s="55">
        <v>-2.0555055713198156</v>
      </c>
      <c r="J55" s="55">
        <v>-2.672143198870458</v>
      </c>
      <c r="K55" s="55">
        <v>-1.6381947985721568</v>
      </c>
      <c r="L55" s="55">
        <v>-5.7</v>
      </c>
      <c r="M55" s="55">
        <v>-0.32284100080710587</v>
      </c>
      <c r="N55" s="55">
        <v>0.7232016471496738</v>
      </c>
      <c r="O55" s="55">
        <v>-0.886921581758493</v>
      </c>
      <c r="P55" s="55">
        <v>1.7917598211434127</v>
      </c>
      <c r="Q55" s="56">
        <v>2.593558743854718</v>
      </c>
      <c r="R55" s="56">
        <v>0.3556699906172911</v>
      </c>
      <c r="S55" s="55">
        <v>-2.1831566922637657</v>
      </c>
      <c r="T55" s="55">
        <v>-8.58785469868356</v>
      </c>
      <c r="U55" s="55">
        <v>-7.291928747546916</v>
      </c>
      <c r="V55" s="55">
        <v>-10.476978979807738</v>
      </c>
      <c r="W55" s="55">
        <v>-0.17050197204717676</v>
      </c>
      <c r="X55" s="55">
        <v>-0.8602859893734549</v>
      </c>
      <c r="Y55" s="55">
        <v>-0.11529218930144136</v>
      </c>
      <c r="Z55" s="55">
        <v>-12.103430487490318</v>
      </c>
      <c r="AA55" s="56">
        <v>4.68238129306775</v>
      </c>
      <c r="AB55" s="55">
        <v>-2.2431780874606067</v>
      </c>
      <c r="AC55" s="55">
        <v>-3.3808833010960715</v>
      </c>
      <c r="AD55" s="55">
        <v>-8.01255364119644</v>
      </c>
      <c r="AE55" s="55">
        <v>3.1870333272628004</v>
      </c>
      <c r="AF55" s="55">
        <v>-4.729528042187658</v>
      </c>
      <c r="AG55" s="55">
        <v>0</v>
      </c>
      <c r="AH55" s="56">
        <v>6</v>
      </c>
      <c r="AI55" s="85" t="s">
        <v>135</v>
      </c>
      <c r="AJ55" s="55">
        <v>-6.841327236446871</v>
      </c>
      <c r="AK55" s="55">
        <v>-13.16088686753838</v>
      </c>
      <c r="AL55" s="55">
        <v>-8.80416541159258</v>
      </c>
      <c r="AM55" s="55">
        <v>-2.8690358965177576</v>
      </c>
      <c r="AN55" s="55">
        <v>-2.8943122226704365</v>
      </c>
      <c r="AO55" s="55">
        <v>-10.8</v>
      </c>
      <c r="AP55" s="55">
        <v>-4.155021427240547</v>
      </c>
      <c r="AQ55" s="55">
        <v>-8.27913445412526</v>
      </c>
      <c r="AR55" s="55">
        <v>-6.531932093775261</v>
      </c>
      <c r="AS55" s="55">
        <v>3.807740807500992</v>
      </c>
      <c r="AT55" s="55">
        <v>1.784835607246693</v>
      </c>
      <c r="AU55" s="55">
        <v>7.558306939245618</v>
      </c>
      <c r="AV55" s="55">
        <v>1.5020112927630391</v>
      </c>
      <c r="AW55" s="55">
        <v>4.93288314255127</v>
      </c>
      <c r="AX55" s="55">
        <v>0.6112422515209159</v>
      </c>
      <c r="AY55" s="56">
        <v>-3.417498662863261</v>
      </c>
      <c r="AZ55" s="55">
        <v>1.8878233427454871</v>
      </c>
      <c r="BA55" s="55">
        <v>1.3129125097883776</v>
      </c>
      <c r="BB55" s="55">
        <v>-3.970466072053158</v>
      </c>
      <c r="BC55" s="55">
        <v>-2.7507934981244486</v>
      </c>
      <c r="BD55" s="55">
        <v>-4.672375279225616</v>
      </c>
      <c r="BE55" s="55">
        <v>-7.747955793293593</v>
      </c>
      <c r="BF55" s="55">
        <v>-1.216512899909894</v>
      </c>
      <c r="BG55" s="55">
        <v>-6.022834398240295</v>
      </c>
      <c r="BH55" s="55">
        <v>-0.11859019970589246</v>
      </c>
      <c r="BI55" s="55">
        <v>0.04298071240531609</v>
      </c>
      <c r="BJ55" s="55">
        <v>-1.1203598506805301</v>
      </c>
      <c r="BK55" s="55">
        <v>-1.2110886514582697</v>
      </c>
      <c r="BL55" s="55">
        <v>6.753853543513366</v>
      </c>
      <c r="BM55" s="55">
        <v>-6.857429718875507</v>
      </c>
      <c r="BN55" s="55">
        <v>-4.536266772302977</v>
      </c>
      <c r="BO55" s="56">
        <v>10.228627860177397</v>
      </c>
    </row>
    <row r="56" spans="1:67" s="7" customFormat="1" ht="11.25" customHeight="1">
      <c r="A56" s="85" t="s">
        <v>140</v>
      </c>
      <c r="B56" s="4" t="s">
        <v>130</v>
      </c>
      <c r="C56" s="4" t="s">
        <v>130</v>
      </c>
      <c r="D56" s="4" t="s">
        <v>130</v>
      </c>
      <c r="E56" s="4"/>
      <c r="F56" s="55">
        <v>-1.5779653631727397</v>
      </c>
      <c r="G56" s="55">
        <v>-2.003791562174795</v>
      </c>
      <c r="H56" s="55">
        <v>-2.6015969365749014</v>
      </c>
      <c r="I56" s="55">
        <v>-4.7484454494064465</v>
      </c>
      <c r="J56" s="55">
        <v>-2.5680681940797756</v>
      </c>
      <c r="K56" s="55">
        <v>0.5746009115848993</v>
      </c>
      <c r="L56" s="55">
        <v>-7.546883364895207</v>
      </c>
      <c r="M56" s="55">
        <v>0.7312232320066947</v>
      </c>
      <c r="N56" s="55">
        <v>-0.6796811120196367</v>
      </c>
      <c r="O56" s="55">
        <v>-1.0827290705339498</v>
      </c>
      <c r="P56" s="55">
        <v>0.5982450085239455</v>
      </c>
      <c r="Q56" s="56">
        <v>5.5</v>
      </c>
      <c r="R56" s="56">
        <v>-2.765698382327364</v>
      </c>
      <c r="S56" s="55">
        <v>-0.3302407058976109</v>
      </c>
      <c r="T56" s="55">
        <v>3.1830423002578545</v>
      </c>
      <c r="U56" s="55">
        <v>2.4113879389892956</v>
      </c>
      <c r="V56" s="55">
        <v>4.360023017797676</v>
      </c>
      <c r="W56" s="55">
        <v>-0.7434060360131833</v>
      </c>
      <c r="X56" s="55">
        <v>-0.2355966800651088</v>
      </c>
      <c r="Y56" s="55">
        <v>-1.984480169104963</v>
      </c>
      <c r="Z56" s="55">
        <v>-3.1545741324921273</v>
      </c>
      <c r="AA56" s="56">
        <v>0.5</v>
      </c>
      <c r="AB56" s="55">
        <v>-1.6763740857578369</v>
      </c>
      <c r="AC56" s="55">
        <v>-1.1427618134045137</v>
      </c>
      <c r="AD56" s="55">
        <v>0.5988023952095967</v>
      </c>
      <c r="AE56" s="55">
        <v>-8.08330391810802</v>
      </c>
      <c r="AF56" s="55">
        <v>-0.992167101827679</v>
      </c>
      <c r="AG56" s="55">
        <v>0.7494198653326567</v>
      </c>
      <c r="AH56" s="56">
        <v>-6.826163301141353</v>
      </c>
      <c r="AI56" s="85" t="s">
        <v>140</v>
      </c>
      <c r="AJ56" s="55">
        <v>-2.4889316561573227</v>
      </c>
      <c r="AK56" s="55">
        <v>-8.8</v>
      </c>
      <c r="AL56" s="55">
        <v>-2.1009295522106286</v>
      </c>
      <c r="AM56" s="55">
        <v>-2.315561494861984</v>
      </c>
      <c r="AN56" s="55">
        <v>-3.1207809741406134</v>
      </c>
      <c r="AO56" s="55">
        <v>0.3</v>
      </c>
      <c r="AP56" s="55">
        <v>-3.8361845515811233</v>
      </c>
      <c r="AQ56" s="55">
        <v>-0.24982155603141543</v>
      </c>
      <c r="AR56" s="55">
        <v>-3.2347344750043194</v>
      </c>
      <c r="AS56" s="55">
        <v>1.6559227931586928</v>
      </c>
      <c r="AT56" s="55">
        <v>3.5817878175265827</v>
      </c>
      <c r="AU56" s="55">
        <v>9.530183375719425</v>
      </c>
      <c r="AV56" s="55">
        <v>4.057591623036649</v>
      </c>
      <c r="AW56" s="55">
        <v>-0.5</v>
      </c>
      <c r="AX56" s="55">
        <v>-1.5665086646765358</v>
      </c>
      <c r="AY56" s="56">
        <v>-1.953228653506689</v>
      </c>
      <c r="AZ56" s="55">
        <v>-5.327304473168281</v>
      </c>
      <c r="BA56" s="55">
        <v>7.5676055489751315</v>
      </c>
      <c r="BB56" s="55">
        <v>-7.538514947840492</v>
      </c>
      <c r="BC56" s="55">
        <v>-10.402781581910581</v>
      </c>
      <c r="BD56" s="55">
        <v>0.019527436047650504</v>
      </c>
      <c r="BE56" s="55">
        <v>1.0932590870775805</v>
      </c>
      <c r="BF56" s="55">
        <v>2.9118555403106816</v>
      </c>
      <c r="BG56" s="55">
        <v>16.760477039679</v>
      </c>
      <c r="BH56" s="55">
        <v>2.2820098784194442</v>
      </c>
      <c r="BI56" s="55">
        <v>-0.7930114745001271</v>
      </c>
      <c r="BJ56" s="55">
        <v>1.7985358464374102</v>
      </c>
      <c r="BK56" s="55">
        <v>-3.4342182442478886</v>
      </c>
      <c r="BL56" s="55">
        <v>-0.41721716153257926</v>
      </c>
      <c r="BM56" s="55">
        <v>-4.547145733291147</v>
      </c>
      <c r="BN56" s="55">
        <v>-1.5433313826674455</v>
      </c>
      <c r="BO56" s="56">
        <v>-12.978067024468587</v>
      </c>
    </row>
    <row r="57" spans="1:67" s="7" customFormat="1" ht="11.25" customHeight="1">
      <c r="A57" s="85" t="s">
        <v>193</v>
      </c>
      <c r="B57" s="4" t="s">
        <v>130</v>
      </c>
      <c r="C57" s="4" t="s">
        <v>130</v>
      </c>
      <c r="D57" s="4" t="s">
        <v>130</v>
      </c>
      <c r="E57" s="4"/>
      <c r="F57" s="55">
        <v>-1.818737203619314</v>
      </c>
      <c r="G57" s="55">
        <v>-3.58565086825956</v>
      </c>
      <c r="H57" s="55">
        <v>-5.138258803197237</v>
      </c>
      <c r="I57" s="55">
        <v>-4.3776195244983445</v>
      </c>
      <c r="J57" s="55">
        <v>-4.0768359913368695</v>
      </c>
      <c r="K57" s="55">
        <v>-4.269759450171817</v>
      </c>
      <c r="L57" s="55">
        <v>-6.160547604231493</v>
      </c>
      <c r="M57" s="55">
        <v>-4.358535573532462</v>
      </c>
      <c r="N57" s="55">
        <v>-1.5462591334774123</v>
      </c>
      <c r="O57" s="55">
        <v>-3.185392509662799</v>
      </c>
      <c r="P57" s="55">
        <v>-0.645664379288835</v>
      </c>
      <c r="Q57" s="56">
        <v>-2.202745316267851</v>
      </c>
      <c r="R57" s="56">
        <v>-2.289598425901085</v>
      </c>
      <c r="S57" s="55">
        <v>-2.763240118731447</v>
      </c>
      <c r="T57" s="55">
        <v>-1.2051866989845172</v>
      </c>
      <c r="U57" s="55">
        <v>-4.897439974558749</v>
      </c>
      <c r="V57" s="55">
        <v>4.274488951908317</v>
      </c>
      <c r="W57" s="55">
        <v>2.894488893147451</v>
      </c>
      <c r="X57" s="55">
        <v>3.354966648638902</v>
      </c>
      <c r="Y57" s="55">
        <v>0.8045292014302818</v>
      </c>
      <c r="Z57" s="55">
        <v>10.909090909090914</v>
      </c>
      <c r="AA57" s="56">
        <v>2.7121374865735737</v>
      </c>
      <c r="AB57" s="55">
        <v>-5.525067169725039</v>
      </c>
      <c r="AC57" s="55">
        <v>-8.793132540285153</v>
      </c>
      <c r="AD57" s="55">
        <v>-10.5</v>
      </c>
      <c r="AE57" s="55">
        <v>2.236943164362515</v>
      </c>
      <c r="AF57" s="55">
        <v>-3.1258790436005657</v>
      </c>
      <c r="AG57" s="55">
        <v>-2.582691436338924</v>
      </c>
      <c r="AH57" s="56">
        <v>-5.560791705937795</v>
      </c>
      <c r="AI57" s="85" t="s">
        <v>193</v>
      </c>
      <c r="AJ57" s="55">
        <v>-7.839927886896292</v>
      </c>
      <c r="AK57" s="55">
        <v>-4.017216642754661</v>
      </c>
      <c r="AL57" s="55">
        <v>-9.140640061692695</v>
      </c>
      <c r="AM57" s="55">
        <v>-7.142183224832532</v>
      </c>
      <c r="AN57" s="55">
        <v>-4.833869239013944</v>
      </c>
      <c r="AO57" s="55">
        <v>-20.8</v>
      </c>
      <c r="AP57" s="55">
        <v>-4.762867151711136</v>
      </c>
      <c r="AQ57" s="55">
        <v>-5.967078189300413</v>
      </c>
      <c r="AR57" s="55">
        <v>-10.287109840362174</v>
      </c>
      <c r="AS57" s="55">
        <v>-0.38635230638397466</v>
      </c>
      <c r="AT57" s="55">
        <v>-0.9843856076035218</v>
      </c>
      <c r="AU57" s="55">
        <v>0.9286412512218956</v>
      </c>
      <c r="AV57" s="55">
        <v>-0.8001397624039175</v>
      </c>
      <c r="AW57" s="55">
        <v>-0.18939393939394478</v>
      </c>
      <c r="AX57" s="55">
        <v>5.2476043755874</v>
      </c>
      <c r="AY57" s="56">
        <v>-0.9131130565753542</v>
      </c>
      <c r="AZ57" s="55">
        <v>6.986586913177439</v>
      </c>
      <c r="BA57" s="55">
        <v>6.564949608062709</v>
      </c>
      <c r="BB57" s="55">
        <v>2.3721594406282964</v>
      </c>
      <c r="BC57" s="55">
        <v>5.762176482575909</v>
      </c>
      <c r="BD57" s="55">
        <v>-15.9</v>
      </c>
      <c r="BE57" s="55">
        <v>-5.356781888012929</v>
      </c>
      <c r="BF57" s="55">
        <v>-3.7507240298000677</v>
      </c>
      <c r="BG57" s="55">
        <v>-0.377052310041992</v>
      </c>
      <c r="BH57" s="55">
        <v>-4.342526814319547</v>
      </c>
      <c r="BI57" s="55">
        <v>-2.1</v>
      </c>
      <c r="BJ57" s="55">
        <v>-4.597176921517676</v>
      </c>
      <c r="BK57" s="55">
        <v>-2.7695375090306507</v>
      </c>
      <c r="BL57" s="55">
        <v>-3.414990799158779</v>
      </c>
      <c r="BM57" s="55">
        <v>-4.982660138718886</v>
      </c>
      <c r="BN57" s="55">
        <v>-3.56648835575728</v>
      </c>
      <c r="BO57" s="56">
        <v>7.521367521367539</v>
      </c>
    </row>
    <row r="58" spans="1:67" s="7" customFormat="1" ht="11.25" customHeight="1">
      <c r="A58" s="85" t="s">
        <v>194</v>
      </c>
      <c r="B58" s="4" t="s">
        <v>130</v>
      </c>
      <c r="C58" s="4" t="s">
        <v>130</v>
      </c>
      <c r="D58" s="4" t="s">
        <v>130</v>
      </c>
      <c r="E58" s="4"/>
      <c r="F58" s="55">
        <v>-2.6617616144628875</v>
      </c>
      <c r="G58" s="55">
        <v>-3.1278882776132</v>
      </c>
      <c r="H58" s="55">
        <v>-4.325746102957084</v>
      </c>
      <c r="I58" s="55">
        <v>-4.044684502972185</v>
      </c>
      <c r="J58" s="55">
        <v>-6.926145912175596</v>
      </c>
      <c r="K58" s="55">
        <v>-5.178138741811011</v>
      </c>
      <c r="L58" s="55">
        <v>-2.166224580017684</v>
      </c>
      <c r="M58" s="55">
        <v>-1.1684333233930588</v>
      </c>
      <c r="N58" s="55">
        <v>-3.133247968223274</v>
      </c>
      <c r="O58" s="55">
        <v>-1.3147026431718167</v>
      </c>
      <c r="P58" s="55">
        <v>1.3279753869337219</v>
      </c>
      <c r="Q58" s="56">
        <v>-0.6211769168760983</v>
      </c>
      <c r="R58" s="56">
        <v>-4.604118993135009</v>
      </c>
      <c r="S58" s="55">
        <v>-4.211435342317193</v>
      </c>
      <c r="T58" s="55">
        <v>-3.701357792574844</v>
      </c>
      <c r="U58" s="55">
        <v>-4.982444407289755</v>
      </c>
      <c r="V58" s="55">
        <v>-1.9575625371823557</v>
      </c>
      <c r="W58" s="55">
        <v>-0.5129478593545178</v>
      </c>
      <c r="X58" s="55">
        <v>-2.7437163140360266</v>
      </c>
      <c r="Y58" s="55">
        <v>-0.20691693762932006</v>
      </c>
      <c r="Z58" s="55">
        <v>10.491803278688527</v>
      </c>
      <c r="AA58" s="56">
        <v>0.7895424836601217</v>
      </c>
      <c r="AB58" s="55">
        <v>1.2101775935618564</v>
      </c>
      <c r="AC58" s="55">
        <v>9.11361376407742</v>
      </c>
      <c r="AD58" s="55">
        <v>-3.825643403663348</v>
      </c>
      <c r="AE58" s="55">
        <v>-3.2021786083200277</v>
      </c>
      <c r="AF58" s="55">
        <v>-3.1759282784653897</v>
      </c>
      <c r="AG58" s="55">
        <v>-2.65116279069767</v>
      </c>
      <c r="AH58" s="56">
        <v>0.5988023952095745</v>
      </c>
      <c r="AI58" s="85" t="s">
        <v>194</v>
      </c>
      <c r="AJ58" s="55">
        <v>-6.288126431752072</v>
      </c>
      <c r="AK58" s="55">
        <v>-10.313901345291477</v>
      </c>
      <c r="AL58" s="55">
        <v>-4.978383682996046</v>
      </c>
      <c r="AM58" s="55">
        <v>-7.122536069904484</v>
      </c>
      <c r="AN58" s="55">
        <v>-8.90866088523482</v>
      </c>
      <c r="AO58" s="55">
        <v>-6.682027649769584</v>
      </c>
      <c r="AP58" s="55">
        <v>-3.3175355450236865</v>
      </c>
      <c r="AQ58" s="55">
        <v>-4.61421368090571</v>
      </c>
      <c r="AR58" s="55">
        <v>-10.444193612641916</v>
      </c>
      <c r="AS58" s="55">
        <v>1.9951868233770265</v>
      </c>
      <c r="AT58" s="55">
        <v>-0.18854988001372197</v>
      </c>
      <c r="AU58" s="55">
        <v>38.886198547215486</v>
      </c>
      <c r="AV58" s="55">
        <v>-9.04159768940861</v>
      </c>
      <c r="AW58" s="55">
        <v>2.783048703352309</v>
      </c>
      <c r="AX58" s="55">
        <v>0.5845799769850446</v>
      </c>
      <c r="AY58" s="56">
        <v>-4.479384381531437</v>
      </c>
      <c r="AZ58" s="55">
        <v>0.3667968386009246</v>
      </c>
      <c r="BA58" s="55">
        <v>4.768159726783128</v>
      </c>
      <c r="BB58" s="55">
        <v>-7.901540385517247</v>
      </c>
      <c r="BC58" s="55">
        <v>-6.681439375692467</v>
      </c>
      <c r="BD58" s="55">
        <v>-10.966844423834921</v>
      </c>
      <c r="BE58" s="55">
        <v>-11.640324647586509</v>
      </c>
      <c r="BF58" s="55">
        <v>-2.204076127134491</v>
      </c>
      <c r="BG58" s="55">
        <v>-2.352321180472383</v>
      </c>
      <c r="BH58" s="55">
        <v>-1.940369143398013</v>
      </c>
      <c r="BI58" s="55">
        <v>-1.614329942503312</v>
      </c>
      <c r="BJ58" s="55">
        <v>-2.43035603049897</v>
      </c>
      <c r="BK58" s="55">
        <v>-3.737988003569881</v>
      </c>
      <c r="BL58" s="55">
        <v>-1.2562621734951707</v>
      </c>
      <c r="BM58" s="55">
        <v>-7.384773457448035</v>
      </c>
      <c r="BN58" s="55">
        <v>-1.1192388615421711</v>
      </c>
      <c r="BO58" s="56">
        <v>-8.859661800838282</v>
      </c>
    </row>
    <row r="59" spans="1:67" s="7" customFormat="1" ht="11.25" customHeight="1">
      <c r="A59" s="83" t="s">
        <v>201</v>
      </c>
      <c r="B59" s="15" t="s">
        <v>130</v>
      </c>
      <c r="C59" s="15" t="s">
        <v>130</v>
      </c>
      <c r="D59" s="15" t="s">
        <v>130</v>
      </c>
      <c r="E59" s="15"/>
      <c r="F59" s="57">
        <f>(F19/F18-1)*100</f>
        <v>-0.8302774286343628</v>
      </c>
      <c r="G59" s="57">
        <f aca="true" t="shared" si="2" ref="G59:AH59">(G19/G18-1)*100</f>
        <v>-0.34668828808678276</v>
      </c>
      <c r="H59" s="57">
        <f t="shared" si="2"/>
        <v>-1.0568409025992542</v>
      </c>
      <c r="I59" s="57">
        <f t="shared" si="2"/>
        <v>-2.0494785350473</v>
      </c>
      <c r="J59" s="57">
        <f t="shared" si="2"/>
        <v>-0.4134965266291757</v>
      </c>
      <c r="K59" s="57">
        <f t="shared" si="2"/>
        <v>2.044293015332199</v>
      </c>
      <c r="L59" s="57">
        <f t="shared" si="2"/>
        <v>-0.8811568007230042</v>
      </c>
      <c r="M59" s="57">
        <f t="shared" si="2"/>
        <v>-2.600394996708366</v>
      </c>
      <c r="N59" s="57">
        <f t="shared" si="2"/>
        <v>0.22661055357720006</v>
      </c>
      <c r="O59" s="57">
        <f t="shared" si="2"/>
        <v>1.27641766059845</v>
      </c>
      <c r="P59" s="57">
        <f t="shared" si="2"/>
        <v>-0.37179328293468483</v>
      </c>
      <c r="Q59" s="58">
        <f t="shared" si="2"/>
        <v>0.5725737188662983</v>
      </c>
      <c r="R59" s="58">
        <f t="shared" si="2"/>
        <v>-1.0938399539435761</v>
      </c>
      <c r="S59" s="57">
        <f t="shared" si="2"/>
        <v>0.7044615900704487</v>
      </c>
      <c r="T59" s="57">
        <f t="shared" si="2"/>
        <v>1.1889299630332806</v>
      </c>
      <c r="U59" s="57">
        <f t="shared" si="2"/>
        <v>-1.372514516980472</v>
      </c>
      <c r="V59" s="57">
        <f t="shared" si="2"/>
        <v>4.553860379103103</v>
      </c>
      <c r="W59" s="57">
        <f t="shared" si="2"/>
        <v>-1.652080310759585</v>
      </c>
      <c r="X59" s="57">
        <f t="shared" si="2"/>
        <v>-0.20445496610351777</v>
      </c>
      <c r="Y59" s="57">
        <f t="shared" si="2"/>
        <v>-2.775897088693302</v>
      </c>
      <c r="Z59" s="57">
        <f t="shared" si="2"/>
        <v>-16.09792284866469</v>
      </c>
      <c r="AA59" s="57">
        <f t="shared" si="2"/>
        <v>0.9753060800996138</v>
      </c>
      <c r="AB59" s="57">
        <f t="shared" si="2"/>
        <v>-5.730427764326073</v>
      </c>
      <c r="AC59" s="57">
        <f t="shared" si="2"/>
        <v>-13.072227873855546</v>
      </c>
      <c r="AD59" s="57">
        <f t="shared" si="2"/>
        <v>1.928640308582441</v>
      </c>
      <c r="AE59" s="57">
        <f t="shared" si="2"/>
        <v>-10.477299185098953</v>
      </c>
      <c r="AF59" s="57">
        <f t="shared" si="2"/>
        <v>-0.22492127755285862</v>
      </c>
      <c r="AG59" s="57">
        <f t="shared" si="2"/>
        <v>0.04777830864788335</v>
      </c>
      <c r="AH59" s="58">
        <f t="shared" si="2"/>
        <v>-5.158730158730163</v>
      </c>
      <c r="AI59" s="83" t="s">
        <v>201</v>
      </c>
      <c r="AJ59" s="57">
        <f aca="true" t="shared" si="3" ref="AJ59:BO59">(AJ19/AJ18-1)*100</f>
        <v>-3.9881344759393533</v>
      </c>
      <c r="AK59" s="57">
        <f t="shared" si="3"/>
        <v>-28.500000000000004</v>
      </c>
      <c r="AL59" s="57">
        <f t="shared" si="3"/>
        <v>-4.471612795176682</v>
      </c>
      <c r="AM59" s="57">
        <f t="shared" si="3"/>
        <v>-2.559894978667543</v>
      </c>
      <c r="AN59" s="57">
        <f t="shared" si="3"/>
        <v>-0.8160237388724068</v>
      </c>
      <c r="AO59" s="57">
        <f t="shared" si="3"/>
        <v>-12.592592592592588</v>
      </c>
      <c r="AP59" s="57">
        <f t="shared" si="3"/>
        <v>-6.409130816505703</v>
      </c>
      <c r="AQ59" s="57">
        <f t="shared" si="3"/>
        <v>1.496110113704363</v>
      </c>
      <c r="AR59" s="57">
        <f t="shared" si="3"/>
        <v>0.2669039145907437</v>
      </c>
      <c r="AS59" s="57">
        <f t="shared" si="3"/>
        <v>0.3550090916962567</v>
      </c>
      <c r="AT59" s="57">
        <f t="shared" si="3"/>
        <v>3.091190108191655</v>
      </c>
      <c r="AU59" s="57">
        <f t="shared" si="3"/>
        <v>-7.949790794979084</v>
      </c>
      <c r="AV59" s="57">
        <f t="shared" si="3"/>
        <v>-4.089219330855021</v>
      </c>
      <c r="AW59" s="57">
        <f t="shared" si="3"/>
        <v>2.230769230769236</v>
      </c>
      <c r="AX59" s="57">
        <f t="shared" si="3"/>
        <v>0.1345414607358597</v>
      </c>
      <c r="AY59" s="58">
        <f t="shared" si="3"/>
        <v>-2.5212591376995386</v>
      </c>
      <c r="AZ59" s="57">
        <f t="shared" si="3"/>
        <v>-1.4685775054438688</v>
      </c>
      <c r="BA59" s="57">
        <f t="shared" si="3"/>
        <v>5.105315947843536</v>
      </c>
      <c r="BB59" s="57">
        <f t="shared" si="3"/>
        <v>0.235017626321965</v>
      </c>
      <c r="BC59" s="57">
        <f t="shared" si="3"/>
        <v>1.0427421020028804</v>
      </c>
      <c r="BD59" s="57">
        <f t="shared" si="3"/>
        <v>3.4375000000000044</v>
      </c>
      <c r="BE59" s="57">
        <f t="shared" si="3"/>
        <v>-2.9369108049311143</v>
      </c>
      <c r="BF59" s="57">
        <f t="shared" si="3"/>
        <v>-1.3304475141638572</v>
      </c>
      <c r="BG59" s="57">
        <f t="shared" si="3"/>
        <v>-7.24168383868119</v>
      </c>
      <c r="BH59" s="57">
        <f t="shared" si="3"/>
        <v>-2.6433026433026474</v>
      </c>
      <c r="BI59" s="57">
        <f t="shared" si="3"/>
        <v>5.0573162508428915</v>
      </c>
      <c r="BJ59" s="57">
        <f t="shared" si="3"/>
        <v>-1.300629528447561</v>
      </c>
      <c r="BK59" s="57">
        <f t="shared" si="3"/>
        <v>-0.848641655886162</v>
      </c>
      <c r="BL59" s="57">
        <f t="shared" si="3"/>
        <v>7.530104914982694</v>
      </c>
      <c r="BM59" s="57">
        <f t="shared" si="3"/>
        <v>-5.548656301226962</v>
      </c>
      <c r="BN59" s="57">
        <f t="shared" si="3"/>
        <v>-1.8869849041207698</v>
      </c>
      <c r="BO59" s="58">
        <f t="shared" si="3"/>
        <v>-5.245004757373928</v>
      </c>
    </row>
    <row r="60" spans="1:67" s="7" customFormat="1" ht="12">
      <c r="A60" s="41" t="s">
        <v>132</v>
      </c>
      <c r="B60" s="11"/>
      <c r="C60" s="11"/>
      <c r="F60" s="60"/>
      <c r="G60" s="60"/>
      <c r="H60" s="61"/>
      <c r="I60" s="60"/>
      <c r="J60" s="60"/>
      <c r="K60" s="61"/>
      <c r="L60" s="63"/>
      <c r="M60" s="63"/>
      <c r="N60" s="63"/>
      <c r="O60" s="63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41" t="s">
        <v>204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</row>
    <row r="61" spans="1:67" s="7" customFormat="1" ht="11.25" customHeight="1">
      <c r="A61" s="84" t="s">
        <v>195</v>
      </c>
      <c r="B61" s="13" t="s">
        <v>130</v>
      </c>
      <c r="C61" s="13" t="s">
        <v>130</v>
      </c>
      <c r="D61" s="13" t="s">
        <v>130</v>
      </c>
      <c r="E61" s="13"/>
      <c r="F61" s="53">
        <v>-0.23864408057224296</v>
      </c>
      <c r="G61" s="53">
        <v>-0.15662537517913222</v>
      </c>
      <c r="H61" s="53">
        <v>-2.360292437632708</v>
      </c>
      <c r="I61" s="53">
        <v>-1.898630508548223</v>
      </c>
      <c r="J61" s="53">
        <v>-0.25114540548563014</v>
      </c>
      <c r="K61" s="53">
        <v>1.6517765734383545</v>
      </c>
      <c r="L61" s="53">
        <v>-1.1298036727548038</v>
      </c>
      <c r="M61" s="53">
        <v>-0.8</v>
      </c>
      <c r="N61" s="53">
        <v>2.1741733194267994</v>
      </c>
      <c r="O61" s="53">
        <v>1.2</v>
      </c>
      <c r="P61" s="53">
        <v>4.667513664163934</v>
      </c>
      <c r="Q61" s="54">
        <v>1.3615339487281375</v>
      </c>
      <c r="R61" s="53">
        <v>-2.8735393942753973</v>
      </c>
      <c r="S61" s="53">
        <v>0.19215630917453552</v>
      </c>
      <c r="T61" s="53">
        <v>-1.017192810582145</v>
      </c>
      <c r="U61" s="53">
        <v>2.45894243893423</v>
      </c>
      <c r="V61" s="53">
        <v>-5.680564466225761</v>
      </c>
      <c r="W61" s="53">
        <v>-1</v>
      </c>
      <c r="X61" s="53">
        <v>0.2875448433880905</v>
      </c>
      <c r="Y61" s="53">
        <v>-2.735064426079731</v>
      </c>
      <c r="Z61" s="53">
        <v>-8.222784043026635</v>
      </c>
      <c r="AA61" s="54">
        <v>1.7186105567961363</v>
      </c>
      <c r="AB61" s="53">
        <v>0.1296767926929192</v>
      </c>
      <c r="AC61" s="53">
        <v>0.3226406199725602</v>
      </c>
      <c r="AD61" s="53">
        <v>-1.6702764354420339</v>
      </c>
      <c r="AE61" s="53">
        <v>-2.8</v>
      </c>
      <c r="AF61" s="53">
        <v>-2.061391535760265</v>
      </c>
      <c r="AG61" s="53">
        <v>4.122797295799614</v>
      </c>
      <c r="AH61" s="54">
        <v>1.9</v>
      </c>
      <c r="AI61" s="84" t="s">
        <v>195</v>
      </c>
      <c r="AJ61" s="53">
        <v>-2.5418846948156073</v>
      </c>
      <c r="AK61" s="53">
        <v>-4.415048444109033</v>
      </c>
      <c r="AL61" s="53">
        <v>-3.5318102651821732</v>
      </c>
      <c r="AM61" s="53">
        <v>-1.3662465689320555</v>
      </c>
      <c r="AN61" s="53">
        <v>-0.6137023696104649</v>
      </c>
      <c r="AO61" s="53">
        <v>2.9071263184975464</v>
      </c>
      <c r="AP61" s="53">
        <v>-5.118140025612959</v>
      </c>
      <c r="AQ61" s="53">
        <v>1.7515145355203856</v>
      </c>
      <c r="AR61" s="53">
        <v>-6.49027539180851</v>
      </c>
      <c r="AS61" s="53">
        <v>0.27783592574668603</v>
      </c>
      <c r="AT61" s="53">
        <v>4.1</v>
      </c>
      <c r="AU61" s="53" t="s">
        <v>130</v>
      </c>
      <c r="AV61" s="53">
        <v>3.226615544914196</v>
      </c>
      <c r="AW61" s="53">
        <v>-2.3476452778817816</v>
      </c>
      <c r="AX61" s="53">
        <v>-0.36378585872107294</v>
      </c>
      <c r="AY61" s="54">
        <v>-0.25778445847701903</v>
      </c>
      <c r="AZ61" s="53">
        <v>-4.177812526664155</v>
      </c>
      <c r="BA61" s="53">
        <v>10.380990263110434</v>
      </c>
      <c r="BB61" s="53">
        <v>0.7808488891810583</v>
      </c>
      <c r="BC61" s="53">
        <v>0</v>
      </c>
      <c r="BD61" s="53">
        <v>0.39130557472621774</v>
      </c>
      <c r="BE61" s="53">
        <v>3.3455242915679833</v>
      </c>
      <c r="BF61" s="53">
        <v>1.6</v>
      </c>
      <c r="BG61" s="53">
        <v>12.2</v>
      </c>
      <c r="BH61" s="53">
        <v>1.1</v>
      </c>
      <c r="BI61" s="53">
        <v>-0.02381280627655258</v>
      </c>
      <c r="BJ61" s="53">
        <v>0.5154002952112222</v>
      </c>
      <c r="BK61" s="53" t="s">
        <v>136</v>
      </c>
      <c r="BL61" s="53">
        <v>-4.2</v>
      </c>
      <c r="BM61" s="53" t="s">
        <v>137</v>
      </c>
      <c r="BN61" s="53">
        <v>-1.17428451109501</v>
      </c>
      <c r="BO61" s="54" t="s">
        <v>137</v>
      </c>
    </row>
    <row r="62" spans="1:67" s="7" customFormat="1" ht="11.25" customHeight="1">
      <c r="A62" s="85" t="s">
        <v>135</v>
      </c>
      <c r="B62" s="4" t="s">
        <v>130</v>
      </c>
      <c r="C62" s="4" t="s">
        <v>130</v>
      </c>
      <c r="D62" s="4" t="s">
        <v>130</v>
      </c>
      <c r="E62" s="4"/>
      <c r="F62" s="55">
        <v>-2.222633854555596</v>
      </c>
      <c r="G62" s="55">
        <v>-1.5694773039631116</v>
      </c>
      <c r="H62" s="55">
        <v>-0.4100196297773664</v>
      </c>
      <c r="I62" s="55">
        <v>-3.4</v>
      </c>
      <c r="J62" s="55">
        <v>-3.6</v>
      </c>
      <c r="K62" s="55">
        <v>-0.14029928789051382</v>
      </c>
      <c r="L62" s="55">
        <v>-4.2977535769050235</v>
      </c>
      <c r="M62" s="55">
        <v>-0.6209780666072788</v>
      </c>
      <c r="N62" s="55">
        <v>1.0262804886155266</v>
      </c>
      <c r="O62" s="55">
        <v>-1.4780532621853695</v>
      </c>
      <c r="P62" s="55">
        <v>0.9838887114518116</v>
      </c>
      <c r="Q62" s="56">
        <v>0.28695869389511586</v>
      </c>
      <c r="R62" s="55">
        <v>0.7587048098567095</v>
      </c>
      <c r="S62" s="55">
        <v>-2.959480845499769</v>
      </c>
      <c r="T62" s="55">
        <v>-8.679175523160382</v>
      </c>
      <c r="U62" s="55">
        <v>-7.199127875422349</v>
      </c>
      <c r="V62" s="55">
        <v>-10.9</v>
      </c>
      <c r="W62" s="55">
        <v>1.349744190815045</v>
      </c>
      <c r="X62" s="55">
        <v>3.1</v>
      </c>
      <c r="Y62" s="55">
        <v>-0.41405003918389127</v>
      </c>
      <c r="Z62" s="55">
        <v>-4.043046383723052</v>
      </c>
      <c r="AA62" s="56">
        <v>1.7</v>
      </c>
      <c r="AB62" s="55">
        <v>-0.7</v>
      </c>
      <c r="AC62" s="55">
        <v>0.5401838698271888</v>
      </c>
      <c r="AD62" s="55">
        <v>-6.895297207688699</v>
      </c>
      <c r="AE62" s="55">
        <v>4.6</v>
      </c>
      <c r="AF62" s="55">
        <v>-5.014484588422391</v>
      </c>
      <c r="AG62" s="55">
        <v>1.863173426712521</v>
      </c>
      <c r="AH62" s="56">
        <v>3.6</v>
      </c>
      <c r="AI62" s="85" t="s">
        <v>135</v>
      </c>
      <c r="AJ62" s="55">
        <v>-8.127541653300668</v>
      </c>
      <c r="AK62" s="55">
        <v>-13.5</v>
      </c>
      <c r="AL62" s="55">
        <v>-10.416665433784459</v>
      </c>
      <c r="AM62" s="55">
        <v>-4</v>
      </c>
      <c r="AN62" s="55">
        <v>-3.855754675911328</v>
      </c>
      <c r="AO62" s="55">
        <v>-11.3</v>
      </c>
      <c r="AP62" s="55">
        <v>-5.19784513080171</v>
      </c>
      <c r="AQ62" s="55">
        <v>-9.277086502596688</v>
      </c>
      <c r="AR62" s="55">
        <v>-7.1</v>
      </c>
      <c r="AS62" s="55">
        <v>-3.074004848271713</v>
      </c>
      <c r="AT62" s="55">
        <v>1.7848356072466913</v>
      </c>
      <c r="AU62" s="55" t="s">
        <v>130</v>
      </c>
      <c r="AV62" s="55">
        <v>2.630951762146651</v>
      </c>
      <c r="AW62" s="55">
        <v>-8.5</v>
      </c>
      <c r="AX62" s="55">
        <v>2.2471974100822365</v>
      </c>
      <c r="AY62" s="56">
        <v>-4.184026451253246</v>
      </c>
      <c r="AZ62" s="55">
        <v>4.822863521343095</v>
      </c>
      <c r="BA62" s="55">
        <v>3.4861210518778023</v>
      </c>
      <c r="BB62" s="55">
        <v>-5.76100694018956</v>
      </c>
      <c r="BC62" s="55">
        <v>-4.657640684435734</v>
      </c>
      <c r="BD62" s="55">
        <v>-6.357932494327727</v>
      </c>
      <c r="BE62" s="55">
        <v>-9.200743891037007</v>
      </c>
      <c r="BF62" s="55">
        <v>-1.3151977022076977</v>
      </c>
      <c r="BG62" s="55">
        <v>-3.5142036942918793</v>
      </c>
      <c r="BH62" s="55">
        <v>-0.5165241032927241</v>
      </c>
      <c r="BI62" s="55">
        <v>-1.1</v>
      </c>
      <c r="BJ62" s="55">
        <v>-1.3177244018767738</v>
      </c>
      <c r="BK62" s="55" t="s">
        <v>136</v>
      </c>
      <c r="BL62" s="55">
        <v>6.1</v>
      </c>
      <c r="BM62" s="55" t="s">
        <v>137</v>
      </c>
      <c r="BN62" s="55">
        <v>-5.1998676984140815</v>
      </c>
      <c r="BO62" s="56" t="s">
        <v>137</v>
      </c>
    </row>
    <row r="63" spans="1:67" s="7" customFormat="1" ht="11.25" customHeight="1">
      <c r="A63" s="85" t="s">
        <v>140</v>
      </c>
      <c r="B63" s="4" t="s">
        <v>130</v>
      </c>
      <c r="C63" s="4" t="s">
        <v>130</v>
      </c>
      <c r="D63" s="4" t="s">
        <v>130</v>
      </c>
      <c r="E63" s="4"/>
      <c r="F63" s="55">
        <v>-1.182696147763778</v>
      </c>
      <c r="G63" s="55">
        <v>-1.5113483036932678</v>
      </c>
      <c r="H63" s="55">
        <v>-3.182501925024752</v>
      </c>
      <c r="I63" s="55">
        <v>-4.4</v>
      </c>
      <c r="J63" s="55">
        <v>-1.782326808548163</v>
      </c>
      <c r="K63" s="55">
        <v>-0.7160899194620924</v>
      </c>
      <c r="L63" s="55">
        <v>0.16589017887842772</v>
      </c>
      <c r="M63" s="55">
        <v>-2.2026958912556296</v>
      </c>
      <c r="N63" s="55">
        <v>-0.28080432933698773</v>
      </c>
      <c r="O63" s="55">
        <v>-2.6</v>
      </c>
      <c r="P63" s="55">
        <v>0.6989439524764265</v>
      </c>
      <c r="Q63" s="56">
        <v>4.14610069101677</v>
      </c>
      <c r="R63" s="55">
        <v>-2.7656983823273578</v>
      </c>
      <c r="S63" s="55">
        <v>-0.6283556389806648</v>
      </c>
      <c r="T63" s="55">
        <v>3.7015500505104058</v>
      </c>
      <c r="U63" s="55">
        <v>2.7195465787254562</v>
      </c>
      <c r="V63" s="55">
        <v>5.201636106650881</v>
      </c>
      <c r="W63" s="55">
        <v>0.8705223211248097</v>
      </c>
      <c r="X63" s="55">
        <v>1.8004115509539673</v>
      </c>
      <c r="Y63" s="55">
        <v>-0.2893999685706632</v>
      </c>
      <c r="Z63" s="55">
        <v>3.5</v>
      </c>
      <c r="AA63" s="56">
        <v>-0.7897334649555745</v>
      </c>
      <c r="AB63" s="55">
        <v>-0.4821600058277653</v>
      </c>
      <c r="AC63" s="55">
        <v>1.3920391657389501</v>
      </c>
      <c r="AD63" s="55">
        <v>1.5124141223104033</v>
      </c>
      <c r="AE63" s="55">
        <v>-7.714160560349399</v>
      </c>
      <c r="AF63" s="55">
        <v>-0.09300413907938321</v>
      </c>
      <c r="AG63" s="55">
        <v>1.9</v>
      </c>
      <c r="AH63" s="56">
        <v>-7.6</v>
      </c>
      <c r="AI63" s="85" t="s">
        <v>140</v>
      </c>
      <c r="AJ63" s="55">
        <v>-2.2935186935443994</v>
      </c>
      <c r="AK63" s="55">
        <v>-8.7</v>
      </c>
      <c r="AL63" s="55">
        <v>-2.002932484695336</v>
      </c>
      <c r="AM63" s="55">
        <v>-1.72591699684304</v>
      </c>
      <c r="AN63" s="55">
        <v>-3.9849167236279754</v>
      </c>
      <c r="AO63" s="55">
        <v>0.8040201005025125</v>
      </c>
      <c r="AP63" s="55">
        <v>-3.3</v>
      </c>
      <c r="AQ63" s="55">
        <v>-0.24982155603142076</v>
      </c>
      <c r="AR63" s="55">
        <v>-3.0408161072187454</v>
      </c>
      <c r="AS63" s="55">
        <v>2.3725305067056297</v>
      </c>
      <c r="AT63" s="55">
        <v>3.685473290817413</v>
      </c>
      <c r="AU63" s="55" t="s">
        <v>130</v>
      </c>
      <c r="AV63" s="55">
        <v>5.5</v>
      </c>
      <c r="AW63" s="55">
        <v>0.40363269424823045</v>
      </c>
      <c r="AX63" s="55">
        <v>-1.3692471589945256</v>
      </c>
      <c r="AY63" s="56">
        <v>-2.2</v>
      </c>
      <c r="AZ63" s="55">
        <v>-4.947092844546461</v>
      </c>
      <c r="BA63" s="55">
        <v>7.783171892760649</v>
      </c>
      <c r="BB63" s="55">
        <v>-8.815103498856516</v>
      </c>
      <c r="BC63" s="55">
        <v>-11.987015306395449</v>
      </c>
      <c r="BD63" s="55">
        <v>-0.3789567370043301</v>
      </c>
      <c r="BE63" s="55">
        <v>0.4903171839737439</v>
      </c>
      <c r="BF63" s="55">
        <v>3.7417898591841663</v>
      </c>
      <c r="BG63" s="55">
        <v>20.8</v>
      </c>
      <c r="BH63" s="55">
        <v>3.210908050877336</v>
      </c>
      <c r="BI63" s="55">
        <v>-1.0897422477568597</v>
      </c>
      <c r="BJ63" s="55">
        <v>2.516148888658009</v>
      </c>
      <c r="BK63" s="55" t="s">
        <v>136</v>
      </c>
      <c r="BL63" s="55">
        <v>-1.4031853084481014</v>
      </c>
      <c r="BM63" s="55" t="s">
        <v>137</v>
      </c>
      <c r="BN63" s="55">
        <v>-1.1479230749673093</v>
      </c>
      <c r="BO63" s="56" t="s">
        <v>137</v>
      </c>
    </row>
    <row r="64" spans="1:67" s="7" customFormat="1" ht="11.25" customHeight="1">
      <c r="A64" s="85" t="s">
        <v>193</v>
      </c>
      <c r="B64" s="4" t="s">
        <v>130</v>
      </c>
      <c r="C64" s="4" t="s">
        <v>130</v>
      </c>
      <c r="D64" s="4" t="s">
        <v>130</v>
      </c>
      <c r="E64" s="4"/>
      <c r="F64" s="55">
        <v>-0.9270809320073852</v>
      </c>
      <c r="G64" s="55">
        <v>-1.7182985405296165</v>
      </c>
      <c r="H64" s="55">
        <v>-3.103430851069703</v>
      </c>
      <c r="I64" s="55">
        <v>-2.3264755102128163</v>
      </c>
      <c r="J64" s="55">
        <v>-2.714843804601273</v>
      </c>
      <c r="K64" s="55">
        <v>-3.5949239175949828</v>
      </c>
      <c r="L64" s="55">
        <v>-0.06448094167359386</v>
      </c>
      <c r="M64" s="55">
        <v>3.396177758343285</v>
      </c>
      <c r="N64" s="55">
        <v>-0.04696358728671157</v>
      </c>
      <c r="O64" s="56">
        <v>-3.378635239184433</v>
      </c>
      <c r="P64" s="64">
        <v>0.15558026281368598</v>
      </c>
      <c r="Q64" s="56">
        <v>-2.00675883393572</v>
      </c>
      <c r="R64" s="55">
        <v>-1.6997972091560314</v>
      </c>
      <c r="S64" s="55">
        <v>-1.7810506249812619</v>
      </c>
      <c r="T64" s="55">
        <v>-0.8084203805065329</v>
      </c>
      <c r="U64" s="55">
        <v>-4.802242216775525</v>
      </c>
      <c r="V64" s="55">
        <v>5.221482292541197</v>
      </c>
      <c r="W64" s="55">
        <v>1.2741032412868663</v>
      </c>
      <c r="X64" s="55">
        <v>2.8</v>
      </c>
      <c r="Y64" s="55">
        <v>-0.6851929049947927</v>
      </c>
      <c r="Z64" s="55">
        <v>2.7887774875726734</v>
      </c>
      <c r="AA64" s="56">
        <v>0.9952187675256141</v>
      </c>
      <c r="AB64" s="55">
        <v>-2.60316203064437</v>
      </c>
      <c r="AC64" s="55">
        <v>-2.4</v>
      </c>
      <c r="AD64" s="55">
        <v>-9.044715447154474</v>
      </c>
      <c r="AE64" s="55">
        <v>3.8993324841082284</v>
      </c>
      <c r="AF64" s="55">
        <v>-1.3</v>
      </c>
      <c r="AG64" s="55">
        <v>-1.1994842153538627</v>
      </c>
      <c r="AH64" s="56">
        <v>-6.3103092320811385</v>
      </c>
      <c r="AI64" s="85" t="s">
        <v>193</v>
      </c>
      <c r="AJ64" s="55">
        <v>-6.814891695547317</v>
      </c>
      <c r="AK64" s="55">
        <v>-3.631743617223549</v>
      </c>
      <c r="AL64" s="55">
        <v>-7.4</v>
      </c>
      <c r="AM64" s="55">
        <v>-5.728104796784308</v>
      </c>
      <c r="AN64" s="55">
        <v>-6.240265260112267</v>
      </c>
      <c r="AO64" s="55">
        <v>-20.32193158953723</v>
      </c>
      <c r="AP64" s="55">
        <v>-3.800875910819329</v>
      </c>
      <c r="AQ64" s="55">
        <v>-5.494550944020517</v>
      </c>
      <c r="AR64" s="55">
        <v>-10.19730714750969</v>
      </c>
      <c r="AS64" s="55">
        <v>0.4169835621129323</v>
      </c>
      <c r="AT64" s="55">
        <v>-0.7859575226488289</v>
      </c>
      <c r="AU64" s="55" t="s">
        <v>130</v>
      </c>
      <c r="AV64" s="55">
        <v>1.7434463975344556</v>
      </c>
      <c r="AW64" s="55">
        <v>0.3121668950814609</v>
      </c>
      <c r="AX64" s="55">
        <v>4.932805957714265</v>
      </c>
      <c r="AY64" s="56">
        <v>-1.0121009556197293</v>
      </c>
      <c r="AZ64" s="55">
        <v>5.301758772812448</v>
      </c>
      <c r="BA64" s="55">
        <v>9.8</v>
      </c>
      <c r="BB64" s="55">
        <v>1.2583179432525355</v>
      </c>
      <c r="BC64" s="55">
        <v>4.199188652784144</v>
      </c>
      <c r="BD64" s="55">
        <v>-16.151545363908284</v>
      </c>
      <c r="BE64" s="55">
        <v>-5.8</v>
      </c>
      <c r="BF64" s="55">
        <v>-2.8766135517659563</v>
      </c>
      <c r="BG64" s="55">
        <v>6.548607155035313</v>
      </c>
      <c r="BH64" s="55">
        <v>-3.2</v>
      </c>
      <c r="BI64" s="55">
        <v>-2.295409181636714</v>
      </c>
      <c r="BJ64" s="55">
        <v>-4.2140330537326065</v>
      </c>
      <c r="BK64" s="55" t="s">
        <v>136</v>
      </c>
      <c r="BL64" s="55">
        <v>-3.02709919594254</v>
      </c>
      <c r="BM64" s="55" t="s">
        <v>137</v>
      </c>
      <c r="BN64" s="55">
        <v>-2.6907046980396387</v>
      </c>
      <c r="BO64" s="56" t="s">
        <v>137</v>
      </c>
    </row>
    <row r="65" spans="1:67" s="7" customFormat="1" ht="11.25" customHeight="1">
      <c r="A65" s="85" t="s">
        <v>194</v>
      </c>
      <c r="B65" s="4" t="s">
        <v>130</v>
      </c>
      <c r="C65" s="4" t="s">
        <v>130</v>
      </c>
      <c r="D65" s="4" t="s">
        <v>130</v>
      </c>
      <c r="E65" s="4"/>
      <c r="F65" s="55">
        <v>-1.7777614676719367</v>
      </c>
      <c r="G65" s="55">
        <v>-2.543147160576666</v>
      </c>
      <c r="H65" s="55">
        <v>-2.5</v>
      </c>
      <c r="I65" s="55">
        <v>-3.4</v>
      </c>
      <c r="J65" s="55">
        <v>-6.6460841646696025</v>
      </c>
      <c r="K65" s="55">
        <v>-3.6</v>
      </c>
      <c r="L65" s="55">
        <v>-4.1</v>
      </c>
      <c r="M65" s="55">
        <v>-0.27087116386786647</v>
      </c>
      <c r="N65" s="55">
        <v>-1.8</v>
      </c>
      <c r="O65" s="55">
        <v>-0.014896295006906257</v>
      </c>
      <c r="P65" s="55">
        <v>2.4</v>
      </c>
      <c r="Q65" s="56">
        <v>1.097480247328491</v>
      </c>
      <c r="R65" s="55">
        <v>-3.9316404764702924</v>
      </c>
      <c r="S65" s="55">
        <v>-3.633234750822126</v>
      </c>
      <c r="T65" s="55">
        <v>-3.2174450176631524</v>
      </c>
      <c r="U65" s="55">
        <v>-4.887331739028795</v>
      </c>
      <c r="V65" s="55">
        <v>-1.166897718933825</v>
      </c>
      <c r="W65" s="55">
        <v>-1.1063099993583592</v>
      </c>
      <c r="X65" s="55">
        <v>-1.3</v>
      </c>
      <c r="Y65" s="55">
        <v>-2.0676319309414453</v>
      </c>
      <c r="Z65" s="55">
        <v>3.8</v>
      </c>
      <c r="AA65" s="56">
        <v>-0.9925908804910222</v>
      </c>
      <c r="AB65" s="55">
        <v>4.989810781703156</v>
      </c>
      <c r="AC65" s="55">
        <v>18.08832658449937</v>
      </c>
      <c r="AD65" s="55">
        <v>-2.7</v>
      </c>
      <c r="AE65" s="55">
        <v>0.5169484856489817</v>
      </c>
      <c r="AF65" s="55">
        <v>-2.296597657381824</v>
      </c>
      <c r="AG65" s="55">
        <v>0.5</v>
      </c>
      <c r="AH65" s="56">
        <v>0.19801035379438758</v>
      </c>
      <c r="AI65" s="85" t="s">
        <v>194</v>
      </c>
      <c r="AJ65" s="55">
        <v>-4.180088376024614</v>
      </c>
      <c r="AK65" s="55">
        <v>-7.1</v>
      </c>
      <c r="AL65" s="55">
        <v>-2.1</v>
      </c>
      <c r="AM65" s="55">
        <v>-4</v>
      </c>
      <c r="AN65" s="55">
        <v>-8.35881376784188</v>
      </c>
      <c r="AO65" s="55">
        <v>-5.2</v>
      </c>
      <c r="AP65" s="55">
        <v>-3.5105145159917015</v>
      </c>
      <c r="AQ65" s="55">
        <v>-3.5</v>
      </c>
      <c r="AR65" s="55">
        <v>-10.3</v>
      </c>
      <c r="AS65" s="55">
        <v>1.286183538606764</v>
      </c>
      <c r="AT65" s="55">
        <v>0.6163811693409968</v>
      </c>
      <c r="AU65" s="55" t="s">
        <v>130</v>
      </c>
      <c r="AV65" s="55">
        <v>-6.8049156653776635</v>
      </c>
      <c r="AW65" s="55">
        <v>-0.016489588178686176</v>
      </c>
      <c r="AX65" s="55">
        <v>1.4980625398436302</v>
      </c>
      <c r="AY65" s="56">
        <v>-4.765089114188854</v>
      </c>
      <c r="AZ65" s="55">
        <v>-0.4297650410705245</v>
      </c>
      <c r="BA65" s="55">
        <v>11.574185012548583</v>
      </c>
      <c r="BB65" s="55">
        <v>-8.903600776970563</v>
      </c>
      <c r="BC65" s="55">
        <v>-7.787983572818646</v>
      </c>
      <c r="BD65" s="55">
        <v>-12.3</v>
      </c>
      <c r="BE65" s="55">
        <v>-12</v>
      </c>
      <c r="BF65" s="55">
        <v>0.8205400751190979</v>
      </c>
      <c r="BG65" s="55">
        <v>24</v>
      </c>
      <c r="BH65" s="55">
        <v>-0.8497160196137798</v>
      </c>
      <c r="BI65" s="55">
        <v>-1.8</v>
      </c>
      <c r="BJ65" s="55">
        <v>-1.444804071211081</v>
      </c>
      <c r="BK65" s="56" t="s">
        <v>136</v>
      </c>
      <c r="BL65" s="64">
        <v>-1.058378931357879</v>
      </c>
      <c r="BM65" s="55" t="s">
        <v>137</v>
      </c>
      <c r="BN65" s="55">
        <v>-0.22122993092045817</v>
      </c>
      <c r="BO65" s="56" t="s">
        <v>137</v>
      </c>
    </row>
    <row r="66" spans="1:67" s="7" customFormat="1" ht="11.25" customHeight="1">
      <c r="A66" s="83" t="s">
        <v>201</v>
      </c>
      <c r="B66" s="15" t="s">
        <v>130</v>
      </c>
      <c r="C66" s="15" t="s">
        <v>130</v>
      </c>
      <c r="D66" s="15" t="s">
        <v>130</v>
      </c>
      <c r="E66" s="15"/>
      <c r="F66" s="57">
        <f>(100+F59)/(100-1.1)*100-100</f>
        <v>0.2727225190754581</v>
      </c>
      <c r="G66" s="57">
        <f>(100+G59)/(100-0.8)*100-100</f>
        <v>0.45696745152541496</v>
      </c>
      <c r="H66" s="57">
        <f>(100+H59)/(100-0.9)*100-100</f>
        <v>-0.15826529021114766</v>
      </c>
      <c r="I66" s="57">
        <v>-1.6</v>
      </c>
      <c r="J66" s="57">
        <f>(100+J59)/(100+0.6)*100-100</f>
        <v>-1.007451815734754</v>
      </c>
      <c r="K66" s="57">
        <v>2.3</v>
      </c>
      <c r="L66" s="57">
        <f>(100+L59)/(100-1.9)*100-100</f>
        <v>1.0385761460519802</v>
      </c>
      <c r="M66" s="58">
        <f>(100+M59)/(100-3.4)*100-100</f>
        <v>0.8277484506124608</v>
      </c>
      <c r="N66" s="57">
        <v>1.7</v>
      </c>
      <c r="O66" s="57">
        <f>(100+O59)/(100-2.2)*100-100</f>
        <v>3.5546192848654954</v>
      </c>
      <c r="P66" s="57">
        <f>(100+P59)/(100-0.4)*100-100</f>
        <v>0.028319997053529278</v>
      </c>
      <c r="Q66" s="58">
        <f>(100+Q59)/(100-1.6)*100-100</f>
        <v>2.2079001207990814</v>
      </c>
      <c r="R66" s="57">
        <f>(100+R59)/(100-0.9)*100-100</f>
        <v>-0.19560035715798563</v>
      </c>
      <c r="S66" s="57">
        <f>(100+S59)/(100+0.3)*100-100</f>
        <v>0.4032518345667597</v>
      </c>
      <c r="T66" s="57">
        <f>(100+T59)/(100-0.5)*100-100</f>
        <v>1.6974170482746445</v>
      </c>
      <c r="U66" s="57">
        <f>(100+U59)/(100-0.3)*100-100</f>
        <v>-1.0757417422070858</v>
      </c>
      <c r="V66" s="57">
        <v>5.7</v>
      </c>
      <c r="W66" s="57">
        <f>(100+W59)/(100-1.2)*100-100</f>
        <v>-0.45757116473642157</v>
      </c>
      <c r="X66" s="57">
        <f>(100+X59)/(100-2.2)*100-100</f>
        <v>2.040434594986195</v>
      </c>
      <c r="Y66" s="57">
        <f>(100+Y59)/(100-0.7)*100-100</f>
        <v>-2.0905308043235635</v>
      </c>
      <c r="Z66" s="57">
        <f>(100+Z59)/(100-6.4)*100-100</f>
        <v>-10.361028684470824</v>
      </c>
      <c r="AA66" s="58">
        <f>(100+AA59)/(100+1.5)*100-100</f>
        <v>-0.5169398225619517</v>
      </c>
      <c r="AB66" s="58">
        <f>(100+AB59)/(100-3.6)*100-100</f>
        <v>-2.209987307392197</v>
      </c>
      <c r="AC66" s="58">
        <v>-5.9</v>
      </c>
      <c r="AD66" s="57">
        <f>(100+AD59)/(100-2.6)*100-100</f>
        <v>4.64952803755898</v>
      </c>
      <c r="AE66" s="57">
        <f>(100+AE59)/(100-3.2)*100-100</f>
        <v>-7.517871058986529</v>
      </c>
      <c r="AF66" s="57">
        <f>(100+AF59)/(100-1.6)*100-100</f>
        <v>1.397437726064183</v>
      </c>
      <c r="AG66" s="57">
        <f>(100+AG59)/(100-2.8)*100-100</f>
        <v>2.9298130747406077</v>
      </c>
      <c r="AH66" s="58">
        <v>-5.9</v>
      </c>
      <c r="AI66" s="83" t="s">
        <v>201</v>
      </c>
      <c r="AJ66" s="57">
        <f>(100+AJ59)/(100-2.2)*100-100</f>
        <v>-1.8283583598561677</v>
      </c>
      <c r="AK66" s="57">
        <f>(100+AK59)/(100-4.5)*100-100</f>
        <v>-25.130890052356023</v>
      </c>
      <c r="AL66" s="57">
        <f>(100+AL59)/(100-3.2)*100-100</f>
        <v>-1.3136495817940812</v>
      </c>
      <c r="AM66" s="57">
        <v>0.7</v>
      </c>
      <c r="AN66" s="57">
        <f>(100+AN59)/(100-0.7)*100-100</f>
        <v>-0.11684163028439798</v>
      </c>
      <c r="AO66" s="57">
        <f>(100+AO59)/(100-3.4)*100-100</f>
        <v>-9.516141400199345</v>
      </c>
      <c r="AP66" s="57">
        <f>(100+AP59)/(100+0.4)*100-100</f>
        <v>-6.782002805284577</v>
      </c>
      <c r="AQ66" s="57">
        <f>(100+AQ59)/(100-1)*100-100</f>
        <v>2.5213233471761214</v>
      </c>
      <c r="AR66" s="57">
        <f>(100+AR59)/(100-0.2)*100-100</f>
        <v>0.46783959377829376</v>
      </c>
      <c r="AS66" s="58">
        <f>(100+AS59)/(100-1.2)*100-100</f>
        <v>1.5738958417978353</v>
      </c>
      <c r="AT66" s="57">
        <f>(100+AT59)/(100-0.9)*100-100</f>
        <v>4.027437041565761</v>
      </c>
      <c r="AU66" s="57" t="s">
        <v>130</v>
      </c>
      <c r="AV66" s="57">
        <f>(100+AV59)/(100-3.4)*100-100</f>
        <v>-0.7134775681728911</v>
      </c>
      <c r="AW66" s="57">
        <f>(100+AW59)/(100-0.6)*100-100</f>
        <v>2.8478563689831304</v>
      </c>
      <c r="AX66" s="57">
        <f>(100+AX59)/(100-0.6)*100-100</f>
        <v>0.7389753126115295</v>
      </c>
      <c r="AY66" s="58">
        <f>(100+AY59)/(100-0.2)*100-100</f>
        <v>-2.3259109596187812</v>
      </c>
      <c r="AZ66" s="58">
        <f>(100+AZ59)/(100-0.4)*100-100</f>
        <v>-1.0728689813693393</v>
      </c>
      <c r="BA66" s="94">
        <f>(100+BA59)/(100-1.5)*100-100</f>
        <v>6.705904515577203</v>
      </c>
      <c r="BB66" s="57">
        <f>(100+BB59)/(100+1)*100-100</f>
        <v>-0.7574082907703286</v>
      </c>
      <c r="BC66" s="57">
        <f>(100+BC59)/(100+1.1)*100-100</f>
        <v>-0.05663491394373921</v>
      </c>
      <c r="BD66" s="57">
        <f>(100+BD59)/(100+1.1)*100-100</f>
        <v>2.312067260138491</v>
      </c>
      <c r="BE66" s="57">
        <v>-4.1</v>
      </c>
      <c r="BF66" s="57">
        <f>(100+BF59)/(100-2.2)*100-100</f>
        <v>0.8891129712025929</v>
      </c>
      <c r="BG66" s="57">
        <f>(100+BG59)/(100-15.2)*100-100</f>
        <v>9.384806794008043</v>
      </c>
      <c r="BH66" s="58">
        <v>-0.6</v>
      </c>
      <c r="BI66" s="57">
        <f>(100+BI59)/(100+0.1)*100-100</f>
        <v>4.9523638869559505</v>
      </c>
      <c r="BJ66" s="57">
        <f>(100+BJ59)/(100-0.9)*100-100</f>
        <v>-0.40426793990671683</v>
      </c>
      <c r="BK66" s="58" t="s">
        <v>136</v>
      </c>
      <c r="BL66" s="57">
        <f>(100+BL59)/(100+0.2)*100-100</f>
        <v>7.3154739670485895</v>
      </c>
      <c r="BM66" s="57" t="s">
        <v>137</v>
      </c>
      <c r="BN66" s="57">
        <f>(100+BN59)/(100-1.1)*100-100</f>
        <v>-0.7957380223668054</v>
      </c>
      <c r="BO66" s="58" t="s">
        <v>137</v>
      </c>
    </row>
    <row r="67" s="7" customFormat="1" ht="16.5" customHeight="1">
      <c r="A67" s="14" t="s">
        <v>133</v>
      </c>
    </row>
    <row r="68" ht="13.5" customHeight="1"/>
    <row r="69" ht="13.5" customHeight="1"/>
    <row r="70" ht="13.5" customHeight="1">
      <c r="AX70" s="92"/>
    </row>
    <row r="71" ht="13.5" customHeight="1"/>
    <row r="72" ht="13.5" customHeight="1"/>
    <row r="73" ht="13.5" customHeight="1"/>
  </sheetData>
  <mergeCells count="46">
    <mergeCell ref="B5:B12"/>
    <mergeCell ref="C5:C12"/>
    <mergeCell ref="D5:D12"/>
    <mergeCell ref="F5:F12"/>
    <mergeCell ref="G6:G12"/>
    <mergeCell ref="T6:T12"/>
    <mergeCell ref="W6:W12"/>
    <mergeCell ref="AJ6:AJ12"/>
    <mergeCell ref="R7:R12"/>
    <mergeCell ref="S7:S12"/>
    <mergeCell ref="U7:U12"/>
    <mergeCell ref="X7:X12"/>
    <mergeCell ref="Y7:Y12"/>
    <mergeCell ref="Z7:Z12"/>
    <mergeCell ref="BB6:BB12"/>
    <mergeCell ref="BF6:BF12"/>
    <mergeCell ref="BC7:BC12"/>
    <mergeCell ref="BE7:BE12"/>
    <mergeCell ref="BK6:BK12"/>
    <mergeCell ref="H7:H12"/>
    <mergeCell ref="I7:I12"/>
    <mergeCell ref="J7:J12"/>
    <mergeCell ref="K7:K12"/>
    <mergeCell ref="L7:L12"/>
    <mergeCell ref="M7:M12"/>
    <mergeCell ref="O7:O12"/>
    <mergeCell ref="P7:P12"/>
    <mergeCell ref="Q7:Q12"/>
    <mergeCell ref="AA7:AA12"/>
    <mergeCell ref="AE7:AE12"/>
    <mergeCell ref="AF7:AF12"/>
    <mergeCell ref="AK7:AK12"/>
    <mergeCell ref="AL7:AL12"/>
    <mergeCell ref="AN7:AN12"/>
    <mergeCell ref="AO7:AO12"/>
    <mergeCell ref="AP7:AP12"/>
    <mergeCell ref="AQ7:AQ12"/>
    <mergeCell ref="AT7:AT12"/>
    <mergeCell ref="AY7:AY12"/>
    <mergeCell ref="BA7:BA12"/>
    <mergeCell ref="AS6:AS12"/>
    <mergeCell ref="AX6:AX12"/>
    <mergeCell ref="BL7:BL12"/>
    <mergeCell ref="BM7:BM12"/>
    <mergeCell ref="BN7:BN12"/>
    <mergeCell ref="BO7:BO12"/>
  </mergeCells>
  <printOptions horizontalCentered="1" verticalCentered="1"/>
  <pageMargins left="0.2755905511811024" right="0.2755905511811024" top="0.984251968503937" bottom="0.2362204724409449" header="0.5118110236220472" footer="0.35433070866141736"/>
  <pageSetup horizontalDpi="200" verticalDpi="200" orientation="portrait" paperSize="9" r:id="rId1"/>
  <headerFooter alignWithMargins="0">
    <oddHeader>&amp;C全国全世帯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2003-08-12T07:50:23Z</cp:lastPrinted>
  <dcterms:created xsi:type="dcterms:W3CDTF">1996-03-27T04:54:20Z</dcterms:created>
  <dcterms:modified xsi:type="dcterms:W3CDTF">2003-02-13T04:56:43Z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