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庁内LAN\掲示板\1015\lib\kakei\_rep11\_dat\"/>
    </mc:Choice>
  </mc:AlternateContent>
  <bookViews>
    <workbookView xWindow="480" yWindow="60" windowWidth="12795" windowHeight="8325"/>
  </bookViews>
  <sheets>
    <sheet name="全国勤労者" sheetId="1" r:id="rId1"/>
  </sheets>
  <definedNames>
    <definedName name="_xlnm.Print_Area" localSheetId="0">全国勤労者!$CB$1:$CO$67</definedName>
  </definedNames>
  <calcPr calcId="152511" refMode="R1C1"/>
</workbook>
</file>

<file path=xl/calcChain.xml><?xml version="1.0" encoding="utf-8"?>
<calcChain xmlns="http://schemas.openxmlformats.org/spreadsheetml/2006/main">
  <c r="D19" i="1" l="1"/>
  <c r="F19" i="1"/>
  <c r="G19" i="1"/>
  <c r="H19" i="1"/>
  <c r="H52" i="1" s="1"/>
  <c r="J19" i="1"/>
  <c r="K19" i="1"/>
  <c r="K59" i="1" s="1"/>
  <c r="K66" i="1" s="1"/>
  <c r="L19" i="1"/>
  <c r="M19" i="1"/>
  <c r="M59" i="1" s="1"/>
  <c r="M66" i="1" s="1"/>
  <c r="N19" i="1"/>
  <c r="O19" i="1"/>
  <c r="O59" i="1" s="1"/>
  <c r="P19" i="1"/>
  <c r="Q19" i="1"/>
  <c r="Q59" i="1" s="1"/>
  <c r="Q66" i="1" s="1"/>
  <c r="R19" i="1"/>
  <c r="S19" i="1"/>
  <c r="S59" i="1" s="1"/>
  <c r="T19" i="1"/>
  <c r="V19" i="1"/>
  <c r="V59" i="1" s="1"/>
  <c r="W19" i="1"/>
  <c r="X19" i="1"/>
  <c r="AD52" i="1" s="1"/>
  <c r="Y19" i="1"/>
  <c r="Z19" i="1"/>
  <c r="Z52" i="1" s="1"/>
  <c r="AA19" i="1"/>
  <c r="AB19" i="1"/>
  <c r="AB52" i="1" s="1"/>
  <c r="AE19" i="1"/>
  <c r="AG19" i="1"/>
  <c r="AG52" i="1" s="1"/>
  <c r="AH19" i="1"/>
  <c r="AI19" i="1"/>
  <c r="AI52" i="1" s="1"/>
  <c r="AK19" i="1"/>
  <c r="AL19" i="1"/>
  <c r="AM19" i="1"/>
  <c r="AN19" i="1"/>
  <c r="AO19" i="1"/>
  <c r="AP19" i="1"/>
  <c r="AP59" i="1" s="1"/>
  <c r="AQ19" i="1"/>
  <c r="AR19" i="1"/>
  <c r="AR59" i="1" s="1"/>
  <c r="AR66" i="1" s="1"/>
  <c r="AS19" i="1"/>
  <c r="AT19" i="1"/>
  <c r="AT59" i="1" s="1"/>
  <c r="AT66" i="1" s="1"/>
  <c r="AU19" i="1"/>
  <c r="AV19" i="1"/>
  <c r="AV59" i="1" s="1"/>
  <c r="AV66" i="1" s="1"/>
  <c r="AW19" i="1"/>
  <c r="AX19" i="1"/>
  <c r="AX59" i="1" s="1"/>
  <c r="AX66" i="1" s="1"/>
  <c r="AY19" i="1"/>
  <c r="AZ19" i="1"/>
  <c r="AZ59" i="1" s="1"/>
  <c r="AZ66" i="1" s="1"/>
  <c r="BA19" i="1"/>
  <c r="BB19" i="1"/>
  <c r="BB59" i="1" s="1"/>
  <c r="BB66" i="1" s="1"/>
  <c r="BC19" i="1"/>
  <c r="BD19" i="1"/>
  <c r="BE19" i="1"/>
  <c r="BF19" i="1"/>
  <c r="BH19" i="1"/>
  <c r="BI19" i="1"/>
  <c r="BI52" i="1" s="1"/>
  <c r="BK19" i="1"/>
  <c r="BM19" i="1"/>
  <c r="BM59" i="1" s="1"/>
  <c r="BM66" i="1" s="1"/>
  <c r="BO19" i="1"/>
  <c r="BP19" i="1"/>
  <c r="BP52" i="1" s="1"/>
  <c r="BS19" i="1"/>
  <c r="BT19" i="1"/>
  <c r="BT52" i="1" s="1"/>
  <c r="BU19" i="1"/>
  <c r="BV19" i="1"/>
  <c r="BV52" i="1" s="1"/>
  <c r="BW19" i="1"/>
  <c r="BX19" i="1"/>
  <c r="BX52" i="1" s="1"/>
  <c r="BY19" i="1"/>
  <c r="BZ19" i="1"/>
  <c r="BZ52" i="1" s="1"/>
  <c r="CA19" i="1"/>
  <c r="CB19" i="1"/>
  <c r="CB52" i="1" s="1"/>
  <c r="CC19" i="1"/>
  <c r="CD19" i="1"/>
  <c r="CD52" i="1" s="1"/>
  <c r="CE19" i="1"/>
  <c r="CF19" i="1"/>
  <c r="CF52" i="1" s="1"/>
  <c r="CG19" i="1"/>
  <c r="CH19" i="1"/>
  <c r="CH52" i="1" s="1"/>
  <c r="CI19" i="1"/>
  <c r="CJ19" i="1"/>
  <c r="CK19" i="1"/>
  <c r="CM19" i="1"/>
  <c r="CN19" i="1"/>
  <c r="CO19" i="1"/>
  <c r="I52" i="1"/>
  <c r="J52" i="1"/>
  <c r="K52" i="1"/>
  <c r="L52" i="1"/>
  <c r="M52" i="1"/>
  <c r="N52" i="1"/>
  <c r="O52" i="1"/>
  <c r="P52" i="1"/>
  <c r="Q52" i="1"/>
  <c r="R52" i="1"/>
  <c r="Y52" i="1"/>
  <c r="AA52" i="1"/>
  <c r="AC52" i="1"/>
  <c r="AE52" i="1"/>
  <c r="AH52" i="1"/>
  <c r="AJ52" i="1"/>
  <c r="AL52" i="1"/>
  <c r="AN52" i="1"/>
  <c r="AP52" i="1"/>
  <c r="AR52" i="1"/>
  <c r="AT52" i="1"/>
  <c r="AV52" i="1"/>
  <c r="AX52" i="1"/>
  <c r="AZ52" i="1"/>
  <c r="BB52" i="1"/>
  <c r="BD52" i="1"/>
  <c r="BF52" i="1"/>
  <c r="BH52" i="1"/>
  <c r="BJ52" i="1"/>
  <c r="BM52" i="1"/>
  <c r="BO52" i="1"/>
  <c r="BQ52" i="1"/>
  <c r="BS52" i="1"/>
  <c r="BU52" i="1"/>
  <c r="BW52" i="1"/>
  <c r="BY52" i="1"/>
  <c r="CA52" i="1"/>
  <c r="CC52" i="1"/>
  <c r="CE52" i="1"/>
  <c r="CG52" i="1"/>
  <c r="F59" i="1"/>
  <c r="G59" i="1"/>
  <c r="H59" i="1"/>
  <c r="I59" i="1"/>
  <c r="J59" i="1"/>
  <c r="L59" i="1"/>
  <c r="N59" i="1"/>
  <c r="P59" i="1"/>
  <c r="P66" i="1" s="1"/>
  <c r="R59" i="1"/>
  <c r="R66" i="1" s="1"/>
  <c r="T59" i="1"/>
  <c r="W59" i="1"/>
  <c r="Y59" i="1"/>
  <c r="Y66" i="1" s="1"/>
  <c r="AA59" i="1"/>
  <c r="AA66" i="1" s="1"/>
  <c r="AC59" i="1"/>
  <c r="AC66" i="1" s="1"/>
  <c r="AD59" i="1"/>
  <c r="AG59" i="1"/>
  <c r="AG66" i="1" s="1"/>
  <c r="AJ59" i="1"/>
  <c r="AL59" i="1"/>
  <c r="AL66" i="1" s="1"/>
  <c r="AM59" i="1"/>
  <c r="AN59" i="1"/>
  <c r="AN66" i="1" s="1"/>
  <c r="AQ59" i="1"/>
  <c r="AQ66" i="1" s="1"/>
  <c r="AS59" i="1"/>
  <c r="AU59" i="1"/>
  <c r="AW59" i="1"/>
  <c r="AY59" i="1"/>
  <c r="BA59" i="1"/>
  <c r="BD59" i="1"/>
  <c r="BD66" i="1" s="1"/>
  <c r="BE59" i="1"/>
  <c r="BF59" i="1"/>
  <c r="BF66" i="1" s="1"/>
  <c r="BG59" i="1"/>
  <c r="BI59" i="1"/>
  <c r="BI66" i="1" s="1"/>
  <c r="BJ59" i="1"/>
  <c r="BK59" i="1"/>
  <c r="BK66" i="1" s="1"/>
  <c r="BN59" i="1"/>
  <c r="BQ59" i="1"/>
  <c r="BS59" i="1"/>
  <c r="BS66" i="1" s="1"/>
  <c r="BU59" i="1"/>
  <c r="BU66" i="1" s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M59" i="1"/>
  <c r="CN59" i="1"/>
  <c r="CO59" i="1"/>
  <c r="G66" i="1"/>
  <c r="H66" i="1"/>
  <c r="I66" i="1"/>
  <c r="J66" i="1"/>
  <c r="L66" i="1"/>
  <c r="N66" i="1"/>
  <c r="AD66" i="1"/>
  <c r="AH66" i="1"/>
  <c r="AM66" i="1"/>
  <c r="AO66" i="1"/>
  <c r="AU66" i="1"/>
  <c r="AW66" i="1"/>
  <c r="AY66" i="1"/>
  <c r="BA66" i="1"/>
  <c r="BC66" i="1"/>
  <c r="BE66" i="1"/>
  <c r="BG66" i="1"/>
  <c r="BJ66" i="1"/>
  <c r="BO66" i="1"/>
  <c r="BP66" i="1"/>
  <c r="BQ66" i="1"/>
  <c r="BR66" i="1"/>
  <c r="BW66" i="1"/>
  <c r="BX66" i="1"/>
  <c r="BY66" i="1"/>
  <c r="CB66" i="1"/>
  <c r="CC66" i="1"/>
  <c r="CE66" i="1"/>
  <c r="CG66" i="1"/>
  <c r="CM66" i="1"/>
  <c r="BV59" i="1" l="1"/>
  <c r="BV66" i="1" s="1"/>
  <c r="BT59" i="1"/>
  <c r="BT66" i="1" s="1"/>
  <c r="AB59" i="1"/>
  <c r="AB66" i="1" s="1"/>
  <c r="Z59" i="1"/>
  <c r="Z66" i="1" s="1"/>
  <c r="X59" i="1"/>
  <c r="X66" i="1" s="1"/>
  <c r="BR52" i="1"/>
  <c r="BN52" i="1"/>
  <c r="BK52" i="1"/>
  <c r="BG52" i="1"/>
  <c r="BE52" i="1"/>
  <c r="BC52" i="1"/>
  <c r="BA52" i="1"/>
  <c r="AY52" i="1"/>
  <c r="AW52" i="1"/>
  <c r="AU52" i="1"/>
  <c r="AS52" i="1"/>
  <c r="AQ52" i="1"/>
  <c r="AO52" i="1"/>
  <c r="AM52" i="1"/>
  <c r="AK52" i="1"/>
</calcChain>
</file>

<file path=xl/sharedStrings.xml><?xml version="1.0" encoding="utf-8"?>
<sst xmlns="http://schemas.openxmlformats.org/spreadsheetml/2006/main" count="988" uniqueCount="272">
  <si>
    <t>第４表　　全国の１世帯当たり年平均１か月間の収入と支出　</t>
  </si>
  <si>
    <t>　　　　　　　　　　　　　　　　　　　　　　　　　　　　　　　　　　　　　　　　　　　　　　　　第４表　　全国の１世帯当たり年平均１か月間の収入と支出　</t>
  </si>
  <si>
    <t>（勤労者世帯）</t>
  </si>
  <si>
    <t>（勤労者世帯）（続き）</t>
  </si>
  <si>
    <t>世</t>
  </si>
  <si>
    <t>有</t>
  </si>
  <si>
    <t>収</t>
  </si>
  <si>
    <t>実　</t>
  </si>
  <si>
    <t>　</t>
  </si>
  <si>
    <t xml:space="preserve"> </t>
  </si>
  <si>
    <t>実</t>
  </si>
  <si>
    <t>繰　</t>
  </si>
  <si>
    <t>支</t>
  </si>
  <si>
    <t>消　</t>
  </si>
  <si>
    <t>非</t>
  </si>
  <si>
    <t>翌</t>
  </si>
  <si>
    <t>可</t>
  </si>
  <si>
    <t>黒</t>
  </si>
  <si>
    <t>貯</t>
  </si>
  <si>
    <t>帯</t>
  </si>
  <si>
    <t>　　</t>
  </si>
  <si>
    <t>経　</t>
  </si>
  <si>
    <t>特</t>
  </si>
  <si>
    <t>食</t>
  </si>
  <si>
    <t>住　</t>
  </si>
  <si>
    <t>光</t>
  </si>
  <si>
    <t>家</t>
  </si>
  <si>
    <t>被</t>
  </si>
  <si>
    <t>保</t>
  </si>
  <si>
    <t>交　</t>
  </si>
  <si>
    <t>教　　</t>
  </si>
  <si>
    <t>教</t>
  </si>
  <si>
    <t>そ  消</t>
  </si>
  <si>
    <t>消</t>
  </si>
  <si>
    <t>月</t>
  </si>
  <si>
    <t>処</t>
  </si>
  <si>
    <t>業</t>
  </si>
  <si>
    <t>主</t>
  </si>
  <si>
    <t>入</t>
  </si>
  <si>
    <t>勤</t>
  </si>
  <si>
    <t>事</t>
  </si>
  <si>
    <t>他</t>
  </si>
  <si>
    <t>出</t>
  </si>
  <si>
    <t>費　</t>
  </si>
  <si>
    <t>穀　</t>
  </si>
  <si>
    <t>魚</t>
  </si>
  <si>
    <t>肉</t>
  </si>
  <si>
    <t>乳</t>
  </si>
  <si>
    <t>野</t>
  </si>
  <si>
    <t>果　</t>
  </si>
  <si>
    <t>油</t>
  </si>
  <si>
    <t>菓</t>
  </si>
  <si>
    <t>調</t>
  </si>
  <si>
    <t>飲　</t>
  </si>
  <si>
    <t>酒</t>
  </si>
  <si>
    <t>外　</t>
  </si>
  <si>
    <t xml:space="preserve">  設</t>
  </si>
  <si>
    <t>電</t>
  </si>
  <si>
    <t>ガ</t>
  </si>
  <si>
    <t>上</t>
  </si>
  <si>
    <t>具　</t>
  </si>
  <si>
    <t xml:space="preserve">  室</t>
  </si>
  <si>
    <t>寝　</t>
  </si>
  <si>
    <t>服</t>
  </si>
  <si>
    <t>和</t>
  </si>
  <si>
    <t>洋</t>
  </si>
  <si>
    <t xml:space="preserve"> シ</t>
  </si>
  <si>
    <t>下</t>
  </si>
  <si>
    <t>生</t>
  </si>
  <si>
    <t>履　</t>
  </si>
  <si>
    <t xml:space="preserve">被 </t>
  </si>
  <si>
    <t>医　</t>
  </si>
  <si>
    <t xml:space="preserve">健 </t>
  </si>
  <si>
    <t>自</t>
  </si>
  <si>
    <t>通　</t>
  </si>
  <si>
    <t>授</t>
  </si>
  <si>
    <t>教 学</t>
  </si>
  <si>
    <t>補</t>
  </si>
  <si>
    <t>書</t>
  </si>
  <si>
    <t>諸</t>
  </si>
  <si>
    <t>こ</t>
  </si>
  <si>
    <t>仕</t>
  </si>
  <si>
    <t>費</t>
  </si>
  <si>
    <t>へ</t>
  </si>
  <si>
    <t>分</t>
  </si>
  <si>
    <t>蓄</t>
  </si>
  <si>
    <t>の</t>
  </si>
  <si>
    <t>収　</t>
  </si>
  <si>
    <t>常　</t>
  </si>
  <si>
    <t>め</t>
  </si>
  <si>
    <t xml:space="preserve">  他 収</t>
  </si>
  <si>
    <t>業　</t>
  </si>
  <si>
    <t>の　</t>
  </si>
  <si>
    <t>別</t>
  </si>
  <si>
    <t>以</t>
  </si>
  <si>
    <t>入　</t>
  </si>
  <si>
    <t>菜</t>
  </si>
  <si>
    <t>脂</t>
  </si>
  <si>
    <t>理　</t>
  </si>
  <si>
    <t>賃</t>
  </si>
  <si>
    <t xml:space="preserve">  備</t>
  </si>
  <si>
    <t>熱</t>
  </si>
  <si>
    <t>・</t>
  </si>
  <si>
    <t>庭</t>
  </si>
  <si>
    <t xml:space="preserve">  内</t>
  </si>
  <si>
    <t>及</t>
  </si>
  <si>
    <t xml:space="preserve">  ャ セ</t>
  </si>
  <si>
    <t>地</t>
  </si>
  <si>
    <t>健</t>
  </si>
  <si>
    <t>康</t>
  </si>
  <si>
    <t>健 用</t>
  </si>
  <si>
    <t>通</t>
  </si>
  <si>
    <t>動</t>
  </si>
  <si>
    <t>科 習</t>
  </si>
  <si>
    <t>習</t>
  </si>
  <si>
    <t>養</t>
  </si>
  <si>
    <t>籍 他</t>
  </si>
  <si>
    <t>の  費</t>
  </si>
  <si>
    <t>づ</t>
  </si>
  <si>
    <t>送</t>
  </si>
  <si>
    <t>先</t>
  </si>
  <si>
    <t>定</t>
  </si>
  <si>
    <t>臨</t>
  </si>
  <si>
    <t>賞　</t>
  </si>
  <si>
    <t>帯 配</t>
  </si>
  <si>
    <t xml:space="preserve">  の</t>
  </si>
  <si>
    <t>内</t>
  </si>
  <si>
    <t>経</t>
  </si>
  <si>
    <t>外</t>
  </si>
  <si>
    <t>介</t>
  </si>
  <si>
    <t>卵</t>
  </si>
  <si>
    <t>子</t>
  </si>
  <si>
    <t xml:space="preserve">  修</t>
  </si>
  <si>
    <t>気</t>
  </si>
  <si>
    <t>ス</t>
  </si>
  <si>
    <t>用</t>
  </si>
  <si>
    <t xml:space="preserve">  装</t>
  </si>
  <si>
    <t>サ</t>
  </si>
  <si>
    <t>び</t>
  </si>
  <si>
    <t xml:space="preserve"> ツ   I</t>
  </si>
  <si>
    <t>着</t>
  </si>
  <si>
    <t>物　</t>
  </si>
  <si>
    <t xml:space="preserve">関 サ </t>
  </si>
  <si>
    <t>薬　</t>
  </si>
  <si>
    <t>医 品</t>
  </si>
  <si>
    <t>医 サ</t>
  </si>
  <si>
    <t>車</t>
  </si>
  <si>
    <t>書 参</t>
  </si>
  <si>
    <t>娯</t>
  </si>
  <si>
    <t xml:space="preserve"> ・  の</t>
  </si>
  <si>
    <t>娯 サ</t>
  </si>
  <si>
    <t>雑</t>
  </si>
  <si>
    <t>際　</t>
  </si>
  <si>
    <t>人</t>
  </si>
  <si>
    <t>総</t>
  </si>
  <si>
    <t>期</t>
  </si>
  <si>
    <t>時</t>
  </si>
  <si>
    <t>主 偶 の</t>
  </si>
  <si>
    <t xml:space="preserve">  世</t>
  </si>
  <si>
    <t>職</t>
  </si>
  <si>
    <t>常</t>
  </si>
  <si>
    <t>支　</t>
  </si>
  <si>
    <t xml:space="preserve">  繕</t>
  </si>
  <si>
    <t>水</t>
  </si>
  <si>
    <t>耐</t>
  </si>
  <si>
    <t xml:space="preserve">  備装</t>
  </si>
  <si>
    <t>ｌ</t>
  </si>
  <si>
    <t xml:space="preserve">  ・  タ</t>
  </si>
  <si>
    <t>連  I</t>
  </si>
  <si>
    <t>医</t>
  </si>
  <si>
    <t>持 摂</t>
  </si>
  <si>
    <t>療  ・</t>
  </si>
  <si>
    <t>療  I</t>
  </si>
  <si>
    <t>等 関</t>
  </si>
  <si>
    <t xml:space="preserve"> ・ 考</t>
  </si>
  <si>
    <t>楽 耐</t>
  </si>
  <si>
    <t>楽</t>
  </si>
  <si>
    <t xml:space="preserve">    印</t>
  </si>
  <si>
    <t>楽  I</t>
  </si>
  <si>
    <t>他  支</t>
  </si>
  <si>
    <t>繰</t>
  </si>
  <si>
    <t>純</t>
  </si>
  <si>
    <t>年</t>
  </si>
  <si>
    <t>の 者 収</t>
  </si>
  <si>
    <t xml:space="preserve">  帯</t>
  </si>
  <si>
    <t>海</t>
  </si>
  <si>
    <t>味</t>
  </si>
  <si>
    <t xml:space="preserve">   ・維</t>
  </si>
  <si>
    <t>道</t>
  </si>
  <si>
    <t>久</t>
  </si>
  <si>
    <t xml:space="preserve">   ・飾</t>
  </si>
  <si>
    <t>耗</t>
  </si>
  <si>
    <t>ビ</t>
  </si>
  <si>
    <t>履</t>
  </si>
  <si>
    <t xml:space="preserve">       I</t>
  </si>
  <si>
    <t>糸</t>
  </si>
  <si>
    <t xml:space="preserve">     ビ</t>
  </si>
  <si>
    <t>用 取</t>
  </si>
  <si>
    <t xml:space="preserve">    器</t>
  </si>
  <si>
    <t xml:space="preserve">    ビ</t>
  </si>
  <si>
    <t xml:space="preserve">    係</t>
  </si>
  <si>
    <t>料</t>
  </si>
  <si>
    <t xml:space="preserve">    教</t>
  </si>
  <si>
    <t>用 久</t>
  </si>
  <si>
    <t xml:space="preserve">    刷</t>
  </si>
  <si>
    <t>か</t>
  </si>
  <si>
    <t>り</t>
  </si>
  <si>
    <t>越</t>
  </si>
  <si>
    <t>所</t>
  </si>
  <si>
    <t>員</t>
  </si>
  <si>
    <t>齢</t>
  </si>
  <si>
    <t>額</t>
  </si>
  <si>
    <t>与</t>
  </si>
  <si>
    <t xml:space="preserve">   (女)入</t>
  </si>
  <si>
    <t xml:space="preserve">  員 入</t>
  </si>
  <si>
    <t>金</t>
  </si>
  <si>
    <t>類</t>
  </si>
  <si>
    <t>藻</t>
  </si>
  <si>
    <t>物</t>
  </si>
  <si>
    <t>品</t>
  </si>
  <si>
    <t>居</t>
  </si>
  <si>
    <t>代</t>
  </si>
  <si>
    <t xml:space="preserve">     持</t>
  </si>
  <si>
    <t>財</t>
  </si>
  <si>
    <t xml:space="preserve">     品</t>
  </si>
  <si>
    <t>貨</t>
  </si>
  <si>
    <t xml:space="preserve">     類</t>
  </si>
  <si>
    <t xml:space="preserve">     ス</t>
  </si>
  <si>
    <t>療</t>
  </si>
  <si>
    <t xml:space="preserve">    品</t>
  </si>
  <si>
    <t xml:space="preserve">    具</t>
  </si>
  <si>
    <t xml:space="preserve">    ス</t>
  </si>
  <si>
    <t>信</t>
  </si>
  <si>
    <t xml:space="preserve">    費</t>
  </si>
  <si>
    <t>育</t>
  </si>
  <si>
    <t>等</t>
  </si>
  <si>
    <t xml:space="preserve">    材</t>
  </si>
  <si>
    <t xml:space="preserve">    財</t>
  </si>
  <si>
    <t xml:space="preserve">    物</t>
  </si>
  <si>
    <t>の  出</t>
  </si>
  <si>
    <t>い</t>
  </si>
  <si>
    <t>得</t>
  </si>
  <si>
    <t>字</t>
  </si>
  <si>
    <t>増</t>
  </si>
  <si>
    <t>実　　数　　（円）</t>
  </si>
  <si>
    <t>平成６年平均</t>
  </si>
  <si>
    <t>　　－</t>
  </si>
  <si>
    <t>平成７年</t>
  </si>
  <si>
    <t>平成８年</t>
  </si>
  <si>
    <t>平成９年</t>
  </si>
  <si>
    <t>平成10年</t>
  </si>
  <si>
    <t>平成11年</t>
  </si>
  <si>
    <t>平成10年１月</t>
  </si>
  <si>
    <t>　　　　2</t>
  </si>
  <si>
    <t>　　　　3</t>
  </si>
  <si>
    <t>　　　　4</t>
  </si>
  <si>
    <t>　　　　5</t>
  </si>
  <si>
    <t>　　　　6</t>
  </si>
  <si>
    <t>　　　　7</t>
  </si>
  <si>
    <t>　　　　8</t>
  </si>
  <si>
    <t>　　　　9</t>
  </si>
  <si>
    <t>　　　　10</t>
  </si>
  <si>
    <t>　　　　11</t>
  </si>
  <si>
    <t>　　　　12</t>
  </si>
  <si>
    <t>平成11年１月</t>
  </si>
  <si>
    <t>構　成　比　（％）</t>
  </si>
  <si>
    <t>　－</t>
  </si>
  <si>
    <t>　　　　－</t>
  </si>
  <si>
    <t>　　　－</t>
  </si>
  <si>
    <t>　　対前年名目増加率（％）</t>
  </si>
  <si>
    <t>　　対前年実質増加率（％）</t>
  </si>
  <si>
    <t>注　表示した数値は、その１桁下位を四捨五入しているので、内訳の合計は必ずしも計に一致しない。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</si>
</sst>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84" formatCode="0.0_ "/>
  </numFmts>
  <fonts count="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distributed"/>
    </xf>
    <xf numFmtId="0" fontId="3" fillId="0" borderId="3" xfId="0" applyFont="1" applyBorder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6" xfId="0" applyFont="1" applyBorder="1" applyAlignment="1">
      <alignment horizontal="distributed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/>
    <xf numFmtId="0" fontId="3" fillId="0" borderId="0" xfId="0" applyFont="1" applyBorder="1" applyAlignment="1">
      <alignment horizontal="distributed"/>
    </xf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3" fillId="0" borderId="9" xfId="0" applyFont="1" applyBorder="1" applyAlignment="1">
      <alignment horizontal="distributed"/>
    </xf>
    <xf numFmtId="0" fontId="3" fillId="0" borderId="8" xfId="0" applyFont="1" applyBorder="1"/>
    <xf numFmtId="0" fontId="3" fillId="0" borderId="7" xfId="0" applyFont="1" applyBorder="1" applyAlignment="1"/>
    <xf numFmtId="0" fontId="3" fillId="0" borderId="9" xfId="0" applyFont="1" applyBorder="1" applyAlignme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6" xfId="0" applyFont="1" applyBorder="1"/>
    <xf numFmtId="2" fontId="3" fillId="0" borderId="6" xfId="0" applyNumberFormat="1" applyFont="1" applyBorder="1"/>
    <xf numFmtId="176" fontId="3" fillId="0" borderId="6" xfId="0" applyNumberFormat="1" applyFont="1" applyBorder="1"/>
    <xf numFmtId="0" fontId="3" fillId="0" borderId="6" xfId="0" applyFont="1" applyBorder="1"/>
    <xf numFmtId="3" fontId="3" fillId="0" borderId="6" xfId="1" applyNumberFormat="1" applyFont="1" applyBorder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4" fillId="0" borderId="10" xfId="0" applyFont="1" applyBorder="1"/>
    <xf numFmtId="2" fontId="3" fillId="0" borderId="10" xfId="0" applyNumberFormat="1" applyFont="1" applyBorder="1"/>
    <xf numFmtId="176" fontId="3" fillId="0" borderId="10" xfId="0" applyNumberFormat="1" applyFont="1" applyBorder="1"/>
    <xf numFmtId="0" fontId="3" fillId="0" borderId="10" xfId="0" applyFont="1" applyBorder="1"/>
    <xf numFmtId="3" fontId="3" fillId="0" borderId="10" xfId="1" applyNumberFormat="1" applyFont="1" applyBorder="1"/>
    <xf numFmtId="3" fontId="3" fillId="0" borderId="4" xfId="1" applyNumberFormat="1" applyFont="1" applyBorder="1"/>
    <xf numFmtId="3" fontId="3" fillId="0" borderId="5" xfId="1" applyNumberFormat="1" applyFont="1" applyBorder="1"/>
    <xf numFmtId="3" fontId="3" fillId="0" borderId="0" xfId="1" applyNumberFormat="1" applyFont="1"/>
    <xf numFmtId="38" fontId="3" fillId="0" borderId="10" xfId="1" applyFont="1" applyBorder="1"/>
    <xf numFmtId="38" fontId="3" fillId="0" borderId="4" xfId="1" applyFont="1" applyBorder="1"/>
    <xf numFmtId="38" fontId="3" fillId="0" borderId="5" xfId="1" applyFont="1" applyBorder="1"/>
    <xf numFmtId="38" fontId="3" fillId="0" borderId="0" xfId="1" applyFont="1"/>
    <xf numFmtId="0" fontId="4" fillId="0" borderId="10" xfId="0" quotePrefix="1" applyFont="1" applyBorder="1" applyAlignment="1">
      <alignment horizontal="left"/>
    </xf>
    <xf numFmtId="2" fontId="3" fillId="0" borderId="10" xfId="0" applyNumberFormat="1" applyFont="1" applyBorder="1" applyAlignment="1"/>
    <xf numFmtId="38" fontId="3" fillId="0" borderId="0" xfId="1" applyFont="1" applyBorder="1"/>
    <xf numFmtId="3" fontId="3" fillId="0" borderId="10" xfId="0" applyNumberFormat="1" applyFont="1" applyBorder="1"/>
    <xf numFmtId="3" fontId="3" fillId="0" borderId="4" xfId="0" applyNumberFormat="1" applyFont="1" applyBorder="1"/>
    <xf numFmtId="0" fontId="3" fillId="0" borderId="10" xfId="0" applyNumberFormat="1" applyFont="1" applyBorder="1"/>
    <xf numFmtId="3" fontId="3" fillId="0" borderId="0" xfId="1" applyNumberFormat="1" applyFont="1" applyBorder="1"/>
    <xf numFmtId="3" fontId="5" fillId="0" borderId="4" xfId="0" applyNumberFormat="1" applyFont="1" applyBorder="1"/>
    <xf numFmtId="0" fontId="4" fillId="0" borderId="11" xfId="0" quotePrefix="1" applyFont="1" applyBorder="1" applyAlignment="1">
      <alignment horizontal="left"/>
    </xf>
    <xf numFmtId="2" fontId="3" fillId="0" borderId="11" xfId="0" applyNumberFormat="1" applyFont="1" applyBorder="1"/>
    <xf numFmtId="0" fontId="3" fillId="0" borderId="11" xfId="0" applyFont="1" applyBorder="1"/>
    <xf numFmtId="176" fontId="3" fillId="0" borderId="11" xfId="0" applyNumberFormat="1" applyFont="1" applyBorder="1"/>
    <xf numFmtId="38" fontId="3" fillId="0" borderId="11" xfId="1" applyFont="1" applyBorder="1"/>
    <xf numFmtId="38" fontId="3" fillId="0" borderId="7" xfId="1" applyFont="1" applyBorder="1"/>
    <xf numFmtId="38" fontId="3" fillId="0" borderId="8" xfId="1" applyFont="1" applyBorder="1"/>
    <xf numFmtId="38" fontId="3" fillId="0" borderId="9" xfId="1" applyFont="1" applyBorder="1"/>
    <xf numFmtId="3" fontId="3" fillId="0" borderId="11" xfId="0" applyNumberFormat="1" applyFont="1" applyBorder="1"/>
    <xf numFmtId="3" fontId="3" fillId="0" borderId="7" xfId="0" applyNumberFormat="1" applyFont="1" applyBorder="1"/>
    <xf numFmtId="3" fontId="3" fillId="0" borderId="11" xfId="1" applyNumberFormat="1" applyFont="1" applyBorder="1"/>
    <xf numFmtId="0" fontId="3" fillId="0" borderId="0" xfId="0" applyFont="1" applyBorder="1"/>
    <xf numFmtId="0" fontId="4" fillId="0" borderId="6" xfId="0" applyFont="1" applyBorder="1" applyAlignment="1">
      <alignment horizontal="left"/>
    </xf>
    <xf numFmtId="184" fontId="3" fillId="0" borderId="6" xfId="0" applyNumberFormat="1" applyFont="1" applyBorder="1"/>
    <xf numFmtId="184" fontId="3" fillId="0" borderId="1" xfId="0" applyNumberFormat="1" applyFont="1" applyBorder="1"/>
    <xf numFmtId="0" fontId="4" fillId="0" borderId="10" xfId="0" applyFont="1" applyBorder="1" applyAlignment="1">
      <alignment horizontal="left"/>
    </xf>
    <xf numFmtId="184" fontId="3" fillId="0" borderId="10" xfId="0" applyNumberFormat="1" applyFont="1" applyBorder="1"/>
    <xf numFmtId="184" fontId="3" fillId="0" borderId="4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left"/>
    </xf>
    <xf numFmtId="184" fontId="3" fillId="0" borderId="11" xfId="0" applyNumberFormat="1" applyFont="1" applyBorder="1"/>
    <xf numFmtId="184" fontId="3" fillId="0" borderId="7" xfId="0" applyNumberFormat="1" applyFont="1" applyBorder="1"/>
    <xf numFmtId="184" fontId="3" fillId="0" borderId="0" xfId="0" applyNumberFormat="1" applyFont="1"/>
    <xf numFmtId="184" fontId="3" fillId="0" borderId="0" xfId="0" applyNumberFormat="1" applyFont="1" applyBorder="1"/>
    <xf numFmtId="0" fontId="4" fillId="0" borderId="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CO67"/>
  <sheetViews>
    <sheetView tabSelected="1" workbookViewId="0"/>
  </sheetViews>
  <sheetFormatPr defaultRowHeight="13.5"/>
  <cols>
    <col min="1" max="1" width="12.125" customWidth="1"/>
    <col min="2" max="4" width="4.375" customWidth="1"/>
    <col min="5" max="5" width="0.5" customWidth="1"/>
    <col min="6" max="8" width="7.5" customWidth="1"/>
    <col min="9" max="9" width="8.125" customWidth="1"/>
    <col min="10" max="10" width="7.25" customWidth="1"/>
    <col min="11" max="11" width="6.625" customWidth="1"/>
    <col min="12" max="12" width="5.375" customWidth="1"/>
    <col min="13" max="13" width="6.625" customWidth="1"/>
    <col min="14" max="14" width="6.75" customWidth="1"/>
    <col min="15" max="15" width="6" customWidth="1"/>
    <col min="16" max="16" width="5.375" customWidth="1"/>
    <col min="17" max="18" width="5.625" customWidth="1"/>
    <col min="19" max="19" width="7.375" customWidth="1"/>
    <col min="20" max="20" width="7.125" customWidth="1"/>
    <col min="21" max="21" width="0.75" customWidth="1"/>
    <col min="22" max="22" width="8.125" customWidth="1"/>
    <col min="23" max="23" width="6.625" customWidth="1"/>
    <col min="24" max="24" width="7.125" customWidth="1"/>
    <col min="25" max="25" width="6.125" customWidth="1"/>
    <col min="26" max="26" width="5.25" customWidth="1"/>
    <col min="27" max="27" width="5.875" customWidth="1"/>
    <col min="28" max="29" width="5.125" customWidth="1"/>
    <col min="30" max="30" width="5.375" customWidth="1"/>
    <col min="31" max="31" width="5.125" customWidth="1"/>
    <col min="32" max="32" width="12.125" customWidth="1"/>
    <col min="33" max="34" width="5.125" customWidth="1"/>
    <col min="35" max="35" width="5.375" customWidth="1"/>
    <col min="36" max="37" width="5.125" customWidth="1"/>
    <col min="38" max="38" width="5.75" customWidth="1"/>
    <col min="39" max="39" width="6.125" customWidth="1"/>
    <col min="40" max="40" width="5.625" customWidth="1"/>
    <col min="41" max="41" width="5.75" customWidth="1"/>
    <col min="42" max="42" width="6.125" customWidth="1"/>
    <col min="43" max="43" width="5.75" customWidth="1"/>
    <col min="44" max="44" width="5.125" customWidth="1"/>
    <col min="45" max="45" width="5.375" customWidth="1"/>
    <col min="46" max="46" width="5.125" customWidth="1"/>
    <col min="47" max="47" width="6.125" customWidth="1"/>
    <col min="48" max="48" width="5.875" customWidth="1"/>
    <col min="49" max="53" width="5.375" customWidth="1"/>
    <col min="54" max="54" width="6.125" customWidth="1"/>
    <col min="55" max="55" width="5.375" customWidth="1"/>
    <col min="56" max="56" width="5.875" customWidth="1"/>
    <col min="57" max="62" width="5.375" customWidth="1"/>
    <col min="63" max="63" width="6.125" customWidth="1"/>
    <col min="64" max="64" width="12.125" customWidth="1"/>
    <col min="65" max="65" width="5.375" customWidth="1"/>
    <col min="66" max="66" width="5.125" customWidth="1"/>
    <col min="67" max="68" width="5.25" customWidth="1"/>
    <col min="69" max="69" width="6.125" customWidth="1"/>
    <col min="70" max="70" width="5.5" customWidth="1"/>
    <col min="71" max="71" width="5.875" customWidth="1"/>
    <col min="72" max="72" width="5.375" customWidth="1"/>
    <col min="73" max="73" width="6.125" customWidth="1"/>
    <col min="74" max="74" width="5.875" customWidth="1"/>
    <col min="75" max="76" width="5.375" customWidth="1"/>
    <col min="77" max="77" width="6.125" customWidth="1"/>
    <col min="78" max="80" width="5.375" customWidth="1"/>
    <col min="81" max="81" width="5.875" customWidth="1"/>
    <col min="82" max="82" width="6.5" customWidth="1"/>
    <col min="83" max="83" width="6.125" customWidth="1"/>
    <col min="84" max="84" width="6.5" customWidth="1"/>
    <col min="85" max="86" width="5.875" customWidth="1"/>
    <col min="87" max="87" width="6.875" customWidth="1"/>
    <col min="88" max="88" width="7.875" customWidth="1"/>
    <col min="89" max="89" width="6.625" customWidth="1"/>
    <col min="90" max="90" width="0.5" customWidth="1"/>
    <col min="91" max="91" width="7.875" customWidth="1"/>
    <col min="92" max="92" width="7.125" customWidth="1"/>
    <col min="93" max="93" width="6.875" customWidth="1"/>
  </cols>
  <sheetData>
    <row r="2" spans="1:9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AF2" s="1" t="s">
        <v>1</v>
      </c>
      <c r="BL2" s="1" t="s">
        <v>1</v>
      </c>
    </row>
    <row r="3" spans="1:93">
      <c r="K3" s="3" t="s">
        <v>2</v>
      </c>
      <c r="AO3" s="3" t="s">
        <v>3</v>
      </c>
      <c r="BT3" s="3" t="s">
        <v>3</v>
      </c>
    </row>
    <row r="5" spans="1:93" s="10" customFormat="1" ht="11.25" customHeight="1">
      <c r="A5" s="4"/>
      <c r="B5" s="5" t="s">
        <v>4</v>
      </c>
      <c r="C5" s="5" t="s">
        <v>5</v>
      </c>
      <c r="D5" s="5" t="s">
        <v>4</v>
      </c>
      <c r="E5" s="6"/>
      <c r="F5" s="7" t="s">
        <v>6</v>
      </c>
      <c r="G5" s="8" t="s">
        <v>7</v>
      </c>
      <c r="H5" s="8" t="s">
        <v>8</v>
      </c>
      <c r="I5" s="8" t="s">
        <v>8</v>
      </c>
      <c r="J5" s="8" t="s">
        <v>8</v>
      </c>
      <c r="K5" s="8" t="s">
        <v>8</v>
      </c>
      <c r="L5" s="8" t="s">
        <v>8</v>
      </c>
      <c r="M5" s="8" t="s">
        <v>8</v>
      </c>
      <c r="N5" s="8" t="s">
        <v>8</v>
      </c>
      <c r="O5" s="8" t="s">
        <v>9</v>
      </c>
      <c r="P5" s="8" t="s">
        <v>8</v>
      </c>
      <c r="Q5" s="8" t="s">
        <v>8</v>
      </c>
      <c r="R5" s="6" t="s">
        <v>8</v>
      </c>
      <c r="S5" s="6" t="s">
        <v>10</v>
      </c>
      <c r="T5" s="6" t="s">
        <v>11</v>
      </c>
      <c r="U5" s="6"/>
      <c r="V5" s="6" t="s">
        <v>12</v>
      </c>
      <c r="W5" s="6" t="s">
        <v>10</v>
      </c>
      <c r="X5" s="8" t="s">
        <v>13</v>
      </c>
      <c r="Y5" s="8" t="s">
        <v>8</v>
      </c>
      <c r="Z5" s="8" t="s">
        <v>8</v>
      </c>
      <c r="AA5" s="8" t="s">
        <v>8</v>
      </c>
      <c r="AB5" s="8" t="s">
        <v>8</v>
      </c>
      <c r="AC5" s="8" t="s">
        <v>8</v>
      </c>
      <c r="AD5" s="8" t="s">
        <v>8</v>
      </c>
      <c r="AE5" s="8" t="s">
        <v>8</v>
      </c>
      <c r="AF5" s="4"/>
      <c r="AG5" s="8" t="s">
        <v>8</v>
      </c>
      <c r="AH5" s="8" t="s">
        <v>8</v>
      </c>
      <c r="AI5" s="8" t="s">
        <v>8</v>
      </c>
      <c r="AJ5" s="8" t="s">
        <v>8</v>
      </c>
      <c r="AK5" s="8" t="s">
        <v>8</v>
      </c>
      <c r="AL5" s="8" t="s">
        <v>8</v>
      </c>
      <c r="AM5" s="8" t="s">
        <v>8</v>
      </c>
      <c r="AN5" s="8" t="s">
        <v>8</v>
      </c>
      <c r="AO5" s="8" t="s">
        <v>8</v>
      </c>
      <c r="AP5" s="8" t="s">
        <v>8</v>
      </c>
      <c r="AQ5" s="8" t="s">
        <v>8</v>
      </c>
      <c r="AR5" s="8" t="s">
        <v>8</v>
      </c>
      <c r="AS5" s="8" t="s">
        <v>8</v>
      </c>
      <c r="AT5" s="8" t="s">
        <v>8</v>
      </c>
      <c r="AU5" s="8" t="s">
        <v>8</v>
      </c>
      <c r="AV5" s="8" t="s">
        <v>8</v>
      </c>
      <c r="AW5" s="8" t="s">
        <v>8</v>
      </c>
      <c r="AX5" s="8" t="s">
        <v>8</v>
      </c>
      <c r="AY5" s="8" t="s">
        <v>8</v>
      </c>
      <c r="AZ5" s="8" t="s">
        <v>8</v>
      </c>
      <c r="BA5" s="8" t="s">
        <v>8</v>
      </c>
      <c r="BB5" s="8" t="s">
        <v>8</v>
      </c>
      <c r="BC5" s="8" t="s">
        <v>8</v>
      </c>
      <c r="BD5" s="8" t="s">
        <v>8</v>
      </c>
      <c r="BE5" s="8" t="s">
        <v>8</v>
      </c>
      <c r="BF5" s="8"/>
      <c r="BG5" s="8" t="s">
        <v>9</v>
      </c>
      <c r="BH5" s="8" t="s">
        <v>9</v>
      </c>
      <c r="BI5" s="8" t="s">
        <v>9</v>
      </c>
      <c r="BJ5" s="8" t="s">
        <v>9</v>
      </c>
      <c r="BK5" s="8" t="s">
        <v>8</v>
      </c>
      <c r="BL5" s="4"/>
      <c r="BM5" s="8" t="s">
        <v>8</v>
      </c>
      <c r="BN5" s="8" t="s">
        <v>8</v>
      </c>
      <c r="BO5" s="9" t="s">
        <v>8</v>
      </c>
      <c r="BP5" s="8" t="s">
        <v>8</v>
      </c>
      <c r="BQ5" s="8" t="s">
        <v>8</v>
      </c>
      <c r="BR5" s="8" t="s">
        <v>8</v>
      </c>
      <c r="BS5" s="8" t="s">
        <v>8</v>
      </c>
      <c r="BT5" s="8" t="s">
        <v>8</v>
      </c>
      <c r="BU5" s="8" t="s">
        <v>8</v>
      </c>
      <c r="BV5" s="8" t="s">
        <v>8</v>
      </c>
      <c r="BW5" s="8" t="s">
        <v>8</v>
      </c>
      <c r="BX5" s="8" t="s">
        <v>8</v>
      </c>
      <c r="BY5" s="8" t="s">
        <v>8</v>
      </c>
      <c r="BZ5" s="8" t="s">
        <v>8</v>
      </c>
      <c r="CA5" s="8"/>
      <c r="CB5" s="8" t="s">
        <v>8</v>
      </c>
      <c r="CC5" s="8" t="s">
        <v>8</v>
      </c>
      <c r="CD5" s="8" t="s">
        <v>8</v>
      </c>
      <c r="CE5" s="8" t="s">
        <v>8</v>
      </c>
      <c r="CF5" s="8" t="s">
        <v>8</v>
      </c>
      <c r="CG5" s="8" t="s">
        <v>8</v>
      </c>
      <c r="CH5" s="6" t="s">
        <v>8</v>
      </c>
      <c r="CI5" s="6" t="s">
        <v>14</v>
      </c>
      <c r="CJ5" s="6" t="s">
        <v>10</v>
      </c>
      <c r="CK5" s="6" t="s">
        <v>15</v>
      </c>
      <c r="CL5" s="6"/>
      <c r="CM5" s="6" t="s">
        <v>16</v>
      </c>
      <c r="CN5" s="6" t="s">
        <v>17</v>
      </c>
      <c r="CO5" s="6" t="s">
        <v>18</v>
      </c>
    </row>
    <row r="6" spans="1:93" s="10" customFormat="1" ht="11.25" customHeight="1">
      <c r="A6" s="11"/>
      <c r="B6" s="12" t="s">
        <v>8</v>
      </c>
      <c r="C6" s="12" t="s">
        <v>8</v>
      </c>
      <c r="D6" s="12" t="s">
        <v>19</v>
      </c>
      <c r="E6" s="13"/>
      <c r="F6" s="14" t="s">
        <v>8</v>
      </c>
      <c r="G6" s="13" t="s">
        <v>20</v>
      </c>
      <c r="H6" s="8" t="s">
        <v>21</v>
      </c>
      <c r="I6" s="8" t="s">
        <v>8</v>
      </c>
      <c r="J6" s="15" t="s">
        <v>8</v>
      </c>
      <c r="K6" s="15" t="s">
        <v>8</v>
      </c>
      <c r="L6" s="8" t="s">
        <v>8</v>
      </c>
      <c r="M6" s="15" t="s">
        <v>8</v>
      </c>
      <c r="N6" s="15" t="s">
        <v>8</v>
      </c>
      <c r="O6" s="15" t="s">
        <v>9</v>
      </c>
      <c r="P6" s="15" t="s">
        <v>8</v>
      </c>
      <c r="Q6" s="16" t="s">
        <v>8</v>
      </c>
      <c r="R6" s="6" t="s">
        <v>22</v>
      </c>
      <c r="S6" s="13" t="s">
        <v>6</v>
      </c>
      <c r="T6" s="13" t="s">
        <v>8</v>
      </c>
      <c r="U6" s="13"/>
      <c r="V6" s="13" t="s">
        <v>8</v>
      </c>
      <c r="W6" s="13" t="s">
        <v>8</v>
      </c>
      <c r="X6" s="13" t="s">
        <v>8</v>
      </c>
      <c r="Y6" s="8" t="s">
        <v>23</v>
      </c>
      <c r="Z6" s="8" t="s">
        <v>8</v>
      </c>
      <c r="AA6" s="15" t="s">
        <v>8</v>
      </c>
      <c r="AB6" s="15" t="s">
        <v>8</v>
      </c>
      <c r="AC6" s="15" t="s">
        <v>8</v>
      </c>
      <c r="AD6" s="15" t="s">
        <v>8</v>
      </c>
      <c r="AE6" s="15" t="s">
        <v>8</v>
      </c>
      <c r="AF6" s="11"/>
      <c r="AG6" s="8" t="s">
        <v>8</v>
      </c>
      <c r="AH6" s="8" t="s">
        <v>8</v>
      </c>
      <c r="AI6" s="8" t="s">
        <v>8</v>
      </c>
      <c r="AJ6" s="8" t="s">
        <v>8</v>
      </c>
      <c r="AK6" s="8" t="s">
        <v>8</v>
      </c>
      <c r="AL6" s="6" t="s">
        <v>8</v>
      </c>
      <c r="AM6" s="8" t="s">
        <v>24</v>
      </c>
      <c r="AN6" s="8" t="s">
        <v>8</v>
      </c>
      <c r="AO6" s="6" t="s">
        <v>8</v>
      </c>
      <c r="AP6" s="8" t="s">
        <v>25</v>
      </c>
      <c r="AQ6" s="8" t="s">
        <v>8</v>
      </c>
      <c r="AR6" s="8" t="s">
        <v>8</v>
      </c>
      <c r="AS6" s="8" t="s">
        <v>8</v>
      </c>
      <c r="AT6" s="8" t="s">
        <v>8</v>
      </c>
      <c r="AU6" s="17" t="s">
        <v>26</v>
      </c>
      <c r="AV6" s="8" t="s">
        <v>8</v>
      </c>
      <c r="AW6" s="8" t="s">
        <v>8</v>
      </c>
      <c r="AX6" s="8" t="s">
        <v>8</v>
      </c>
      <c r="AY6" s="8" t="s">
        <v>8</v>
      </c>
      <c r="AZ6" s="8" t="s">
        <v>8</v>
      </c>
      <c r="BA6" s="6" t="s">
        <v>8</v>
      </c>
      <c r="BB6" s="8" t="s">
        <v>27</v>
      </c>
      <c r="BC6" s="8" t="s">
        <v>8</v>
      </c>
      <c r="BD6" s="8" t="s">
        <v>8</v>
      </c>
      <c r="BE6" s="15" t="s">
        <v>8</v>
      </c>
      <c r="BF6" s="15"/>
      <c r="BG6" s="8" t="s">
        <v>9</v>
      </c>
      <c r="BH6" s="8" t="s">
        <v>9</v>
      </c>
      <c r="BI6" s="8" t="s">
        <v>9</v>
      </c>
      <c r="BJ6" s="16" t="s">
        <v>9</v>
      </c>
      <c r="BK6" s="8" t="s">
        <v>28</v>
      </c>
      <c r="BL6" s="11"/>
      <c r="BM6" s="15" t="s">
        <v>8</v>
      </c>
      <c r="BN6" s="15" t="s">
        <v>8</v>
      </c>
      <c r="BO6" s="15" t="s">
        <v>8</v>
      </c>
      <c r="BP6" s="16" t="s">
        <v>8</v>
      </c>
      <c r="BQ6" s="8" t="s">
        <v>29</v>
      </c>
      <c r="BR6" s="8" t="s">
        <v>8</v>
      </c>
      <c r="BS6" s="15" t="s">
        <v>8</v>
      </c>
      <c r="BT6" s="6" t="s">
        <v>8</v>
      </c>
      <c r="BU6" s="8" t="s">
        <v>30</v>
      </c>
      <c r="BV6" s="8" t="s">
        <v>8</v>
      </c>
      <c r="BW6" s="15" t="s">
        <v>8</v>
      </c>
      <c r="BX6" s="6" t="s">
        <v>8</v>
      </c>
      <c r="BY6" s="8" t="s">
        <v>31</v>
      </c>
      <c r="BZ6" s="15" t="s">
        <v>8</v>
      </c>
      <c r="CA6" s="15"/>
      <c r="CB6" s="15" t="s">
        <v>8</v>
      </c>
      <c r="CC6" s="16" t="s">
        <v>8</v>
      </c>
      <c r="CD6" s="18" t="s">
        <v>32</v>
      </c>
      <c r="CE6" s="8" t="s">
        <v>8</v>
      </c>
      <c r="CF6" s="8" t="s">
        <v>8</v>
      </c>
      <c r="CG6" s="8" t="s">
        <v>8</v>
      </c>
      <c r="CH6" s="6" t="s">
        <v>8</v>
      </c>
      <c r="CI6" s="13" t="s">
        <v>33</v>
      </c>
      <c r="CJ6" s="13" t="s">
        <v>12</v>
      </c>
      <c r="CK6" s="13" t="s">
        <v>34</v>
      </c>
      <c r="CL6" s="13"/>
      <c r="CM6" s="13" t="s">
        <v>35</v>
      </c>
      <c r="CN6" s="13" t="s">
        <v>8</v>
      </c>
      <c r="CO6" s="13" t="s">
        <v>8</v>
      </c>
    </row>
    <row r="7" spans="1:93" s="10" customFormat="1" ht="11.25" customHeight="1">
      <c r="A7" s="11"/>
      <c r="B7" s="12" t="s">
        <v>19</v>
      </c>
      <c r="C7" s="12" t="s">
        <v>36</v>
      </c>
      <c r="D7" s="12" t="s">
        <v>37</v>
      </c>
      <c r="E7" s="13"/>
      <c r="F7" s="14" t="s">
        <v>38</v>
      </c>
      <c r="G7" s="13" t="s">
        <v>20</v>
      </c>
      <c r="H7" s="13" t="s">
        <v>8</v>
      </c>
      <c r="I7" s="8" t="s">
        <v>39</v>
      </c>
      <c r="J7" s="15" t="s">
        <v>8</v>
      </c>
      <c r="K7" s="15" t="s">
        <v>8</v>
      </c>
      <c r="L7" s="8" t="s">
        <v>8</v>
      </c>
      <c r="M7" s="15"/>
      <c r="N7" s="15" t="s">
        <v>8</v>
      </c>
      <c r="O7" s="16" t="s">
        <v>9</v>
      </c>
      <c r="P7" s="5" t="s">
        <v>40</v>
      </c>
      <c r="Q7" s="6" t="s">
        <v>41</v>
      </c>
      <c r="R7" s="13" t="s">
        <v>8</v>
      </c>
      <c r="S7" s="13" t="s">
        <v>38</v>
      </c>
      <c r="T7" s="13" t="s">
        <v>8</v>
      </c>
      <c r="U7" s="13"/>
      <c r="V7" s="13" t="s">
        <v>42</v>
      </c>
      <c r="W7" s="13" t="s">
        <v>8</v>
      </c>
      <c r="X7" s="13" t="s">
        <v>43</v>
      </c>
      <c r="Y7" s="13" t="s">
        <v>8</v>
      </c>
      <c r="Z7" s="6" t="s">
        <v>44</v>
      </c>
      <c r="AA7" s="6" t="s">
        <v>45</v>
      </c>
      <c r="AB7" s="6" t="s">
        <v>46</v>
      </c>
      <c r="AC7" s="6" t="s">
        <v>47</v>
      </c>
      <c r="AD7" s="6" t="s">
        <v>48</v>
      </c>
      <c r="AE7" s="6" t="s">
        <v>49</v>
      </c>
      <c r="AF7" s="11"/>
      <c r="AG7" s="6" t="s">
        <v>50</v>
      </c>
      <c r="AH7" s="6" t="s">
        <v>51</v>
      </c>
      <c r="AI7" s="6" t="s">
        <v>52</v>
      </c>
      <c r="AJ7" s="6" t="s">
        <v>53</v>
      </c>
      <c r="AK7" s="6" t="s">
        <v>54</v>
      </c>
      <c r="AL7" s="6" t="s">
        <v>55</v>
      </c>
      <c r="AM7" s="13" t="s">
        <v>8</v>
      </c>
      <c r="AN7" s="6" t="s">
        <v>26</v>
      </c>
      <c r="AO7" s="19" t="s">
        <v>56</v>
      </c>
      <c r="AP7" s="13" t="s">
        <v>8</v>
      </c>
      <c r="AQ7" s="6" t="s">
        <v>57</v>
      </c>
      <c r="AR7" s="6" t="s">
        <v>58</v>
      </c>
      <c r="AS7" s="6" t="s">
        <v>41</v>
      </c>
      <c r="AT7" s="8" t="s">
        <v>59</v>
      </c>
      <c r="AU7" s="12" t="s">
        <v>60</v>
      </c>
      <c r="AV7" s="5" t="s">
        <v>26</v>
      </c>
      <c r="AW7" s="19" t="s">
        <v>61</v>
      </c>
      <c r="AX7" s="6" t="s">
        <v>62</v>
      </c>
      <c r="AY7" s="6" t="s">
        <v>26</v>
      </c>
      <c r="AZ7" s="6" t="s">
        <v>26</v>
      </c>
      <c r="BA7" s="6" t="s">
        <v>26</v>
      </c>
      <c r="BB7" s="13" t="s">
        <v>63</v>
      </c>
      <c r="BC7" s="6" t="s">
        <v>64</v>
      </c>
      <c r="BD7" s="6" t="s">
        <v>65</v>
      </c>
      <c r="BE7" s="16" t="s">
        <v>66</v>
      </c>
      <c r="BF7" s="6" t="s">
        <v>67</v>
      </c>
      <c r="BG7" s="6" t="s">
        <v>68</v>
      </c>
      <c r="BH7" s="6" t="s">
        <v>41</v>
      </c>
      <c r="BI7" s="6" t="s">
        <v>69</v>
      </c>
      <c r="BJ7" s="19" t="s">
        <v>70</v>
      </c>
      <c r="BK7" s="13" t="s">
        <v>8</v>
      </c>
      <c r="BL7" s="11"/>
      <c r="BM7" s="5" t="s">
        <v>71</v>
      </c>
      <c r="BN7" s="20" t="s">
        <v>72</v>
      </c>
      <c r="BO7" s="20" t="s">
        <v>28</v>
      </c>
      <c r="BP7" s="20" t="s">
        <v>28</v>
      </c>
      <c r="BQ7" s="12" t="s">
        <v>8</v>
      </c>
      <c r="BR7" s="5" t="s">
        <v>29</v>
      </c>
      <c r="BS7" s="20" t="s">
        <v>73</v>
      </c>
      <c r="BT7" s="5" t="s">
        <v>74</v>
      </c>
      <c r="BU7" s="12" t="s">
        <v>8</v>
      </c>
      <c r="BV7" s="5" t="s">
        <v>75</v>
      </c>
      <c r="BW7" s="20" t="s">
        <v>76</v>
      </c>
      <c r="BX7" s="5" t="s">
        <v>77</v>
      </c>
      <c r="BY7" s="12" t="s">
        <v>8</v>
      </c>
      <c r="BZ7" s="21" t="s">
        <v>31</v>
      </c>
      <c r="CA7" s="5" t="s">
        <v>31</v>
      </c>
      <c r="CB7" s="20" t="s">
        <v>78</v>
      </c>
      <c r="CC7" s="19" t="s">
        <v>31</v>
      </c>
      <c r="CD7" s="22" t="s">
        <v>8</v>
      </c>
      <c r="CE7" s="6" t="s">
        <v>79</v>
      </c>
      <c r="CF7" s="6" t="s">
        <v>80</v>
      </c>
      <c r="CG7" s="6" t="s">
        <v>29</v>
      </c>
      <c r="CH7" s="6" t="s">
        <v>81</v>
      </c>
      <c r="CI7" s="13" t="s">
        <v>82</v>
      </c>
      <c r="CJ7" s="13" t="s">
        <v>42</v>
      </c>
      <c r="CK7" s="13" t="s">
        <v>83</v>
      </c>
      <c r="CL7" s="13"/>
      <c r="CM7" s="13" t="s">
        <v>84</v>
      </c>
      <c r="CN7" s="13"/>
      <c r="CO7" s="13" t="s">
        <v>85</v>
      </c>
    </row>
    <row r="8" spans="1:93" s="10" customFormat="1" ht="11.25" customHeight="1">
      <c r="A8" s="11"/>
      <c r="B8" s="12" t="s">
        <v>8</v>
      </c>
      <c r="C8" s="12" t="s">
        <v>8</v>
      </c>
      <c r="D8" s="12" t="s">
        <v>86</v>
      </c>
      <c r="E8" s="13"/>
      <c r="F8" s="14" t="s">
        <v>8</v>
      </c>
      <c r="G8" s="13" t="s">
        <v>87</v>
      </c>
      <c r="H8" s="13" t="s">
        <v>88</v>
      </c>
      <c r="I8" s="13" t="s">
        <v>89</v>
      </c>
      <c r="J8" s="8" t="s">
        <v>4</v>
      </c>
      <c r="K8" s="15" t="s">
        <v>8</v>
      </c>
      <c r="L8" s="8" t="s">
        <v>8</v>
      </c>
      <c r="M8" s="16"/>
      <c r="N8" s="23" t="s">
        <v>4</v>
      </c>
      <c r="O8" s="19" t="s">
        <v>90</v>
      </c>
      <c r="P8" s="12" t="s">
        <v>91</v>
      </c>
      <c r="Q8" s="13" t="s">
        <v>92</v>
      </c>
      <c r="R8" s="13" t="s">
        <v>93</v>
      </c>
      <c r="S8" s="13" t="s">
        <v>94</v>
      </c>
      <c r="T8" s="13" t="s">
        <v>95</v>
      </c>
      <c r="U8" s="13"/>
      <c r="V8" s="13" t="s">
        <v>8</v>
      </c>
      <c r="W8" s="13" t="s">
        <v>12</v>
      </c>
      <c r="X8" s="13" t="s">
        <v>8</v>
      </c>
      <c r="Y8" s="13"/>
      <c r="Z8" s="13"/>
      <c r="AA8" s="13" t="s">
        <v>8</v>
      </c>
      <c r="AB8" s="13" t="s">
        <v>8</v>
      </c>
      <c r="AC8" s="13" t="s">
        <v>8</v>
      </c>
      <c r="AD8" s="13" t="s">
        <v>96</v>
      </c>
      <c r="AE8" s="13" t="s">
        <v>8</v>
      </c>
      <c r="AF8" s="11"/>
      <c r="AG8" s="13" t="s">
        <v>97</v>
      </c>
      <c r="AH8" s="13" t="s">
        <v>8</v>
      </c>
      <c r="AI8" s="13" t="s">
        <v>98</v>
      </c>
      <c r="AJ8" s="13" t="s">
        <v>8</v>
      </c>
      <c r="AK8" s="13" t="s">
        <v>8</v>
      </c>
      <c r="AL8" s="13" t="s">
        <v>8</v>
      </c>
      <c r="AM8" s="13" t="s">
        <v>8</v>
      </c>
      <c r="AN8" s="13" t="s">
        <v>99</v>
      </c>
      <c r="AO8" s="24" t="s">
        <v>100</v>
      </c>
      <c r="AP8" s="13" t="s">
        <v>101</v>
      </c>
      <c r="AQ8" s="13" t="s">
        <v>8</v>
      </c>
      <c r="AR8" s="13" t="s">
        <v>8</v>
      </c>
      <c r="AS8" s="13" t="s">
        <v>86</v>
      </c>
      <c r="AT8" s="25" t="s">
        <v>67</v>
      </c>
      <c r="AU8" s="12" t="s">
        <v>102</v>
      </c>
      <c r="AV8" s="12" t="s">
        <v>103</v>
      </c>
      <c r="AW8" s="24" t="s">
        <v>104</v>
      </c>
      <c r="AX8" s="13" t="s">
        <v>8</v>
      </c>
      <c r="AY8" s="13" t="s">
        <v>40</v>
      </c>
      <c r="AZ8" s="13" t="s">
        <v>40</v>
      </c>
      <c r="BA8" s="13" t="s">
        <v>40</v>
      </c>
      <c r="BB8" s="13" t="s">
        <v>105</v>
      </c>
      <c r="BC8" s="13"/>
      <c r="BD8" s="13"/>
      <c r="BE8" s="24" t="s">
        <v>106</v>
      </c>
      <c r="BF8" s="13"/>
      <c r="BG8" s="13" t="s">
        <v>107</v>
      </c>
      <c r="BH8" s="13" t="s">
        <v>86</v>
      </c>
      <c r="BI8" s="13" t="s">
        <v>9</v>
      </c>
      <c r="BJ8" s="24" t="s">
        <v>63</v>
      </c>
      <c r="BK8" s="13" t="s">
        <v>108</v>
      </c>
      <c r="BL8" s="11"/>
      <c r="BM8" s="12" t="s">
        <v>8</v>
      </c>
      <c r="BN8" s="26" t="s">
        <v>109</v>
      </c>
      <c r="BO8" s="26" t="s">
        <v>110</v>
      </c>
      <c r="BP8" s="26" t="s">
        <v>108</v>
      </c>
      <c r="BQ8" s="12" t="s">
        <v>111</v>
      </c>
      <c r="BR8" s="12" t="s">
        <v>8</v>
      </c>
      <c r="BS8" s="26" t="s">
        <v>112</v>
      </c>
      <c r="BT8" s="12"/>
      <c r="BU8" s="12"/>
      <c r="BV8" s="12" t="s">
        <v>36</v>
      </c>
      <c r="BW8" s="26" t="s">
        <v>113</v>
      </c>
      <c r="BX8" s="12" t="s">
        <v>114</v>
      </c>
      <c r="BY8" s="12" t="s">
        <v>115</v>
      </c>
      <c r="BZ8" s="27" t="s">
        <v>115</v>
      </c>
      <c r="CA8" s="12" t="s">
        <v>115</v>
      </c>
      <c r="CB8" s="26" t="s">
        <v>116</v>
      </c>
      <c r="CC8" s="24" t="s">
        <v>115</v>
      </c>
      <c r="CD8" s="22" t="s">
        <v>117</v>
      </c>
      <c r="CE8" s="13" t="s">
        <v>8</v>
      </c>
      <c r="CF8" s="13" t="s">
        <v>118</v>
      </c>
      <c r="CG8" s="13" t="s">
        <v>8</v>
      </c>
      <c r="CH8" s="13" t="s">
        <v>119</v>
      </c>
      <c r="CI8" s="13" t="s">
        <v>8</v>
      </c>
      <c r="CJ8" s="13" t="s">
        <v>94</v>
      </c>
      <c r="CK8" s="13" t="s">
        <v>86</v>
      </c>
      <c r="CL8" s="13"/>
      <c r="CM8" s="13" t="s">
        <v>8</v>
      </c>
      <c r="CN8" s="13"/>
      <c r="CO8" s="13" t="s">
        <v>8</v>
      </c>
    </row>
    <row r="9" spans="1:93" s="10" customFormat="1" ht="11.25" customHeight="1">
      <c r="A9" s="11"/>
      <c r="B9" s="12" t="s">
        <v>8</v>
      </c>
      <c r="C9" s="12" t="s">
        <v>8</v>
      </c>
      <c r="D9" s="12" t="s">
        <v>8</v>
      </c>
      <c r="E9" s="13"/>
      <c r="F9" s="14" t="s">
        <v>8</v>
      </c>
      <c r="G9" s="13" t="s">
        <v>20</v>
      </c>
      <c r="H9" s="13" t="s">
        <v>8</v>
      </c>
      <c r="I9" s="13" t="s">
        <v>120</v>
      </c>
      <c r="J9" s="13" t="s">
        <v>19</v>
      </c>
      <c r="K9" s="6" t="s">
        <v>121</v>
      </c>
      <c r="L9" s="6" t="s">
        <v>122</v>
      </c>
      <c r="M9" s="6" t="s">
        <v>123</v>
      </c>
      <c r="N9" s="22" t="s">
        <v>124</v>
      </c>
      <c r="O9" s="24" t="s">
        <v>125</v>
      </c>
      <c r="P9" s="12" t="s">
        <v>126</v>
      </c>
      <c r="Q9" s="13" t="s">
        <v>127</v>
      </c>
      <c r="R9" s="13" t="s">
        <v>8</v>
      </c>
      <c r="S9" s="13" t="s">
        <v>128</v>
      </c>
      <c r="T9" s="13" t="s">
        <v>8</v>
      </c>
      <c r="U9" s="13"/>
      <c r="V9" s="13" t="s">
        <v>8</v>
      </c>
      <c r="W9" s="13" t="s">
        <v>8</v>
      </c>
      <c r="X9" s="13" t="s">
        <v>8</v>
      </c>
      <c r="Y9" s="13"/>
      <c r="Z9" s="13"/>
      <c r="AA9" s="13" t="s">
        <v>129</v>
      </c>
      <c r="AB9" s="13"/>
      <c r="AC9" s="13" t="s">
        <v>130</v>
      </c>
      <c r="AD9" s="13" t="s">
        <v>102</v>
      </c>
      <c r="AE9" s="13"/>
      <c r="AF9" s="11"/>
      <c r="AG9" s="13" t="s">
        <v>102</v>
      </c>
      <c r="AH9" s="13" t="s">
        <v>131</v>
      </c>
      <c r="AI9" s="13" t="s">
        <v>8</v>
      </c>
      <c r="AJ9" s="13"/>
      <c r="AK9" s="13"/>
      <c r="AL9" s="13"/>
      <c r="AM9" s="13"/>
      <c r="AN9" s="13" t="s">
        <v>8</v>
      </c>
      <c r="AO9" s="24" t="s">
        <v>132</v>
      </c>
      <c r="AP9" s="13" t="s">
        <v>102</v>
      </c>
      <c r="AQ9" s="13" t="s">
        <v>133</v>
      </c>
      <c r="AR9" s="13" t="s">
        <v>134</v>
      </c>
      <c r="AS9" s="13" t="s">
        <v>8</v>
      </c>
      <c r="AT9" s="25" t="s">
        <v>8</v>
      </c>
      <c r="AU9" s="12" t="s">
        <v>26</v>
      </c>
      <c r="AV9" s="12" t="s">
        <v>135</v>
      </c>
      <c r="AW9" s="24" t="s">
        <v>136</v>
      </c>
      <c r="AX9" s="13" t="s">
        <v>60</v>
      </c>
      <c r="AY9" s="13" t="s">
        <v>8</v>
      </c>
      <c r="AZ9" s="13" t="s">
        <v>135</v>
      </c>
      <c r="BA9" s="13" t="s">
        <v>137</v>
      </c>
      <c r="BB9" s="13" t="s">
        <v>138</v>
      </c>
      <c r="BC9" s="13"/>
      <c r="BD9" s="13"/>
      <c r="BE9" s="24" t="s">
        <v>139</v>
      </c>
      <c r="BF9" s="13" t="s">
        <v>140</v>
      </c>
      <c r="BG9" s="13" t="s">
        <v>102</v>
      </c>
      <c r="BH9" s="13" t="s">
        <v>9</v>
      </c>
      <c r="BI9" s="13" t="s">
        <v>141</v>
      </c>
      <c r="BJ9" s="24" t="s">
        <v>142</v>
      </c>
      <c r="BK9" s="13" t="s">
        <v>8</v>
      </c>
      <c r="BL9" s="11"/>
      <c r="BM9" s="12" t="s">
        <v>143</v>
      </c>
      <c r="BN9" s="26" t="s">
        <v>28</v>
      </c>
      <c r="BO9" s="26" t="s">
        <v>144</v>
      </c>
      <c r="BP9" s="26" t="s">
        <v>145</v>
      </c>
      <c r="BQ9" s="12" t="s">
        <v>102</v>
      </c>
      <c r="BR9" s="12"/>
      <c r="BS9" s="26" t="s">
        <v>146</v>
      </c>
      <c r="BT9" s="12"/>
      <c r="BU9" s="12"/>
      <c r="BV9" s="12" t="s">
        <v>8</v>
      </c>
      <c r="BW9" s="26" t="s">
        <v>147</v>
      </c>
      <c r="BX9" s="12" t="s">
        <v>8</v>
      </c>
      <c r="BY9" s="12" t="s">
        <v>8</v>
      </c>
      <c r="BZ9" s="27" t="s">
        <v>148</v>
      </c>
      <c r="CA9" s="12" t="s">
        <v>148</v>
      </c>
      <c r="CB9" s="26" t="s">
        <v>149</v>
      </c>
      <c r="CC9" s="24" t="s">
        <v>150</v>
      </c>
      <c r="CD9" s="22" t="s">
        <v>8</v>
      </c>
      <c r="CE9" s="13" t="s">
        <v>151</v>
      </c>
      <c r="CF9" s="13" t="s">
        <v>8</v>
      </c>
      <c r="CG9" s="13" t="s">
        <v>152</v>
      </c>
      <c r="CH9" s="13" t="s">
        <v>8</v>
      </c>
      <c r="CI9" s="13" t="s">
        <v>8</v>
      </c>
      <c r="CJ9" s="13" t="s">
        <v>128</v>
      </c>
      <c r="CK9" s="13" t="s">
        <v>8</v>
      </c>
      <c r="CL9" s="13"/>
      <c r="CM9" s="13" t="s">
        <v>8</v>
      </c>
      <c r="CN9" s="13"/>
      <c r="CO9" s="13" t="s">
        <v>8</v>
      </c>
    </row>
    <row r="10" spans="1:93" s="10" customFormat="1" ht="11.25" customHeight="1">
      <c r="A10" s="11"/>
      <c r="B10" s="12" t="s">
        <v>153</v>
      </c>
      <c r="C10" s="12" t="s">
        <v>153</v>
      </c>
      <c r="D10" s="12" t="s">
        <v>8</v>
      </c>
      <c r="E10" s="13"/>
      <c r="F10" s="14" t="s">
        <v>154</v>
      </c>
      <c r="G10" s="28"/>
      <c r="H10" s="13" t="s">
        <v>87</v>
      </c>
      <c r="I10" s="13" t="s">
        <v>8</v>
      </c>
      <c r="J10" s="13" t="s">
        <v>37</v>
      </c>
      <c r="K10" s="13" t="s">
        <v>155</v>
      </c>
      <c r="L10" s="13" t="s">
        <v>156</v>
      </c>
      <c r="M10" s="13" t="s">
        <v>20</v>
      </c>
      <c r="N10" s="22" t="s">
        <v>157</v>
      </c>
      <c r="O10" s="24" t="s">
        <v>158</v>
      </c>
      <c r="P10" s="12" t="s">
        <v>159</v>
      </c>
      <c r="Q10" s="13" t="s">
        <v>160</v>
      </c>
      <c r="R10" s="13" t="s">
        <v>6</v>
      </c>
      <c r="S10" s="13" t="s">
        <v>86</v>
      </c>
      <c r="T10" s="13"/>
      <c r="U10" s="13"/>
      <c r="V10" s="13" t="s">
        <v>154</v>
      </c>
      <c r="W10" s="13"/>
      <c r="X10" s="13" t="s">
        <v>161</v>
      </c>
      <c r="Y10" s="13"/>
      <c r="Z10" s="13"/>
      <c r="AA10" s="13" t="s">
        <v>8</v>
      </c>
      <c r="AB10" s="13"/>
      <c r="AC10" s="13" t="s">
        <v>8</v>
      </c>
      <c r="AD10" s="13" t="s">
        <v>8</v>
      </c>
      <c r="AE10" s="13"/>
      <c r="AF10" s="11"/>
      <c r="AG10" s="13" t="s">
        <v>52</v>
      </c>
      <c r="AH10" s="13" t="s">
        <v>8</v>
      </c>
      <c r="AI10" s="13" t="s">
        <v>8</v>
      </c>
      <c r="AJ10" s="28"/>
      <c r="AK10" s="28"/>
      <c r="AL10" s="28"/>
      <c r="AM10" s="28"/>
      <c r="AN10" s="13" t="s">
        <v>8</v>
      </c>
      <c r="AO10" s="24" t="s">
        <v>162</v>
      </c>
      <c r="AP10" s="13" t="s">
        <v>163</v>
      </c>
      <c r="AQ10" s="13" t="s">
        <v>8</v>
      </c>
      <c r="AR10" s="13" t="s">
        <v>8</v>
      </c>
      <c r="AS10" s="13" t="s">
        <v>8</v>
      </c>
      <c r="AT10" s="25" t="s">
        <v>163</v>
      </c>
      <c r="AU10" s="12" t="s">
        <v>40</v>
      </c>
      <c r="AV10" s="12" t="s">
        <v>164</v>
      </c>
      <c r="AW10" s="24" t="s">
        <v>165</v>
      </c>
      <c r="AX10" s="13" t="s">
        <v>8</v>
      </c>
      <c r="AY10" s="13" t="s">
        <v>8</v>
      </c>
      <c r="AZ10" s="13" t="s">
        <v>33</v>
      </c>
      <c r="BA10" s="13" t="s">
        <v>166</v>
      </c>
      <c r="BB10" s="13" t="s">
        <v>8</v>
      </c>
      <c r="BC10" s="13"/>
      <c r="BD10" s="13"/>
      <c r="BE10" s="24" t="s">
        <v>167</v>
      </c>
      <c r="BF10" s="13"/>
      <c r="BG10" s="13" t="s">
        <v>9</v>
      </c>
      <c r="BH10" s="13" t="s">
        <v>9</v>
      </c>
      <c r="BI10" s="13" t="s">
        <v>9</v>
      </c>
      <c r="BJ10" s="24" t="s">
        <v>168</v>
      </c>
      <c r="BK10" s="13" t="s">
        <v>169</v>
      </c>
      <c r="BL10" s="11"/>
      <c r="BM10" s="12" t="s">
        <v>8</v>
      </c>
      <c r="BN10" s="26" t="s">
        <v>170</v>
      </c>
      <c r="BO10" s="26" t="s">
        <v>171</v>
      </c>
      <c r="BP10" s="26" t="s">
        <v>172</v>
      </c>
      <c r="BQ10" s="12" t="s">
        <v>74</v>
      </c>
      <c r="BR10" s="12"/>
      <c r="BS10" s="26" t="s">
        <v>173</v>
      </c>
      <c r="BT10" s="12"/>
      <c r="BU10" s="12"/>
      <c r="BV10" s="12" t="s">
        <v>8</v>
      </c>
      <c r="BW10" s="26" t="s">
        <v>174</v>
      </c>
      <c r="BX10" s="12" t="s">
        <v>8</v>
      </c>
      <c r="BY10" s="12" t="s">
        <v>148</v>
      </c>
      <c r="BZ10" s="27" t="s">
        <v>175</v>
      </c>
      <c r="CA10" s="12" t="s">
        <v>176</v>
      </c>
      <c r="CB10" s="26" t="s">
        <v>177</v>
      </c>
      <c r="CC10" s="24" t="s">
        <v>178</v>
      </c>
      <c r="CD10" s="22" t="s">
        <v>179</v>
      </c>
      <c r="CE10" s="13" t="s">
        <v>8</v>
      </c>
      <c r="CF10" s="13" t="s">
        <v>8</v>
      </c>
      <c r="CG10" s="13" t="s">
        <v>8</v>
      </c>
      <c r="CH10" s="13" t="s">
        <v>8</v>
      </c>
      <c r="CI10" s="13"/>
      <c r="CJ10" s="13" t="s">
        <v>86</v>
      </c>
      <c r="CK10" s="13" t="s">
        <v>180</v>
      </c>
      <c r="CL10" s="13"/>
      <c r="CM10" s="13"/>
      <c r="CN10" s="13"/>
      <c r="CO10" s="13" t="s">
        <v>181</v>
      </c>
    </row>
    <row r="11" spans="1:93" s="10" customFormat="1" ht="11.25" customHeight="1">
      <c r="A11" s="11"/>
      <c r="B11" s="12" t="s">
        <v>20</v>
      </c>
      <c r="C11" s="12" t="s">
        <v>8</v>
      </c>
      <c r="D11" s="12" t="s">
        <v>182</v>
      </c>
      <c r="E11" s="13"/>
      <c r="F11" s="14" t="s">
        <v>8</v>
      </c>
      <c r="G11" s="13" t="s">
        <v>20</v>
      </c>
      <c r="H11" s="13" t="s">
        <v>8</v>
      </c>
      <c r="I11" s="13" t="s">
        <v>6</v>
      </c>
      <c r="J11" s="13" t="s">
        <v>6</v>
      </c>
      <c r="K11" s="13" t="s">
        <v>6</v>
      </c>
      <c r="L11" s="13" t="s">
        <v>6</v>
      </c>
      <c r="M11" s="13"/>
      <c r="N11" s="22" t="s">
        <v>183</v>
      </c>
      <c r="O11" s="24" t="s">
        <v>184</v>
      </c>
      <c r="P11" s="12" t="s">
        <v>6</v>
      </c>
      <c r="Q11" s="13" t="s">
        <v>6</v>
      </c>
      <c r="R11" s="13" t="s">
        <v>8</v>
      </c>
      <c r="S11" s="13" t="s">
        <v>6</v>
      </c>
      <c r="T11" s="13"/>
      <c r="U11" s="13"/>
      <c r="V11" s="13" t="s">
        <v>8</v>
      </c>
      <c r="W11" s="13"/>
      <c r="X11" s="13" t="s">
        <v>8</v>
      </c>
      <c r="Y11" s="13"/>
      <c r="Z11" s="13"/>
      <c r="AA11" s="13"/>
      <c r="AB11" s="13"/>
      <c r="AC11" s="13"/>
      <c r="AD11" s="13" t="s">
        <v>185</v>
      </c>
      <c r="AE11" s="13"/>
      <c r="AF11" s="11"/>
      <c r="AG11" s="13" t="s">
        <v>186</v>
      </c>
      <c r="AH11" s="28"/>
      <c r="AI11" s="13" t="s">
        <v>23</v>
      </c>
      <c r="AJ11" s="28"/>
      <c r="AK11" s="28"/>
      <c r="AL11" s="28"/>
      <c r="AM11" s="28"/>
      <c r="AN11" s="13" t="s">
        <v>107</v>
      </c>
      <c r="AO11" s="24" t="s">
        <v>187</v>
      </c>
      <c r="AP11" s="13" t="s">
        <v>8</v>
      </c>
      <c r="AQ11" s="13"/>
      <c r="AR11" s="13"/>
      <c r="AS11" s="13" t="s">
        <v>25</v>
      </c>
      <c r="AT11" s="25" t="s">
        <v>188</v>
      </c>
      <c r="AU11" s="12" t="s">
        <v>135</v>
      </c>
      <c r="AV11" s="12" t="s">
        <v>189</v>
      </c>
      <c r="AW11" s="24" t="s">
        <v>190</v>
      </c>
      <c r="AX11" s="13" t="s">
        <v>8</v>
      </c>
      <c r="AY11" s="13" t="s">
        <v>151</v>
      </c>
      <c r="AZ11" s="13" t="s">
        <v>191</v>
      </c>
      <c r="BA11" s="13" t="s">
        <v>192</v>
      </c>
      <c r="BB11" s="13" t="s">
        <v>193</v>
      </c>
      <c r="BC11" s="13"/>
      <c r="BD11" s="13"/>
      <c r="BE11" s="28" t="s">
        <v>194</v>
      </c>
      <c r="BF11" s="13"/>
      <c r="BG11" s="13" t="s">
        <v>195</v>
      </c>
      <c r="BH11" s="13" t="s">
        <v>27</v>
      </c>
      <c r="BI11" s="13"/>
      <c r="BJ11" s="24" t="s">
        <v>196</v>
      </c>
      <c r="BK11" s="13" t="s">
        <v>8</v>
      </c>
      <c r="BL11" s="11"/>
      <c r="BM11" s="12"/>
      <c r="BN11" s="26" t="s">
        <v>197</v>
      </c>
      <c r="BO11" s="26" t="s">
        <v>198</v>
      </c>
      <c r="BP11" s="26" t="s">
        <v>199</v>
      </c>
      <c r="BQ11" s="12" t="s">
        <v>8</v>
      </c>
      <c r="BR11" s="12"/>
      <c r="BS11" s="26" t="s">
        <v>200</v>
      </c>
      <c r="BT11" s="12"/>
      <c r="BU11" s="12"/>
      <c r="BV11" s="12" t="s">
        <v>201</v>
      </c>
      <c r="BW11" s="26" t="s">
        <v>202</v>
      </c>
      <c r="BX11" s="12" t="s">
        <v>31</v>
      </c>
      <c r="BY11" s="12" t="s">
        <v>8</v>
      </c>
      <c r="BZ11" s="27" t="s">
        <v>203</v>
      </c>
      <c r="CA11" s="12" t="s">
        <v>135</v>
      </c>
      <c r="CB11" s="26" t="s">
        <v>204</v>
      </c>
      <c r="CC11" s="24" t="s">
        <v>196</v>
      </c>
      <c r="CD11" s="22" t="s">
        <v>8</v>
      </c>
      <c r="CE11" s="13"/>
      <c r="CF11" s="13" t="s">
        <v>205</v>
      </c>
      <c r="CG11" s="13"/>
      <c r="CH11" s="13" t="s">
        <v>206</v>
      </c>
      <c r="CI11" s="13" t="s">
        <v>12</v>
      </c>
      <c r="CJ11" s="13" t="s">
        <v>12</v>
      </c>
      <c r="CK11" s="13" t="s">
        <v>207</v>
      </c>
      <c r="CL11" s="13"/>
      <c r="CM11" s="13" t="s">
        <v>208</v>
      </c>
      <c r="CN11" s="13"/>
      <c r="CO11" s="13" t="s">
        <v>8</v>
      </c>
    </row>
    <row r="12" spans="1:93" s="10" customFormat="1" ht="11.25" customHeight="1">
      <c r="A12" s="29"/>
      <c r="B12" s="30" t="s">
        <v>209</v>
      </c>
      <c r="C12" s="30" t="s">
        <v>209</v>
      </c>
      <c r="D12" s="30" t="s">
        <v>210</v>
      </c>
      <c r="E12" s="31"/>
      <c r="F12" s="32" t="s">
        <v>211</v>
      </c>
      <c r="G12" s="31" t="s">
        <v>38</v>
      </c>
      <c r="H12" s="31" t="s">
        <v>38</v>
      </c>
      <c r="I12" s="31" t="s">
        <v>38</v>
      </c>
      <c r="J12" s="31" t="s">
        <v>38</v>
      </c>
      <c r="K12" s="31" t="s">
        <v>38</v>
      </c>
      <c r="L12" s="31" t="s">
        <v>38</v>
      </c>
      <c r="M12" s="31" t="s">
        <v>212</v>
      </c>
      <c r="N12" s="33" t="s">
        <v>213</v>
      </c>
      <c r="O12" s="34" t="s">
        <v>214</v>
      </c>
      <c r="P12" s="30" t="s">
        <v>38</v>
      </c>
      <c r="Q12" s="31" t="s">
        <v>38</v>
      </c>
      <c r="R12" s="31" t="s">
        <v>38</v>
      </c>
      <c r="S12" s="31" t="s">
        <v>38</v>
      </c>
      <c r="T12" s="31" t="s">
        <v>215</v>
      </c>
      <c r="U12" s="31"/>
      <c r="V12" s="31" t="s">
        <v>211</v>
      </c>
      <c r="W12" s="31" t="s">
        <v>42</v>
      </c>
      <c r="X12" s="31" t="s">
        <v>42</v>
      </c>
      <c r="Y12" s="31" t="s">
        <v>201</v>
      </c>
      <c r="Z12" s="31" t="s">
        <v>216</v>
      </c>
      <c r="AA12" s="31" t="s">
        <v>216</v>
      </c>
      <c r="AB12" s="31" t="s">
        <v>216</v>
      </c>
      <c r="AC12" s="31" t="s">
        <v>216</v>
      </c>
      <c r="AD12" s="31" t="s">
        <v>217</v>
      </c>
      <c r="AE12" s="31" t="s">
        <v>218</v>
      </c>
      <c r="AF12" s="29"/>
      <c r="AG12" s="31" t="s">
        <v>201</v>
      </c>
      <c r="AH12" s="31" t="s">
        <v>216</v>
      </c>
      <c r="AI12" s="31" t="s">
        <v>219</v>
      </c>
      <c r="AJ12" s="31" t="s">
        <v>201</v>
      </c>
      <c r="AK12" s="31" t="s">
        <v>216</v>
      </c>
      <c r="AL12" s="31" t="s">
        <v>23</v>
      </c>
      <c r="AM12" s="31" t="s">
        <v>220</v>
      </c>
      <c r="AN12" s="31" t="s">
        <v>221</v>
      </c>
      <c r="AO12" s="34" t="s">
        <v>222</v>
      </c>
      <c r="AP12" s="31" t="s">
        <v>188</v>
      </c>
      <c r="AQ12" s="31" t="s">
        <v>221</v>
      </c>
      <c r="AR12" s="31" t="s">
        <v>221</v>
      </c>
      <c r="AS12" s="31" t="s">
        <v>101</v>
      </c>
      <c r="AT12" s="35" t="s">
        <v>201</v>
      </c>
      <c r="AU12" s="30" t="s">
        <v>219</v>
      </c>
      <c r="AV12" s="30" t="s">
        <v>223</v>
      </c>
      <c r="AW12" s="34" t="s">
        <v>224</v>
      </c>
      <c r="AX12" s="31" t="s">
        <v>216</v>
      </c>
      <c r="AY12" s="31" t="s">
        <v>225</v>
      </c>
      <c r="AZ12" s="31" t="s">
        <v>219</v>
      </c>
      <c r="BA12" s="31" t="s">
        <v>134</v>
      </c>
      <c r="BB12" s="31" t="s">
        <v>218</v>
      </c>
      <c r="BC12" s="31" t="s">
        <v>63</v>
      </c>
      <c r="BD12" s="31" t="s">
        <v>63</v>
      </c>
      <c r="BE12" s="36" t="s">
        <v>226</v>
      </c>
      <c r="BF12" s="31" t="s">
        <v>216</v>
      </c>
      <c r="BG12" s="31" t="s">
        <v>216</v>
      </c>
      <c r="BH12" s="31" t="s">
        <v>63</v>
      </c>
      <c r="BI12" s="31" t="s">
        <v>216</v>
      </c>
      <c r="BJ12" s="34" t="s">
        <v>227</v>
      </c>
      <c r="BK12" s="31" t="s">
        <v>228</v>
      </c>
      <c r="BL12" s="29"/>
      <c r="BM12" s="30" t="s">
        <v>219</v>
      </c>
      <c r="BN12" s="37" t="s">
        <v>229</v>
      </c>
      <c r="BO12" s="37" t="s">
        <v>230</v>
      </c>
      <c r="BP12" s="37" t="s">
        <v>231</v>
      </c>
      <c r="BQ12" s="30" t="s">
        <v>232</v>
      </c>
      <c r="BR12" s="30" t="s">
        <v>74</v>
      </c>
      <c r="BS12" s="37" t="s">
        <v>233</v>
      </c>
      <c r="BT12" s="30" t="s">
        <v>232</v>
      </c>
      <c r="BU12" s="30" t="s">
        <v>234</v>
      </c>
      <c r="BV12" s="30" t="s">
        <v>235</v>
      </c>
      <c r="BW12" s="37" t="s">
        <v>236</v>
      </c>
      <c r="BX12" s="30" t="s">
        <v>234</v>
      </c>
      <c r="BY12" s="30" t="s">
        <v>176</v>
      </c>
      <c r="BZ12" s="38" t="s">
        <v>237</v>
      </c>
      <c r="CA12" s="30" t="s">
        <v>219</v>
      </c>
      <c r="CB12" s="37" t="s">
        <v>238</v>
      </c>
      <c r="CC12" s="34" t="s">
        <v>227</v>
      </c>
      <c r="CD12" s="33" t="s">
        <v>239</v>
      </c>
      <c r="CE12" s="31" t="s">
        <v>82</v>
      </c>
      <c r="CF12" s="31" t="s">
        <v>240</v>
      </c>
      <c r="CG12" s="31" t="s">
        <v>43</v>
      </c>
      <c r="CH12" s="31" t="s">
        <v>215</v>
      </c>
      <c r="CI12" s="31" t="s">
        <v>42</v>
      </c>
      <c r="CJ12" s="31" t="s">
        <v>42</v>
      </c>
      <c r="CK12" s="31" t="s">
        <v>215</v>
      </c>
      <c r="CL12" s="31"/>
      <c r="CM12" s="31" t="s">
        <v>241</v>
      </c>
      <c r="CN12" s="31" t="s">
        <v>242</v>
      </c>
      <c r="CO12" s="31" t="s">
        <v>243</v>
      </c>
    </row>
    <row r="13" spans="1:93" s="10" customFormat="1" ht="16.5" customHeight="1">
      <c r="A13" s="39" t="s">
        <v>244</v>
      </c>
      <c r="B13" s="40"/>
      <c r="C13" s="40"/>
      <c r="G13" s="10" t="s">
        <v>9</v>
      </c>
      <c r="AF13" s="41" t="s">
        <v>8</v>
      </c>
      <c r="BL13" s="41" t="s">
        <v>8</v>
      </c>
    </row>
    <row r="14" spans="1:93" s="10" customFormat="1" ht="11.25" customHeight="1">
      <c r="A14" s="42" t="s">
        <v>245</v>
      </c>
      <c r="B14" s="43">
        <v>3.63</v>
      </c>
      <c r="C14" s="43">
        <v>1.67</v>
      </c>
      <c r="D14" s="44">
        <v>45.1</v>
      </c>
      <c r="E14" s="45"/>
      <c r="F14" s="46">
        <v>1044382</v>
      </c>
      <c r="G14" s="46">
        <v>567174</v>
      </c>
      <c r="H14" s="46">
        <v>554228</v>
      </c>
      <c r="I14" s="46">
        <v>532442</v>
      </c>
      <c r="J14" s="46">
        <v>468000</v>
      </c>
      <c r="K14" s="46">
        <v>369944</v>
      </c>
      <c r="L14" s="46">
        <v>4559</v>
      </c>
      <c r="M14" s="46">
        <v>93498</v>
      </c>
      <c r="N14" s="47">
        <v>48801</v>
      </c>
      <c r="O14" s="48">
        <v>15435</v>
      </c>
      <c r="P14" s="46">
        <v>5075</v>
      </c>
      <c r="Q14" s="46">
        <v>16711</v>
      </c>
      <c r="R14" s="46">
        <v>12946</v>
      </c>
      <c r="S14" s="46">
        <v>381259</v>
      </c>
      <c r="T14" s="46">
        <v>95948</v>
      </c>
      <c r="U14" s="46"/>
      <c r="V14" s="46">
        <v>1044382</v>
      </c>
      <c r="W14" s="46">
        <v>439112</v>
      </c>
      <c r="X14" s="46">
        <v>353116</v>
      </c>
      <c r="Y14" s="46">
        <v>81513</v>
      </c>
      <c r="Z14" s="46">
        <v>9525</v>
      </c>
      <c r="AA14" s="46">
        <v>9434</v>
      </c>
      <c r="AB14" s="46">
        <v>7326</v>
      </c>
      <c r="AC14" s="46">
        <v>4002</v>
      </c>
      <c r="AD14" s="47">
        <v>9928</v>
      </c>
      <c r="AE14" s="48">
        <v>3307</v>
      </c>
      <c r="AF14" s="42" t="s">
        <v>245</v>
      </c>
      <c r="AG14" s="46">
        <v>3265</v>
      </c>
      <c r="AH14" s="46">
        <v>5989</v>
      </c>
      <c r="AI14" s="46">
        <v>7349</v>
      </c>
      <c r="AJ14" s="46">
        <v>3313</v>
      </c>
      <c r="AK14" s="46">
        <v>4110</v>
      </c>
      <c r="AL14" s="46">
        <v>13964</v>
      </c>
      <c r="AM14" s="46">
        <v>22446</v>
      </c>
      <c r="AN14" s="46">
        <v>15687</v>
      </c>
      <c r="AO14" s="46">
        <v>6759</v>
      </c>
      <c r="AP14" s="46">
        <v>19150</v>
      </c>
      <c r="AQ14" s="46">
        <v>8260</v>
      </c>
      <c r="AR14" s="46">
        <v>5677</v>
      </c>
      <c r="AS14" s="47">
        <v>1233</v>
      </c>
      <c r="AT14" s="49">
        <v>3980</v>
      </c>
      <c r="AU14" s="47">
        <v>13239</v>
      </c>
      <c r="AV14" s="46">
        <v>4557</v>
      </c>
      <c r="AW14" s="46">
        <v>1595</v>
      </c>
      <c r="AX14" s="46">
        <v>1035</v>
      </c>
      <c r="AY14" s="46">
        <v>2799</v>
      </c>
      <c r="AZ14" s="46">
        <v>2279</v>
      </c>
      <c r="BA14" s="46">
        <v>974</v>
      </c>
      <c r="BB14" s="46">
        <v>21963</v>
      </c>
      <c r="BC14" s="46">
        <v>1341</v>
      </c>
      <c r="BD14" s="46">
        <v>8720</v>
      </c>
      <c r="BE14" s="46">
        <v>3967</v>
      </c>
      <c r="BF14" s="46">
        <v>1811</v>
      </c>
      <c r="BG14" s="46">
        <v>445</v>
      </c>
      <c r="BH14" s="46">
        <v>1618</v>
      </c>
      <c r="BI14" s="46">
        <v>2228</v>
      </c>
      <c r="BJ14" s="46">
        <v>1834</v>
      </c>
      <c r="BK14" s="47">
        <v>9474</v>
      </c>
      <c r="BL14" s="42" t="s">
        <v>245</v>
      </c>
      <c r="BM14" s="46">
        <v>2243</v>
      </c>
      <c r="BN14" s="46" t="s">
        <v>246</v>
      </c>
      <c r="BO14" s="46">
        <v>2199</v>
      </c>
      <c r="BP14" s="46">
        <v>5032</v>
      </c>
      <c r="BQ14" s="46">
        <v>37301</v>
      </c>
      <c r="BR14" s="46">
        <v>8031</v>
      </c>
      <c r="BS14" s="46">
        <v>22828</v>
      </c>
      <c r="BT14" s="46">
        <v>6442</v>
      </c>
      <c r="BU14" s="46">
        <v>18988</v>
      </c>
      <c r="BV14" s="46">
        <v>13634</v>
      </c>
      <c r="BW14" s="46">
        <v>660</v>
      </c>
      <c r="BX14" s="46">
        <v>4694</v>
      </c>
      <c r="BY14" s="46">
        <v>34549</v>
      </c>
      <c r="BZ14" s="46">
        <v>3418</v>
      </c>
      <c r="CA14" s="47">
        <v>7403</v>
      </c>
      <c r="CB14" s="46">
        <v>4947</v>
      </c>
      <c r="CC14" s="46">
        <v>18781</v>
      </c>
      <c r="CD14" s="46">
        <v>94491</v>
      </c>
      <c r="CE14" s="46">
        <v>19317</v>
      </c>
      <c r="CF14" s="46">
        <v>35718</v>
      </c>
      <c r="CG14" s="46">
        <v>30234</v>
      </c>
      <c r="CH14" s="46">
        <v>9223</v>
      </c>
      <c r="CI14" s="46">
        <v>85996</v>
      </c>
      <c r="CJ14" s="46">
        <v>510529</v>
      </c>
      <c r="CK14" s="46">
        <v>94741</v>
      </c>
      <c r="CL14" s="46"/>
      <c r="CM14" s="46">
        <v>481178</v>
      </c>
      <c r="CN14" s="46">
        <v>128063</v>
      </c>
      <c r="CO14" s="47">
        <v>85503</v>
      </c>
    </row>
    <row r="15" spans="1:93" s="10" customFormat="1" ht="11.25" customHeight="1">
      <c r="A15" s="50" t="s">
        <v>247</v>
      </c>
      <c r="B15" s="51">
        <v>3.5775000000000001</v>
      </c>
      <c r="C15" s="51">
        <v>1.6741666666666664</v>
      </c>
      <c r="D15" s="52">
        <v>45.608333333333327</v>
      </c>
      <c r="E15" s="53"/>
      <c r="F15" s="54">
        <v>1045240.25</v>
      </c>
      <c r="G15" s="54">
        <v>570817</v>
      </c>
      <c r="H15" s="54">
        <v>557900</v>
      </c>
      <c r="I15" s="54">
        <v>536457.83333333337</v>
      </c>
      <c r="J15" s="54">
        <v>467799</v>
      </c>
      <c r="K15" s="54">
        <v>374148</v>
      </c>
      <c r="L15" s="54">
        <v>2985.1666666666665</v>
      </c>
      <c r="M15" s="54">
        <v>90666.25</v>
      </c>
      <c r="N15" s="55">
        <v>54484</v>
      </c>
      <c r="O15" s="56">
        <v>14012.833333333334</v>
      </c>
      <c r="P15" s="54">
        <v>4034.6666666666665</v>
      </c>
      <c r="Q15" s="54">
        <v>17408</v>
      </c>
      <c r="R15" s="54">
        <v>12916.833333333334</v>
      </c>
      <c r="S15" s="54">
        <v>379923.33333333331</v>
      </c>
      <c r="T15" s="54">
        <v>94499.5</v>
      </c>
      <c r="U15" s="54"/>
      <c r="V15" s="54">
        <v>1045240.25</v>
      </c>
      <c r="W15" s="54">
        <v>438307</v>
      </c>
      <c r="X15" s="54">
        <v>349663</v>
      </c>
      <c r="Y15" s="54">
        <v>78946.916666666672</v>
      </c>
      <c r="Z15" s="54">
        <v>8549.5</v>
      </c>
      <c r="AA15" s="54">
        <v>9279.3333333333339</v>
      </c>
      <c r="AB15" s="54">
        <v>7281.666666666667</v>
      </c>
      <c r="AC15" s="54">
        <v>3833.75</v>
      </c>
      <c r="AD15" s="55">
        <v>9605.9166666666661</v>
      </c>
      <c r="AE15" s="56">
        <v>3154</v>
      </c>
      <c r="AF15" s="50" t="s">
        <v>247</v>
      </c>
      <c r="AG15" s="54">
        <v>3139.75</v>
      </c>
      <c r="AH15" s="54">
        <v>5415.5</v>
      </c>
      <c r="AI15" s="54">
        <v>7509.666666666667</v>
      </c>
      <c r="AJ15" s="54">
        <v>3315.25</v>
      </c>
      <c r="AK15" s="54">
        <v>3915</v>
      </c>
      <c r="AL15" s="54">
        <v>13947.166666666666</v>
      </c>
      <c r="AM15" s="54">
        <v>23412.166666666668</v>
      </c>
      <c r="AN15" s="54">
        <v>15550.666666666666</v>
      </c>
      <c r="AO15" s="54">
        <v>7861.583333333333</v>
      </c>
      <c r="AP15" s="54">
        <v>19551.416666666668</v>
      </c>
      <c r="AQ15" s="54">
        <v>8485</v>
      </c>
      <c r="AR15" s="54">
        <v>5795.333333333333</v>
      </c>
      <c r="AS15" s="55">
        <v>1240.25</v>
      </c>
      <c r="AT15" s="57">
        <v>4030.6666666666665</v>
      </c>
      <c r="AU15" s="55">
        <v>13040.083333333334</v>
      </c>
      <c r="AV15" s="54">
        <v>4716.25</v>
      </c>
      <c r="AW15" s="54">
        <v>1353.9166666666667</v>
      </c>
      <c r="AX15" s="54">
        <v>958.5</v>
      </c>
      <c r="AY15" s="54">
        <v>2696.4166666666665</v>
      </c>
      <c r="AZ15" s="54">
        <v>2239.5</v>
      </c>
      <c r="BA15" s="54">
        <v>1075.5833333333333</v>
      </c>
      <c r="BB15" s="54">
        <v>21085</v>
      </c>
      <c r="BC15" s="54">
        <v>1164.1666666666667</v>
      </c>
      <c r="BD15" s="54">
        <v>8450.8333333333339</v>
      </c>
      <c r="BE15" s="54">
        <v>3906.1666666666665</v>
      </c>
      <c r="BF15" s="54">
        <v>1770.25</v>
      </c>
      <c r="BG15" s="54">
        <v>424.5</v>
      </c>
      <c r="BH15" s="54">
        <v>1513.0833333333333</v>
      </c>
      <c r="BI15" s="54">
        <v>2115.25</v>
      </c>
      <c r="BJ15" s="54">
        <v>1741</v>
      </c>
      <c r="BK15" s="55">
        <v>9333.5833333333339</v>
      </c>
      <c r="BL15" s="50" t="s">
        <v>247</v>
      </c>
      <c r="BM15" s="54">
        <v>1670.3333333333333</v>
      </c>
      <c r="BN15" s="54">
        <v>405</v>
      </c>
      <c r="BO15" s="54">
        <v>2313.1666666666665</v>
      </c>
      <c r="BP15" s="54">
        <v>4945.083333333333</v>
      </c>
      <c r="BQ15" s="54">
        <v>38523.583333333336</v>
      </c>
      <c r="BR15" s="54">
        <v>8063.833333333333</v>
      </c>
      <c r="BS15" s="54">
        <v>23355.333333333332</v>
      </c>
      <c r="BT15" s="54">
        <v>7104.333333333333</v>
      </c>
      <c r="BU15" s="54">
        <v>18467</v>
      </c>
      <c r="BV15" s="54">
        <v>13189.333333333334</v>
      </c>
      <c r="BW15" s="54">
        <v>602.33333333333337</v>
      </c>
      <c r="BX15" s="54">
        <v>4675.416666666667</v>
      </c>
      <c r="BY15" s="54">
        <v>33221</v>
      </c>
      <c r="BZ15" s="54">
        <v>3454.9166666666665</v>
      </c>
      <c r="CA15" s="55">
        <v>7080.583333333333</v>
      </c>
      <c r="CB15" s="54">
        <v>4798</v>
      </c>
      <c r="CC15" s="54">
        <v>17886.833333333332</v>
      </c>
      <c r="CD15" s="54">
        <v>94082.333333333328</v>
      </c>
      <c r="CE15" s="54">
        <v>18585</v>
      </c>
      <c r="CF15" s="54">
        <v>34551.75</v>
      </c>
      <c r="CG15" s="54">
        <v>30819.083333333332</v>
      </c>
      <c r="CH15" s="54">
        <v>10126.583333333334</v>
      </c>
      <c r="CI15" s="54">
        <v>88643.583333333328</v>
      </c>
      <c r="CJ15" s="54">
        <v>512956</v>
      </c>
      <c r="CK15" s="54">
        <v>93976.75</v>
      </c>
      <c r="CL15" s="54"/>
      <c r="CM15" s="54">
        <v>482173.5</v>
      </c>
      <c r="CN15" s="54">
        <v>132510</v>
      </c>
      <c r="CO15" s="55">
        <v>86935</v>
      </c>
    </row>
    <row r="16" spans="1:93" s="10" customFormat="1" ht="11.25" customHeight="1">
      <c r="A16" s="50" t="s">
        <v>248</v>
      </c>
      <c r="B16" s="51">
        <v>3.5316666666666667</v>
      </c>
      <c r="C16" s="51">
        <v>1.6558333333333335</v>
      </c>
      <c r="D16" s="52">
        <v>45.783333333333339</v>
      </c>
      <c r="E16" s="53"/>
      <c r="F16" s="54">
        <v>1068999.0833333333</v>
      </c>
      <c r="G16" s="54">
        <v>579461.25</v>
      </c>
      <c r="H16" s="54">
        <v>566855.66666666663</v>
      </c>
      <c r="I16" s="54">
        <v>543687</v>
      </c>
      <c r="J16" s="54">
        <v>474550</v>
      </c>
      <c r="K16" s="54">
        <v>378408.66666666669</v>
      </c>
      <c r="L16" s="54">
        <v>2948.0833333333335</v>
      </c>
      <c r="M16" s="54">
        <v>93193.333333333328</v>
      </c>
      <c r="N16" s="55">
        <v>55020.416666666664</v>
      </c>
      <c r="O16" s="56">
        <v>14028</v>
      </c>
      <c r="P16" s="54">
        <v>4089.1666666666665</v>
      </c>
      <c r="Q16" s="54">
        <v>19079.166666666668</v>
      </c>
      <c r="R16" s="54">
        <v>12605.333333333334</v>
      </c>
      <c r="S16" s="54">
        <v>397235.66666666669</v>
      </c>
      <c r="T16" s="54">
        <v>92302.166666666672</v>
      </c>
      <c r="U16" s="54"/>
      <c r="V16" s="54">
        <v>1068999.0833333333</v>
      </c>
      <c r="W16" s="54">
        <v>442679</v>
      </c>
      <c r="X16" s="54">
        <v>351754.83333333331</v>
      </c>
      <c r="Y16" s="54">
        <v>78131.166666666672</v>
      </c>
      <c r="Z16" s="54">
        <v>8287.5</v>
      </c>
      <c r="AA16" s="54">
        <v>8924.25</v>
      </c>
      <c r="AB16" s="54">
        <v>7091.083333333333</v>
      </c>
      <c r="AC16" s="54">
        <v>3960.8333333333335</v>
      </c>
      <c r="AD16" s="55">
        <v>9486.4166666666661</v>
      </c>
      <c r="AE16" s="56">
        <v>3040.8333333333335</v>
      </c>
      <c r="AF16" s="50" t="s">
        <v>248</v>
      </c>
      <c r="AG16" s="54">
        <v>3155</v>
      </c>
      <c r="AH16" s="54">
        <v>5293.833333333333</v>
      </c>
      <c r="AI16" s="54">
        <v>7486.25</v>
      </c>
      <c r="AJ16" s="54">
        <v>3345</v>
      </c>
      <c r="AK16" s="54">
        <v>3893.3333333333335</v>
      </c>
      <c r="AL16" s="54">
        <v>14165.833333333334</v>
      </c>
      <c r="AM16" s="54">
        <v>24679.25</v>
      </c>
      <c r="AN16" s="54">
        <v>15887.833333333334</v>
      </c>
      <c r="AO16" s="54">
        <v>8791</v>
      </c>
      <c r="AP16" s="54">
        <v>19971.416666666668</v>
      </c>
      <c r="AQ16" s="54">
        <v>8516.75</v>
      </c>
      <c r="AR16" s="54">
        <v>5976.833333333333</v>
      </c>
      <c r="AS16" s="55">
        <v>1282.5</v>
      </c>
      <c r="AT16" s="57">
        <v>4195.333333333333</v>
      </c>
      <c r="AU16" s="55">
        <v>12810.833333333334</v>
      </c>
      <c r="AV16" s="54">
        <v>4482.25</v>
      </c>
      <c r="AW16" s="54">
        <v>1380.6666666666667</v>
      </c>
      <c r="AX16" s="54">
        <v>987</v>
      </c>
      <c r="AY16" s="54">
        <v>2726.5833333333335</v>
      </c>
      <c r="AZ16" s="54">
        <v>2259.5833333333335</v>
      </c>
      <c r="BA16" s="54">
        <v>974</v>
      </c>
      <c r="BB16" s="54">
        <v>20438.25</v>
      </c>
      <c r="BC16" s="54">
        <v>908.66666666666663</v>
      </c>
      <c r="BD16" s="54">
        <v>8474.75</v>
      </c>
      <c r="BE16" s="54">
        <v>3725.9166666666665</v>
      </c>
      <c r="BF16" s="54">
        <v>1669.1666666666667</v>
      </c>
      <c r="BG16" s="54">
        <v>342.33333333333331</v>
      </c>
      <c r="BH16" s="54">
        <v>1504.6666666666667</v>
      </c>
      <c r="BI16" s="54">
        <v>2163.0833333333335</v>
      </c>
      <c r="BJ16" s="54">
        <v>1649.5</v>
      </c>
      <c r="BK16" s="55">
        <v>9858.3333333333339</v>
      </c>
      <c r="BL16" s="50" t="s">
        <v>248</v>
      </c>
      <c r="BM16" s="54">
        <v>1602.0833333333333</v>
      </c>
      <c r="BN16" s="54">
        <v>449.33333333333331</v>
      </c>
      <c r="BO16" s="54">
        <v>2421</v>
      </c>
      <c r="BP16" s="54">
        <v>5386.333333333333</v>
      </c>
      <c r="BQ16" s="54">
        <v>40610.583333333336</v>
      </c>
      <c r="BR16" s="54">
        <v>8188.166666666667</v>
      </c>
      <c r="BS16" s="54">
        <v>24773</v>
      </c>
      <c r="BT16" s="54">
        <v>7649.416666666667</v>
      </c>
      <c r="BU16" s="54">
        <v>18511</v>
      </c>
      <c r="BV16" s="54">
        <v>13713.083333333334</v>
      </c>
      <c r="BW16" s="54">
        <v>571</v>
      </c>
      <c r="BX16" s="54">
        <v>4226.833333333333</v>
      </c>
      <c r="BY16" s="54">
        <v>33804.083333333336</v>
      </c>
      <c r="BZ16" s="54">
        <v>3681.5</v>
      </c>
      <c r="CA16" s="55">
        <v>7201.666666666667</v>
      </c>
      <c r="CB16" s="54">
        <v>4765.083333333333</v>
      </c>
      <c r="CC16" s="54">
        <v>18155.916666666668</v>
      </c>
      <c r="CD16" s="54">
        <v>92939.25</v>
      </c>
      <c r="CE16" s="54">
        <v>19562.416666666668</v>
      </c>
      <c r="CF16" s="54">
        <v>32981.333333333336</v>
      </c>
      <c r="CG16" s="54">
        <v>30565.333333333332</v>
      </c>
      <c r="CH16" s="54">
        <v>9830</v>
      </c>
      <c r="CI16" s="54">
        <v>90924.083333333328</v>
      </c>
      <c r="CJ16" s="54">
        <v>536046.91666666663</v>
      </c>
      <c r="CK16" s="54">
        <v>90273.25</v>
      </c>
      <c r="CL16" s="54"/>
      <c r="CM16" s="54">
        <v>488537</v>
      </c>
      <c r="CN16" s="54">
        <v>136782.16666666666</v>
      </c>
      <c r="CO16" s="55">
        <v>88773.416666666672</v>
      </c>
    </row>
    <row r="17" spans="1:93" s="10" customFormat="1" ht="11.25" customHeight="1">
      <c r="A17" s="50" t="s">
        <v>249</v>
      </c>
      <c r="B17" s="51">
        <v>3.5283333333333329</v>
      </c>
      <c r="C17" s="51">
        <v>1.6641666666666666</v>
      </c>
      <c r="D17" s="52">
        <v>45.841666666666669</v>
      </c>
      <c r="E17" s="53"/>
      <c r="F17" s="54">
        <v>1078257</v>
      </c>
      <c r="G17" s="54">
        <v>595214.41666666663</v>
      </c>
      <c r="H17" s="54">
        <v>582454.25</v>
      </c>
      <c r="I17" s="54">
        <v>558595.83333333337</v>
      </c>
      <c r="J17" s="54">
        <v>487356</v>
      </c>
      <c r="K17" s="54">
        <v>388737.5</v>
      </c>
      <c r="L17" s="54">
        <v>3061.8333333333335</v>
      </c>
      <c r="M17" s="54">
        <v>95557.083333333328</v>
      </c>
      <c r="N17" s="55">
        <v>56114.833333333336</v>
      </c>
      <c r="O17" s="56">
        <v>14774.583333333334</v>
      </c>
      <c r="P17" s="54">
        <v>3976.8333333333335</v>
      </c>
      <c r="Q17" s="54">
        <v>19881.166666666668</v>
      </c>
      <c r="R17" s="54">
        <v>12760</v>
      </c>
      <c r="S17" s="54">
        <v>394096.33333333331</v>
      </c>
      <c r="T17" s="54">
        <v>88946.333333333328</v>
      </c>
      <c r="U17" s="54"/>
      <c r="V17" s="54">
        <v>1078257</v>
      </c>
      <c r="W17" s="54">
        <v>455814.58333333331</v>
      </c>
      <c r="X17" s="54">
        <v>357636.16666666669</v>
      </c>
      <c r="Y17" s="54">
        <v>79879</v>
      </c>
      <c r="Z17" s="54">
        <v>8170.916666666667</v>
      </c>
      <c r="AA17" s="54">
        <v>9072.1666666666661</v>
      </c>
      <c r="AB17" s="54">
        <v>7330.083333333333</v>
      </c>
      <c r="AC17" s="54">
        <v>4043.0833333333335</v>
      </c>
      <c r="AD17" s="55">
        <v>9537.5833333333339</v>
      </c>
      <c r="AE17" s="56">
        <v>2967</v>
      </c>
      <c r="AF17" s="50" t="s">
        <v>249</v>
      </c>
      <c r="AG17" s="54">
        <v>3261.9166666666665</v>
      </c>
      <c r="AH17" s="54">
        <v>5477.25</v>
      </c>
      <c r="AI17" s="54">
        <v>8116.25</v>
      </c>
      <c r="AJ17" s="54">
        <v>3485.8333333333335</v>
      </c>
      <c r="AK17" s="54">
        <v>3856.75</v>
      </c>
      <c r="AL17" s="54">
        <v>14560.083333333334</v>
      </c>
      <c r="AM17" s="54">
        <v>24114</v>
      </c>
      <c r="AN17" s="54">
        <v>16266</v>
      </c>
      <c r="AO17" s="54">
        <v>7847</v>
      </c>
      <c r="AP17" s="54">
        <v>20841</v>
      </c>
      <c r="AQ17" s="54">
        <v>8891.0833333333339</v>
      </c>
      <c r="AR17" s="54">
        <v>6173</v>
      </c>
      <c r="AS17" s="55">
        <v>1287.25</v>
      </c>
      <c r="AT17" s="57">
        <v>4489.083333333333</v>
      </c>
      <c r="AU17" s="55">
        <v>12599</v>
      </c>
      <c r="AV17" s="54">
        <v>4353.166666666667</v>
      </c>
      <c r="AW17" s="54">
        <v>1281.5833333333333</v>
      </c>
      <c r="AX17" s="54">
        <v>989.25</v>
      </c>
      <c r="AY17" s="54">
        <v>2642.0833333333335</v>
      </c>
      <c r="AZ17" s="54">
        <v>2319.4166666666665</v>
      </c>
      <c r="BA17" s="54">
        <v>1014.0833333333334</v>
      </c>
      <c r="BB17" s="54">
        <v>20264.166666666668</v>
      </c>
      <c r="BC17" s="54">
        <v>857.33333333333337</v>
      </c>
      <c r="BD17" s="54">
        <v>8183.083333333333</v>
      </c>
      <c r="BE17" s="54">
        <v>3768.5833333333335</v>
      </c>
      <c r="BF17" s="54">
        <v>1744.3333333333333</v>
      </c>
      <c r="BG17" s="54">
        <v>397.16666666666669</v>
      </c>
      <c r="BH17" s="54">
        <v>1461.1666666666667</v>
      </c>
      <c r="BI17" s="54">
        <v>2219.6666666666665</v>
      </c>
      <c r="BJ17" s="54">
        <v>1632</v>
      </c>
      <c r="BK17" s="55">
        <v>10386.416666666666</v>
      </c>
      <c r="BL17" s="50" t="s">
        <v>249</v>
      </c>
      <c r="BM17" s="54">
        <v>1731.0833333333333</v>
      </c>
      <c r="BN17" s="54">
        <v>490.16666666666669</v>
      </c>
      <c r="BO17" s="54">
        <v>2422</v>
      </c>
      <c r="BP17" s="54">
        <v>5742.75</v>
      </c>
      <c r="BQ17" s="54">
        <v>41551.916666666664</v>
      </c>
      <c r="BR17" s="54">
        <v>8510.5</v>
      </c>
      <c r="BS17" s="54">
        <v>24456.833333333332</v>
      </c>
      <c r="BT17" s="54">
        <v>8584</v>
      </c>
      <c r="BU17" s="54">
        <v>19161.75</v>
      </c>
      <c r="BV17" s="54">
        <v>14113.25</v>
      </c>
      <c r="BW17" s="54">
        <v>578.75</v>
      </c>
      <c r="BX17" s="54">
        <v>4469.916666666667</v>
      </c>
      <c r="BY17" s="54">
        <v>34295.416666666664</v>
      </c>
      <c r="BZ17" s="54">
        <v>3814</v>
      </c>
      <c r="CA17" s="55">
        <v>7432.416666666667</v>
      </c>
      <c r="CB17" s="54">
        <v>4824.25</v>
      </c>
      <c r="CC17" s="54">
        <v>18224.583333333332</v>
      </c>
      <c r="CD17" s="54">
        <v>94543.333333333328</v>
      </c>
      <c r="CE17" s="54">
        <v>18735.5</v>
      </c>
      <c r="CF17" s="54">
        <v>34670.166666666664</v>
      </c>
      <c r="CG17" s="54">
        <v>30780.166666666668</v>
      </c>
      <c r="CH17" s="54">
        <v>10357.5</v>
      </c>
      <c r="CI17" s="54">
        <v>98179</v>
      </c>
      <c r="CJ17" s="54">
        <v>535505.41666666663</v>
      </c>
      <c r="CK17" s="54">
        <v>86937.083333333328</v>
      </c>
      <c r="CL17" s="54"/>
      <c r="CM17" s="54">
        <v>497035.91666666669</v>
      </c>
      <c r="CN17" s="54">
        <v>139399.75</v>
      </c>
      <c r="CO17" s="55">
        <v>98091.5</v>
      </c>
    </row>
    <row r="18" spans="1:93" s="10" customFormat="1" ht="11.25" customHeight="1">
      <c r="A18" s="50" t="s">
        <v>250</v>
      </c>
      <c r="B18" s="51">
        <v>3.499166666666667</v>
      </c>
      <c r="C18" s="51">
        <v>1.6625000000000001</v>
      </c>
      <c r="D18" s="52">
        <v>46.2</v>
      </c>
      <c r="E18" s="53"/>
      <c r="F18" s="54">
        <v>1081992</v>
      </c>
      <c r="G18" s="54">
        <v>588916</v>
      </c>
      <c r="H18" s="54">
        <v>575969.16666666663</v>
      </c>
      <c r="I18" s="54">
        <v>551282.91666666663</v>
      </c>
      <c r="J18" s="54">
        <v>480121.83333333331</v>
      </c>
      <c r="K18" s="54">
        <v>386466.16666666669</v>
      </c>
      <c r="L18" s="54">
        <v>2716</v>
      </c>
      <c r="M18" s="54">
        <v>90939.833333333328</v>
      </c>
      <c r="N18" s="55">
        <v>55891.416666666664</v>
      </c>
      <c r="O18" s="56">
        <v>14897.666666666666</v>
      </c>
      <c r="P18" s="54">
        <v>3311.5833333333335</v>
      </c>
      <c r="Q18" s="54">
        <v>21374.5</v>
      </c>
      <c r="R18" s="54">
        <v>12947.25</v>
      </c>
      <c r="S18" s="54">
        <v>405673.25</v>
      </c>
      <c r="T18" s="54">
        <v>87402.416666666672</v>
      </c>
      <c r="U18" s="54"/>
      <c r="V18" s="54">
        <v>1081992</v>
      </c>
      <c r="W18" s="54">
        <v>446581.08333333331</v>
      </c>
      <c r="X18" s="54">
        <v>353552.08333333331</v>
      </c>
      <c r="Y18" s="54">
        <v>80168.916666666672</v>
      </c>
      <c r="Z18" s="54">
        <v>8003.666666666667</v>
      </c>
      <c r="AA18" s="54">
        <v>8855.6666666666661</v>
      </c>
      <c r="AB18" s="54">
        <v>7285.666666666667</v>
      </c>
      <c r="AC18" s="54">
        <v>3955.25</v>
      </c>
      <c r="AD18" s="55">
        <v>10069.833333333334</v>
      </c>
      <c r="AE18" s="56">
        <v>2904.3333333333335</v>
      </c>
      <c r="AF18" s="50" t="s">
        <v>250</v>
      </c>
      <c r="AG18" s="54">
        <v>3302</v>
      </c>
      <c r="AH18" s="54">
        <v>5431.666666666667</v>
      </c>
      <c r="AI18" s="54">
        <v>8284</v>
      </c>
      <c r="AJ18" s="54">
        <v>3596.4166666666665</v>
      </c>
      <c r="AK18" s="54">
        <v>3876.1666666666665</v>
      </c>
      <c r="AL18" s="54">
        <v>14604.083333333334</v>
      </c>
      <c r="AM18" s="54">
        <v>22241.916666666668</v>
      </c>
      <c r="AN18" s="54">
        <v>15425.833333333334</v>
      </c>
      <c r="AO18" s="54">
        <v>6816.166666666667</v>
      </c>
      <c r="AP18" s="54">
        <v>20838.583333333332</v>
      </c>
      <c r="AQ18" s="54">
        <v>8885.1666666666661</v>
      </c>
      <c r="AR18" s="54">
        <v>6131</v>
      </c>
      <c r="AS18" s="55">
        <v>1137.6666666666667</v>
      </c>
      <c r="AT18" s="57">
        <v>4685.083333333333</v>
      </c>
      <c r="AU18" s="55">
        <v>12185.666666666666</v>
      </c>
      <c r="AV18" s="54">
        <v>4148.25</v>
      </c>
      <c r="AW18" s="54">
        <v>1120.9166666666667</v>
      </c>
      <c r="AX18" s="54">
        <v>990.41666666666663</v>
      </c>
      <c r="AY18" s="54">
        <v>2529.5833333333335</v>
      </c>
      <c r="AZ18" s="54">
        <v>2309.3333333333335</v>
      </c>
      <c r="BA18" s="54">
        <v>1087.1666666666667</v>
      </c>
      <c r="BB18" s="54">
        <v>19080.666666666668</v>
      </c>
      <c r="BC18" s="54">
        <v>675.16666666666663</v>
      </c>
      <c r="BD18" s="54">
        <v>7688.5</v>
      </c>
      <c r="BE18" s="54">
        <v>3681.25</v>
      </c>
      <c r="BF18" s="54">
        <v>1665.25</v>
      </c>
      <c r="BG18" s="54">
        <v>321.91666666666669</v>
      </c>
      <c r="BH18" s="54">
        <v>1396</v>
      </c>
      <c r="BI18" s="54">
        <v>2103.3333333333335</v>
      </c>
      <c r="BJ18" s="54">
        <v>1548.9166666666667</v>
      </c>
      <c r="BK18" s="55">
        <v>10565.166666666666</v>
      </c>
      <c r="BL18" s="50" t="s">
        <v>250</v>
      </c>
      <c r="BM18" s="54">
        <v>1775.6666666666667</v>
      </c>
      <c r="BN18" s="54">
        <v>532.33333333333337</v>
      </c>
      <c r="BO18" s="54">
        <v>2441.1666666666665</v>
      </c>
      <c r="BP18" s="54">
        <v>5815.916666666667</v>
      </c>
      <c r="BQ18" s="54">
        <v>41295.333333333336</v>
      </c>
      <c r="BR18" s="54">
        <v>8100.583333333333</v>
      </c>
      <c r="BS18" s="54">
        <v>24353.833333333332</v>
      </c>
      <c r="BT18" s="54">
        <v>8840.9166666666661</v>
      </c>
      <c r="BU18" s="54">
        <v>18765.833333333332</v>
      </c>
      <c r="BV18" s="54">
        <v>14082.333333333334</v>
      </c>
      <c r="BW18" s="54">
        <v>589.41666666666663</v>
      </c>
      <c r="BX18" s="54">
        <v>4094.1666666666665</v>
      </c>
      <c r="BY18" s="54">
        <v>34483.666666666664</v>
      </c>
      <c r="BZ18" s="54">
        <v>3665.0833333333335</v>
      </c>
      <c r="CA18" s="55">
        <v>7492</v>
      </c>
      <c r="CB18" s="54">
        <v>4870.666666666667</v>
      </c>
      <c r="CC18" s="54">
        <v>18455.583333333332</v>
      </c>
      <c r="CD18" s="54">
        <v>93926.166666666672</v>
      </c>
      <c r="CE18" s="54">
        <v>20022.333333333332</v>
      </c>
      <c r="CF18" s="54">
        <v>32265.75</v>
      </c>
      <c r="CG18" s="54">
        <v>29754.333333333332</v>
      </c>
      <c r="CH18" s="54">
        <v>11883.583333333334</v>
      </c>
      <c r="CI18" s="54">
        <v>93028.916666666672</v>
      </c>
      <c r="CJ18" s="54">
        <v>550403.41666666663</v>
      </c>
      <c r="CK18" s="54">
        <v>85007.583333333328</v>
      </c>
      <c r="CL18" s="54"/>
      <c r="CM18" s="54">
        <v>495887.33333333331</v>
      </c>
      <c r="CN18" s="54">
        <v>142335.41666666666</v>
      </c>
      <c r="CO18" s="55">
        <v>98723</v>
      </c>
    </row>
    <row r="19" spans="1:93" s="10" customFormat="1" ht="11.25" customHeight="1">
      <c r="A19" s="50" t="s">
        <v>251</v>
      </c>
      <c r="B19" s="51">
        <v>3.52</v>
      </c>
      <c r="C19" s="51">
        <v>1.65</v>
      </c>
      <c r="D19" s="52">
        <f>AVERAGE(D34:D45)</f>
        <v>45.941666666666663</v>
      </c>
      <c r="E19" s="53"/>
      <c r="F19" s="54">
        <f>AVERAGE(F34:F45)</f>
        <v>1060739.5833333333</v>
      </c>
      <c r="G19" s="54">
        <f>AVERAGE(G34:G45)</f>
        <v>574675.91666666663</v>
      </c>
      <c r="H19" s="54">
        <f>AVERAGE(H34:H45)</f>
        <v>561662.83333333337</v>
      </c>
      <c r="I19" s="54">
        <v>537461</v>
      </c>
      <c r="J19" s="54">
        <f t="shared" ref="J19:T19" si="0">AVERAGE(J34:J45)</f>
        <v>468309.58333333331</v>
      </c>
      <c r="K19" s="54">
        <f t="shared" si="0"/>
        <v>381995.08333333331</v>
      </c>
      <c r="L19" s="54">
        <f t="shared" si="0"/>
        <v>2467.1666666666665</v>
      </c>
      <c r="M19" s="54">
        <f t="shared" si="0"/>
        <v>83847.166666666672</v>
      </c>
      <c r="N19" s="55">
        <f t="shared" si="0"/>
        <v>55765.666666666664</v>
      </c>
      <c r="O19" s="56">
        <f t="shared" si="0"/>
        <v>13207.5</v>
      </c>
      <c r="P19" s="54">
        <f t="shared" si="0"/>
        <v>3426.75</v>
      </c>
      <c r="Q19" s="54">
        <f t="shared" si="0"/>
        <v>20775.416666666668</v>
      </c>
      <c r="R19" s="54">
        <f t="shared" si="0"/>
        <v>13013.083333333334</v>
      </c>
      <c r="S19" s="54">
        <f t="shared" si="0"/>
        <v>400346.58333333331</v>
      </c>
      <c r="T19" s="54">
        <f t="shared" si="0"/>
        <v>85716.916666666672</v>
      </c>
      <c r="U19" s="54"/>
      <c r="V19" s="54">
        <f t="shared" ref="V19:AB19" si="1">AVERAGE(V34:V45)</f>
        <v>1060739.5833333333</v>
      </c>
      <c r="W19" s="54">
        <f t="shared" si="1"/>
        <v>436943</v>
      </c>
      <c r="X19" s="54">
        <f t="shared" si="1"/>
        <v>346177</v>
      </c>
      <c r="Y19" s="54">
        <f t="shared" si="1"/>
        <v>78058.916666666672</v>
      </c>
      <c r="Z19" s="54">
        <f t="shared" si="1"/>
        <v>7792.916666666667</v>
      </c>
      <c r="AA19" s="54">
        <f t="shared" si="1"/>
        <v>8283.5</v>
      </c>
      <c r="AB19" s="54">
        <f t="shared" si="1"/>
        <v>7012</v>
      </c>
      <c r="AC19" s="54">
        <v>4021</v>
      </c>
      <c r="AD19" s="55">
        <v>9233</v>
      </c>
      <c r="AE19" s="56">
        <f>AVERAGE(AE34:AE45)</f>
        <v>2920</v>
      </c>
      <c r="AF19" s="50" t="s">
        <v>251</v>
      </c>
      <c r="AG19" s="54">
        <f>AVERAGE(AG34:AG45)</f>
        <v>3246.25</v>
      </c>
      <c r="AH19" s="54">
        <f>AVERAGE(AH34:AH45)</f>
        <v>5364.416666666667</v>
      </c>
      <c r="AI19" s="54">
        <f>AVERAGE(AI34:AI45)</f>
        <v>8255.4166666666661</v>
      </c>
      <c r="AJ19" s="54">
        <v>3747</v>
      </c>
      <c r="AK19" s="54">
        <f t="shared" ref="AK19:BF19" si="2">AVERAGE(AK34:AK45)</f>
        <v>3668.6666666666665</v>
      </c>
      <c r="AL19" s="54">
        <f t="shared" si="2"/>
        <v>14514.333333333334</v>
      </c>
      <c r="AM19" s="54">
        <f t="shared" si="2"/>
        <v>22614.166666666668</v>
      </c>
      <c r="AN19" s="54">
        <f t="shared" si="2"/>
        <v>15617.583333333334</v>
      </c>
      <c r="AO19" s="54">
        <f t="shared" si="2"/>
        <v>6996.75</v>
      </c>
      <c r="AP19" s="54">
        <f t="shared" si="2"/>
        <v>20680.333333333332</v>
      </c>
      <c r="AQ19" s="54">
        <f t="shared" si="2"/>
        <v>8833</v>
      </c>
      <c r="AR19" s="54">
        <f t="shared" si="2"/>
        <v>6054.666666666667</v>
      </c>
      <c r="AS19" s="55">
        <f t="shared" si="2"/>
        <v>1089.5833333333333</v>
      </c>
      <c r="AT19" s="57">
        <f t="shared" si="2"/>
        <v>4703.166666666667</v>
      </c>
      <c r="AU19" s="55">
        <f t="shared" si="2"/>
        <v>12110.083333333334</v>
      </c>
      <c r="AV19" s="54">
        <f t="shared" si="2"/>
        <v>4251.583333333333</v>
      </c>
      <c r="AW19" s="54">
        <f t="shared" si="2"/>
        <v>1091.75</v>
      </c>
      <c r="AX19" s="54">
        <f t="shared" si="2"/>
        <v>932.41666666666663</v>
      </c>
      <c r="AY19" s="54">
        <f t="shared" si="2"/>
        <v>2525.5</v>
      </c>
      <c r="AZ19" s="54">
        <f t="shared" si="2"/>
        <v>2322.5833333333335</v>
      </c>
      <c r="BA19" s="54">
        <f t="shared" si="2"/>
        <v>986.33333333333337</v>
      </c>
      <c r="BB19" s="54">
        <f t="shared" si="2"/>
        <v>18876.25</v>
      </c>
      <c r="BC19" s="54">
        <f t="shared" si="2"/>
        <v>646.5</v>
      </c>
      <c r="BD19" s="54">
        <f t="shared" si="2"/>
        <v>7656.166666666667</v>
      </c>
      <c r="BE19" s="54">
        <f t="shared" si="2"/>
        <v>3654.25</v>
      </c>
      <c r="BF19" s="54">
        <f t="shared" si="2"/>
        <v>1652.4166666666667</v>
      </c>
      <c r="BG19" s="54">
        <v>360</v>
      </c>
      <c r="BH19" s="54">
        <f>AVERAGE(BH34:BH45)</f>
        <v>1345.3333333333333</v>
      </c>
      <c r="BI19" s="54">
        <f>AVERAGE(BI34:BI45)</f>
        <v>2090.25</v>
      </c>
      <c r="BJ19" s="54">
        <v>1472</v>
      </c>
      <c r="BK19" s="55">
        <f>AVERAGE(BK34:BK45)</f>
        <v>10883.833333333334</v>
      </c>
      <c r="BL19" s="50" t="s">
        <v>251</v>
      </c>
      <c r="BM19" s="54">
        <f>AVERAGE(BM34:BM45)</f>
        <v>1824.9166666666667</v>
      </c>
      <c r="BN19" s="54">
        <v>520</v>
      </c>
      <c r="BO19" s="54">
        <f>AVERAGE(BO34:BO45)</f>
        <v>2539.9166666666665</v>
      </c>
      <c r="BP19" s="54">
        <f>AVERAGE(BP34:BP45)</f>
        <v>5999.166666666667</v>
      </c>
      <c r="BQ19" s="54">
        <v>40610</v>
      </c>
      <c r="BR19" s="54">
        <v>8048</v>
      </c>
      <c r="BS19" s="54">
        <f t="shared" ref="BS19:CK19" si="3">AVERAGE(BS34:BS45)</f>
        <v>22819.75</v>
      </c>
      <c r="BT19" s="54">
        <f t="shared" si="3"/>
        <v>9742.1666666666661</v>
      </c>
      <c r="BU19" s="54">
        <f t="shared" si="3"/>
        <v>17813.083333333332</v>
      </c>
      <c r="BV19" s="54">
        <f t="shared" si="3"/>
        <v>12858.333333333334</v>
      </c>
      <c r="BW19" s="54">
        <f t="shared" si="3"/>
        <v>573.66666666666663</v>
      </c>
      <c r="BX19" s="54">
        <f t="shared" si="3"/>
        <v>4380.833333333333</v>
      </c>
      <c r="BY19" s="54">
        <f t="shared" si="3"/>
        <v>35284.166666666664</v>
      </c>
      <c r="BZ19" s="54">
        <f t="shared" si="3"/>
        <v>4219.833333333333</v>
      </c>
      <c r="CA19" s="55">
        <f t="shared" si="3"/>
        <v>7644.75</v>
      </c>
      <c r="CB19" s="54">
        <f t="shared" si="3"/>
        <v>4831.5</v>
      </c>
      <c r="CC19" s="54">
        <f t="shared" si="3"/>
        <v>18588</v>
      </c>
      <c r="CD19" s="54">
        <f t="shared" si="3"/>
        <v>89246</v>
      </c>
      <c r="CE19" s="54">
        <f t="shared" si="3"/>
        <v>19398.416666666668</v>
      </c>
      <c r="CF19" s="54">
        <f t="shared" si="3"/>
        <v>31277</v>
      </c>
      <c r="CG19" s="54">
        <f t="shared" si="3"/>
        <v>28303.25</v>
      </c>
      <c r="CH19" s="54">
        <f t="shared" si="3"/>
        <v>10267.166666666666</v>
      </c>
      <c r="CI19" s="54">
        <f t="shared" si="3"/>
        <v>90765.833333333328</v>
      </c>
      <c r="CJ19" s="54">
        <f t="shared" si="3"/>
        <v>539391.66666666663</v>
      </c>
      <c r="CK19" s="54">
        <f t="shared" si="3"/>
        <v>84404.916666666672</v>
      </c>
      <c r="CL19" s="54"/>
      <c r="CM19" s="54">
        <f>AVERAGE(CM34:CM45)</f>
        <v>483909.91666666669</v>
      </c>
      <c r="CN19" s="54">
        <f>AVERAGE(CN34:CN45)</f>
        <v>137732.91666666666</v>
      </c>
      <c r="CO19" s="55">
        <f>AVERAGE(CO34:CO45)</f>
        <v>94003.333333333328</v>
      </c>
    </row>
    <row r="20" spans="1:93" s="10" customFormat="1" ht="11.25" customHeight="1">
      <c r="A20" s="50"/>
      <c r="B20" s="51"/>
      <c r="C20" s="51"/>
      <c r="D20" s="52"/>
      <c r="E20" s="53"/>
      <c r="F20" s="54"/>
      <c r="G20" s="54"/>
      <c r="H20" s="54"/>
      <c r="I20" s="54"/>
      <c r="J20" s="54"/>
      <c r="K20" s="54"/>
      <c r="L20" s="54"/>
      <c r="M20" s="54"/>
      <c r="N20" s="55"/>
      <c r="O20" s="56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5"/>
      <c r="AE20" s="56"/>
      <c r="AF20" s="50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5"/>
      <c r="AT20" s="57"/>
      <c r="AU20" s="55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5"/>
      <c r="BL20" s="50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5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5"/>
    </row>
    <row r="21" spans="1:93" s="10" customFormat="1" ht="11.25" customHeight="1">
      <c r="A21" s="50" t="s">
        <v>252</v>
      </c>
      <c r="B21" s="53">
        <v>3.52</v>
      </c>
      <c r="C21" s="53">
        <v>1.66</v>
      </c>
      <c r="D21" s="52">
        <v>45.5</v>
      </c>
      <c r="E21" s="53"/>
      <c r="F21" s="58">
        <v>950637</v>
      </c>
      <c r="G21" s="58">
        <v>472357</v>
      </c>
      <c r="H21" s="58">
        <v>452938</v>
      </c>
      <c r="I21" s="58">
        <v>446384</v>
      </c>
      <c r="J21" s="58">
        <v>389852</v>
      </c>
      <c r="K21" s="58">
        <v>382770</v>
      </c>
      <c r="L21" s="58">
        <v>2433</v>
      </c>
      <c r="M21" s="58">
        <v>4650</v>
      </c>
      <c r="N21" s="59">
        <v>45100</v>
      </c>
      <c r="O21" s="60">
        <v>11201</v>
      </c>
      <c r="P21" s="58">
        <v>3068</v>
      </c>
      <c r="Q21" s="58">
        <v>3485</v>
      </c>
      <c r="R21" s="58">
        <v>19419</v>
      </c>
      <c r="S21" s="58">
        <v>355448</v>
      </c>
      <c r="T21" s="58">
        <v>122831</v>
      </c>
      <c r="U21" s="58"/>
      <c r="V21" s="58">
        <v>950637</v>
      </c>
      <c r="W21" s="58">
        <v>420069</v>
      </c>
      <c r="X21" s="58">
        <v>337968</v>
      </c>
      <c r="Y21" s="58">
        <v>72549</v>
      </c>
      <c r="Z21" s="58">
        <v>7074</v>
      </c>
      <c r="AA21" s="58">
        <v>8244</v>
      </c>
      <c r="AB21" s="58">
        <v>6903</v>
      </c>
      <c r="AC21" s="58">
        <v>3535</v>
      </c>
      <c r="AD21" s="59">
        <v>8725</v>
      </c>
      <c r="AE21" s="60">
        <v>2284</v>
      </c>
      <c r="AF21" s="50" t="s">
        <v>252</v>
      </c>
      <c r="AG21" s="58">
        <v>2919</v>
      </c>
      <c r="AH21" s="58">
        <v>5056</v>
      </c>
      <c r="AI21" s="58">
        <v>7630</v>
      </c>
      <c r="AJ21" s="58">
        <v>2791</v>
      </c>
      <c r="AK21" s="58">
        <v>2899</v>
      </c>
      <c r="AL21" s="58">
        <v>14489</v>
      </c>
      <c r="AM21" s="58">
        <v>17843</v>
      </c>
      <c r="AN21" s="58">
        <v>15189</v>
      </c>
      <c r="AO21" s="58">
        <v>2654</v>
      </c>
      <c r="AP21" s="58">
        <v>25071</v>
      </c>
      <c r="AQ21" s="58">
        <v>10441</v>
      </c>
      <c r="AR21" s="58">
        <v>7414</v>
      </c>
      <c r="AS21" s="59">
        <v>2602</v>
      </c>
      <c r="AT21" s="61">
        <v>4614</v>
      </c>
      <c r="AU21" s="59">
        <v>9926</v>
      </c>
      <c r="AV21" s="58">
        <v>3171</v>
      </c>
      <c r="AW21" s="58">
        <v>1127</v>
      </c>
      <c r="AX21" s="58">
        <v>856</v>
      </c>
      <c r="AY21" s="58">
        <v>2229</v>
      </c>
      <c r="AZ21" s="58">
        <v>1732</v>
      </c>
      <c r="BA21" s="58">
        <v>812</v>
      </c>
      <c r="BB21" s="58">
        <v>19734</v>
      </c>
      <c r="BC21" s="58">
        <v>190</v>
      </c>
      <c r="BD21" s="58">
        <v>8885</v>
      </c>
      <c r="BE21" s="58">
        <v>3838</v>
      </c>
      <c r="BF21" s="58">
        <v>1600</v>
      </c>
      <c r="BG21" s="58">
        <v>337</v>
      </c>
      <c r="BH21" s="58">
        <v>1663</v>
      </c>
      <c r="BI21" s="58">
        <v>2146</v>
      </c>
      <c r="BJ21" s="58">
        <v>1075</v>
      </c>
      <c r="BK21" s="59">
        <v>10199</v>
      </c>
      <c r="BL21" s="50" t="s">
        <v>252</v>
      </c>
      <c r="BM21" s="58">
        <v>1756</v>
      </c>
      <c r="BN21" s="58">
        <v>341</v>
      </c>
      <c r="BO21" s="58">
        <v>2404</v>
      </c>
      <c r="BP21" s="58">
        <v>5697</v>
      </c>
      <c r="BQ21" s="58">
        <v>36188</v>
      </c>
      <c r="BR21" s="58">
        <v>8406</v>
      </c>
      <c r="BS21" s="58">
        <v>19241</v>
      </c>
      <c r="BT21" s="58">
        <v>8540</v>
      </c>
      <c r="BU21" s="58">
        <v>17185</v>
      </c>
      <c r="BV21" s="58">
        <v>13038</v>
      </c>
      <c r="BW21" s="58">
        <v>403</v>
      </c>
      <c r="BX21" s="58">
        <v>3744</v>
      </c>
      <c r="BY21" s="58">
        <v>30089</v>
      </c>
      <c r="BZ21" s="58">
        <v>2807</v>
      </c>
      <c r="CA21" s="59">
        <v>6563</v>
      </c>
      <c r="CB21" s="58">
        <v>4287</v>
      </c>
      <c r="CC21" s="58">
        <v>16432</v>
      </c>
      <c r="CD21" s="58">
        <v>99185</v>
      </c>
      <c r="CE21" s="58">
        <v>19088</v>
      </c>
      <c r="CF21" s="58">
        <v>31942</v>
      </c>
      <c r="CG21" s="58">
        <v>40669</v>
      </c>
      <c r="CH21" s="58">
        <v>7486</v>
      </c>
      <c r="CI21" s="58">
        <v>82101</v>
      </c>
      <c r="CJ21" s="58">
        <v>445929</v>
      </c>
      <c r="CK21" s="58">
        <v>84638</v>
      </c>
      <c r="CL21" s="54"/>
      <c r="CM21" s="58">
        <v>390256</v>
      </c>
      <c r="CN21" s="58">
        <v>52288</v>
      </c>
      <c r="CO21" s="59">
        <v>33302</v>
      </c>
    </row>
    <row r="22" spans="1:93" s="10" customFormat="1" ht="11.25" customHeight="1">
      <c r="A22" s="62" t="s">
        <v>253</v>
      </c>
      <c r="B22" s="53">
        <v>3.53</v>
      </c>
      <c r="C22" s="53">
        <v>1.66</v>
      </c>
      <c r="D22" s="53">
        <v>45.9</v>
      </c>
      <c r="E22" s="53"/>
      <c r="F22" s="58">
        <v>953476</v>
      </c>
      <c r="G22" s="58">
        <v>495127</v>
      </c>
      <c r="H22" s="58">
        <v>485610</v>
      </c>
      <c r="I22" s="58">
        <v>448408</v>
      </c>
      <c r="J22" s="58">
        <v>390557</v>
      </c>
      <c r="K22" s="58">
        <v>387707</v>
      </c>
      <c r="L22" s="58">
        <v>2101</v>
      </c>
      <c r="M22" s="58">
        <v>750</v>
      </c>
      <c r="N22" s="59">
        <v>46970</v>
      </c>
      <c r="O22" s="60">
        <v>10572</v>
      </c>
      <c r="P22" s="58">
        <v>3202</v>
      </c>
      <c r="Q22" s="58">
        <v>34000</v>
      </c>
      <c r="R22" s="58">
        <v>9517</v>
      </c>
      <c r="S22" s="58">
        <v>374048</v>
      </c>
      <c r="T22" s="58">
        <v>84301</v>
      </c>
      <c r="U22" s="58"/>
      <c r="V22" s="58">
        <v>953476</v>
      </c>
      <c r="W22" s="58">
        <v>390253</v>
      </c>
      <c r="X22" s="58">
        <v>316153</v>
      </c>
      <c r="Y22" s="58">
        <v>71738</v>
      </c>
      <c r="Z22" s="58">
        <v>7355</v>
      </c>
      <c r="AA22" s="58">
        <v>8186</v>
      </c>
      <c r="AB22" s="58">
        <v>6773</v>
      </c>
      <c r="AC22" s="58">
        <v>3619</v>
      </c>
      <c r="AD22" s="59">
        <v>8988</v>
      </c>
      <c r="AE22" s="60">
        <v>2579</v>
      </c>
      <c r="AF22" s="62" t="s">
        <v>253</v>
      </c>
      <c r="AG22" s="58">
        <v>2958</v>
      </c>
      <c r="AH22" s="58">
        <v>5365</v>
      </c>
      <c r="AI22" s="58">
        <v>7422</v>
      </c>
      <c r="AJ22" s="58">
        <v>2942</v>
      </c>
      <c r="AK22" s="58">
        <v>3141</v>
      </c>
      <c r="AL22" s="58">
        <v>12410</v>
      </c>
      <c r="AM22" s="58">
        <v>19661</v>
      </c>
      <c r="AN22" s="58">
        <v>15665</v>
      </c>
      <c r="AO22" s="58">
        <v>3995</v>
      </c>
      <c r="AP22" s="58">
        <v>25418</v>
      </c>
      <c r="AQ22" s="58">
        <v>10720</v>
      </c>
      <c r="AR22" s="58">
        <v>7921</v>
      </c>
      <c r="AS22" s="59">
        <v>2455</v>
      </c>
      <c r="AT22" s="61">
        <v>4323</v>
      </c>
      <c r="AU22" s="59">
        <v>9695</v>
      </c>
      <c r="AV22" s="58">
        <v>3270</v>
      </c>
      <c r="AW22" s="58">
        <v>1007</v>
      </c>
      <c r="AX22" s="58">
        <v>766</v>
      </c>
      <c r="AY22" s="58">
        <v>2007</v>
      </c>
      <c r="AZ22" s="58">
        <v>1753</v>
      </c>
      <c r="BA22" s="58">
        <v>892</v>
      </c>
      <c r="BB22" s="58">
        <v>14294</v>
      </c>
      <c r="BC22" s="58">
        <v>524</v>
      </c>
      <c r="BD22" s="58">
        <v>6584</v>
      </c>
      <c r="BE22" s="58">
        <v>2304</v>
      </c>
      <c r="BF22" s="58">
        <v>1057</v>
      </c>
      <c r="BG22" s="58">
        <v>264</v>
      </c>
      <c r="BH22" s="58">
        <v>1063</v>
      </c>
      <c r="BI22" s="58">
        <v>1425</v>
      </c>
      <c r="BJ22" s="58">
        <v>1072</v>
      </c>
      <c r="BK22" s="59">
        <v>9651</v>
      </c>
      <c r="BL22" s="62" t="s">
        <v>253</v>
      </c>
      <c r="BM22" s="58">
        <v>1806</v>
      </c>
      <c r="BN22" s="58">
        <v>477</v>
      </c>
      <c r="BO22" s="58">
        <v>2030</v>
      </c>
      <c r="BP22" s="58">
        <v>5337</v>
      </c>
      <c r="BQ22" s="58">
        <v>38670</v>
      </c>
      <c r="BR22" s="58">
        <v>5764</v>
      </c>
      <c r="BS22" s="58">
        <v>25037</v>
      </c>
      <c r="BT22" s="58">
        <v>7869</v>
      </c>
      <c r="BU22" s="58">
        <v>21945</v>
      </c>
      <c r="BV22" s="58">
        <v>17601</v>
      </c>
      <c r="BW22" s="58">
        <v>479</v>
      </c>
      <c r="BX22" s="58">
        <v>3865</v>
      </c>
      <c r="BY22" s="58">
        <v>29501</v>
      </c>
      <c r="BZ22" s="58">
        <v>3702</v>
      </c>
      <c r="CA22" s="59">
        <v>5632</v>
      </c>
      <c r="CB22" s="58">
        <v>4399</v>
      </c>
      <c r="CC22" s="58">
        <v>15768</v>
      </c>
      <c r="CD22" s="58">
        <v>75580</v>
      </c>
      <c r="CE22" s="58">
        <v>18205</v>
      </c>
      <c r="CF22" s="58">
        <v>27845</v>
      </c>
      <c r="CG22" s="58">
        <v>21018</v>
      </c>
      <c r="CH22" s="58">
        <v>8511</v>
      </c>
      <c r="CI22" s="58">
        <v>74101</v>
      </c>
      <c r="CJ22" s="58">
        <v>471099</v>
      </c>
      <c r="CK22" s="58">
        <v>92124</v>
      </c>
      <c r="CL22" s="54"/>
      <c r="CM22" s="58">
        <v>421026</v>
      </c>
      <c r="CN22" s="58">
        <v>104874</v>
      </c>
      <c r="CO22" s="59">
        <v>53051</v>
      </c>
    </row>
    <row r="23" spans="1:93" s="10" customFormat="1" ht="11.25" customHeight="1">
      <c r="A23" s="62" t="s">
        <v>254</v>
      </c>
      <c r="B23" s="51">
        <v>3.53</v>
      </c>
      <c r="C23" s="53">
        <v>1.66</v>
      </c>
      <c r="D23" s="52">
        <v>46</v>
      </c>
      <c r="E23" s="53"/>
      <c r="F23" s="58">
        <v>1021271</v>
      </c>
      <c r="G23" s="58">
        <v>518848</v>
      </c>
      <c r="H23" s="58">
        <v>495955</v>
      </c>
      <c r="I23" s="58">
        <v>487480</v>
      </c>
      <c r="J23" s="58">
        <v>422368</v>
      </c>
      <c r="K23" s="58">
        <v>387211</v>
      </c>
      <c r="L23" s="58">
        <v>2795</v>
      </c>
      <c r="M23" s="58">
        <v>32361</v>
      </c>
      <c r="N23" s="59">
        <v>53615</v>
      </c>
      <c r="O23" s="60">
        <v>11160</v>
      </c>
      <c r="P23" s="58">
        <v>4464</v>
      </c>
      <c r="Q23" s="58">
        <v>4011</v>
      </c>
      <c r="R23" s="58">
        <v>22894</v>
      </c>
      <c r="S23" s="58">
        <v>409196</v>
      </c>
      <c r="T23" s="58">
        <v>93226</v>
      </c>
      <c r="U23" s="58"/>
      <c r="V23" s="58">
        <v>1021271</v>
      </c>
      <c r="W23" s="58">
        <v>474304</v>
      </c>
      <c r="X23" s="58">
        <v>390032</v>
      </c>
      <c r="Y23" s="58">
        <v>80710</v>
      </c>
      <c r="Z23" s="58">
        <v>8253</v>
      </c>
      <c r="AA23" s="58">
        <v>9144</v>
      </c>
      <c r="AB23" s="58">
        <v>7364</v>
      </c>
      <c r="AC23" s="58">
        <v>3976</v>
      </c>
      <c r="AD23" s="59">
        <v>9943</v>
      </c>
      <c r="AE23" s="60">
        <v>2624</v>
      </c>
      <c r="AF23" s="62" t="s">
        <v>254</v>
      </c>
      <c r="AG23" s="58">
        <v>3345</v>
      </c>
      <c r="AH23" s="58">
        <v>5860</v>
      </c>
      <c r="AI23" s="58">
        <v>8358</v>
      </c>
      <c r="AJ23" s="58">
        <v>3396</v>
      </c>
      <c r="AK23" s="58">
        <v>3671</v>
      </c>
      <c r="AL23" s="58">
        <v>14775</v>
      </c>
      <c r="AM23" s="58">
        <v>21209</v>
      </c>
      <c r="AN23" s="58">
        <v>15695</v>
      </c>
      <c r="AO23" s="58">
        <v>5514</v>
      </c>
      <c r="AP23" s="58">
        <v>24235</v>
      </c>
      <c r="AQ23" s="58">
        <v>9734</v>
      </c>
      <c r="AR23" s="58">
        <v>7802</v>
      </c>
      <c r="AS23" s="59">
        <v>1966</v>
      </c>
      <c r="AT23" s="61">
        <v>4734</v>
      </c>
      <c r="AU23" s="59">
        <v>11424</v>
      </c>
      <c r="AV23" s="58">
        <v>3516</v>
      </c>
      <c r="AW23" s="58">
        <v>1001</v>
      </c>
      <c r="AX23" s="58">
        <v>1036</v>
      </c>
      <c r="AY23" s="58">
        <v>2715</v>
      </c>
      <c r="AZ23" s="58">
        <v>2206</v>
      </c>
      <c r="BA23" s="58">
        <v>950</v>
      </c>
      <c r="BB23" s="58">
        <v>23583</v>
      </c>
      <c r="BC23" s="58">
        <v>1225</v>
      </c>
      <c r="BD23" s="58">
        <v>11141</v>
      </c>
      <c r="BE23" s="58">
        <v>3603</v>
      </c>
      <c r="BF23" s="58">
        <v>1498</v>
      </c>
      <c r="BG23" s="58">
        <v>345</v>
      </c>
      <c r="BH23" s="58">
        <v>1489</v>
      </c>
      <c r="BI23" s="58">
        <v>2613</v>
      </c>
      <c r="BJ23" s="58">
        <v>1670</v>
      </c>
      <c r="BK23" s="59">
        <v>10397</v>
      </c>
      <c r="BL23" s="62" t="s">
        <v>254</v>
      </c>
      <c r="BM23" s="58">
        <v>1950</v>
      </c>
      <c r="BN23" s="58">
        <v>949</v>
      </c>
      <c r="BO23" s="58">
        <v>2337</v>
      </c>
      <c r="BP23" s="58">
        <v>5160</v>
      </c>
      <c r="BQ23" s="58">
        <v>50952</v>
      </c>
      <c r="BR23" s="58">
        <v>8747</v>
      </c>
      <c r="BS23" s="58">
        <v>32825</v>
      </c>
      <c r="BT23" s="58">
        <v>9380</v>
      </c>
      <c r="BU23" s="58">
        <v>30378</v>
      </c>
      <c r="BV23" s="58">
        <v>21835</v>
      </c>
      <c r="BW23" s="58">
        <v>1513</v>
      </c>
      <c r="BX23" s="58">
        <v>7031</v>
      </c>
      <c r="BY23" s="58">
        <v>36122</v>
      </c>
      <c r="BZ23" s="58">
        <v>4684</v>
      </c>
      <c r="CA23" s="59">
        <v>7976</v>
      </c>
      <c r="CB23" s="58">
        <v>5386</v>
      </c>
      <c r="CC23" s="58">
        <v>18076</v>
      </c>
      <c r="CD23" s="58">
        <v>101021</v>
      </c>
      <c r="CE23" s="58">
        <v>20266</v>
      </c>
      <c r="CF23" s="58">
        <v>31791</v>
      </c>
      <c r="CG23" s="58">
        <v>33321</v>
      </c>
      <c r="CH23" s="58">
        <v>15643</v>
      </c>
      <c r="CI23" s="58">
        <v>84273</v>
      </c>
      <c r="CJ23" s="58">
        <v>467628</v>
      </c>
      <c r="CK23" s="58">
        <v>79338</v>
      </c>
      <c r="CL23" s="54"/>
      <c r="CM23" s="58">
        <v>434576</v>
      </c>
      <c r="CN23" s="58">
        <v>44544</v>
      </c>
      <c r="CO23" s="59">
        <v>32030</v>
      </c>
    </row>
    <row r="24" spans="1:93" s="10" customFormat="1" ht="11.25" customHeight="1">
      <c r="A24" s="62" t="s">
        <v>255</v>
      </c>
      <c r="B24" s="51">
        <v>3.5</v>
      </c>
      <c r="C24" s="53">
        <v>1.66</v>
      </c>
      <c r="D24" s="52">
        <v>46</v>
      </c>
      <c r="E24" s="53"/>
      <c r="F24" s="58">
        <v>1020849</v>
      </c>
      <c r="G24" s="58">
        <v>513003</v>
      </c>
      <c r="H24" s="58">
        <v>492406</v>
      </c>
      <c r="I24" s="58">
        <v>451595</v>
      </c>
      <c r="J24" s="58">
        <v>391909</v>
      </c>
      <c r="K24" s="58">
        <v>385006</v>
      </c>
      <c r="L24" s="58">
        <v>2299</v>
      </c>
      <c r="M24" s="58">
        <v>4604</v>
      </c>
      <c r="N24" s="59">
        <v>48158</v>
      </c>
      <c r="O24" s="60">
        <v>11370</v>
      </c>
      <c r="P24" s="58">
        <v>2912</v>
      </c>
      <c r="Q24" s="58">
        <v>37899</v>
      </c>
      <c r="R24" s="58">
        <v>20597</v>
      </c>
      <c r="S24" s="58">
        <v>427309</v>
      </c>
      <c r="T24" s="58">
        <v>80537</v>
      </c>
      <c r="U24" s="58"/>
      <c r="V24" s="58">
        <v>1020849</v>
      </c>
      <c r="W24" s="58">
        <v>461169</v>
      </c>
      <c r="X24" s="58">
        <v>365095</v>
      </c>
      <c r="Y24" s="58">
        <v>76395</v>
      </c>
      <c r="Z24" s="58">
        <v>7704</v>
      </c>
      <c r="AA24" s="58">
        <v>8441</v>
      </c>
      <c r="AB24" s="58">
        <v>7102</v>
      </c>
      <c r="AC24" s="58">
        <v>3941</v>
      </c>
      <c r="AD24" s="59">
        <v>10013</v>
      </c>
      <c r="AE24" s="60">
        <v>2427</v>
      </c>
      <c r="AF24" s="62" t="s">
        <v>255</v>
      </c>
      <c r="AG24" s="58">
        <v>3146</v>
      </c>
      <c r="AH24" s="58">
        <v>5187</v>
      </c>
      <c r="AI24" s="58">
        <v>7836</v>
      </c>
      <c r="AJ24" s="58">
        <v>3514</v>
      </c>
      <c r="AK24" s="58">
        <v>3712</v>
      </c>
      <c r="AL24" s="58">
        <v>13372</v>
      </c>
      <c r="AM24" s="58">
        <v>20630</v>
      </c>
      <c r="AN24" s="58">
        <v>14525</v>
      </c>
      <c r="AO24" s="58">
        <v>6105</v>
      </c>
      <c r="AP24" s="58">
        <v>21338</v>
      </c>
      <c r="AQ24" s="58">
        <v>8895</v>
      </c>
      <c r="AR24" s="58">
        <v>7163</v>
      </c>
      <c r="AS24" s="59">
        <v>1020</v>
      </c>
      <c r="AT24" s="61">
        <v>4260</v>
      </c>
      <c r="AU24" s="59">
        <v>10807</v>
      </c>
      <c r="AV24" s="58">
        <v>3386</v>
      </c>
      <c r="AW24" s="58">
        <v>887</v>
      </c>
      <c r="AX24" s="58">
        <v>908</v>
      </c>
      <c r="AY24" s="58">
        <v>2548</v>
      </c>
      <c r="AZ24" s="58">
        <v>2115</v>
      </c>
      <c r="BA24" s="58">
        <v>963</v>
      </c>
      <c r="BB24" s="58">
        <v>20309</v>
      </c>
      <c r="BC24" s="58">
        <v>670</v>
      </c>
      <c r="BD24" s="58">
        <v>7405</v>
      </c>
      <c r="BE24" s="58">
        <v>4116</v>
      </c>
      <c r="BF24" s="58">
        <v>1530</v>
      </c>
      <c r="BG24" s="58">
        <v>271</v>
      </c>
      <c r="BH24" s="58">
        <v>1498</v>
      </c>
      <c r="BI24" s="58">
        <v>2409</v>
      </c>
      <c r="BJ24" s="58">
        <v>2410</v>
      </c>
      <c r="BK24" s="59">
        <v>10330</v>
      </c>
      <c r="BL24" s="62" t="s">
        <v>255</v>
      </c>
      <c r="BM24" s="58">
        <v>1530</v>
      </c>
      <c r="BN24" s="58">
        <v>355</v>
      </c>
      <c r="BO24" s="58">
        <v>2228</v>
      </c>
      <c r="BP24" s="58">
        <v>6216</v>
      </c>
      <c r="BQ24" s="58">
        <v>40920</v>
      </c>
      <c r="BR24" s="58">
        <v>9800</v>
      </c>
      <c r="BS24" s="58">
        <v>22602</v>
      </c>
      <c r="BT24" s="58">
        <v>8518</v>
      </c>
      <c r="BU24" s="58">
        <v>32029</v>
      </c>
      <c r="BV24" s="58">
        <v>25663</v>
      </c>
      <c r="BW24" s="58">
        <v>1372</v>
      </c>
      <c r="BX24" s="58">
        <v>4994</v>
      </c>
      <c r="BY24" s="58">
        <v>33085</v>
      </c>
      <c r="BZ24" s="58">
        <v>3293</v>
      </c>
      <c r="CA24" s="59">
        <v>8011</v>
      </c>
      <c r="CB24" s="58">
        <v>5036</v>
      </c>
      <c r="CC24" s="58">
        <v>16745</v>
      </c>
      <c r="CD24" s="58">
        <v>99252</v>
      </c>
      <c r="CE24" s="58">
        <v>19882</v>
      </c>
      <c r="CF24" s="58">
        <v>29413</v>
      </c>
      <c r="CG24" s="58">
        <v>25697</v>
      </c>
      <c r="CH24" s="58">
        <v>24259</v>
      </c>
      <c r="CI24" s="58">
        <v>96074</v>
      </c>
      <c r="CJ24" s="58">
        <v>478653</v>
      </c>
      <c r="CK24" s="58">
        <v>81028</v>
      </c>
      <c r="CL24" s="54"/>
      <c r="CM24" s="58">
        <v>416929</v>
      </c>
      <c r="CN24" s="58">
        <v>51834</v>
      </c>
      <c r="CO24" s="59">
        <v>20093</v>
      </c>
    </row>
    <row r="25" spans="1:93" s="10" customFormat="1" ht="11.25" customHeight="1">
      <c r="A25" s="62" t="s">
        <v>256</v>
      </c>
      <c r="B25" s="51">
        <v>3.51</v>
      </c>
      <c r="C25" s="53">
        <v>1.67</v>
      </c>
      <c r="D25" s="53">
        <v>46</v>
      </c>
      <c r="E25" s="53"/>
      <c r="F25" s="58">
        <v>929269</v>
      </c>
      <c r="G25" s="58">
        <v>467761</v>
      </c>
      <c r="H25" s="58">
        <v>459557</v>
      </c>
      <c r="I25" s="58">
        <v>452387</v>
      </c>
      <c r="J25" s="58">
        <v>392242</v>
      </c>
      <c r="K25" s="58">
        <v>385985</v>
      </c>
      <c r="L25" s="58">
        <v>1769</v>
      </c>
      <c r="M25" s="58">
        <v>4488</v>
      </c>
      <c r="N25" s="59">
        <v>48350</v>
      </c>
      <c r="O25" s="60">
        <v>11442</v>
      </c>
      <c r="P25" s="58">
        <v>3308</v>
      </c>
      <c r="Q25" s="58">
        <v>3862</v>
      </c>
      <c r="R25" s="58">
        <v>8203</v>
      </c>
      <c r="S25" s="58">
        <v>376113</v>
      </c>
      <c r="T25" s="58">
        <v>85396</v>
      </c>
      <c r="U25" s="58"/>
      <c r="V25" s="58">
        <v>929269</v>
      </c>
      <c r="W25" s="58">
        <v>438467</v>
      </c>
      <c r="X25" s="58">
        <v>332919</v>
      </c>
      <c r="Y25" s="58">
        <v>82541</v>
      </c>
      <c r="Z25" s="58">
        <v>8006</v>
      </c>
      <c r="AA25" s="58">
        <v>8917</v>
      </c>
      <c r="AB25" s="58">
        <v>7508</v>
      </c>
      <c r="AC25" s="58">
        <v>3991</v>
      </c>
      <c r="AD25" s="59">
        <v>11051</v>
      </c>
      <c r="AE25" s="60">
        <v>2414</v>
      </c>
      <c r="AF25" s="62" t="s">
        <v>256</v>
      </c>
      <c r="AG25" s="58">
        <v>3435</v>
      </c>
      <c r="AH25" s="58">
        <v>5578</v>
      </c>
      <c r="AI25" s="58">
        <v>8141</v>
      </c>
      <c r="AJ25" s="58">
        <v>4094</v>
      </c>
      <c r="AK25" s="58">
        <v>4167</v>
      </c>
      <c r="AL25" s="58">
        <v>15238</v>
      </c>
      <c r="AM25" s="58">
        <v>20213</v>
      </c>
      <c r="AN25" s="58">
        <v>14137</v>
      </c>
      <c r="AO25" s="58">
        <v>6076</v>
      </c>
      <c r="AP25" s="58">
        <v>19686</v>
      </c>
      <c r="AQ25" s="58">
        <v>8001</v>
      </c>
      <c r="AR25" s="58">
        <v>6644</v>
      </c>
      <c r="AS25" s="59">
        <v>536</v>
      </c>
      <c r="AT25" s="61">
        <v>4507</v>
      </c>
      <c r="AU25" s="59">
        <v>11283</v>
      </c>
      <c r="AV25" s="58">
        <v>3532</v>
      </c>
      <c r="AW25" s="58">
        <v>913</v>
      </c>
      <c r="AX25" s="58">
        <v>875</v>
      </c>
      <c r="AY25" s="58">
        <v>2501</v>
      </c>
      <c r="AZ25" s="58">
        <v>2486</v>
      </c>
      <c r="BA25" s="58">
        <v>976</v>
      </c>
      <c r="BB25" s="58">
        <v>19185</v>
      </c>
      <c r="BC25" s="58">
        <v>694</v>
      </c>
      <c r="BD25" s="58">
        <v>6749</v>
      </c>
      <c r="BE25" s="58">
        <v>4163</v>
      </c>
      <c r="BF25" s="58">
        <v>1705</v>
      </c>
      <c r="BG25" s="58">
        <v>363</v>
      </c>
      <c r="BH25" s="58">
        <v>1316</v>
      </c>
      <c r="BI25" s="58">
        <v>2090</v>
      </c>
      <c r="BJ25" s="58">
        <v>2104</v>
      </c>
      <c r="BK25" s="59">
        <v>9893</v>
      </c>
      <c r="BL25" s="62" t="s">
        <v>256</v>
      </c>
      <c r="BM25" s="58">
        <v>1776</v>
      </c>
      <c r="BN25" s="58">
        <v>382</v>
      </c>
      <c r="BO25" s="58">
        <v>2189</v>
      </c>
      <c r="BP25" s="58">
        <v>5546</v>
      </c>
      <c r="BQ25" s="58">
        <v>36242</v>
      </c>
      <c r="BR25" s="58">
        <v>7608</v>
      </c>
      <c r="BS25" s="58">
        <v>20546</v>
      </c>
      <c r="BT25" s="58">
        <v>8089</v>
      </c>
      <c r="BU25" s="58">
        <v>14919</v>
      </c>
      <c r="BV25" s="58">
        <v>11143</v>
      </c>
      <c r="BW25" s="58">
        <v>456</v>
      </c>
      <c r="BX25" s="58">
        <v>3320</v>
      </c>
      <c r="BY25" s="58">
        <v>32711</v>
      </c>
      <c r="BZ25" s="58">
        <v>2239</v>
      </c>
      <c r="CA25" s="59">
        <v>8074</v>
      </c>
      <c r="CB25" s="58">
        <v>4751</v>
      </c>
      <c r="CC25" s="58">
        <v>17648</v>
      </c>
      <c r="CD25" s="58">
        <v>86245</v>
      </c>
      <c r="CE25" s="58">
        <v>20596</v>
      </c>
      <c r="CF25" s="58">
        <v>28347</v>
      </c>
      <c r="CG25" s="58">
        <v>28954</v>
      </c>
      <c r="CH25" s="58">
        <v>8348</v>
      </c>
      <c r="CI25" s="58">
        <v>105547</v>
      </c>
      <c r="CJ25" s="58">
        <v>413998</v>
      </c>
      <c r="CK25" s="58">
        <v>76804</v>
      </c>
      <c r="CL25" s="54"/>
      <c r="CM25" s="58">
        <v>362213</v>
      </c>
      <c r="CN25" s="58">
        <v>29294</v>
      </c>
      <c r="CO25" s="55">
        <v>1941</v>
      </c>
    </row>
    <row r="26" spans="1:93" s="10" customFormat="1" ht="11.25" customHeight="1">
      <c r="A26" s="62" t="s">
        <v>257</v>
      </c>
      <c r="B26" s="51">
        <v>3.48</v>
      </c>
      <c r="C26" s="53">
        <v>1.68</v>
      </c>
      <c r="D26" s="53">
        <v>46.2</v>
      </c>
      <c r="E26" s="53"/>
      <c r="F26" s="58">
        <v>1264263</v>
      </c>
      <c r="G26" s="58">
        <v>794353</v>
      </c>
      <c r="H26" s="58">
        <v>783016</v>
      </c>
      <c r="I26" s="58">
        <v>739433</v>
      </c>
      <c r="J26" s="58">
        <v>645521</v>
      </c>
      <c r="K26" s="58">
        <v>384050</v>
      </c>
      <c r="L26" s="58">
        <v>2393</v>
      </c>
      <c r="M26" s="58">
        <v>259079</v>
      </c>
      <c r="N26" s="59">
        <v>74926</v>
      </c>
      <c r="O26" s="60">
        <v>18258</v>
      </c>
      <c r="P26" s="58">
        <v>3042</v>
      </c>
      <c r="Q26" s="58">
        <v>40541</v>
      </c>
      <c r="R26" s="58">
        <v>11337</v>
      </c>
      <c r="S26" s="58">
        <v>390746</v>
      </c>
      <c r="T26" s="58">
        <v>79165</v>
      </c>
      <c r="U26" s="58"/>
      <c r="V26" s="58">
        <v>1264263</v>
      </c>
      <c r="W26" s="58">
        <v>449890</v>
      </c>
      <c r="X26" s="58">
        <v>335938</v>
      </c>
      <c r="Y26" s="58">
        <v>76941</v>
      </c>
      <c r="Z26" s="58">
        <v>7682</v>
      </c>
      <c r="AA26" s="58">
        <v>8160</v>
      </c>
      <c r="AB26" s="58">
        <v>7065</v>
      </c>
      <c r="AC26" s="58">
        <v>3905</v>
      </c>
      <c r="AD26" s="59">
        <v>10403</v>
      </c>
      <c r="AE26" s="60">
        <v>2752</v>
      </c>
      <c r="AF26" s="62" t="s">
        <v>257</v>
      </c>
      <c r="AG26" s="58">
        <v>3370</v>
      </c>
      <c r="AH26" s="58">
        <v>5047</v>
      </c>
      <c r="AI26" s="58">
        <v>7586</v>
      </c>
      <c r="AJ26" s="58">
        <v>3573</v>
      </c>
      <c r="AK26" s="58">
        <v>4215</v>
      </c>
      <c r="AL26" s="58">
        <v>13183</v>
      </c>
      <c r="AM26" s="58">
        <v>22064</v>
      </c>
      <c r="AN26" s="58">
        <v>15272</v>
      </c>
      <c r="AO26" s="58">
        <v>6792</v>
      </c>
      <c r="AP26" s="58">
        <v>17730</v>
      </c>
      <c r="AQ26" s="58">
        <v>6953</v>
      </c>
      <c r="AR26" s="58">
        <v>5782</v>
      </c>
      <c r="AS26" s="59">
        <v>359</v>
      </c>
      <c r="AT26" s="61">
        <v>4637</v>
      </c>
      <c r="AU26" s="59">
        <v>12178</v>
      </c>
      <c r="AV26" s="58">
        <v>4121</v>
      </c>
      <c r="AW26" s="58">
        <v>900</v>
      </c>
      <c r="AX26" s="58">
        <v>842</v>
      </c>
      <c r="AY26" s="58">
        <v>2325</v>
      </c>
      <c r="AZ26" s="58">
        <v>2533</v>
      </c>
      <c r="BA26" s="58">
        <v>1456</v>
      </c>
      <c r="BB26" s="58">
        <v>17525</v>
      </c>
      <c r="BC26" s="58">
        <v>527</v>
      </c>
      <c r="BD26" s="58">
        <v>6462</v>
      </c>
      <c r="BE26" s="58">
        <v>3818</v>
      </c>
      <c r="BF26" s="58">
        <v>1604</v>
      </c>
      <c r="BG26" s="58">
        <v>329</v>
      </c>
      <c r="BH26" s="58">
        <v>1231</v>
      </c>
      <c r="BI26" s="58">
        <v>2035</v>
      </c>
      <c r="BJ26" s="58">
        <v>1519</v>
      </c>
      <c r="BK26" s="59">
        <v>10815</v>
      </c>
      <c r="BL26" s="62" t="s">
        <v>257</v>
      </c>
      <c r="BM26" s="58">
        <v>1692</v>
      </c>
      <c r="BN26" s="58">
        <v>635</v>
      </c>
      <c r="BO26" s="58">
        <v>2589</v>
      </c>
      <c r="BP26" s="58">
        <v>5900</v>
      </c>
      <c r="BQ26" s="58">
        <v>43464</v>
      </c>
      <c r="BR26" s="58">
        <v>6756</v>
      </c>
      <c r="BS26" s="58">
        <v>27991</v>
      </c>
      <c r="BT26" s="58">
        <v>8717</v>
      </c>
      <c r="BU26" s="58">
        <v>11634</v>
      </c>
      <c r="BV26" s="58">
        <v>7558</v>
      </c>
      <c r="BW26" s="58">
        <v>378</v>
      </c>
      <c r="BX26" s="58">
        <v>3697</v>
      </c>
      <c r="BY26" s="58">
        <v>30910</v>
      </c>
      <c r="BZ26" s="58">
        <v>2966</v>
      </c>
      <c r="CA26" s="59">
        <v>6556</v>
      </c>
      <c r="CB26" s="58">
        <v>4635</v>
      </c>
      <c r="CC26" s="58">
        <v>16753</v>
      </c>
      <c r="CD26" s="58">
        <v>92677</v>
      </c>
      <c r="CE26" s="58">
        <v>21903</v>
      </c>
      <c r="CF26" s="58">
        <v>35063</v>
      </c>
      <c r="CG26" s="58">
        <v>27250</v>
      </c>
      <c r="CH26" s="58">
        <v>8461</v>
      </c>
      <c r="CI26" s="58">
        <v>113952</v>
      </c>
      <c r="CJ26" s="58">
        <v>721610</v>
      </c>
      <c r="CK26" s="58">
        <v>92764</v>
      </c>
      <c r="CL26" s="54"/>
      <c r="CM26" s="58">
        <v>680401</v>
      </c>
      <c r="CN26" s="58">
        <v>344463</v>
      </c>
      <c r="CO26" s="59">
        <v>283330</v>
      </c>
    </row>
    <row r="27" spans="1:93" s="10" customFormat="1" ht="11.25" customHeight="1">
      <c r="A27" s="62" t="s">
        <v>258</v>
      </c>
      <c r="B27" s="51">
        <v>3.48</v>
      </c>
      <c r="C27" s="53">
        <v>1.67</v>
      </c>
      <c r="D27" s="53">
        <v>46.3</v>
      </c>
      <c r="E27" s="53"/>
      <c r="F27" s="58">
        <v>1212395</v>
      </c>
      <c r="G27" s="58">
        <v>673436</v>
      </c>
      <c r="H27" s="58">
        <v>666060</v>
      </c>
      <c r="I27" s="58">
        <v>657725</v>
      </c>
      <c r="J27" s="58">
        <v>578969</v>
      </c>
      <c r="K27" s="58">
        <v>381652</v>
      </c>
      <c r="L27" s="58">
        <v>2132</v>
      </c>
      <c r="M27" s="58">
        <v>195185</v>
      </c>
      <c r="N27" s="59">
        <v>60494</v>
      </c>
      <c r="O27" s="60">
        <v>17866</v>
      </c>
      <c r="P27" s="58">
        <v>3120</v>
      </c>
      <c r="Q27" s="58">
        <v>5216</v>
      </c>
      <c r="R27" s="58">
        <v>7375</v>
      </c>
      <c r="S27" s="58">
        <v>446167</v>
      </c>
      <c r="T27" s="58">
        <v>92793</v>
      </c>
      <c r="U27" s="58"/>
      <c r="V27" s="58">
        <v>1212395</v>
      </c>
      <c r="W27" s="58">
        <v>470383</v>
      </c>
      <c r="X27" s="58">
        <v>359069</v>
      </c>
      <c r="Y27" s="58">
        <v>80129</v>
      </c>
      <c r="Z27" s="58">
        <v>7766</v>
      </c>
      <c r="AA27" s="58">
        <v>7860</v>
      </c>
      <c r="AB27" s="58">
        <v>7036</v>
      </c>
      <c r="AC27" s="58">
        <v>3945</v>
      </c>
      <c r="AD27" s="59">
        <v>9318</v>
      </c>
      <c r="AE27" s="60">
        <v>2953</v>
      </c>
      <c r="AF27" s="62" t="s">
        <v>258</v>
      </c>
      <c r="AG27" s="58">
        <v>3329</v>
      </c>
      <c r="AH27" s="58">
        <v>5317</v>
      </c>
      <c r="AI27" s="58">
        <v>8832</v>
      </c>
      <c r="AJ27" s="58">
        <v>4247</v>
      </c>
      <c r="AK27" s="58">
        <v>4113</v>
      </c>
      <c r="AL27" s="58">
        <v>15414</v>
      </c>
      <c r="AM27" s="58">
        <v>23602</v>
      </c>
      <c r="AN27" s="58">
        <v>16153</v>
      </c>
      <c r="AO27" s="58">
        <v>7450</v>
      </c>
      <c r="AP27" s="58">
        <v>18388</v>
      </c>
      <c r="AQ27" s="58">
        <v>7946</v>
      </c>
      <c r="AR27" s="58">
        <v>5319</v>
      </c>
      <c r="AS27" s="59">
        <v>310</v>
      </c>
      <c r="AT27" s="61">
        <v>4813</v>
      </c>
      <c r="AU27" s="59">
        <v>15690</v>
      </c>
      <c r="AV27" s="58">
        <v>7528</v>
      </c>
      <c r="AW27" s="58">
        <v>952</v>
      </c>
      <c r="AX27" s="58">
        <v>767</v>
      </c>
      <c r="AY27" s="58">
        <v>2637</v>
      </c>
      <c r="AZ27" s="58">
        <v>2528</v>
      </c>
      <c r="BA27" s="58">
        <v>1278</v>
      </c>
      <c r="BB27" s="58">
        <v>21394</v>
      </c>
      <c r="BC27" s="58">
        <v>1808</v>
      </c>
      <c r="BD27" s="58">
        <v>7398</v>
      </c>
      <c r="BE27" s="58">
        <v>4833</v>
      </c>
      <c r="BF27" s="58">
        <v>1871</v>
      </c>
      <c r="BG27" s="58">
        <v>325</v>
      </c>
      <c r="BH27" s="58">
        <v>1307</v>
      </c>
      <c r="BI27" s="58">
        <v>2438</v>
      </c>
      <c r="BJ27" s="58">
        <v>1415</v>
      </c>
      <c r="BK27" s="59">
        <v>10883</v>
      </c>
      <c r="BL27" s="62" t="s">
        <v>258</v>
      </c>
      <c r="BM27" s="58">
        <v>1766</v>
      </c>
      <c r="BN27" s="58">
        <v>537</v>
      </c>
      <c r="BO27" s="58">
        <v>2490</v>
      </c>
      <c r="BP27" s="58">
        <v>6090</v>
      </c>
      <c r="BQ27" s="58">
        <v>43201</v>
      </c>
      <c r="BR27" s="58">
        <v>9597</v>
      </c>
      <c r="BS27" s="58">
        <v>24916</v>
      </c>
      <c r="BT27" s="58">
        <v>8688</v>
      </c>
      <c r="BU27" s="58">
        <v>13506</v>
      </c>
      <c r="BV27" s="58">
        <v>8799</v>
      </c>
      <c r="BW27" s="58">
        <v>373</v>
      </c>
      <c r="BX27" s="58">
        <v>4334</v>
      </c>
      <c r="BY27" s="58">
        <v>36192</v>
      </c>
      <c r="BZ27" s="58">
        <v>2515</v>
      </c>
      <c r="CA27" s="59">
        <v>7074</v>
      </c>
      <c r="CB27" s="58">
        <v>4847</v>
      </c>
      <c r="CC27" s="58">
        <v>21757</v>
      </c>
      <c r="CD27" s="58">
        <v>96082</v>
      </c>
      <c r="CE27" s="58">
        <v>19882</v>
      </c>
      <c r="CF27" s="58">
        <v>36028</v>
      </c>
      <c r="CG27" s="58">
        <v>30163</v>
      </c>
      <c r="CH27" s="58">
        <v>10009</v>
      </c>
      <c r="CI27" s="58">
        <v>111314</v>
      </c>
      <c r="CJ27" s="58">
        <v>658717</v>
      </c>
      <c r="CK27" s="58">
        <v>83296</v>
      </c>
      <c r="CL27" s="54"/>
      <c r="CM27" s="58">
        <v>562122</v>
      </c>
      <c r="CN27" s="58">
        <v>203053</v>
      </c>
      <c r="CO27" s="59">
        <v>146378</v>
      </c>
    </row>
    <row r="28" spans="1:93" s="10" customFormat="1" ht="11.25" customHeight="1">
      <c r="A28" s="62" t="s">
        <v>259</v>
      </c>
      <c r="B28" s="51">
        <v>3.48</v>
      </c>
      <c r="C28" s="53">
        <v>1.68</v>
      </c>
      <c r="D28" s="52">
        <v>46.4</v>
      </c>
      <c r="E28" s="53"/>
      <c r="F28" s="58">
        <v>1027073</v>
      </c>
      <c r="G28" s="58">
        <v>525420</v>
      </c>
      <c r="H28" s="58">
        <v>515183</v>
      </c>
      <c r="I28" s="58">
        <v>472322</v>
      </c>
      <c r="J28" s="58">
        <v>406547</v>
      </c>
      <c r="K28" s="58">
        <v>384508</v>
      </c>
      <c r="L28" s="58">
        <v>2161</v>
      </c>
      <c r="M28" s="58">
        <v>19878</v>
      </c>
      <c r="N28" s="59">
        <v>49665</v>
      </c>
      <c r="O28" s="60">
        <v>15739</v>
      </c>
      <c r="P28" s="58">
        <v>2942</v>
      </c>
      <c r="Q28" s="58">
        <v>39918</v>
      </c>
      <c r="R28" s="58">
        <v>10237</v>
      </c>
      <c r="S28" s="58">
        <v>414391</v>
      </c>
      <c r="T28" s="58">
        <v>87262</v>
      </c>
      <c r="U28" s="58"/>
      <c r="V28" s="58">
        <v>1027073</v>
      </c>
      <c r="W28" s="58">
        <v>424063</v>
      </c>
      <c r="X28" s="58">
        <v>348537</v>
      </c>
      <c r="Y28" s="58">
        <v>82875</v>
      </c>
      <c r="Z28" s="58">
        <v>7702</v>
      </c>
      <c r="AA28" s="58">
        <v>8208</v>
      </c>
      <c r="AB28" s="58">
        <v>7315</v>
      </c>
      <c r="AC28" s="58">
        <v>3968</v>
      </c>
      <c r="AD28" s="59">
        <v>9322</v>
      </c>
      <c r="AE28" s="60">
        <v>3349</v>
      </c>
      <c r="AF28" s="62" t="s">
        <v>259</v>
      </c>
      <c r="AG28" s="58">
        <v>3202</v>
      </c>
      <c r="AH28" s="58">
        <v>5584</v>
      </c>
      <c r="AI28" s="58">
        <v>8507</v>
      </c>
      <c r="AJ28" s="58">
        <v>4424</v>
      </c>
      <c r="AK28" s="58">
        <v>4124</v>
      </c>
      <c r="AL28" s="58">
        <v>17172</v>
      </c>
      <c r="AM28" s="58">
        <v>22332</v>
      </c>
      <c r="AN28" s="58">
        <v>15025</v>
      </c>
      <c r="AO28" s="58">
        <v>7307</v>
      </c>
      <c r="AP28" s="58">
        <v>19516</v>
      </c>
      <c r="AQ28" s="58">
        <v>9713</v>
      </c>
      <c r="AR28" s="58">
        <v>4772</v>
      </c>
      <c r="AS28" s="59">
        <v>287</v>
      </c>
      <c r="AT28" s="61">
        <v>4744</v>
      </c>
      <c r="AU28" s="59">
        <v>12883</v>
      </c>
      <c r="AV28" s="58">
        <v>5007</v>
      </c>
      <c r="AW28" s="58">
        <v>961</v>
      </c>
      <c r="AX28" s="58">
        <v>983</v>
      </c>
      <c r="AY28" s="58">
        <v>2432</v>
      </c>
      <c r="AZ28" s="58">
        <v>2442</v>
      </c>
      <c r="BA28" s="58">
        <v>1058</v>
      </c>
      <c r="BB28" s="58">
        <v>14002</v>
      </c>
      <c r="BC28" s="58">
        <v>535</v>
      </c>
      <c r="BD28" s="58">
        <v>4660</v>
      </c>
      <c r="BE28" s="58">
        <v>3084</v>
      </c>
      <c r="BF28" s="58">
        <v>1606</v>
      </c>
      <c r="BG28" s="58">
        <v>275</v>
      </c>
      <c r="BH28" s="58">
        <v>871</v>
      </c>
      <c r="BI28" s="58">
        <v>1837</v>
      </c>
      <c r="BJ28" s="58">
        <v>1135</v>
      </c>
      <c r="BK28" s="59">
        <v>11480</v>
      </c>
      <c r="BL28" s="62" t="s">
        <v>259</v>
      </c>
      <c r="BM28" s="58">
        <v>1675</v>
      </c>
      <c r="BN28" s="58">
        <v>490</v>
      </c>
      <c r="BO28" s="58">
        <v>2734</v>
      </c>
      <c r="BP28" s="58">
        <v>6582</v>
      </c>
      <c r="BQ28" s="58">
        <v>42735</v>
      </c>
      <c r="BR28" s="58">
        <v>10611</v>
      </c>
      <c r="BS28" s="58">
        <v>23571</v>
      </c>
      <c r="BT28" s="58">
        <v>8553</v>
      </c>
      <c r="BU28" s="58">
        <v>9974</v>
      </c>
      <c r="BV28" s="58">
        <v>6166</v>
      </c>
      <c r="BW28" s="58">
        <v>240</v>
      </c>
      <c r="BX28" s="58">
        <v>3568</v>
      </c>
      <c r="BY28" s="58">
        <v>40829</v>
      </c>
      <c r="BZ28" s="58">
        <v>3484</v>
      </c>
      <c r="CA28" s="59">
        <v>7145</v>
      </c>
      <c r="CB28" s="58">
        <v>4803</v>
      </c>
      <c r="CC28" s="58">
        <v>25397</v>
      </c>
      <c r="CD28" s="58">
        <v>91910</v>
      </c>
      <c r="CE28" s="58">
        <v>19309</v>
      </c>
      <c r="CF28" s="58">
        <v>30100</v>
      </c>
      <c r="CG28" s="58">
        <v>34025</v>
      </c>
      <c r="CH28" s="58">
        <v>8476</v>
      </c>
      <c r="CI28" s="58">
        <v>75526</v>
      </c>
      <c r="CJ28" s="58">
        <v>520479</v>
      </c>
      <c r="CK28" s="58">
        <v>82531</v>
      </c>
      <c r="CL28" s="54"/>
      <c r="CM28" s="58">
        <v>449894</v>
      </c>
      <c r="CN28" s="58">
        <v>101357</v>
      </c>
      <c r="CO28" s="59">
        <v>43682</v>
      </c>
    </row>
    <row r="29" spans="1:93" s="10" customFormat="1" ht="11.25" customHeight="1">
      <c r="A29" s="62" t="s">
        <v>260</v>
      </c>
      <c r="B29" s="51">
        <v>3.48</v>
      </c>
      <c r="C29" s="53">
        <v>1.66</v>
      </c>
      <c r="D29" s="53">
        <v>46.4</v>
      </c>
      <c r="E29" s="53"/>
      <c r="F29" s="58">
        <v>920174</v>
      </c>
      <c r="G29" s="58">
        <v>462886</v>
      </c>
      <c r="H29" s="58">
        <v>455853</v>
      </c>
      <c r="I29" s="58">
        <v>448473</v>
      </c>
      <c r="J29" s="58">
        <v>388746</v>
      </c>
      <c r="K29" s="58">
        <v>383809</v>
      </c>
      <c r="L29" s="58">
        <v>2388</v>
      </c>
      <c r="M29" s="58">
        <v>2549</v>
      </c>
      <c r="N29" s="59">
        <v>45723</v>
      </c>
      <c r="O29" s="60">
        <v>13691</v>
      </c>
      <c r="P29" s="58">
        <v>2831</v>
      </c>
      <c r="Q29" s="58">
        <v>4549</v>
      </c>
      <c r="R29" s="58">
        <v>7033</v>
      </c>
      <c r="S29" s="58">
        <v>375074</v>
      </c>
      <c r="T29" s="58">
        <v>82214</v>
      </c>
      <c r="U29" s="58"/>
      <c r="V29" s="58">
        <v>920174</v>
      </c>
      <c r="W29" s="58">
        <v>410394</v>
      </c>
      <c r="X29" s="58">
        <v>333528</v>
      </c>
      <c r="Y29" s="58">
        <v>77859</v>
      </c>
      <c r="Z29" s="58">
        <v>8087</v>
      </c>
      <c r="AA29" s="58">
        <v>8290</v>
      </c>
      <c r="AB29" s="58">
        <v>7128</v>
      </c>
      <c r="AC29" s="58">
        <v>4118</v>
      </c>
      <c r="AD29" s="59">
        <v>10125</v>
      </c>
      <c r="AE29" s="60">
        <v>3229</v>
      </c>
      <c r="AF29" s="62" t="s">
        <v>260</v>
      </c>
      <c r="AG29" s="58">
        <v>3211</v>
      </c>
      <c r="AH29" s="58">
        <v>5019</v>
      </c>
      <c r="AI29" s="58">
        <v>8007</v>
      </c>
      <c r="AJ29" s="58">
        <v>3673</v>
      </c>
      <c r="AK29" s="58">
        <v>3746</v>
      </c>
      <c r="AL29" s="58">
        <v>13227</v>
      </c>
      <c r="AM29" s="58">
        <v>22033</v>
      </c>
      <c r="AN29" s="58">
        <v>15652</v>
      </c>
      <c r="AO29" s="58">
        <v>6382</v>
      </c>
      <c r="AP29" s="58">
        <v>19375</v>
      </c>
      <c r="AQ29" s="58">
        <v>9851</v>
      </c>
      <c r="AR29" s="58">
        <v>4394</v>
      </c>
      <c r="AS29" s="59">
        <v>281</v>
      </c>
      <c r="AT29" s="61">
        <v>4849</v>
      </c>
      <c r="AU29" s="59">
        <v>10597</v>
      </c>
      <c r="AV29" s="58">
        <v>3216</v>
      </c>
      <c r="AW29" s="58">
        <v>855</v>
      </c>
      <c r="AX29" s="58">
        <v>866</v>
      </c>
      <c r="AY29" s="58">
        <v>2229</v>
      </c>
      <c r="AZ29" s="58">
        <v>2322</v>
      </c>
      <c r="BA29" s="58">
        <v>1110</v>
      </c>
      <c r="BB29" s="58">
        <v>13437</v>
      </c>
      <c r="BC29" s="58">
        <v>184</v>
      </c>
      <c r="BD29" s="58">
        <v>5206</v>
      </c>
      <c r="BE29" s="58">
        <v>2519</v>
      </c>
      <c r="BF29" s="58">
        <v>1270</v>
      </c>
      <c r="BG29" s="58">
        <v>263</v>
      </c>
      <c r="BH29" s="58">
        <v>1007</v>
      </c>
      <c r="BI29" s="58">
        <v>1896</v>
      </c>
      <c r="BJ29" s="58">
        <v>1092</v>
      </c>
      <c r="BK29" s="59">
        <v>9440</v>
      </c>
      <c r="BL29" s="62" t="s">
        <v>260</v>
      </c>
      <c r="BM29" s="58">
        <v>1603</v>
      </c>
      <c r="BN29" s="58">
        <v>458</v>
      </c>
      <c r="BO29" s="58">
        <v>2189</v>
      </c>
      <c r="BP29" s="58">
        <v>5190</v>
      </c>
      <c r="BQ29" s="58">
        <v>39764</v>
      </c>
      <c r="BR29" s="58">
        <v>7810</v>
      </c>
      <c r="BS29" s="58">
        <v>23482</v>
      </c>
      <c r="BT29" s="58">
        <v>8471</v>
      </c>
      <c r="BU29" s="58">
        <v>21798</v>
      </c>
      <c r="BV29" s="58">
        <v>17619</v>
      </c>
      <c r="BW29" s="58">
        <v>673</v>
      </c>
      <c r="BX29" s="58">
        <v>3506</v>
      </c>
      <c r="BY29" s="58">
        <v>33385</v>
      </c>
      <c r="BZ29" s="58">
        <v>3981</v>
      </c>
      <c r="CA29" s="59">
        <v>6320</v>
      </c>
      <c r="CB29" s="58">
        <v>4695</v>
      </c>
      <c r="CC29" s="58">
        <v>18389</v>
      </c>
      <c r="CD29" s="58">
        <v>85841</v>
      </c>
      <c r="CE29" s="58">
        <v>19459</v>
      </c>
      <c r="CF29" s="58">
        <v>28252</v>
      </c>
      <c r="CG29" s="58">
        <v>22556</v>
      </c>
      <c r="CH29" s="58">
        <v>15574</v>
      </c>
      <c r="CI29" s="58">
        <v>76865</v>
      </c>
      <c r="CJ29" s="58">
        <v>428477</v>
      </c>
      <c r="CK29" s="58">
        <v>81303</v>
      </c>
      <c r="CL29" s="54"/>
      <c r="CM29" s="58">
        <v>386020</v>
      </c>
      <c r="CN29" s="58">
        <v>52492</v>
      </c>
      <c r="CO29" s="59">
        <v>17134</v>
      </c>
    </row>
    <row r="30" spans="1:93" s="10" customFormat="1" ht="11.25" customHeight="1">
      <c r="A30" s="62" t="s">
        <v>261</v>
      </c>
      <c r="B30" s="51">
        <v>3.49</v>
      </c>
      <c r="C30" s="53">
        <v>1.66</v>
      </c>
      <c r="D30" s="53">
        <v>46.4</v>
      </c>
      <c r="E30" s="53"/>
      <c r="F30" s="58">
        <v>970992</v>
      </c>
      <c r="G30" s="58">
        <v>507005</v>
      </c>
      <c r="H30" s="58">
        <v>499723</v>
      </c>
      <c r="I30" s="58">
        <v>458514</v>
      </c>
      <c r="J30" s="58">
        <v>396532</v>
      </c>
      <c r="K30" s="58">
        <v>390525</v>
      </c>
      <c r="L30" s="58">
        <v>5380</v>
      </c>
      <c r="M30" s="58">
        <v>626</v>
      </c>
      <c r="N30" s="59">
        <v>47596</v>
      </c>
      <c r="O30" s="60">
        <v>14160</v>
      </c>
      <c r="P30" s="58">
        <v>3407</v>
      </c>
      <c r="Q30" s="58">
        <v>37802</v>
      </c>
      <c r="R30" s="58">
        <v>7282</v>
      </c>
      <c r="S30" s="58">
        <v>382625</v>
      </c>
      <c r="T30" s="58">
        <v>81362</v>
      </c>
      <c r="U30" s="58"/>
      <c r="V30" s="58">
        <v>970992</v>
      </c>
      <c r="W30" s="58">
        <v>425757</v>
      </c>
      <c r="X30" s="58">
        <v>344437</v>
      </c>
      <c r="Y30" s="58">
        <v>81364</v>
      </c>
      <c r="Z30" s="58">
        <v>8482</v>
      </c>
      <c r="AA30" s="58">
        <v>8857</v>
      </c>
      <c r="AB30" s="58">
        <v>7493</v>
      </c>
      <c r="AC30" s="58">
        <v>4225</v>
      </c>
      <c r="AD30" s="59">
        <v>11066</v>
      </c>
      <c r="AE30" s="60">
        <v>3336</v>
      </c>
      <c r="AF30" s="62" t="s">
        <v>261</v>
      </c>
      <c r="AG30" s="58">
        <v>3435</v>
      </c>
      <c r="AH30" s="58">
        <v>5236</v>
      </c>
      <c r="AI30" s="58">
        <v>8317</v>
      </c>
      <c r="AJ30" s="58">
        <v>3551</v>
      </c>
      <c r="AK30" s="58">
        <v>3882</v>
      </c>
      <c r="AL30" s="58">
        <v>13485</v>
      </c>
      <c r="AM30" s="58">
        <v>24652</v>
      </c>
      <c r="AN30" s="58">
        <v>15282</v>
      </c>
      <c r="AO30" s="58">
        <v>9370</v>
      </c>
      <c r="AP30" s="58">
        <v>18538</v>
      </c>
      <c r="AQ30" s="58">
        <v>8368</v>
      </c>
      <c r="AR30" s="58">
        <v>4726</v>
      </c>
      <c r="AS30" s="59">
        <v>513</v>
      </c>
      <c r="AT30" s="61">
        <v>4930</v>
      </c>
      <c r="AU30" s="59">
        <v>11735</v>
      </c>
      <c r="AV30" s="58">
        <v>3532</v>
      </c>
      <c r="AW30" s="58">
        <v>1292</v>
      </c>
      <c r="AX30" s="58">
        <v>1044</v>
      </c>
      <c r="AY30" s="58">
        <v>2384</v>
      </c>
      <c r="AZ30" s="58">
        <v>2328</v>
      </c>
      <c r="BA30" s="58">
        <v>1155</v>
      </c>
      <c r="BB30" s="58">
        <v>18770</v>
      </c>
      <c r="BC30" s="58">
        <v>293</v>
      </c>
      <c r="BD30" s="58">
        <v>7409</v>
      </c>
      <c r="BE30" s="58">
        <v>3809</v>
      </c>
      <c r="BF30" s="58">
        <v>1833</v>
      </c>
      <c r="BG30" s="58">
        <v>364</v>
      </c>
      <c r="BH30" s="58">
        <v>1351</v>
      </c>
      <c r="BI30" s="58">
        <v>1982</v>
      </c>
      <c r="BJ30" s="58">
        <v>1730</v>
      </c>
      <c r="BK30" s="59">
        <v>10674</v>
      </c>
      <c r="BL30" s="62" t="s">
        <v>261</v>
      </c>
      <c r="BM30" s="58">
        <v>1688</v>
      </c>
      <c r="BN30" s="58">
        <v>568</v>
      </c>
      <c r="BO30" s="58">
        <v>2382</v>
      </c>
      <c r="BP30" s="58">
        <v>6037</v>
      </c>
      <c r="BQ30" s="58">
        <v>41847</v>
      </c>
      <c r="BR30" s="58">
        <v>7752</v>
      </c>
      <c r="BS30" s="58">
        <v>26144</v>
      </c>
      <c r="BT30" s="58">
        <v>7952</v>
      </c>
      <c r="BU30" s="58">
        <v>21717</v>
      </c>
      <c r="BV30" s="58">
        <v>17683</v>
      </c>
      <c r="BW30" s="58">
        <v>444</v>
      </c>
      <c r="BX30" s="58">
        <v>3590</v>
      </c>
      <c r="BY30" s="58">
        <v>30153</v>
      </c>
      <c r="BZ30" s="58">
        <v>2516</v>
      </c>
      <c r="CA30" s="59">
        <v>6599</v>
      </c>
      <c r="CB30" s="58">
        <v>4985</v>
      </c>
      <c r="CC30" s="58">
        <v>16054</v>
      </c>
      <c r="CD30" s="58">
        <v>84987</v>
      </c>
      <c r="CE30" s="58">
        <v>17338</v>
      </c>
      <c r="CF30" s="58">
        <v>29727</v>
      </c>
      <c r="CG30" s="58">
        <v>22353</v>
      </c>
      <c r="CH30" s="58">
        <v>15569</v>
      </c>
      <c r="CI30" s="58">
        <v>81320</v>
      </c>
      <c r="CJ30" s="58">
        <v>468340</v>
      </c>
      <c r="CK30" s="58">
        <v>76895</v>
      </c>
      <c r="CL30" s="54"/>
      <c r="CM30" s="58">
        <v>425685</v>
      </c>
      <c r="CN30" s="58">
        <v>81248</v>
      </c>
      <c r="CO30" s="59">
        <v>46484</v>
      </c>
    </row>
    <row r="31" spans="1:93" s="10" customFormat="1" ht="11.25" customHeight="1">
      <c r="A31" s="62" t="s">
        <v>262</v>
      </c>
      <c r="B31" s="63">
        <v>3.49</v>
      </c>
      <c r="C31" s="53">
        <v>1.65</v>
      </c>
      <c r="D31" s="53">
        <v>46.4</v>
      </c>
      <c r="E31" s="53"/>
      <c r="F31" s="58">
        <v>917353</v>
      </c>
      <c r="G31" s="58">
        <v>472017</v>
      </c>
      <c r="H31" s="58">
        <v>463376</v>
      </c>
      <c r="I31" s="58">
        <v>455187</v>
      </c>
      <c r="J31" s="58">
        <v>393844</v>
      </c>
      <c r="K31" s="58">
        <v>387146</v>
      </c>
      <c r="L31" s="58">
        <v>2601</v>
      </c>
      <c r="M31" s="58">
        <v>4097</v>
      </c>
      <c r="N31" s="59">
        <v>47320</v>
      </c>
      <c r="O31" s="60">
        <v>13706</v>
      </c>
      <c r="P31" s="58">
        <v>3457</v>
      </c>
      <c r="Q31" s="58">
        <v>4731</v>
      </c>
      <c r="R31" s="58">
        <v>8641</v>
      </c>
      <c r="S31" s="58">
        <v>365022</v>
      </c>
      <c r="T31" s="58">
        <v>80314</v>
      </c>
      <c r="U31" s="58"/>
      <c r="V31" s="58">
        <v>917353</v>
      </c>
      <c r="W31" s="58">
        <v>417020</v>
      </c>
      <c r="X31" s="58">
        <v>334738</v>
      </c>
      <c r="Y31" s="58">
        <v>79264</v>
      </c>
      <c r="Z31" s="58">
        <v>8303</v>
      </c>
      <c r="AA31" s="58">
        <v>8610</v>
      </c>
      <c r="AB31" s="58">
        <v>7123</v>
      </c>
      <c r="AC31" s="58">
        <v>3939</v>
      </c>
      <c r="AD31" s="59">
        <v>10476</v>
      </c>
      <c r="AE31" s="60">
        <v>2965</v>
      </c>
      <c r="AF31" s="62" t="s">
        <v>262</v>
      </c>
      <c r="AG31" s="58">
        <v>3403</v>
      </c>
      <c r="AH31" s="58">
        <v>5005</v>
      </c>
      <c r="AI31" s="58">
        <v>7934</v>
      </c>
      <c r="AJ31" s="58">
        <v>3222</v>
      </c>
      <c r="AK31" s="58">
        <v>3795</v>
      </c>
      <c r="AL31" s="58">
        <v>14490</v>
      </c>
      <c r="AM31" s="58">
        <v>26260</v>
      </c>
      <c r="AN31" s="58">
        <v>16124</v>
      </c>
      <c r="AO31" s="58">
        <v>10136</v>
      </c>
      <c r="AP31" s="58">
        <v>19043</v>
      </c>
      <c r="AQ31" s="58">
        <v>7601</v>
      </c>
      <c r="AR31" s="58">
        <v>5280</v>
      </c>
      <c r="AS31" s="59">
        <v>1214</v>
      </c>
      <c r="AT31" s="61">
        <v>4948</v>
      </c>
      <c r="AU31" s="59">
        <v>12025</v>
      </c>
      <c r="AV31" s="58">
        <v>3380</v>
      </c>
      <c r="AW31" s="58">
        <v>1499</v>
      </c>
      <c r="AX31" s="58">
        <v>1482</v>
      </c>
      <c r="AY31" s="58">
        <v>2369</v>
      </c>
      <c r="AZ31" s="58">
        <v>2235</v>
      </c>
      <c r="BA31" s="58">
        <v>1060</v>
      </c>
      <c r="BB31" s="58">
        <v>20574</v>
      </c>
      <c r="BC31" s="58">
        <v>409</v>
      </c>
      <c r="BD31" s="58">
        <v>8768</v>
      </c>
      <c r="BE31" s="58">
        <v>3644</v>
      </c>
      <c r="BF31" s="58">
        <v>1916</v>
      </c>
      <c r="BG31" s="58">
        <v>391</v>
      </c>
      <c r="BH31" s="58">
        <v>1663</v>
      </c>
      <c r="BI31" s="58">
        <v>2077</v>
      </c>
      <c r="BJ31" s="58">
        <v>1706</v>
      </c>
      <c r="BK31" s="59">
        <v>10927</v>
      </c>
      <c r="BL31" s="62" t="s">
        <v>262</v>
      </c>
      <c r="BM31" s="58">
        <v>1802</v>
      </c>
      <c r="BN31" s="58">
        <v>616</v>
      </c>
      <c r="BO31" s="58">
        <v>2530</v>
      </c>
      <c r="BP31" s="58">
        <v>5979</v>
      </c>
      <c r="BQ31" s="58">
        <v>35364</v>
      </c>
      <c r="BR31" s="58">
        <v>7273</v>
      </c>
      <c r="BS31" s="58">
        <v>17312</v>
      </c>
      <c r="BT31" s="58">
        <v>10779</v>
      </c>
      <c r="BU31" s="58">
        <v>15010</v>
      </c>
      <c r="BV31" s="58">
        <v>11172</v>
      </c>
      <c r="BW31" s="58">
        <v>409</v>
      </c>
      <c r="BX31" s="58">
        <v>3430</v>
      </c>
      <c r="BY31" s="58">
        <v>33011</v>
      </c>
      <c r="BZ31" s="58">
        <v>3511</v>
      </c>
      <c r="CA31" s="59">
        <v>7218</v>
      </c>
      <c r="CB31" s="58">
        <v>4835</v>
      </c>
      <c r="CC31" s="58">
        <v>17447</v>
      </c>
      <c r="CD31" s="58">
        <v>83259</v>
      </c>
      <c r="CE31" s="58">
        <v>20698</v>
      </c>
      <c r="CF31" s="58">
        <v>29028</v>
      </c>
      <c r="CG31" s="58">
        <v>24546</v>
      </c>
      <c r="CH31" s="58">
        <v>8987</v>
      </c>
      <c r="CI31" s="58">
        <v>82282</v>
      </c>
      <c r="CJ31" s="58">
        <v>424978</v>
      </c>
      <c r="CK31" s="58">
        <v>75355</v>
      </c>
      <c r="CL31" s="54"/>
      <c r="CM31" s="58">
        <v>389734</v>
      </c>
      <c r="CN31" s="58">
        <v>54997</v>
      </c>
      <c r="CO31" s="59">
        <v>30161</v>
      </c>
    </row>
    <row r="32" spans="1:93" s="10" customFormat="1" ht="11.25" customHeight="1">
      <c r="A32" s="62" t="s">
        <v>263</v>
      </c>
      <c r="B32" s="63">
        <v>3.5</v>
      </c>
      <c r="C32" s="53">
        <v>1.64</v>
      </c>
      <c r="D32" s="53">
        <v>46.2</v>
      </c>
      <c r="E32" s="53"/>
      <c r="F32" s="58">
        <v>1796152</v>
      </c>
      <c r="G32" s="58">
        <v>1164785</v>
      </c>
      <c r="H32" s="58">
        <v>1141953</v>
      </c>
      <c r="I32" s="58">
        <v>1097487</v>
      </c>
      <c r="J32" s="58">
        <v>964375</v>
      </c>
      <c r="K32" s="58">
        <v>397225</v>
      </c>
      <c r="L32" s="58">
        <v>4140</v>
      </c>
      <c r="M32" s="58">
        <v>563011</v>
      </c>
      <c r="N32" s="59">
        <v>102780</v>
      </c>
      <c r="O32" s="60">
        <v>29607</v>
      </c>
      <c r="P32" s="58">
        <v>3986</v>
      </c>
      <c r="Q32" s="58">
        <v>40480</v>
      </c>
      <c r="R32" s="58">
        <v>22832</v>
      </c>
      <c r="S32" s="58">
        <v>551940</v>
      </c>
      <c r="T32" s="58">
        <v>79428</v>
      </c>
      <c r="U32" s="58"/>
      <c r="V32" s="58">
        <v>1796152</v>
      </c>
      <c r="W32" s="58">
        <v>577204</v>
      </c>
      <c r="X32" s="58">
        <v>444211</v>
      </c>
      <c r="Y32" s="58">
        <v>99662</v>
      </c>
      <c r="Z32" s="58">
        <v>9630</v>
      </c>
      <c r="AA32" s="58">
        <v>13351</v>
      </c>
      <c r="AB32" s="58">
        <v>8618</v>
      </c>
      <c r="AC32" s="58">
        <v>4301</v>
      </c>
      <c r="AD32" s="59">
        <v>11408</v>
      </c>
      <c r="AE32" s="60">
        <v>3940</v>
      </c>
      <c r="AF32" s="62" t="s">
        <v>263</v>
      </c>
      <c r="AG32" s="58">
        <v>3871</v>
      </c>
      <c r="AH32" s="58">
        <v>6926</v>
      </c>
      <c r="AI32" s="58">
        <v>10844</v>
      </c>
      <c r="AJ32" s="58">
        <v>3730</v>
      </c>
      <c r="AK32" s="58">
        <v>5049</v>
      </c>
      <c r="AL32" s="58">
        <v>17994</v>
      </c>
      <c r="AM32" s="58">
        <v>26404</v>
      </c>
      <c r="AN32" s="58">
        <v>16391</v>
      </c>
      <c r="AO32" s="58">
        <v>10013</v>
      </c>
      <c r="AP32" s="58">
        <v>21725</v>
      </c>
      <c r="AQ32" s="58">
        <v>8399</v>
      </c>
      <c r="AR32" s="58">
        <v>6355</v>
      </c>
      <c r="AS32" s="59">
        <v>2109</v>
      </c>
      <c r="AT32" s="61">
        <v>4862</v>
      </c>
      <c r="AU32" s="59">
        <v>17985</v>
      </c>
      <c r="AV32" s="58">
        <v>6120</v>
      </c>
      <c r="AW32" s="58">
        <v>2057</v>
      </c>
      <c r="AX32" s="58">
        <v>1460</v>
      </c>
      <c r="AY32" s="58">
        <v>3979</v>
      </c>
      <c r="AZ32" s="58">
        <v>3032</v>
      </c>
      <c r="BA32" s="58">
        <v>1336</v>
      </c>
      <c r="BB32" s="58">
        <v>26161</v>
      </c>
      <c r="BC32" s="58">
        <v>1043</v>
      </c>
      <c r="BD32" s="58">
        <v>11595</v>
      </c>
      <c r="BE32" s="58">
        <v>4444</v>
      </c>
      <c r="BF32" s="58">
        <v>2493</v>
      </c>
      <c r="BG32" s="58">
        <v>336</v>
      </c>
      <c r="BH32" s="58">
        <v>2299</v>
      </c>
      <c r="BI32" s="58">
        <v>2292</v>
      </c>
      <c r="BJ32" s="58">
        <v>1659</v>
      </c>
      <c r="BK32" s="59">
        <v>12093</v>
      </c>
      <c r="BL32" s="62" t="s">
        <v>263</v>
      </c>
      <c r="BM32" s="58">
        <v>2264</v>
      </c>
      <c r="BN32" s="58">
        <v>580</v>
      </c>
      <c r="BO32" s="58">
        <v>3192</v>
      </c>
      <c r="BP32" s="58">
        <v>6057</v>
      </c>
      <c r="BQ32" s="58">
        <v>46197</v>
      </c>
      <c r="BR32" s="58">
        <v>7083</v>
      </c>
      <c r="BS32" s="58">
        <v>28579</v>
      </c>
      <c r="BT32" s="58">
        <v>10535</v>
      </c>
      <c r="BU32" s="58">
        <v>15095</v>
      </c>
      <c r="BV32" s="58">
        <v>10711</v>
      </c>
      <c r="BW32" s="58">
        <v>333</v>
      </c>
      <c r="BX32" s="58">
        <v>4051</v>
      </c>
      <c r="BY32" s="58">
        <v>47816</v>
      </c>
      <c r="BZ32" s="58">
        <v>8283</v>
      </c>
      <c r="CA32" s="59">
        <v>12742</v>
      </c>
      <c r="CB32" s="58">
        <v>5789</v>
      </c>
      <c r="CC32" s="58">
        <v>21001</v>
      </c>
      <c r="CD32" s="58">
        <v>131075</v>
      </c>
      <c r="CE32" s="58">
        <v>23642</v>
      </c>
      <c r="CF32" s="58">
        <v>49653</v>
      </c>
      <c r="CG32" s="58">
        <v>46500</v>
      </c>
      <c r="CH32" s="58">
        <v>11280</v>
      </c>
      <c r="CI32" s="58">
        <v>132992</v>
      </c>
      <c r="CJ32" s="58">
        <v>1104933</v>
      </c>
      <c r="CK32" s="58">
        <v>114015</v>
      </c>
      <c r="CL32" s="54"/>
      <c r="CM32" s="58">
        <v>1031792</v>
      </c>
      <c r="CN32" s="58">
        <v>587581</v>
      </c>
      <c r="CO32" s="59">
        <v>477090</v>
      </c>
    </row>
    <row r="33" spans="1:93" s="10" customFormat="1" ht="11.25" customHeight="1">
      <c r="A33" s="62"/>
      <c r="B33" s="6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11"/>
      <c r="O33" s="28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11"/>
      <c r="AE33" s="28"/>
      <c r="AF33" s="62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11"/>
      <c r="AU33" s="11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11"/>
      <c r="BL33" s="62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11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4"/>
      <c r="CM33" s="53"/>
      <c r="CN33" s="53"/>
      <c r="CO33" s="11"/>
    </row>
    <row r="34" spans="1:93" s="10" customFormat="1" ht="11.25" customHeight="1">
      <c r="A34" s="50" t="s">
        <v>264</v>
      </c>
      <c r="B34" s="53">
        <v>3.52</v>
      </c>
      <c r="C34" s="53">
        <v>1.63</v>
      </c>
      <c r="D34" s="52">
        <v>45.9</v>
      </c>
      <c r="E34" s="53"/>
      <c r="F34" s="58">
        <v>996434</v>
      </c>
      <c r="G34" s="58">
        <v>475988</v>
      </c>
      <c r="H34" s="58">
        <v>455734</v>
      </c>
      <c r="I34" s="58">
        <v>446364</v>
      </c>
      <c r="J34" s="58">
        <v>391844</v>
      </c>
      <c r="K34" s="58">
        <v>387774</v>
      </c>
      <c r="L34" s="58">
        <v>1893</v>
      </c>
      <c r="M34" s="58">
        <v>2177</v>
      </c>
      <c r="N34" s="59">
        <v>42024</v>
      </c>
      <c r="O34" s="60">
        <v>12170</v>
      </c>
      <c r="P34" s="58">
        <v>3316</v>
      </c>
      <c r="Q34" s="58">
        <v>6053</v>
      </c>
      <c r="R34" s="58">
        <v>20254</v>
      </c>
      <c r="S34" s="58">
        <v>402767</v>
      </c>
      <c r="T34" s="58">
        <v>117679</v>
      </c>
      <c r="U34" s="58"/>
      <c r="V34" s="58">
        <v>996434</v>
      </c>
      <c r="W34" s="58">
        <v>429611</v>
      </c>
      <c r="X34" s="58">
        <v>347301</v>
      </c>
      <c r="Y34" s="58">
        <v>73969</v>
      </c>
      <c r="Z34" s="58">
        <v>6824</v>
      </c>
      <c r="AA34" s="58">
        <v>8007</v>
      </c>
      <c r="AB34" s="58">
        <v>6885</v>
      </c>
      <c r="AC34" s="58">
        <v>3598</v>
      </c>
      <c r="AD34" s="59">
        <v>8937</v>
      </c>
      <c r="AE34" s="60">
        <v>2839</v>
      </c>
      <c r="AF34" s="50" t="s">
        <v>264</v>
      </c>
      <c r="AG34" s="58">
        <v>2979</v>
      </c>
      <c r="AH34" s="58">
        <v>5186</v>
      </c>
      <c r="AI34" s="58">
        <v>7672</v>
      </c>
      <c r="AJ34" s="58">
        <v>3039</v>
      </c>
      <c r="AK34" s="58">
        <v>2867</v>
      </c>
      <c r="AL34" s="58">
        <v>15136</v>
      </c>
      <c r="AM34" s="58">
        <v>19784</v>
      </c>
      <c r="AN34" s="58">
        <v>15209</v>
      </c>
      <c r="AO34" s="58">
        <v>4576</v>
      </c>
      <c r="AP34" s="58">
        <v>24034</v>
      </c>
      <c r="AQ34" s="58">
        <v>10077</v>
      </c>
      <c r="AR34" s="58">
        <v>7322</v>
      </c>
      <c r="AS34" s="59">
        <v>2080</v>
      </c>
      <c r="AT34" s="64">
        <v>4555</v>
      </c>
      <c r="AU34" s="59">
        <v>12095</v>
      </c>
      <c r="AV34" s="58">
        <v>4701</v>
      </c>
      <c r="AW34" s="65">
        <v>1052</v>
      </c>
      <c r="AX34" s="65">
        <v>1171</v>
      </c>
      <c r="AY34" s="65">
        <v>2460</v>
      </c>
      <c r="AZ34" s="65">
        <v>1815</v>
      </c>
      <c r="BA34" s="65">
        <v>895</v>
      </c>
      <c r="BB34" s="65">
        <v>21407</v>
      </c>
      <c r="BC34" s="65">
        <v>250</v>
      </c>
      <c r="BD34" s="65">
        <v>10611</v>
      </c>
      <c r="BE34" s="65">
        <v>3779</v>
      </c>
      <c r="BF34" s="65">
        <v>1602</v>
      </c>
      <c r="BG34" s="65">
        <v>457</v>
      </c>
      <c r="BH34" s="65">
        <v>1634</v>
      </c>
      <c r="BI34" s="65">
        <v>1898</v>
      </c>
      <c r="BJ34" s="65">
        <v>1174</v>
      </c>
      <c r="BK34" s="66">
        <v>10543</v>
      </c>
      <c r="BL34" s="50" t="s">
        <v>264</v>
      </c>
      <c r="BM34" s="65">
        <v>1855</v>
      </c>
      <c r="BN34" s="65">
        <v>509</v>
      </c>
      <c r="BO34" s="65">
        <v>2800</v>
      </c>
      <c r="BP34" s="65">
        <v>5378</v>
      </c>
      <c r="BQ34" s="65">
        <v>37141</v>
      </c>
      <c r="BR34" s="65">
        <v>8539</v>
      </c>
      <c r="BS34" s="65">
        <v>19432</v>
      </c>
      <c r="BT34" s="65">
        <v>9169</v>
      </c>
      <c r="BU34" s="65">
        <v>15537</v>
      </c>
      <c r="BV34" s="65">
        <v>11598</v>
      </c>
      <c r="BW34" s="65">
        <v>433</v>
      </c>
      <c r="BX34" s="65">
        <v>3505</v>
      </c>
      <c r="BY34" s="65">
        <v>34367</v>
      </c>
      <c r="BZ34" s="65">
        <v>4519</v>
      </c>
      <c r="CA34" s="66">
        <v>6975</v>
      </c>
      <c r="CB34" s="65">
        <v>4465</v>
      </c>
      <c r="CC34" s="65">
        <v>18408</v>
      </c>
      <c r="CD34" s="65">
        <v>98426</v>
      </c>
      <c r="CE34" s="65">
        <v>18638</v>
      </c>
      <c r="CF34" s="65">
        <v>31382</v>
      </c>
      <c r="CG34" s="65">
        <v>40147</v>
      </c>
      <c r="CH34" s="65">
        <v>8258</v>
      </c>
      <c r="CI34" s="65">
        <v>82309</v>
      </c>
      <c r="CJ34" s="65">
        <v>488196</v>
      </c>
      <c r="CK34" s="65">
        <v>78627</v>
      </c>
      <c r="CL34" s="54"/>
      <c r="CM34" s="65">
        <v>393679</v>
      </c>
      <c r="CN34" s="65">
        <v>46377</v>
      </c>
      <c r="CO34" s="66">
        <v>23918</v>
      </c>
    </row>
    <row r="35" spans="1:93" s="10" customFormat="1" ht="11.25" customHeight="1">
      <c r="A35" s="62" t="s">
        <v>253</v>
      </c>
      <c r="B35" s="53">
        <v>3.51</v>
      </c>
      <c r="C35" s="53">
        <v>1.62</v>
      </c>
      <c r="D35" s="52">
        <v>45.8</v>
      </c>
      <c r="E35" s="53"/>
      <c r="F35" s="58">
        <v>929572</v>
      </c>
      <c r="G35" s="58">
        <v>494910</v>
      </c>
      <c r="H35" s="58">
        <v>484595</v>
      </c>
      <c r="I35" s="58">
        <v>441352</v>
      </c>
      <c r="J35" s="58">
        <v>385104</v>
      </c>
      <c r="K35" s="58">
        <v>381830</v>
      </c>
      <c r="L35" s="58">
        <v>1637</v>
      </c>
      <c r="M35" s="58">
        <v>1636</v>
      </c>
      <c r="N35" s="59">
        <v>42937</v>
      </c>
      <c r="O35" s="60">
        <v>12995</v>
      </c>
      <c r="P35" s="58">
        <v>3073</v>
      </c>
      <c r="Q35" s="58">
        <v>40170</v>
      </c>
      <c r="R35" s="58">
        <v>10314</v>
      </c>
      <c r="S35" s="58">
        <v>354423</v>
      </c>
      <c r="T35" s="58">
        <v>80239</v>
      </c>
      <c r="U35" s="58"/>
      <c r="V35" s="58">
        <v>929572</v>
      </c>
      <c r="W35" s="58">
        <v>385410</v>
      </c>
      <c r="X35" s="58">
        <v>303094</v>
      </c>
      <c r="Y35" s="58">
        <v>72308</v>
      </c>
      <c r="Z35" s="58">
        <v>7293</v>
      </c>
      <c r="AA35" s="58">
        <v>7819</v>
      </c>
      <c r="AB35" s="58">
        <v>6667</v>
      </c>
      <c r="AC35" s="58">
        <v>3792</v>
      </c>
      <c r="AD35" s="59">
        <v>8882</v>
      </c>
      <c r="AE35" s="60">
        <v>3022</v>
      </c>
      <c r="AF35" s="62" t="s">
        <v>253</v>
      </c>
      <c r="AG35" s="58">
        <v>3043</v>
      </c>
      <c r="AH35" s="58">
        <v>5547</v>
      </c>
      <c r="AI35" s="58">
        <v>7205</v>
      </c>
      <c r="AJ35" s="58">
        <v>3064</v>
      </c>
      <c r="AK35" s="58">
        <v>3327</v>
      </c>
      <c r="AL35" s="58">
        <v>12647</v>
      </c>
      <c r="AM35" s="58">
        <v>17762</v>
      </c>
      <c r="AN35" s="58">
        <v>14948</v>
      </c>
      <c r="AO35" s="58">
        <v>2814</v>
      </c>
      <c r="AP35" s="58">
        <v>24665</v>
      </c>
      <c r="AQ35" s="58">
        <v>10486</v>
      </c>
      <c r="AR35" s="58">
        <v>7629</v>
      </c>
      <c r="AS35" s="59">
        <v>2209</v>
      </c>
      <c r="AT35" s="64">
        <v>4341</v>
      </c>
      <c r="AU35" s="59">
        <v>9546</v>
      </c>
      <c r="AV35" s="58">
        <v>2998</v>
      </c>
      <c r="AW35" s="65">
        <v>873</v>
      </c>
      <c r="AX35" s="65">
        <v>1121</v>
      </c>
      <c r="AY35" s="65">
        <v>1966</v>
      </c>
      <c r="AZ35" s="65">
        <v>1828</v>
      </c>
      <c r="BA35" s="65">
        <v>760</v>
      </c>
      <c r="BB35" s="65">
        <v>14411</v>
      </c>
      <c r="BC35" s="65">
        <v>811</v>
      </c>
      <c r="BD35" s="65">
        <v>6255</v>
      </c>
      <c r="BE35" s="65">
        <v>2360</v>
      </c>
      <c r="BF35" s="65">
        <v>1099</v>
      </c>
      <c r="BG35" s="65">
        <v>394</v>
      </c>
      <c r="BH35" s="65">
        <v>1224</v>
      </c>
      <c r="BI35" s="65">
        <v>1365</v>
      </c>
      <c r="BJ35" s="65">
        <v>903</v>
      </c>
      <c r="BK35" s="66">
        <v>10640</v>
      </c>
      <c r="BL35" s="62" t="s">
        <v>253</v>
      </c>
      <c r="BM35" s="65">
        <v>1822</v>
      </c>
      <c r="BN35" s="65">
        <v>466</v>
      </c>
      <c r="BO35" s="65">
        <v>2178</v>
      </c>
      <c r="BP35" s="65">
        <v>6174</v>
      </c>
      <c r="BQ35" s="65">
        <v>31636</v>
      </c>
      <c r="BR35" s="65">
        <v>5972</v>
      </c>
      <c r="BS35" s="65">
        <v>17022</v>
      </c>
      <c r="BT35" s="65">
        <v>8641</v>
      </c>
      <c r="BU35" s="65">
        <v>17179</v>
      </c>
      <c r="BV35" s="65">
        <v>13667</v>
      </c>
      <c r="BW35" s="65">
        <v>337</v>
      </c>
      <c r="BX35" s="65">
        <v>3174</v>
      </c>
      <c r="BY35" s="65">
        <v>30397</v>
      </c>
      <c r="BZ35" s="65">
        <v>3659</v>
      </c>
      <c r="CA35" s="66">
        <v>5715</v>
      </c>
      <c r="CB35" s="65">
        <v>4526</v>
      </c>
      <c r="CC35" s="65">
        <v>16497</v>
      </c>
      <c r="CD35" s="65">
        <v>74551</v>
      </c>
      <c r="CE35" s="65">
        <v>18788</v>
      </c>
      <c r="CF35" s="65">
        <v>26587</v>
      </c>
      <c r="CG35" s="65">
        <v>20673</v>
      </c>
      <c r="CH35" s="65">
        <v>8503</v>
      </c>
      <c r="CI35" s="65">
        <v>82317</v>
      </c>
      <c r="CJ35" s="65">
        <v>462728</v>
      </c>
      <c r="CK35" s="65">
        <v>81434</v>
      </c>
      <c r="CL35" s="54"/>
      <c r="CM35" s="65">
        <v>412593</v>
      </c>
      <c r="CN35" s="65">
        <v>109499</v>
      </c>
      <c r="CO35" s="66">
        <v>64036</v>
      </c>
    </row>
    <row r="36" spans="1:93" s="10" customFormat="1" ht="11.25" customHeight="1">
      <c r="A36" s="62" t="s">
        <v>254</v>
      </c>
      <c r="B36" s="53">
        <v>3.52</v>
      </c>
      <c r="C36" s="53">
        <v>1.63</v>
      </c>
      <c r="D36" s="52">
        <v>45.9</v>
      </c>
      <c r="E36" s="53"/>
      <c r="F36" s="58">
        <v>1025927</v>
      </c>
      <c r="G36" s="58">
        <v>515229</v>
      </c>
      <c r="H36" s="58">
        <v>487432</v>
      </c>
      <c r="I36" s="58">
        <v>479194</v>
      </c>
      <c r="J36" s="58">
        <v>412837</v>
      </c>
      <c r="K36" s="58">
        <v>379343</v>
      </c>
      <c r="L36" s="58">
        <v>1941</v>
      </c>
      <c r="M36" s="58">
        <v>31553</v>
      </c>
      <c r="N36" s="59">
        <v>51855</v>
      </c>
      <c r="O36" s="60">
        <v>13966</v>
      </c>
      <c r="P36" s="58">
        <v>3536</v>
      </c>
      <c r="Q36" s="58">
        <v>4702</v>
      </c>
      <c r="R36" s="58">
        <v>27797</v>
      </c>
      <c r="S36" s="58">
        <v>425635</v>
      </c>
      <c r="T36" s="58">
        <v>85062</v>
      </c>
      <c r="U36" s="58"/>
      <c r="V36" s="58">
        <v>1025927</v>
      </c>
      <c r="W36" s="58">
        <v>462036</v>
      </c>
      <c r="X36" s="58">
        <v>374355</v>
      </c>
      <c r="Y36" s="58">
        <v>77756</v>
      </c>
      <c r="Z36" s="58">
        <v>7880</v>
      </c>
      <c r="AA36" s="58">
        <v>8364</v>
      </c>
      <c r="AB36" s="58">
        <v>7010</v>
      </c>
      <c r="AC36" s="58">
        <v>4134</v>
      </c>
      <c r="AD36" s="59">
        <v>9095</v>
      </c>
      <c r="AE36" s="60">
        <v>2879</v>
      </c>
      <c r="AF36" s="62" t="s">
        <v>254</v>
      </c>
      <c r="AG36" s="58">
        <v>3257</v>
      </c>
      <c r="AH36" s="58">
        <v>5719</v>
      </c>
      <c r="AI36" s="58">
        <v>7959</v>
      </c>
      <c r="AJ36" s="58">
        <v>3481</v>
      </c>
      <c r="AK36" s="58">
        <v>3583</v>
      </c>
      <c r="AL36" s="58">
        <v>14395</v>
      </c>
      <c r="AM36" s="58">
        <v>20941</v>
      </c>
      <c r="AN36" s="58">
        <v>15975</v>
      </c>
      <c r="AO36" s="58">
        <v>4965</v>
      </c>
      <c r="AP36" s="58">
        <v>24573</v>
      </c>
      <c r="AQ36" s="58">
        <v>9969</v>
      </c>
      <c r="AR36" s="58">
        <v>7868</v>
      </c>
      <c r="AS36" s="59">
        <v>1727</v>
      </c>
      <c r="AT36" s="64">
        <v>5010</v>
      </c>
      <c r="AU36" s="59">
        <v>11168</v>
      </c>
      <c r="AV36" s="58">
        <v>3697</v>
      </c>
      <c r="AW36" s="65">
        <v>925</v>
      </c>
      <c r="AX36" s="65">
        <v>927</v>
      </c>
      <c r="AY36" s="65">
        <v>2543</v>
      </c>
      <c r="AZ36" s="65">
        <v>2108</v>
      </c>
      <c r="BA36" s="65">
        <v>969</v>
      </c>
      <c r="BB36" s="65">
        <v>20458</v>
      </c>
      <c r="BC36" s="65">
        <v>141</v>
      </c>
      <c r="BD36" s="65">
        <v>10000</v>
      </c>
      <c r="BE36" s="65">
        <v>3496</v>
      </c>
      <c r="BF36" s="65">
        <v>1499</v>
      </c>
      <c r="BG36" s="65">
        <v>335</v>
      </c>
      <c r="BH36" s="65">
        <v>1278</v>
      </c>
      <c r="BI36" s="65">
        <v>2358</v>
      </c>
      <c r="BJ36" s="65">
        <v>1351</v>
      </c>
      <c r="BK36" s="66">
        <v>10720</v>
      </c>
      <c r="BL36" s="62" t="s">
        <v>254</v>
      </c>
      <c r="BM36" s="65">
        <v>1755</v>
      </c>
      <c r="BN36" s="65">
        <v>481</v>
      </c>
      <c r="BO36" s="65">
        <v>2528</v>
      </c>
      <c r="BP36" s="65">
        <v>5955</v>
      </c>
      <c r="BQ36" s="65">
        <v>51586</v>
      </c>
      <c r="BR36" s="65">
        <v>8692</v>
      </c>
      <c r="BS36" s="65">
        <v>32514</v>
      </c>
      <c r="BT36" s="65">
        <v>10381</v>
      </c>
      <c r="BU36" s="65">
        <v>24881</v>
      </c>
      <c r="BV36" s="65">
        <v>16154</v>
      </c>
      <c r="BW36" s="65">
        <v>1457</v>
      </c>
      <c r="BX36" s="65">
        <v>7270</v>
      </c>
      <c r="BY36" s="65">
        <v>37325</v>
      </c>
      <c r="BZ36" s="65">
        <v>4756</v>
      </c>
      <c r="CA36" s="66">
        <v>8156</v>
      </c>
      <c r="CB36" s="65">
        <v>5127</v>
      </c>
      <c r="CC36" s="65">
        <v>19286</v>
      </c>
      <c r="CD36" s="65">
        <v>94945</v>
      </c>
      <c r="CE36" s="65">
        <v>19275</v>
      </c>
      <c r="CF36" s="65">
        <v>29937</v>
      </c>
      <c r="CG36" s="65">
        <v>31057</v>
      </c>
      <c r="CH36" s="65">
        <v>14677</v>
      </c>
      <c r="CI36" s="65">
        <v>87681</v>
      </c>
      <c r="CJ36" s="65">
        <v>479782</v>
      </c>
      <c r="CK36" s="65">
        <v>84109</v>
      </c>
      <c r="CL36" s="54"/>
      <c r="CM36" s="65">
        <v>427548</v>
      </c>
      <c r="CN36" s="65">
        <v>53194</v>
      </c>
      <c r="CO36" s="66">
        <v>16267</v>
      </c>
    </row>
    <row r="37" spans="1:93" s="10" customFormat="1" ht="11.25" customHeight="1">
      <c r="A37" s="62" t="s">
        <v>255</v>
      </c>
      <c r="B37" s="51">
        <v>3.49</v>
      </c>
      <c r="C37" s="53">
        <v>1.66</v>
      </c>
      <c r="D37" s="52">
        <v>46</v>
      </c>
      <c r="E37" s="53"/>
      <c r="F37" s="58">
        <v>1012796</v>
      </c>
      <c r="G37" s="58">
        <v>508916</v>
      </c>
      <c r="H37" s="58">
        <v>488462</v>
      </c>
      <c r="I37" s="58">
        <v>442004</v>
      </c>
      <c r="J37" s="58">
        <v>381735</v>
      </c>
      <c r="K37" s="58">
        <v>377075</v>
      </c>
      <c r="L37" s="58">
        <v>1840</v>
      </c>
      <c r="M37" s="58">
        <v>2821</v>
      </c>
      <c r="N37" s="59">
        <v>47019</v>
      </c>
      <c r="O37" s="60">
        <v>13059</v>
      </c>
      <c r="P37" s="58">
        <v>3879</v>
      </c>
      <c r="Q37" s="58">
        <v>42579</v>
      </c>
      <c r="R37" s="58">
        <v>20454</v>
      </c>
      <c r="S37" s="58">
        <v>417619</v>
      </c>
      <c r="T37" s="58">
        <v>86260</v>
      </c>
      <c r="U37" s="58"/>
      <c r="V37" s="58">
        <v>1012796</v>
      </c>
      <c r="W37" s="58">
        <v>451087</v>
      </c>
      <c r="X37" s="58">
        <v>356706</v>
      </c>
      <c r="Y37" s="58">
        <v>75793</v>
      </c>
      <c r="Z37" s="58">
        <v>7822</v>
      </c>
      <c r="AA37" s="58">
        <v>8220</v>
      </c>
      <c r="AB37" s="58">
        <v>6869</v>
      </c>
      <c r="AC37" s="58">
        <v>4048</v>
      </c>
      <c r="AD37" s="59">
        <v>9512</v>
      </c>
      <c r="AE37" s="60">
        <v>2653</v>
      </c>
      <c r="AF37" s="62" t="s">
        <v>255</v>
      </c>
      <c r="AG37" s="58">
        <v>3183</v>
      </c>
      <c r="AH37" s="58">
        <v>5351</v>
      </c>
      <c r="AI37" s="58">
        <v>7799</v>
      </c>
      <c r="AJ37" s="58">
        <v>3560</v>
      </c>
      <c r="AK37" s="58">
        <v>3633</v>
      </c>
      <c r="AL37" s="58">
        <v>13144</v>
      </c>
      <c r="AM37" s="58">
        <v>23541</v>
      </c>
      <c r="AN37" s="58">
        <v>15276</v>
      </c>
      <c r="AO37" s="58">
        <v>8265</v>
      </c>
      <c r="AP37" s="58">
        <v>21804</v>
      </c>
      <c r="AQ37" s="58">
        <v>9158</v>
      </c>
      <c r="AR37" s="58">
        <v>7211</v>
      </c>
      <c r="AS37" s="59">
        <v>1051</v>
      </c>
      <c r="AT37" s="64">
        <v>4385</v>
      </c>
      <c r="AU37" s="59">
        <v>11042</v>
      </c>
      <c r="AV37" s="58">
        <v>3479</v>
      </c>
      <c r="AW37" s="65">
        <v>1178</v>
      </c>
      <c r="AX37" s="65">
        <v>638</v>
      </c>
      <c r="AY37" s="65">
        <v>2505</v>
      </c>
      <c r="AZ37" s="65">
        <v>2184</v>
      </c>
      <c r="BA37" s="65">
        <v>1057</v>
      </c>
      <c r="BB37" s="65">
        <v>19853</v>
      </c>
      <c r="BC37" s="65">
        <v>558</v>
      </c>
      <c r="BD37" s="65">
        <v>7535</v>
      </c>
      <c r="BE37" s="65">
        <v>3770</v>
      </c>
      <c r="BF37" s="65">
        <v>1499</v>
      </c>
      <c r="BG37" s="65">
        <v>479</v>
      </c>
      <c r="BH37" s="65">
        <v>1284</v>
      </c>
      <c r="BI37" s="65">
        <v>2414</v>
      </c>
      <c r="BJ37" s="65">
        <v>2315</v>
      </c>
      <c r="BK37" s="66">
        <v>10529</v>
      </c>
      <c r="BL37" s="62" t="s">
        <v>255</v>
      </c>
      <c r="BM37" s="65">
        <v>1749</v>
      </c>
      <c r="BN37" s="65">
        <v>509</v>
      </c>
      <c r="BO37" s="65">
        <v>2387</v>
      </c>
      <c r="BP37" s="65">
        <v>5884</v>
      </c>
      <c r="BQ37" s="65">
        <v>38036</v>
      </c>
      <c r="BR37" s="65">
        <v>8758</v>
      </c>
      <c r="BS37" s="65">
        <v>19902</v>
      </c>
      <c r="BT37" s="65">
        <v>9375</v>
      </c>
      <c r="BU37" s="65">
        <v>31098</v>
      </c>
      <c r="BV37" s="65">
        <v>24327</v>
      </c>
      <c r="BW37" s="65">
        <v>1474</v>
      </c>
      <c r="BX37" s="65">
        <v>5296</v>
      </c>
      <c r="BY37" s="65">
        <v>35371</v>
      </c>
      <c r="BZ37" s="65">
        <v>4600</v>
      </c>
      <c r="CA37" s="66">
        <v>8701</v>
      </c>
      <c r="CB37" s="65">
        <v>4972</v>
      </c>
      <c r="CC37" s="65">
        <v>17098</v>
      </c>
      <c r="CD37" s="65">
        <v>89640</v>
      </c>
      <c r="CE37" s="65">
        <v>18489</v>
      </c>
      <c r="CF37" s="65">
        <v>28765</v>
      </c>
      <c r="CG37" s="65">
        <v>24799</v>
      </c>
      <c r="CH37" s="65">
        <v>17586</v>
      </c>
      <c r="CI37" s="65">
        <v>94380</v>
      </c>
      <c r="CJ37" s="65">
        <v>476913</v>
      </c>
      <c r="CK37" s="65">
        <v>84796</v>
      </c>
      <c r="CL37" s="54"/>
      <c r="CM37" s="65">
        <v>414535</v>
      </c>
      <c r="CN37" s="65">
        <v>57829</v>
      </c>
      <c r="CO37" s="66">
        <v>20214</v>
      </c>
    </row>
    <row r="38" spans="1:93" s="10" customFormat="1" ht="11.25" customHeight="1">
      <c r="A38" s="62" t="s">
        <v>256</v>
      </c>
      <c r="B38" s="67">
        <v>3.51</v>
      </c>
      <c r="C38" s="67">
        <v>1.66</v>
      </c>
      <c r="D38" s="52">
        <v>46</v>
      </c>
      <c r="E38" s="53"/>
      <c r="F38" s="54">
        <v>925844</v>
      </c>
      <c r="G38" s="54">
        <v>460498</v>
      </c>
      <c r="H38" s="54">
        <v>451072</v>
      </c>
      <c r="I38" s="54">
        <v>442996</v>
      </c>
      <c r="J38" s="54">
        <v>383819</v>
      </c>
      <c r="K38" s="54">
        <v>381494</v>
      </c>
      <c r="L38" s="54">
        <v>1898</v>
      </c>
      <c r="M38" s="54">
        <v>426</v>
      </c>
      <c r="N38" s="55">
        <v>46202</v>
      </c>
      <c r="O38" s="56">
        <v>12698</v>
      </c>
      <c r="P38" s="54">
        <v>3336</v>
      </c>
      <c r="Q38" s="54">
        <v>4740</v>
      </c>
      <c r="R38" s="54">
        <v>9426</v>
      </c>
      <c r="S38" s="54">
        <v>376340</v>
      </c>
      <c r="T38" s="54">
        <v>89006</v>
      </c>
      <c r="U38" s="54"/>
      <c r="V38" s="54">
        <v>925844</v>
      </c>
      <c r="W38" s="54">
        <v>441648</v>
      </c>
      <c r="X38" s="54">
        <v>336354</v>
      </c>
      <c r="Y38" s="54">
        <v>80319</v>
      </c>
      <c r="Z38" s="54">
        <v>7811</v>
      </c>
      <c r="AA38" s="54">
        <v>8251</v>
      </c>
      <c r="AB38" s="54">
        <v>7136</v>
      </c>
      <c r="AC38" s="54">
        <v>4130</v>
      </c>
      <c r="AD38" s="55">
        <v>9800</v>
      </c>
      <c r="AE38" s="56">
        <v>2541</v>
      </c>
      <c r="AF38" s="62" t="s">
        <v>256</v>
      </c>
      <c r="AG38" s="54">
        <v>3283</v>
      </c>
      <c r="AH38" s="54">
        <v>5628</v>
      </c>
      <c r="AI38" s="54">
        <v>8000</v>
      </c>
      <c r="AJ38" s="54">
        <v>4240</v>
      </c>
      <c r="AK38" s="54">
        <v>4018</v>
      </c>
      <c r="AL38" s="54">
        <v>15481</v>
      </c>
      <c r="AM38" s="54">
        <v>23276</v>
      </c>
      <c r="AN38" s="54">
        <v>15809</v>
      </c>
      <c r="AO38" s="54">
        <v>7467</v>
      </c>
      <c r="AP38" s="54">
        <v>19720</v>
      </c>
      <c r="AQ38" s="54">
        <v>8071</v>
      </c>
      <c r="AR38" s="54">
        <v>6673</v>
      </c>
      <c r="AS38" s="55">
        <v>523</v>
      </c>
      <c r="AT38" s="68">
        <v>4453</v>
      </c>
      <c r="AU38" s="55">
        <v>10710</v>
      </c>
      <c r="AV38" s="54">
        <v>3005</v>
      </c>
      <c r="AW38" s="65">
        <v>1139</v>
      </c>
      <c r="AX38" s="65">
        <v>603</v>
      </c>
      <c r="AY38" s="65">
        <v>2430</v>
      </c>
      <c r="AZ38" s="65">
        <v>2491</v>
      </c>
      <c r="BA38" s="65">
        <v>1043</v>
      </c>
      <c r="BB38" s="65">
        <v>18659</v>
      </c>
      <c r="BC38" s="65">
        <v>128</v>
      </c>
      <c r="BD38" s="65">
        <v>6926</v>
      </c>
      <c r="BE38" s="65">
        <v>4144</v>
      </c>
      <c r="BF38" s="65">
        <v>1604</v>
      </c>
      <c r="BG38" s="65">
        <v>261</v>
      </c>
      <c r="BH38" s="65">
        <v>1381</v>
      </c>
      <c r="BI38" s="65">
        <v>2040</v>
      </c>
      <c r="BJ38" s="65">
        <v>2175</v>
      </c>
      <c r="BK38" s="66">
        <v>10745</v>
      </c>
      <c r="BL38" s="62" t="s">
        <v>256</v>
      </c>
      <c r="BM38" s="65">
        <v>1741</v>
      </c>
      <c r="BN38" s="65">
        <v>370</v>
      </c>
      <c r="BO38" s="65">
        <v>2719</v>
      </c>
      <c r="BP38" s="65">
        <v>5915</v>
      </c>
      <c r="BQ38" s="65">
        <v>40138</v>
      </c>
      <c r="BR38" s="65">
        <v>8196</v>
      </c>
      <c r="BS38" s="65">
        <v>22440</v>
      </c>
      <c r="BT38" s="65">
        <v>9502</v>
      </c>
      <c r="BU38" s="65">
        <v>15215</v>
      </c>
      <c r="BV38" s="65">
        <v>10594</v>
      </c>
      <c r="BW38" s="65">
        <v>478</v>
      </c>
      <c r="BX38" s="65">
        <v>4143</v>
      </c>
      <c r="BY38" s="65">
        <v>33421</v>
      </c>
      <c r="BZ38" s="65">
        <v>2811</v>
      </c>
      <c r="CA38" s="66">
        <v>7917</v>
      </c>
      <c r="CB38" s="65">
        <v>4874</v>
      </c>
      <c r="CC38" s="65">
        <v>17818</v>
      </c>
      <c r="CD38" s="65">
        <v>84152</v>
      </c>
      <c r="CE38" s="65">
        <v>22465</v>
      </c>
      <c r="CF38" s="65">
        <v>28608</v>
      </c>
      <c r="CG38" s="65">
        <v>24831</v>
      </c>
      <c r="CH38" s="65">
        <v>8247</v>
      </c>
      <c r="CI38" s="65">
        <v>105294</v>
      </c>
      <c r="CJ38" s="65">
        <v>407289</v>
      </c>
      <c r="CK38" s="65">
        <v>76907</v>
      </c>
      <c r="CL38" s="54"/>
      <c r="CM38" s="65">
        <v>355204</v>
      </c>
      <c r="CN38" s="65">
        <v>18850</v>
      </c>
      <c r="CO38" s="69">
        <v>-1549</v>
      </c>
    </row>
    <row r="39" spans="1:93" s="10" customFormat="1" ht="11.25" customHeight="1">
      <c r="A39" s="62" t="s">
        <v>257</v>
      </c>
      <c r="B39" s="53">
        <v>3.53</v>
      </c>
      <c r="C39" s="53">
        <v>1.67</v>
      </c>
      <c r="D39" s="52">
        <v>46.1</v>
      </c>
      <c r="E39" s="53"/>
      <c r="F39" s="58">
        <v>1259550</v>
      </c>
      <c r="G39" s="58">
        <v>799297</v>
      </c>
      <c r="H39" s="58">
        <v>790604</v>
      </c>
      <c r="I39" s="58">
        <v>750046</v>
      </c>
      <c r="J39" s="58">
        <v>653667</v>
      </c>
      <c r="K39" s="58">
        <v>381416</v>
      </c>
      <c r="L39" s="58">
        <v>2564</v>
      </c>
      <c r="M39" s="58">
        <v>269687</v>
      </c>
      <c r="N39" s="59">
        <v>81486</v>
      </c>
      <c r="O39" s="60">
        <v>14697</v>
      </c>
      <c r="P39" s="58">
        <v>3579</v>
      </c>
      <c r="Q39" s="58">
        <v>36979</v>
      </c>
      <c r="R39" s="58">
        <v>8693</v>
      </c>
      <c r="S39" s="58">
        <v>381612</v>
      </c>
      <c r="T39" s="58">
        <v>78641</v>
      </c>
      <c r="U39" s="58"/>
      <c r="V39" s="58">
        <v>1259550</v>
      </c>
      <c r="W39" s="58">
        <v>442503</v>
      </c>
      <c r="X39" s="58">
        <v>328494</v>
      </c>
      <c r="Y39" s="58">
        <v>75233</v>
      </c>
      <c r="Z39" s="58">
        <v>7556</v>
      </c>
      <c r="AA39" s="58">
        <v>7608</v>
      </c>
      <c r="AB39" s="58">
        <v>6936</v>
      </c>
      <c r="AC39" s="58">
        <v>4061</v>
      </c>
      <c r="AD39" s="59">
        <v>9489</v>
      </c>
      <c r="AE39" s="60">
        <v>2809</v>
      </c>
      <c r="AF39" s="62" t="s">
        <v>257</v>
      </c>
      <c r="AG39" s="58">
        <v>3338</v>
      </c>
      <c r="AH39" s="58">
        <v>4927</v>
      </c>
      <c r="AI39" s="58">
        <v>7653</v>
      </c>
      <c r="AJ39" s="58">
        <v>3875</v>
      </c>
      <c r="AK39" s="58">
        <v>3877</v>
      </c>
      <c r="AL39" s="58">
        <v>13103</v>
      </c>
      <c r="AM39" s="58">
        <v>25821</v>
      </c>
      <c r="AN39" s="58">
        <v>15768</v>
      </c>
      <c r="AO39" s="58">
        <v>10052</v>
      </c>
      <c r="AP39" s="58">
        <v>17990</v>
      </c>
      <c r="AQ39" s="58">
        <v>6892</v>
      </c>
      <c r="AR39" s="58">
        <v>5758</v>
      </c>
      <c r="AS39" s="59">
        <v>366</v>
      </c>
      <c r="AT39" s="64">
        <v>4974</v>
      </c>
      <c r="AU39" s="59">
        <v>12043</v>
      </c>
      <c r="AV39" s="58">
        <v>4837</v>
      </c>
      <c r="AW39" s="65">
        <v>768</v>
      </c>
      <c r="AX39" s="65">
        <v>578</v>
      </c>
      <c r="AY39" s="65">
        <v>2291</v>
      </c>
      <c r="AZ39" s="65">
        <v>2586</v>
      </c>
      <c r="BA39" s="65">
        <v>983</v>
      </c>
      <c r="BB39" s="65">
        <v>18424</v>
      </c>
      <c r="BC39" s="65">
        <v>348</v>
      </c>
      <c r="BD39" s="65">
        <v>6610</v>
      </c>
      <c r="BE39" s="65">
        <v>4105</v>
      </c>
      <c r="BF39" s="65">
        <v>1795</v>
      </c>
      <c r="BG39" s="65">
        <v>263</v>
      </c>
      <c r="BH39" s="65">
        <v>1298</v>
      </c>
      <c r="BI39" s="65">
        <v>2202</v>
      </c>
      <c r="BJ39" s="65">
        <v>1804</v>
      </c>
      <c r="BK39" s="66">
        <v>11022</v>
      </c>
      <c r="BL39" s="62" t="s">
        <v>257</v>
      </c>
      <c r="BM39" s="65">
        <v>1897</v>
      </c>
      <c r="BN39" s="65">
        <v>586</v>
      </c>
      <c r="BO39" s="65">
        <v>2443</v>
      </c>
      <c r="BP39" s="65">
        <v>6095</v>
      </c>
      <c r="BQ39" s="65">
        <v>36106</v>
      </c>
      <c r="BR39" s="65">
        <v>7021</v>
      </c>
      <c r="BS39" s="65">
        <v>19944</v>
      </c>
      <c r="BT39" s="65">
        <v>9141</v>
      </c>
      <c r="BU39" s="65">
        <v>13200</v>
      </c>
      <c r="BV39" s="65">
        <v>8545</v>
      </c>
      <c r="BW39" s="65">
        <v>407</v>
      </c>
      <c r="BX39" s="65">
        <v>4248</v>
      </c>
      <c r="BY39" s="65">
        <v>32952</v>
      </c>
      <c r="BZ39" s="65">
        <v>4110</v>
      </c>
      <c r="CA39" s="66">
        <v>6754</v>
      </c>
      <c r="CB39" s="65">
        <v>4710</v>
      </c>
      <c r="CC39" s="65">
        <v>17379</v>
      </c>
      <c r="CD39" s="65">
        <v>85704</v>
      </c>
      <c r="CE39" s="65">
        <v>19861</v>
      </c>
      <c r="CF39" s="65">
        <v>34680</v>
      </c>
      <c r="CG39" s="65">
        <v>23159</v>
      </c>
      <c r="CH39" s="65">
        <v>8005</v>
      </c>
      <c r="CI39" s="65">
        <v>114009</v>
      </c>
      <c r="CJ39" s="65">
        <v>722960</v>
      </c>
      <c r="CK39" s="65">
        <v>94087</v>
      </c>
      <c r="CL39" s="54"/>
      <c r="CM39" s="65">
        <v>685288</v>
      </c>
      <c r="CN39" s="65">
        <v>356794</v>
      </c>
      <c r="CO39" s="66">
        <v>291163</v>
      </c>
    </row>
    <row r="40" spans="1:93" s="10" customFormat="1" ht="11.25" customHeight="1">
      <c r="A40" s="62" t="s">
        <v>258</v>
      </c>
      <c r="B40" s="53">
        <v>3.55</v>
      </c>
      <c r="C40" s="53">
        <v>1.68</v>
      </c>
      <c r="D40" s="52">
        <v>46.2</v>
      </c>
      <c r="E40" s="53"/>
      <c r="F40" s="58">
        <v>1166091</v>
      </c>
      <c r="G40" s="58">
        <v>645679</v>
      </c>
      <c r="H40" s="58">
        <v>637412</v>
      </c>
      <c r="I40" s="58">
        <v>629004</v>
      </c>
      <c r="J40" s="58">
        <v>550469</v>
      </c>
      <c r="K40" s="58">
        <v>381454</v>
      </c>
      <c r="L40" s="58">
        <v>2103</v>
      </c>
      <c r="M40" s="58">
        <v>166911</v>
      </c>
      <c r="N40" s="59">
        <v>64817</v>
      </c>
      <c r="O40" s="60">
        <v>13650</v>
      </c>
      <c r="P40" s="58">
        <v>2841</v>
      </c>
      <c r="Q40" s="58">
        <v>5567</v>
      </c>
      <c r="R40" s="58">
        <v>8268</v>
      </c>
      <c r="S40" s="58">
        <v>426370</v>
      </c>
      <c r="T40" s="58">
        <v>94042</v>
      </c>
      <c r="U40" s="58"/>
      <c r="V40" s="58">
        <v>1166091</v>
      </c>
      <c r="W40" s="58">
        <v>466210</v>
      </c>
      <c r="X40" s="58">
        <v>367869</v>
      </c>
      <c r="Y40" s="58">
        <v>79275</v>
      </c>
      <c r="Z40" s="58">
        <v>7711</v>
      </c>
      <c r="AA40" s="58">
        <v>7556</v>
      </c>
      <c r="AB40" s="58">
        <v>6817</v>
      </c>
      <c r="AC40" s="58">
        <v>4168</v>
      </c>
      <c r="AD40" s="59">
        <v>8927</v>
      </c>
      <c r="AE40" s="60">
        <v>3005</v>
      </c>
      <c r="AF40" s="62" t="s">
        <v>258</v>
      </c>
      <c r="AG40" s="58">
        <v>3236</v>
      </c>
      <c r="AH40" s="58">
        <v>5281</v>
      </c>
      <c r="AI40" s="58">
        <v>8721</v>
      </c>
      <c r="AJ40" s="58">
        <v>4345</v>
      </c>
      <c r="AK40" s="58">
        <v>3869</v>
      </c>
      <c r="AL40" s="58">
        <v>15638</v>
      </c>
      <c r="AM40" s="58">
        <v>24636</v>
      </c>
      <c r="AN40" s="58">
        <v>15417</v>
      </c>
      <c r="AO40" s="58">
        <v>9219</v>
      </c>
      <c r="AP40" s="58">
        <v>17340</v>
      </c>
      <c r="AQ40" s="58">
        <v>7212</v>
      </c>
      <c r="AR40" s="58">
        <v>5196</v>
      </c>
      <c r="AS40" s="59">
        <v>324</v>
      </c>
      <c r="AT40" s="64">
        <v>4607</v>
      </c>
      <c r="AU40" s="59">
        <v>13977</v>
      </c>
      <c r="AV40" s="58">
        <v>5861</v>
      </c>
      <c r="AW40" s="65">
        <v>1003</v>
      </c>
      <c r="AX40" s="65">
        <v>855</v>
      </c>
      <c r="AY40" s="65">
        <v>2516</v>
      </c>
      <c r="AZ40" s="65">
        <v>2623</v>
      </c>
      <c r="BA40" s="65">
        <v>1119</v>
      </c>
      <c r="BB40" s="65">
        <v>22588</v>
      </c>
      <c r="BC40" s="65">
        <v>1762</v>
      </c>
      <c r="BD40" s="65">
        <v>8123</v>
      </c>
      <c r="BE40" s="65">
        <v>5024</v>
      </c>
      <c r="BF40" s="65">
        <v>2099</v>
      </c>
      <c r="BG40" s="65">
        <v>267</v>
      </c>
      <c r="BH40" s="65">
        <v>1197</v>
      </c>
      <c r="BI40" s="65">
        <v>2668</v>
      </c>
      <c r="BJ40" s="65">
        <v>1447</v>
      </c>
      <c r="BK40" s="66">
        <v>11999</v>
      </c>
      <c r="BL40" s="62" t="s">
        <v>258</v>
      </c>
      <c r="BM40" s="65">
        <v>1964</v>
      </c>
      <c r="BN40" s="65">
        <v>693</v>
      </c>
      <c r="BO40" s="65">
        <v>2805</v>
      </c>
      <c r="BP40" s="65">
        <v>6536</v>
      </c>
      <c r="BQ40" s="65">
        <v>47259</v>
      </c>
      <c r="BR40" s="65">
        <v>9225</v>
      </c>
      <c r="BS40" s="65">
        <v>29259</v>
      </c>
      <c r="BT40" s="65">
        <v>8775</v>
      </c>
      <c r="BU40" s="65">
        <v>15023</v>
      </c>
      <c r="BV40" s="65">
        <v>9436</v>
      </c>
      <c r="BW40" s="65">
        <v>505</v>
      </c>
      <c r="BX40" s="65">
        <v>5083</v>
      </c>
      <c r="BY40" s="65">
        <v>40306</v>
      </c>
      <c r="BZ40" s="65">
        <v>4273</v>
      </c>
      <c r="CA40" s="66">
        <v>7539</v>
      </c>
      <c r="CB40" s="65">
        <v>4938</v>
      </c>
      <c r="CC40" s="65">
        <v>23556</v>
      </c>
      <c r="CD40" s="65">
        <v>95466</v>
      </c>
      <c r="CE40" s="65">
        <v>22209</v>
      </c>
      <c r="CF40" s="65">
        <v>35183</v>
      </c>
      <c r="CG40" s="65">
        <v>29265</v>
      </c>
      <c r="CH40" s="65">
        <v>8809</v>
      </c>
      <c r="CI40" s="65">
        <v>98341</v>
      </c>
      <c r="CJ40" s="65">
        <v>618049</v>
      </c>
      <c r="CK40" s="65">
        <v>81832</v>
      </c>
      <c r="CL40" s="54"/>
      <c r="CM40" s="65">
        <v>547338</v>
      </c>
      <c r="CN40" s="65">
        <v>179469</v>
      </c>
      <c r="CO40" s="66">
        <v>135752</v>
      </c>
    </row>
    <row r="41" spans="1:93" s="10" customFormat="1" ht="11.25" customHeight="1">
      <c r="A41" s="62" t="s">
        <v>259</v>
      </c>
      <c r="B41" s="53">
        <v>3.53</v>
      </c>
      <c r="C41" s="53">
        <v>1.67</v>
      </c>
      <c r="D41" s="52">
        <v>46.1</v>
      </c>
      <c r="E41" s="53"/>
      <c r="F41" s="58">
        <v>1007217</v>
      </c>
      <c r="G41" s="58">
        <v>510345</v>
      </c>
      <c r="H41" s="58">
        <v>502330</v>
      </c>
      <c r="I41" s="58">
        <v>463226</v>
      </c>
      <c r="J41" s="58">
        <v>402361</v>
      </c>
      <c r="K41" s="58">
        <v>383477</v>
      </c>
      <c r="L41" s="58">
        <v>1885</v>
      </c>
      <c r="M41" s="58">
        <v>16999</v>
      </c>
      <c r="N41" s="59">
        <v>48703</v>
      </c>
      <c r="O41" s="60">
        <v>12126</v>
      </c>
      <c r="P41" s="58">
        <v>3525</v>
      </c>
      <c r="Q41" s="58">
        <v>35579</v>
      </c>
      <c r="R41" s="58">
        <v>8015</v>
      </c>
      <c r="S41" s="58">
        <v>412487</v>
      </c>
      <c r="T41" s="58">
        <v>84384</v>
      </c>
      <c r="U41" s="58"/>
      <c r="V41" s="58">
        <v>1007217</v>
      </c>
      <c r="W41" s="58">
        <v>429461</v>
      </c>
      <c r="X41" s="58">
        <v>345831</v>
      </c>
      <c r="Y41" s="58">
        <v>80352</v>
      </c>
      <c r="Z41" s="58">
        <v>7234</v>
      </c>
      <c r="AA41" s="58">
        <v>7592</v>
      </c>
      <c r="AB41" s="58">
        <v>6813</v>
      </c>
      <c r="AC41" s="58">
        <v>4030</v>
      </c>
      <c r="AD41" s="59">
        <v>8963</v>
      </c>
      <c r="AE41" s="60">
        <v>3451</v>
      </c>
      <c r="AF41" s="62" t="s">
        <v>259</v>
      </c>
      <c r="AG41" s="58">
        <v>3024</v>
      </c>
      <c r="AH41" s="58">
        <v>5345</v>
      </c>
      <c r="AI41" s="58">
        <v>8519</v>
      </c>
      <c r="AJ41" s="58">
        <v>4582</v>
      </c>
      <c r="AK41" s="58">
        <v>3778</v>
      </c>
      <c r="AL41" s="58">
        <v>17020</v>
      </c>
      <c r="AM41" s="58">
        <v>21919</v>
      </c>
      <c r="AN41" s="58">
        <v>15669</v>
      </c>
      <c r="AO41" s="58">
        <v>6251</v>
      </c>
      <c r="AP41" s="58">
        <v>19338</v>
      </c>
      <c r="AQ41" s="58">
        <v>9514</v>
      </c>
      <c r="AR41" s="58">
        <v>4783</v>
      </c>
      <c r="AS41" s="59">
        <v>221</v>
      </c>
      <c r="AT41" s="64">
        <v>4820</v>
      </c>
      <c r="AU41" s="59">
        <v>12138</v>
      </c>
      <c r="AV41" s="58">
        <v>4546</v>
      </c>
      <c r="AW41" s="65">
        <v>775</v>
      </c>
      <c r="AX41" s="65">
        <v>810</v>
      </c>
      <c r="AY41" s="65">
        <v>2459</v>
      </c>
      <c r="AZ41" s="65">
        <v>2444</v>
      </c>
      <c r="BA41" s="65">
        <v>1104</v>
      </c>
      <c r="BB41" s="65">
        <v>13734</v>
      </c>
      <c r="BC41" s="65">
        <v>652</v>
      </c>
      <c r="BD41" s="65">
        <v>4820</v>
      </c>
      <c r="BE41" s="65">
        <v>2976</v>
      </c>
      <c r="BF41" s="65">
        <v>1381</v>
      </c>
      <c r="BG41" s="65">
        <v>237</v>
      </c>
      <c r="BH41" s="65">
        <v>836</v>
      </c>
      <c r="BI41" s="65">
        <v>1835</v>
      </c>
      <c r="BJ41" s="65">
        <v>996</v>
      </c>
      <c r="BK41" s="66">
        <v>10916</v>
      </c>
      <c r="BL41" s="62" t="s">
        <v>259</v>
      </c>
      <c r="BM41" s="65">
        <v>1802</v>
      </c>
      <c r="BN41" s="65">
        <v>428</v>
      </c>
      <c r="BO41" s="65">
        <v>2782</v>
      </c>
      <c r="BP41" s="65">
        <v>5903</v>
      </c>
      <c r="BQ41" s="65">
        <v>44570</v>
      </c>
      <c r="BR41" s="65">
        <v>11552</v>
      </c>
      <c r="BS41" s="65">
        <v>22896</v>
      </c>
      <c r="BT41" s="65">
        <v>10121</v>
      </c>
      <c r="BU41" s="65">
        <v>11747</v>
      </c>
      <c r="BV41" s="65">
        <v>7863</v>
      </c>
      <c r="BW41" s="65">
        <v>232</v>
      </c>
      <c r="BX41" s="65">
        <v>3652</v>
      </c>
      <c r="BY41" s="65">
        <v>40550</v>
      </c>
      <c r="BZ41" s="65">
        <v>3408</v>
      </c>
      <c r="CA41" s="66">
        <v>7105</v>
      </c>
      <c r="CB41" s="65">
        <v>4880</v>
      </c>
      <c r="CC41" s="65">
        <v>25157</v>
      </c>
      <c r="CD41" s="65">
        <v>90568</v>
      </c>
      <c r="CE41" s="65">
        <v>18525</v>
      </c>
      <c r="CF41" s="65">
        <v>30585</v>
      </c>
      <c r="CG41" s="65">
        <v>33021</v>
      </c>
      <c r="CH41" s="65">
        <v>8437</v>
      </c>
      <c r="CI41" s="65">
        <v>83630</v>
      </c>
      <c r="CJ41" s="65">
        <v>499278</v>
      </c>
      <c r="CK41" s="65">
        <v>78478</v>
      </c>
      <c r="CL41" s="54"/>
      <c r="CM41" s="65">
        <v>426715</v>
      </c>
      <c r="CN41" s="65">
        <v>80884</v>
      </c>
      <c r="CO41" s="66">
        <v>27994</v>
      </c>
    </row>
    <row r="42" spans="1:93" s="10" customFormat="1" ht="11.25" customHeight="1">
      <c r="A42" s="62" t="s">
        <v>260</v>
      </c>
      <c r="B42" s="51">
        <v>3.52</v>
      </c>
      <c r="C42" s="53">
        <v>1.67</v>
      </c>
      <c r="D42" s="52">
        <v>45.9</v>
      </c>
      <c r="E42" s="53"/>
      <c r="F42" s="58">
        <v>910757</v>
      </c>
      <c r="G42" s="58">
        <v>460142</v>
      </c>
      <c r="H42" s="58">
        <v>453738</v>
      </c>
      <c r="I42" s="58">
        <v>447240</v>
      </c>
      <c r="J42" s="58">
        <v>387985</v>
      </c>
      <c r="K42" s="58">
        <v>383556</v>
      </c>
      <c r="L42" s="58">
        <v>2394</v>
      </c>
      <c r="M42" s="58">
        <v>2035</v>
      </c>
      <c r="N42" s="59">
        <v>48366</v>
      </c>
      <c r="O42" s="60">
        <v>10859</v>
      </c>
      <c r="P42" s="58">
        <v>3126</v>
      </c>
      <c r="Q42" s="58">
        <v>3371</v>
      </c>
      <c r="R42" s="58">
        <v>6404</v>
      </c>
      <c r="S42" s="58">
        <v>369963</v>
      </c>
      <c r="T42" s="58">
        <v>80652</v>
      </c>
      <c r="U42" s="58"/>
      <c r="V42" s="58">
        <v>910757</v>
      </c>
      <c r="W42" s="58">
        <v>399266</v>
      </c>
      <c r="X42" s="58">
        <v>320603</v>
      </c>
      <c r="Y42" s="58">
        <v>76209</v>
      </c>
      <c r="Z42" s="58">
        <v>7872</v>
      </c>
      <c r="AA42" s="58">
        <v>7741</v>
      </c>
      <c r="AB42" s="58">
        <v>6922</v>
      </c>
      <c r="AC42" s="58">
        <v>4152</v>
      </c>
      <c r="AD42" s="59">
        <v>9443</v>
      </c>
      <c r="AE42" s="60">
        <v>3447</v>
      </c>
      <c r="AF42" s="62" t="s">
        <v>260</v>
      </c>
      <c r="AG42" s="58">
        <v>3072</v>
      </c>
      <c r="AH42" s="58">
        <v>4858</v>
      </c>
      <c r="AI42" s="58">
        <v>8110</v>
      </c>
      <c r="AJ42" s="58">
        <v>4039</v>
      </c>
      <c r="AK42" s="58">
        <v>3483</v>
      </c>
      <c r="AL42" s="58">
        <v>13070</v>
      </c>
      <c r="AM42" s="58">
        <v>22410</v>
      </c>
      <c r="AN42" s="58">
        <v>15671</v>
      </c>
      <c r="AO42" s="58">
        <v>6739</v>
      </c>
      <c r="AP42" s="58">
        <v>19033</v>
      </c>
      <c r="AQ42" s="58">
        <v>9833</v>
      </c>
      <c r="AR42" s="58">
        <v>4183</v>
      </c>
      <c r="AS42" s="59">
        <v>291</v>
      </c>
      <c r="AT42" s="64">
        <v>4726</v>
      </c>
      <c r="AU42" s="59">
        <v>11151</v>
      </c>
      <c r="AV42" s="58">
        <v>4175</v>
      </c>
      <c r="AW42" s="65">
        <v>822</v>
      </c>
      <c r="AX42" s="65">
        <v>632</v>
      </c>
      <c r="AY42" s="65">
        <v>2252</v>
      </c>
      <c r="AZ42" s="65">
        <v>2318</v>
      </c>
      <c r="BA42" s="65">
        <v>953</v>
      </c>
      <c r="BB42" s="65">
        <v>13636</v>
      </c>
      <c r="BC42" s="65">
        <v>764</v>
      </c>
      <c r="BD42" s="65">
        <v>4749</v>
      </c>
      <c r="BE42" s="65">
        <v>2678</v>
      </c>
      <c r="BF42" s="65">
        <v>1387</v>
      </c>
      <c r="BG42" s="65">
        <v>257</v>
      </c>
      <c r="BH42" s="65">
        <v>982</v>
      </c>
      <c r="BI42" s="65">
        <v>1818</v>
      </c>
      <c r="BJ42" s="65">
        <v>1002</v>
      </c>
      <c r="BK42" s="66">
        <v>10416</v>
      </c>
      <c r="BL42" s="62" t="s">
        <v>260</v>
      </c>
      <c r="BM42" s="65">
        <v>1661</v>
      </c>
      <c r="BN42" s="65">
        <v>510</v>
      </c>
      <c r="BO42" s="65">
        <v>2387</v>
      </c>
      <c r="BP42" s="65">
        <v>5858</v>
      </c>
      <c r="BQ42" s="65">
        <v>38735</v>
      </c>
      <c r="BR42" s="65">
        <v>6858</v>
      </c>
      <c r="BS42" s="65">
        <v>22491</v>
      </c>
      <c r="BT42" s="65">
        <v>9387</v>
      </c>
      <c r="BU42" s="65">
        <v>21439</v>
      </c>
      <c r="BV42" s="65">
        <v>16358</v>
      </c>
      <c r="BW42" s="65">
        <v>518</v>
      </c>
      <c r="BX42" s="65">
        <v>4563</v>
      </c>
      <c r="BY42" s="65">
        <v>30172</v>
      </c>
      <c r="BZ42" s="65">
        <v>3921</v>
      </c>
      <c r="CA42" s="66">
        <v>6260</v>
      </c>
      <c r="CB42" s="65">
        <v>4589</v>
      </c>
      <c r="CC42" s="65">
        <v>15401</v>
      </c>
      <c r="CD42" s="65">
        <v>77402</v>
      </c>
      <c r="CE42" s="65">
        <v>17097</v>
      </c>
      <c r="CF42" s="65">
        <v>27862</v>
      </c>
      <c r="CG42" s="65">
        <v>21087</v>
      </c>
      <c r="CH42" s="65">
        <v>11356</v>
      </c>
      <c r="CI42" s="65">
        <v>78662</v>
      </c>
      <c r="CJ42" s="65">
        <v>432774</v>
      </c>
      <c r="CK42" s="65">
        <v>78717</v>
      </c>
      <c r="CL42" s="54"/>
      <c r="CM42" s="65">
        <v>381479</v>
      </c>
      <c r="CN42" s="65">
        <v>60876</v>
      </c>
      <c r="CO42" s="66">
        <v>14441</v>
      </c>
    </row>
    <row r="43" spans="1:93" s="10" customFormat="1" ht="11.25" customHeight="1">
      <c r="A43" s="62" t="s">
        <v>261</v>
      </c>
      <c r="B43" s="51">
        <v>3.54</v>
      </c>
      <c r="C43" s="53">
        <v>1.66</v>
      </c>
      <c r="D43" s="52">
        <v>45.8</v>
      </c>
      <c r="E43" s="53"/>
      <c r="F43" s="58">
        <v>932834</v>
      </c>
      <c r="G43" s="58">
        <v>489188</v>
      </c>
      <c r="H43" s="58">
        <v>482183</v>
      </c>
      <c r="I43" s="58">
        <v>448041</v>
      </c>
      <c r="J43" s="58">
        <v>389883</v>
      </c>
      <c r="K43" s="58">
        <v>384291</v>
      </c>
      <c r="L43" s="58">
        <v>5492</v>
      </c>
      <c r="M43" s="58">
        <v>100</v>
      </c>
      <c r="N43" s="59">
        <v>46869</v>
      </c>
      <c r="O43" s="60">
        <v>11239</v>
      </c>
      <c r="P43" s="58">
        <v>2745</v>
      </c>
      <c r="Q43" s="58">
        <v>31397</v>
      </c>
      <c r="R43" s="58">
        <v>7004</v>
      </c>
      <c r="S43" s="58">
        <v>364366</v>
      </c>
      <c r="T43" s="58">
        <v>79280</v>
      </c>
      <c r="U43" s="58"/>
      <c r="V43" s="58">
        <v>932834</v>
      </c>
      <c r="W43" s="58">
        <v>410632</v>
      </c>
      <c r="X43" s="58">
        <v>333401</v>
      </c>
      <c r="Y43" s="58">
        <v>79016</v>
      </c>
      <c r="Z43" s="58">
        <v>8635</v>
      </c>
      <c r="AA43" s="58">
        <v>8104</v>
      </c>
      <c r="AB43" s="58">
        <v>7148</v>
      </c>
      <c r="AC43" s="58">
        <v>4124</v>
      </c>
      <c r="AD43" s="59">
        <v>9742</v>
      </c>
      <c r="AE43" s="60">
        <v>3107</v>
      </c>
      <c r="AF43" s="62" t="s">
        <v>261</v>
      </c>
      <c r="AG43" s="58">
        <v>3331</v>
      </c>
      <c r="AH43" s="58">
        <v>5016</v>
      </c>
      <c r="AI43" s="58">
        <v>8584</v>
      </c>
      <c r="AJ43" s="58">
        <v>3650</v>
      </c>
      <c r="AK43" s="58">
        <v>3566</v>
      </c>
      <c r="AL43" s="58">
        <v>14009</v>
      </c>
      <c r="AM43" s="58">
        <v>21109</v>
      </c>
      <c r="AN43" s="58">
        <v>16061</v>
      </c>
      <c r="AO43" s="58">
        <v>5049</v>
      </c>
      <c r="AP43" s="58">
        <v>18854</v>
      </c>
      <c r="AQ43" s="58">
        <v>8857</v>
      </c>
      <c r="AR43" s="58">
        <v>4497</v>
      </c>
      <c r="AS43" s="59">
        <v>543</v>
      </c>
      <c r="AT43" s="64">
        <v>4957</v>
      </c>
      <c r="AU43" s="59">
        <v>12194</v>
      </c>
      <c r="AV43" s="58">
        <v>3883</v>
      </c>
      <c r="AW43" s="65">
        <v>1270</v>
      </c>
      <c r="AX43" s="65">
        <v>1403</v>
      </c>
      <c r="AY43" s="65">
        <v>2423</v>
      </c>
      <c r="AZ43" s="65">
        <v>2377</v>
      </c>
      <c r="BA43" s="65">
        <v>839</v>
      </c>
      <c r="BB43" s="65">
        <v>19050</v>
      </c>
      <c r="BC43" s="65">
        <v>510</v>
      </c>
      <c r="BD43" s="65">
        <v>7341</v>
      </c>
      <c r="BE43" s="65">
        <v>3980</v>
      </c>
      <c r="BF43" s="65">
        <v>1826</v>
      </c>
      <c r="BG43" s="65">
        <v>287</v>
      </c>
      <c r="BH43" s="65">
        <v>1365</v>
      </c>
      <c r="BI43" s="65">
        <v>2180</v>
      </c>
      <c r="BJ43" s="65">
        <v>1559</v>
      </c>
      <c r="BK43" s="66">
        <v>10358</v>
      </c>
      <c r="BL43" s="62" t="s">
        <v>261</v>
      </c>
      <c r="BM43" s="65">
        <v>1850</v>
      </c>
      <c r="BN43" s="65">
        <v>513</v>
      </c>
      <c r="BO43" s="65">
        <v>2364</v>
      </c>
      <c r="BP43" s="65">
        <v>5630</v>
      </c>
      <c r="BQ43" s="65">
        <v>36928</v>
      </c>
      <c r="BR43" s="65">
        <v>8104</v>
      </c>
      <c r="BS43" s="65">
        <v>19879</v>
      </c>
      <c r="BT43" s="65">
        <v>8945</v>
      </c>
      <c r="BU43" s="65">
        <v>19823</v>
      </c>
      <c r="BV43" s="65">
        <v>15936</v>
      </c>
      <c r="BW43" s="65">
        <v>343</v>
      </c>
      <c r="BX43" s="65">
        <v>3544</v>
      </c>
      <c r="BY43" s="65">
        <v>31955</v>
      </c>
      <c r="BZ43" s="65">
        <v>3537</v>
      </c>
      <c r="CA43" s="66">
        <v>7056</v>
      </c>
      <c r="CB43" s="65">
        <v>4767</v>
      </c>
      <c r="CC43" s="65">
        <v>16594</v>
      </c>
      <c r="CD43" s="65">
        <v>84115</v>
      </c>
      <c r="CE43" s="65">
        <v>18679</v>
      </c>
      <c r="CF43" s="65">
        <v>28729</v>
      </c>
      <c r="CG43" s="65">
        <v>23416</v>
      </c>
      <c r="CH43" s="65">
        <v>13291</v>
      </c>
      <c r="CI43" s="65">
        <v>77231</v>
      </c>
      <c r="CJ43" s="65">
        <v>446600</v>
      </c>
      <c r="CK43" s="65">
        <v>75602</v>
      </c>
      <c r="CL43" s="54"/>
      <c r="CM43" s="65">
        <v>411957</v>
      </c>
      <c r="CN43" s="65">
        <v>78556</v>
      </c>
      <c r="CO43" s="66">
        <v>58127</v>
      </c>
    </row>
    <row r="44" spans="1:93" s="10" customFormat="1" ht="11.25" customHeight="1">
      <c r="A44" s="62" t="s">
        <v>262</v>
      </c>
      <c r="B44" s="51">
        <v>3.54</v>
      </c>
      <c r="C44" s="53">
        <v>1.65</v>
      </c>
      <c r="D44" s="52">
        <v>45.9</v>
      </c>
      <c r="E44" s="53"/>
      <c r="F44" s="58">
        <v>891110</v>
      </c>
      <c r="G44" s="58">
        <v>455805</v>
      </c>
      <c r="H44" s="58">
        <v>448946</v>
      </c>
      <c r="I44" s="58">
        <v>441108</v>
      </c>
      <c r="J44" s="58">
        <v>382924</v>
      </c>
      <c r="K44" s="58">
        <v>378886</v>
      </c>
      <c r="L44" s="58">
        <v>2453</v>
      </c>
      <c r="M44" s="58">
        <v>1585</v>
      </c>
      <c r="N44" s="59">
        <v>46405</v>
      </c>
      <c r="O44" s="60">
        <v>11732</v>
      </c>
      <c r="P44" s="58">
        <v>3430</v>
      </c>
      <c r="Q44" s="58">
        <v>4407</v>
      </c>
      <c r="R44" s="58">
        <v>6860</v>
      </c>
      <c r="S44" s="58">
        <v>359619</v>
      </c>
      <c r="T44" s="58">
        <v>75686</v>
      </c>
      <c r="U44" s="58"/>
      <c r="V44" s="58">
        <v>891110</v>
      </c>
      <c r="W44" s="58">
        <v>399689</v>
      </c>
      <c r="X44" s="58">
        <v>321895</v>
      </c>
      <c r="Y44" s="58">
        <v>73294</v>
      </c>
      <c r="Z44" s="58">
        <v>7555</v>
      </c>
      <c r="AA44" s="58">
        <v>7942</v>
      </c>
      <c r="AB44" s="58">
        <v>6766</v>
      </c>
      <c r="AC44" s="58">
        <v>3832</v>
      </c>
      <c r="AD44" s="59">
        <v>8596</v>
      </c>
      <c r="AE44" s="60">
        <v>2447</v>
      </c>
      <c r="AF44" s="62" t="s">
        <v>262</v>
      </c>
      <c r="AG44" s="58">
        <v>3316</v>
      </c>
      <c r="AH44" s="58">
        <v>4839</v>
      </c>
      <c r="AI44" s="58">
        <v>7944</v>
      </c>
      <c r="AJ44" s="58">
        <v>3180</v>
      </c>
      <c r="AK44" s="58">
        <v>3265</v>
      </c>
      <c r="AL44" s="58">
        <v>13613</v>
      </c>
      <c r="AM44" s="58">
        <v>23864</v>
      </c>
      <c r="AN44" s="58">
        <v>15525</v>
      </c>
      <c r="AO44" s="58">
        <v>8340</v>
      </c>
      <c r="AP44" s="58">
        <v>18919</v>
      </c>
      <c r="AQ44" s="58">
        <v>7611</v>
      </c>
      <c r="AR44" s="58">
        <v>5151</v>
      </c>
      <c r="AS44" s="59">
        <v>1215</v>
      </c>
      <c r="AT44" s="64">
        <v>4942</v>
      </c>
      <c r="AU44" s="59">
        <v>11966</v>
      </c>
      <c r="AV44" s="58">
        <v>3952</v>
      </c>
      <c r="AW44" s="65">
        <v>1439</v>
      </c>
      <c r="AX44" s="65">
        <v>929</v>
      </c>
      <c r="AY44" s="65">
        <v>2473</v>
      </c>
      <c r="AZ44" s="65">
        <v>2156</v>
      </c>
      <c r="BA44" s="65">
        <v>1016</v>
      </c>
      <c r="BB44" s="65">
        <v>20322</v>
      </c>
      <c r="BC44" s="65">
        <v>1273</v>
      </c>
      <c r="BD44" s="65">
        <v>8448</v>
      </c>
      <c r="BE44" s="65">
        <v>3331</v>
      </c>
      <c r="BF44" s="65">
        <v>1625</v>
      </c>
      <c r="BG44" s="65">
        <v>797</v>
      </c>
      <c r="BH44" s="65">
        <v>1504</v>
      </c>
      <c r="BI44" s="65">
        <v>1840</v>
      </c>
      <c r="BJ44" s="65">
        <v>1503</v>
      </c>
      <c r="BK44" s="66">
        <v>10539</v>
      </c>
      <c r="BL44" s="62" t="s">
        <v>262</v>
      </c>
      <c r="BM44" s="65">
        <v>1686</v>
      </c>
      <c r="BN44" s="65">
        <v>612</v>
      </c>
      <c r="BO44" s="65">
        <v>2075</v>
      </c>
      <c r="BP44" s="65">
        <v>6166</v>
      </c>
      <c r="BQ44" s="65">
        <v>39122</v>
      </c>
      <c r="BR44" s="65">
        <v>6661</v>
      </c>
      <c r="BS44" s="65">
        <v>20232</v>
      </c>
      <c r="BT44" s="65">
        <v>12229</v>
      </c>
      <c r="BU44" s="65">
        <v>14543</v>
      </c>
      <c r="BV44" s="65">
        <v>10852</v>
      </c>
      <c r="BW44" s="65">
        <v>213</v>
      </c>
      <c r="BX44" s="65">
        <v>3478</v>
      </c>
      <c r="BY44" s="65">
        <v>31069</v>
      </c>
      <c r="BZ44" s="65">
        <v>4044</v>
      </c>
      <c r="CA44" s="66">
        <v>6857</v>
      </c>
      <c r="CB44" s="65">
        <v>4817</v>
      </c>
      <c r="CC44" s="65">
        <v>15352</v>
      </c>
      <c r="CD44" s="65">
        <v>78256</v>
      </c>
      <c r="CE44" s="65">
        <v>16729</v>
      </c>
      <c r="CF44" s="65">
        <v>28702</v>
      </c>
      <c r="CG44" s="65">
        <v>24806</v>
      </c>
      <c r="CH44" s="65">
        <v>8019</v>
      </c>
      <c r="CI44" s="65">
        <v>77794</v>
      </c>
      <c r="CJ44" s="65">
        <v>413452</v>
      </c>
      <c r="CK44" s="65">
        <v>77969</v>
      </c>
      <c r="CL44" s="54"/>
      <c r="CM44" s="65">
        <v>378011</v>
      </c>
      <c r="CN44" s="65">
        <v>56116</v>
      </c>
      <c r="CO44" s="66">
        <v>25879</v>
      </c>
    </row>
    <row r="45" spans="1:93" s="10" customFormat="1" ht="11.25" customHeight="1">
      <c r="A45" s="70" t="s">
        <v>263</v>
      </c>
      <c r="B45" s="71">
        <v>3.54</v>
      </c>
      <c r="C45" s="72">
        <v>1.66</v>
      </c>
      <c r="D45" s="73">
        <v>45.7</v>
      </c>
      <c r="E45" s="72"/>
      <c r="F45" s="74">
        <v>1670743</v>
      </c>
      <c r="G45" s="74">
        <v>1080114</v>
      </c>
      <c r="H45" s="74">
        <v>1057446</v>
      </c>
      <c r="I45" s="74">
        <v>1018950</v>
      </c>
      <c r="J45" s="74">
        <v>897087</v>
      </c>
      <c r="K45" s="74">
        <v>383345</v>
      </c>
      <c r="L45" s="74">
        <v>3506</v>
      </c>
      <c r="M45" s="74">
        <v>510236</v>
      </c>
      <c r="N45" s="75">
        <v>102505</v>
      </c>
      <c r="O45" s="76">
        <v>19299</v>
      </c>
      <c r="P45" s="74">
        <v>4735</v>
      </c>
      <c r="Q45" s="74">
        <v>33761</v>
      </c>
      <c r="R45" s="74">
        <v>22668</v>
      </c>
      <c r="S45" s="74">
        <v>512958</v>
      </c>
      <c r="T45" s="74">
        <v>77672</v>
      </c>
      <c r="U45" s="74"/>
      <c r="V45" s="74">
        <v>1670743</v>
      </c>
      <c r="W45" s="74">
        <v>525763</v>
      </c>
      <c r="X45" s="74">
        <v>418221</v>
      </c>
      <c r="Y45" s="74">
        <v>93183</v>
      </c>
      <c r="Z45" s="74">
        <v>9322</v>
      </c>
      <c r="AA45" s="74">
        <v>12198</v>
      </c>
      <c r="AB45" s="74">
        <v>8175</v>
      </c>
      <c r="AC45" s="74">
        <v>4189</v>
      </c>
      <c r="AD45" s="75">
        <v>9416</v>
      </c>
      <c r="AE45" s="76">
        <v>2840</v>
      </c>
      <c r="AF45" s="70" t="s">
        <v>263</v>
      </c>
      <c r="AG45" s="74">
        <v>3893</v>
      </c>
      <c r="AH45" s="74">
        <v>6676</v>
      </c>
      <c r="AI45" s="74">
        <v>10899</v>
      </c>
      <c r="AJ45" s="74">
        <v>3902</v>
      </c>
      <c r="AK45" s="74">
        <v>4758</v>
      </c>
      <c r="AL45" s="74">
        <v>16916</v>
      </c>
      <c r="AM45" s="74">
        <v>26307</v>
      </c>
      <c r="AN45" s="74">
        <v>16083</v>
      </c>
      <c r="AO45" s="74">
        <v>10224</v>
      </c>
      <c r="AP45" s="74">
        <v>21894</v>
      </c>
      <c r="AQ45" s="74">
        <v>8316</v>
      </c>
      <c r="AR45" s="74">
        <v>6385</v>
      </c>
      <c r="AS45" s="75">
        <v>2525</v>
      </c>
      <c r="AT45" s="77">
        <v>4668</v>
      </c>
      <c r="AU45" s="75">
        <v>17291</v>
      </c>
      <c r="AV45" s="74">
        <v>5885</v>
      </c>
      <c r="AW45" s="78">
        <v>1857</v>
      </c>
      <c r="AX45" s="78">
        <v>1522</v>
      </c>
      <c r="AY45" s="78">
        <v>3988</v>
      </c>
      <c r="AZ45" s="78">
        <v>2941</v>
      </c>
      <c r="BA45" s="78">
        <v>1098</v>
      </c>
      <c r="BB45" s="78">
        <v>23973</v>
      </c>
      <c r="BC45" s="78">
        <v>561</v>
      </c>
      <c r="BD45" s="78">
        <v>10456</v>
      </c>
      <c r="BE45" s="78">
        <v>4208</v>
      </c>
      <c r="BF45" s="78">
        <v>2413</v>
      </c>
      <c r="BG45" s="78">
        <v>279</v>
      </c>
      <c r="BH45" s="78">
        <v>2161</v>
      </c>
      <c r="BI45" s="78">
        <v>2465</v>
      </c>
      <c r="BJ45" s="78">
        <v>1428</v>
      </c>
      <c r="BK45" s="79">
        <v>12179</v>
      </c>
      <c r="BL45" s="70" t="s">
        <v>263</v>
      </c>
      <c r="BM45" s="78">
        <v>2117</v>
      </c>
      <c r="BN45" s="78">
        <v>555</v>
      </c>
      <c r="BO45" s="78">
        <v>3011</v>
      </c>
      <c r="BP45" s="78">
        <v>6496</v>
      </c>
      <c r="BQ45" s="78">
        <v>46070</v>
      </c>
      <c r="BR45" s="78">
        <v>7004</v>
      </c>
      <c r="BS45" s="78">
        <v>27826</v>
      </c>
      <c r="BT45" s="78">
        <v>11240</v>
      </c>
      <c r="BU45" s="78">
        <v>14072</v>
      </c>
      <c r="BV45" s="78">
        <v>8970</v>
      </c>
      <c r="BW45" s="78">
        <v>487</v>
      </c>
      <c r="BX45" s="78">
        <v>4614</v>
      </c>
      <c r="BY45" s="78">
        <v>45525</v>
      </c>
      <c r="BZ45" s="78">
        <v>7000</v>
      </c>
      <c r="CA45" s="79">
        <v>12702</v>
      </c>
      <c r="CB45" s="78">
        <v>5313</v>
      </c>
      <c r="CC45" s="78">
        <v>20510</v>
      </c>
      <c r="CD45" s="78">
        <v>117727</v>
      </c>
      <c r="CE45" s="78">
        <v>22026</v>
      </c>
      <c r="CF45" s="78">
        <v>44304</v>
      </c>
      <c r="CG45" s="78">
        <v>43378</v>
      </c>
      <c r="CH45" s="78">
        <v>8018</v>
      </c>
      <c r="CI45" s="78">
        <v>107542</v>
      </c>
      <c r="CJ45" s="78">
        <v>1024679</v>
      </c>
      <c r="CK45" s="78">
        <v>120301</v>
      </c>
      <c r="CL45" s="80"/>
      <c r="CM45" s="78">
        <v>972572</v>
      </c>
      <c r="CN45" s="78">
        <v>554351</v>
      </c>
      <c r="CO45" s="79">
        <v>451798</v>
      </c>
    </row>
    <row r="46" spans="1:93" s="10" customFormat="1" ht="16.5" customHeight="1">
      <c r="A46" s="39" t="s">
        <v>265</v>
      </c>
      <c r="B46" s="40"/>
      <c r="C46" s="40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</row>
    <row r="47" spans="1:93" s="10" customFormat="1" ht="11.25" customHeight="1">
      <c r="A47" s="42" t="s">
        <v>245</v>
      </c>
      <c r="B47" s="82" t="s">
        <v>266</v>
      </c>
      <c r="C47" s="45" t="s">
        <v>266</v>
      </c>
      <c r="D47" s="45" t="s">
        <v>266</v>
      </c>
      <c r="E47" s="45"/>
      <c r="F47" s="83" t="s">
        <v>267</v>
      </c>
      <c r="G47" s="83">
        <v>100</v>
      </c>
      <c r="H47" s="83">
        <v>97.7</v>
      </c>
      <c r="I47" s="83">
        <v>93.9</v>
      </c>
      <c r="J47" s="83">
        <v>82.5</v>
      </c>
      <c r="K47" s="83">
        <v>65.2</v>
      </c>
      <c r="L47" s="83">
        <v>0.8</v>
      </c>
      <c r="M47" s="83">
        <v>16.5</v>
      </c>
      <c r="N47" s="83">
        <v>8.6</v>
      </c>
      <c r="O47" s="84">
        <v>2.7</v>
      </c>
      <c r="P47" s="83">
        <v>0.9</v>
      </c>
      <c r="Q47" s="83">
        <v>2.9</v>
      </c>
      <c r="R47" s="83">
        <v>2.2999999999999998</v>
      </c>
      <c r="S47" s="83" t="s">
        <v>268</v>
      </c>
      <c r="T47" s="83" t="s">
        <v>268</v>
      </c>
      <c r="U47" s="83"/>
      <c r="V47" s="83" t="s">
        <v>268</v>
      </c>
      <c r="W47" s="83" t="s">
        <v>268</v>
      </c>
      <c r="X47" s="83">
        <v>100</v>
      </c>
      <c r="Y47" s="83">
        <v>23.1</v>
      </c>
      <c r="Z47" s="83">
        <v>2.7</v>
      </c>
      <c r="AA47" s="83">
        <v>2.7</v>
      </c>
      <c r="AB47" s="83">
        <v>2.1</v>
      </c>
      <c r="AC47" s="83">
        <v>1.1000000000000001</v>
      </c>
      <c r="AD47" s="83">
        <v>2.8</v>
      </c>
      <c r="AE47" s="84">
        <v>0.9</v>
      </c>
      <c r="AF47" s="42" t="s">
        <v>245</v>
      </c>
      <c r="AG47" s="83">
        <v>0.9</v>
      </c>
      <c r="AH47" s="83">
        <v>1.7</v>
      </c>
      <c r="AI47" s="83">
        <v>2.1</v>
      </c>
      <c r="AJ47" s="83">
        <v>0.9</v>
      </c>
      <c r="AK47" s="83">
        <v>1.2</v>
      </c>
      <c r="AL47" s="83">
        <v>4</v>
      </c>
      <c r="AM47" s="83">
        <v>6.4</v>
      </c>
      <c r="AN47" s="83">
        <v>4.4000000000000004</v>
      </c>
      <c r="AO47" s="83">
        <v>1.9</v>
      </c>
      <c r="AP47" s="83">
        <v>5.4</v>
      </c>
      <c r="AQ47" s="83">
        <v>2.2999999999999998</v>
      </c>
      <c r="AR47" s="83">
        <v>1.6</v>
      </c>
      <c r="AS47" s="83">
        <v>0.3</v>
      </c>
      <c r="AT47" s="84">
        <v>1.1000000000000001</v>
      </c>
      <c r="AU47" s="84">
        <v>3.7</v>
      </c>
      <c r="AV47" s="83">
        <v>1.3</v>
      </c>
      <c r="AW47" s="83">
        <v>0.5</v>
      </c>
      <c r="AX47" s="83">
        <v>0.3</v>
      </c>
      <c r="AY47" s="83">
        <v>0.8</v>
      </c>
      <c r="AZ47" s="83">
        <v>0.6</v>
      </c>
      <c r="BA47" s="83">
        <v>0.3</v>
      </c>
      <c r="BB47" s="83">
        <v>6.2</v>
      </c>
      <c r="BC47" s="83">
        <v>0.4</v>
      </c>
      <c r="BD47" s="83">
        <v>2.5</v>
      </c>
      <c r="BE47" s="83">
        <v>1.1000000000000001</v>
      </c>
      <c r="BF47" s="83">
        <v>0.5</v>
      </c>
      <c r="BG47" s="83">
        <v>0.1</v>
      </c>
      <c r="BH47" s="83">
        <v>0.5</v>
      </c>
      <c r="BI47" s="83">
        <v>0.6</v>
      </c>
      <c r="BJ47" s="83">
        <v>0.5</v>
      </c>
      <c r="BK47" s="84">
        <v>2.7</v>
      </c>
      <c r="BL47" s="42" t="s">
        <v>245</v>
      </c>
      <c r="BM47" s="83">
        <v>0.6</v>
      </c>
      <c r="BN47" s="83" t="s">
        <v>246</v>
      </c>
      <c r="BO47" s="83">
        <v>0.6</v>
      </c>
      <c r="BP47" s="83">
        <v>1.4</v>
      </c>
      <c r="BQ47" s="83">
        <v>10.6</v>
      </c>
      <c r="BR47" s="83">
        <v>2.2999999999999998</v>
      </c>
      <c r="BS47" s="83">
        <v>6.5</v>
      </c>
      <c r="BT47" s="83">
        <v>1.8</v>
      </c>
      <c r="BU47" s="83">
        <v>5.4</v>
      </c>
      <c r="BV47" s="83">
        <v>3.9</v>
      </c>
      <c r="BW47" s="83">
        <v>0.2</v>
      </c>
      <c r="BX47" s="83">
        <v>1.3</v>
      </c>
      <c r="BY47" s="83">
        <v>9.8000000000000007</v>
      </c>
      <c r="BZ47" s="83">
        <v>1</v>
      </c>
      <c r="CA47" s="84">
        <v>2.1</v>
      </c>
      <c r="CB47" s="83">
        <v>1.4</v>
      </c>
      <c r="CC47" s="83">
        <v>5.3</v>
      </c>
      <c r="CD47" s="83">
        <v>26.8</v>
      </c>
      <c r="CE47" s="83">
        <v>5.5</v>
      </c>
      <c r="CF47" s="83">
        <v>10.1</v>
      </c>
      <c r="CG47" s="83">
        <v>8.6</v>
      </c>
      <c r="CH47" s="83">
        <v>2.6</v>
      </c>
      <c r="CI47" s="83" t="s">
        <v>268</v>
      </c>
      <c r="CJ47" s="83" t="s">
        <v>268</v>
      </c>
      <c r="CK47" s="83" t="s">
        <v>268</v>
      </c>
      <c r="CL47" s="83"/>
      <c r="CM47" s="83" t="s">
        <v>268</v>
      </c>
      <c r="CN47" s="83" t="s">
        <v>268</v>
      </c>
      <c r="CO47" s="84" t="s">
        <v>268</v>
      </c>
    </row>
    <row r="48" spans="1:93" s="10" customFormat="1" ht="11.25" customHeight="1">
      <c r="A48" s="50" t="s">
        <v>247</v>
      </c>
      <c r="B48" s="85" t="s">
        <v>266</v>
      </c>
      <c r="C48" s="53" t="s">
        <v>266</v>
      </c>
      <c r="D48" s="53" t="s">
        <v>266</v>
      </c>
      <c r="E48" s="53"/>
      <c r="F48" s="86" t="s">
        <v>267</v>
      </c>
      <c r="G48" s="86">
        <v>100</v>
      </c>
      <c r="H48" s="86">
        <v>97.737190728377044</v>
      </c>
      <c r="I48" s="86">
        <v>93.980703681448404</v>
      </c>
      <c r="J48" s="86">
        <v>81.952534700262959</v>
      </c>
      <c r="K48" s="86">
        <v>65.546050660719629</v>
      </c>
      <c r="L48" s="86">
        <v>0.52296386874719336</v>
      </c>
      <c r="M48" s="86">
        <v>15.883593165585468</v>
      </c>
      <c r="N48" s="86">
        <v>9.5732958198511966</v>
      </c>
      <c r="O48" s="87">
        <v>2.4548731613342514</v>
      </c>
      <c r="P48" s="86">
        <v>0.7068231441366789</v>
      </c>
      <c r="Q48" s="86">
        <v>3.0496639027919632</v>
      </c>
      <c r="R48" s="86">
        <v>2.2628676674544264</v>
      </c>
      <c r="S48" s="86" t="s">
        <v>268</v>
      </c>
      <c r="T48" s="86" t="s">
        <v>268</v>
      </c>
      <c r="U48" s="86"/>
      <c r="V48" s="86" t="s">
        <v>268</v>
      </c>
      <c r="W48" s="86" t="s">
        <v>268</v>
      </c>
      <c r="X48" s="86">
        <v>100</v>
      </c>
      <c r="Y48" s="86">
        <v>22.578001294579831</v>
      </c>
      <c r="Z48" s="86">
        <v>2.4450685374203163</v>
      </c>
      <c r="AA48" s="86">
        <v>2.653793319091049</v>
      </c>
      <c r="AB48" s="86">
        <v>2.082481322492419</v>
      </c>
      <c r="AC48" s="86">
        <v>1.096412831783746</v>
      </c>
      <c r="AD48" s="86">
        <v>2.7471927732321308</v>
      </c>
      <c r="AE48" s="87">
        <v>0.90201136522880598</v>
      </c>
      <c r="AF48" s="50" t="s">
        <v>247</v>
      </c>
      <c r="AG48" s="86">
        <v>0.8979360126750614</v>
      </c>
      <c r="AH48" s="86">
        <v>1.5487769652493972</v>
      </c>
      <c r="AI48" s="86">
        <v>2.1476869633523328</v>
      </c>
      <c r="AJ48" s="86">
        <v>0.94812719675802137</v>
      </c>
      <c r="AK48" s="86">
        <v>1.1196494910814128</v>
      </c>
      <c r="AL48" s="86">
        <v>3.9887453538597635</v>
      </c>
      <c r="AM48" s="86">
        <v>6.6956374185048659</v>
      </c>
      <c r="AN48" s="86">
        <v>4.4473297622758672</v>
      </c>
      <c r="AO48" s="86">
        <v>2.2483314887000718</v>
      </c>
      <c r="AP48" s="86">
        <v>5.5915028660929718</v>
      </c>
      <c r="AQ48" s="86">
        <v>2.4266222048086301</v>
      </c>
      <c r="AR48" s="86">
        <v>1.6574053684071042</v>
      </c>
      <c r="AS48" s="86">
        <v>0.35469866700222785</v>
      </c>
      <c r="AT48" s="87">
        <v>1.1527289609328601</v>
      </c>
      <c r="AU48" s="87">
        <v>3.7293289062135067</v>
      </c>
      <c r="AV48" s="86">
        <v>1.3487987004630173</v>
      </c>
      <c r="AW48" s="86">
        <v>0.38720615754788662</v>
      </c>
      <c r="AX48" s="86">
        <v>0.27412108229924242</v>
      </c>
      <c r="AY48" s="86">
        <v>0.77114726655856258</v>
      </c>
      <c r="AZ48" s="86">
        <v>0.64047382765691541</v>
      </c>
      <c r="BA48" s="86">
        <v>0.30760570415895683</v>
      </c>
      <c r="BB48" s="86">
        <v>6.0300918312775442</v>
      </c>
      <c r="BC48" s="86">
        <v>0.33293962091118212</v>
      </c>
      <c r="BD48" s="86">
        <v>2.4168508916680729</v>
      </c>
      <c r="BE48" s="86">
        <v>1.1171232491475125</v>
      </c>
      <c r="BF48" s="86">
        <v>0.50627318303623781</v>
      </c>
      <c r="BG48" s="86">
        <v>0.1214026076536551</v>
      </c>
      <c r="BH48" s="86">
        <v>0.4327261773002386</v>
      </c>
      <c r="BI48" s="86">
        <v>0.6049396132847914</v>
      </c>
      <c r="BJ48" s="86">
        <v>0.49790798568907779</v>
      </c>
      <c r="BK48" s="87">
        <v>2.669308257760568</v>
      </c>
      <c r="BL48" s="50" t="s">
        <v>247</v>
      </c>
      <c r="BM48" s="86">
        <v>0.47769805021787637</v>
      </c>
      <c r="BN48" s="86">
        <v>0.1158258094222151</v>
      </c>
      <c r="BO48" s="86">
        <v>0.66154173208679978</v>
      </c>
      <c r="BP48" s="86">
        <v>1.4142426660336762</v>
      </c>
      <c r="BQ48" s="86">
        <v>11.017346225746886</v>
      </c>
      <c r="BR48" s="86">
        <v>2.3061728959979559</v>
      </c>
      <c r="BS48" s="86">
        <v>6.6793836732320351</v>
      </c>
      <c r="BT48" s="86">
        <v>2.0317658240458192</v>
      </c>
      <c r="BU48" s="86">
        <v>5.2813709200001142</v>
      </c>
      <c r="BV48" s="86">
        <v>3.7720128619079896</v>
      </c>
      <c r="BW48" s="86">
        <v>0.1722611009267018</v>
      </c>
      <c r="BX48" s="86">
        <v>1.3371207896364976</v>
      </c>
      <c r="BY48" s="86">
        <v>9.5008622588034761</v>
      </c>
      <c r="BZ48" s="86">
        <v>0.98807041827893327</v>
      </c>
      <c r="CA48" s="87">
        <v>2.0249735697895783</v>
      </c>
      <c r="CB48" s="86">
        <v>1.3721783545871309</v>
      </c>
      <c r="CC48" s="86">
        <v>5.1154492563792369</v>
      </c>
      <c r="CD48" s="86">
        <v>26.906573853491309</v>
      </c>
      <c r="CE48" s="86">
        <v>5.3151176990416484</v>
      </c>
      <c r="CF48" s="86">
        <v>9.8814429893926441</v>
      </c>
      <c r="CG48" s="86">
        <v>8.8139389450223025</v>
      </c>
      <c r="CH48" s="86">
        <v>2.8960980525057938</v>
      </c>
      <c r="CI48" s="86" t="s">
        <v>268</v>
      </c>
      <c r="CJ48" s="86" t="s">
        <v>268</v>
      </c>
      <c r="CK48" s="86" t="s">
        <v>268</v>
      </c>
      <c r="CL48" s="86"/>
      <c r="CM48" s="86" t="s">
        <v>268</v>
      </c>
      <c r="CN48" s="86" t="s">
        <v>268</v>
      </c>
      <c r="CO48" s="87" t="s">
        <v>268</v>
      </c>
    </row>
    <row r="49" spans="1:93" s="10" customFormat="1" ht="11.25" customHeight="1">
      <c r="A49" s="50" t="s">
        <v>248</v>
      </c>
      <c r="B49" s="85" t="s">
        <v>266</v>
      </c>
      <c r="C49" s="53" t="s">
        <v>266</v>
      </c>
      <c r="D49" s="53" t="s">
        <v>266</v>
      </c>
      <c r="E49" s="53"/>
      <c r="F49" s="86" t="s">
        <v>267</v>
      </c>
      <c r="G49" s="86">
        <v>100</v>
      </c>
      <c r="H49" s="86">
        <v>97.824602881843546</v>
      </c>
      <c r="I49" s="86">
        <v>95.912774974464412</v>
      </c>
      <c r="J49" s="86">
        <v>87.283676085689009</v>
      </c>
      <c r="K49" s="86">
        <v>79.740526112457417</v>
      </c>
      <c r="L49" s="86">
        <v>0.77907394650932937</v>
      </c>
      <c r="M49" s="86">
        <v>16.100000000000001</v>
      </c>
      <c r="N49" s="86">
        <v>9.5</v>
      </c>
      <c r="O49" s="87">
        <v>2.4</v>
      </c>
      <c r="P49" s="86">
        <v>0.7</v>
      </c>
      <c r="Q49" s="86">
        <v>3.3</v>
      </c>
      <c r="R49" s="86">
        <v>2.2000000000000002</v>
      </c>
      <c r="S49" s="86" t="s">
        <v>268</v>
      </c>
      <c r="T49" s="86" t="s">
        <v>268</v>
      </c>
      <c r="U49" s="86"/>
      <c r="V49" s="86" t="s">
        <v>268</v>
      </c>
      <c r="W49" s="86" t="s">
        <v>268</v>
      </c>
      <c r="X49" s="86">
        <v>100</v>
      </c>
      <c r="Y49" s="86">
        <v>22.211824618377669</v>
      </c>
      <c r="Z49" s="86">
        <v>2.3560443850807076</v>
      </c>
      <c r="AA49" s="86">
        <v>2.5370653518620214</v>
      </c>
      <c r="AB49" s="86">
        <v>2.0159163887347678</v>
      </c>
      <c r="AC49" s="86">
        <v>1.1260210117937257</v>
      </c>
      <c r="AD49" s="86">
        <v>2.6968831037147556</v>
      </c>
      <c r="AE49" s="87">
        <v>0.86447520976968339</v>
      </c>
      <c r="AF49" s="50" t="s">
        <v>248</v>
      </c>
      <c r="AG49" s="86">
        <v>0.89693152759331918</v>
      </c>
      <c r="AH49" s="86">
        <v>1.5049781358133434</v>
      </c>
      <c r="AI49" s="86">
        <v>2.1282578917418338</v>
      </c>
      <c r="AJ49" s="86">
        <v>0.95094642148958863</v>
      </c>
      <c r="AK49" s="86">
        <v>1.1068315100147879</v>
      </c>
      <c r="AL49" s="86">
        <v>4.0271893918538906</v>
      </c>
      <c r="AM49" s="86">
        <v>7.0160372115237459</v>
      </c>
      <c r="AN49" s="86">
        <v>4.5167349039032398</v>
      </c>
      <c r="AO49" s="86">
        <v>2.4991838539058215</v>
      </c>
      <c r="AP49" s="86">
        <v>5.6776523800431082</v>
      </c>
      <c r="AQ49" s="86">
        <v>2.4212176189002852</v>
      </c>
      <c r="AR49" s="86">
        <v>1.6991474649246705</v>
      </c>
      <c r="AS49" s="86">
        <v>0.36460053379981988</v>
      </c>
      <c r="AT49" s="87">
        <v>1.1926867624183319</v>
      </c>
      <c r="AU49" s="87">
        <v>3.6419779116989153</v>
      </c>
      <c r="AV49" s="86">
        <v>1.2742539903502867</v>
      </c>
      <c r="AW49" s="86">
        <v>0.39250822897955917</v>
      </c>
      <c r="AX49" s="86">
        <v>0.28059315934535844</v>
      </c>
      <c r="AY49" s="86">
        <v>0.77513741815440595</v>
      </c>
      <c r="AZ49" s="86">
        <v>0.64237449473568009</v>
      </c>
      <c r="BA49" s="86">
        <v>0.2768974034471926</v>
      </c>
      <c r="BB49" s="86">
        <v>5.8103679219759599</v>
      </c>
      <c r="BC49" s="86">
        <v>0.25832386098461568</v>
      </c>
      <c r="BD49" s="86">
        <v>2.4092774844600573</v>
      </c>
      <c r="BE49" s="86">
        <v>1.0592368074544345</v>
      </c>
      <c r="BF49" s="86">
        <v>0.47452558102731596</v>
      </c>
      <c r="BG49" s="86">
        <v>9.7321571985033134E-2</v>
      </c>
      <c r="BH49" s="86">
        <v>0.42776005446975618</v>
      </c>
      <c r="BI49" s="86">
        <v>0.61494061441467995</v>
      </c>
      <c r="BJ49" s="86">
        <v>0.46893456569419323</v>
      </c>
      <c r="BK49" s="87">
        <v>2.8026148894424101</v>
      </c>
      <c r="BL49" s="50" t="s">
        <v>248</v>
      </c>
      <c r="BM49" s="86">
        <v>0.45545453296306282</v>
      </c>
      <c r="BN49" s="86">
        <v>0.12774048591609025</v>
      </c>
      <c r="BO49" s="86">
        <v>0.68826346380457226</v>
      </c>
      <c r="BP49" s="86">
        <v>1.5312748604733695</v>
      </c>
      <c r="BQ49" s="86">
        <v>11.545138683240081</v>
      </c>
      <c r="BR49" s="86">
        <v>2.3278050194998507</v>
      </c>
      <c r="BS49" s="86">
        <v>7.0426892973278266</v>
      </c>
      <c r="BT49" s="86">
        <v>2.174644366412402</v>
      </c>
      <c r="BU49" s="86">
        <v>5.2624721100728777</v>
      </c>
      <c r="BV49" s="86">
        <v>3.8984775854773854</v>
      </c>
      <c r="BW49" s="86">
        <v>0.16232897060405235</v>
      </c>
      <c r="BX49" s="86">
        <v>1.2016418632485031</v>
      </c>
      <c r="BY49" s="86">
        <v>9.6101261816350316</v>
      </c>
      <c r="BZ49" s="86">
        <v>1.0466096414690345</v>
      </c>
      <c r="CA49" s="87">
        <v>2.0473540046121141</v>
      </c>
      <c r="CB49" s="86">
        <v>1.3546603718783301</v>
      </c>
      <c r="CC49" s="86">
        <v>5.1615258544184899</v>
      </c>
      <c r="CD49" s="86">
        <v>26.421598566046711</v>
      </c>
      <c r="CE49" s="86">
        <v>5.5613782137085064</v>
      </c>
      <c r="CF49" s="86">
        <v>9.3762274766184213</v>
      </c>
      <c r="CG49" s="86">
        <v>8.6893854573900668</v>
      </c>
      <c r="CH49" s="86">
        <v>2.7945600368438437</v>
      </c>
      <c r="CI49" s="86" t="s">
        <v>268</v>
      </c>
      <c r="CJ49" s="86" t="s">
        <v>268</v>
      </c>
      <c r="CK49" s="86" t="s">
        <v>268</v>
      </c>
      <c r="CL49" s="86"/>
      <c r="CM49" s="86" t="s">
        <v>268</v>
      </c>
      <c r="CN49" s="86" t="s">
        <v>268</v>
      </c>
      <c r="CO49" s="87" t="s">
        <v>268</v>
      </c>
    </row>
    <row r="50" spans="1:93" s="10" customFormat="1" ht="11.25" customHeight="1">
      <c r="A50" s="50" t="s">
        <v>249</v>
      </c>
      <c r="B50" s="85" t="s">
        <v>266</v>
      </c>
      <c r="C50" s="53" t="s">
        <v>266</v>
      </c>
      <c r="D50" s="53" t="s">
        <v>266</v>
      </c>
      <c r="E50" s="53"/>
      <c r="F50" s="86" t="s">
        <v>267</v>
      </c>
      <c r="G50" s="86">
        <v>100</v>
      </c>
      <c r="H50" s="86">
        <v>97.856206719903327</v>
      </c>
      <c r="I50" s="86">
        <v>93.84783326680737</v>
      </c>
      <c r="J50" s="86">
        <v>81.879065149211641</v>
      </c>
      <c r="K50" s="86">
        <v>65.310498051612498</v>
      </c>
      <c r="L50" s="86">
        <v>0.51440846316866495</v>
      </c>
      <c r="M50" s="86">
        <v>16.054228637215189</v>
      </c>
      <c r="N50" s="86">
        <v>9.4276670325945577</v>
      </c>
      <c r="O50" s="87">
        <v>2.4822287430593994</v>
      </c>
      <c r="P50" s="86">
        <v>0.66813457839352852</v>
      </c>
      <c r="Q50" s="86">
        <v>3.3401688719177249</v>
      </c>
      <c r="R50" s="86">
        <v>2.1437652789827983</v>
      </c>
      <c r="S50" s="86" t="s">
        <v>268</v>
      </c>
      <c r="T50" s="86" t="s">
        <v>268</v>
      </c>
      <c r="U50" s="86"/>
      <c r="V50" s="86" t="s">
        <v>268</v>
      </c>
      <c r="W50" s="86" t="s">
        <v>268</v>
      </c>
      <c r="X50" s="86">
        <v>100</v>
      </c>
      <c r="Y50" s="86">
        <v>22.335269037387622</v>
      </c>
      <c r="Z50" s="86">
        <v>2.2847008854902353</v>
      </c>
      <c r="AA50" s="86">
        <v>2.5367028036407575</v>
      </c>
      <c r="AB50" s="86">
        <v>2.0495922998093494</v>
      </c>
      <c r="AC50" s="86">
        <v>1.1305018088681373</v>
      </c>
      <c r="AD50" s="86">
        <v>2.666839716527551</v>
      </c>
      <c r="AE50" s="87">
        <v>0.82961408172271911</v>
      </c>
      <c r="AF50" s="50" t="s">
        <v>249</v>
      </c>
      <c r="AG50" s="86">
        <v>0.91207684532278366</v>
      </c>
      <c r="AH50" s="86">
        <v>1.5315145699749793</v>
      </c>
      <c r="AI50" s="86">
        <v>2.2694153322487423</v>
      </c>
      <c r="AJ50" s="86">
        <v>0.97468703062749529</v>
      </c>
      <c r="AK50" s="86">
        <v>1.0784004414169521</v>
      </c>
      <c r="AL50" s="86">
        <v>4.0711999205896872</v>
      </c>
      <c r="AM50" s="86">
        <v>6.7426066621710978</v>
      </c>
      <c r="AN50" s="86">
        <v>4.5481977260875457</v>
      </c>
      <c r="AO50" s="86">
        <v>2.1941293223047444</v>
      </c>
      <c r="AP50" s="86">
        <v>5.8274307641331946</v>
      </c>
      <c r="AQ50" s="86">
        <v>2.4860694085283135</v>
      </c>
      <c r="AR50" s="86">
        <v>1.7260558565805006</v>
      </c>
      <c r="AS50" s="86">
        <v>0.35993283677033033</v>
      </c>
      <c r="AT50" s="87">
        <v>1.2552095542164126</v>
      </c>
      <c r="AU50" s="87">
        <v>3.5228539991993726</v>
      </c>
      <c r="AV50" s="86">
        <v>1.2172053814467869</v>
      </c>
      <c r="AW50" s="86">
        <v>0.35834835869041953</v>
      </c>
      <c r="AX50" s="86">
        <v>0.27660793068560829</v>
      </c>
      <c r="AY50" s="86">
        <v>0.73876290475842077</v>
      </c>
      <c r="AZ50" s="86">
        <v>0.64854085879643963</v>
      </c>
      <c r="BA50" s="86">
        <v>0.28355167285933514</v>
      </c>
      <c r="BB50" s="86">
        <v>5.6661402160575669</v>
      </c>
      <c r="BC50" s="86">
        <v>0.23972221303121374</v>
      </c>
      <c r="BD50" s="86">
        <v>2.2881028531323966</v>
      </c>
      <c r="BE50" s="86">
        <v>1.0537478265853983</v>
      </c>
      <c r="BF50" s="86">
        <v>0.48773963483372529</v>
      </c>
      <c r="BG50" s="86">
        <v>0.11105327248316142</v>
      </c>
      <c r="BH50" s="86">
        <v>0.40856233313465223</v>
      </c>
      <c r="BI50" s="86">
        <v>0.62064938436036243</v>
      </c>
      <c r="BJ50" s="86">
        <v>0.45632968701431664</v>
      </c>
      <c r="BK50" s="87">
        <v>2.904185212438898</v>
      </c>
      <c r="BL50" s="50" t="s">
        <v>249</v>
      </c>
      <c r="BM50" s="86">
        <v>0.48403475226452208</v>
      </c>
      <c r="BN50" s="86">
        <v>0.13705735391228607</v>
      </c>
      <c r="BO50" s="86">
        <v>0.67722457227247246</v>
      </c>
      <c r="BP50" s="86">
        <v>1.6057520282484479</v>
      </c>
      <c r="BQ50" s="86">
        <v>11.618488435873143</v>
      </c>
      <c r="BR50" s="86">
        <v>2.3796530645437146</v>
      </c>
      <c r="BS50" s="86">
        <v>6.8384675860057031</v>
      </c>
      <c r="BT50" s="86">
        <v>2.4002046772860872</v>
      </c>
      <c r="BU50" s="86">
        <v>5.3578893260702101</v>
      </c>
      <c r="BV50" s="86">
        <v>3.9462591637590716</v>
      </c>
      <c r="BW50" s="86">
        <v>0.16182647448500967</v>
      </c>
      <c r="BX50" s="86">
        <v>1.2498502901225967</v>
      </c>
      <c r="BY50" s="86">
        <v>9.5894710499543976</v>
      </c>
      <c r="BZ50" s="86">
        <v>1.066446952372919</v>
      </c>
      <c r="CA50" s="87">
        <v>2.0782061098406808</v>
      </c>
      <c r="CB50" s="86">
        <v>1.348926772413491</v>
      </c>
      <c r="CC50" s="86">
        <v>5.0958446130308399</v>
      </c>
      <c r="CD50" s="86">
        <v>26.435618694418022</v>
      </c>
      <c r="CE50" s="86">
        <v>5.2387039528533883</v>
      </c>
      <c r="CF50" s="86">
        <v>9.6942563135626187</v>
      </c>
      <c r="CG50" s="86">
        <v>8.6065587140003075</v>
      </c>
      <c r="CH50" s="86">
        <v>2.8960997140017062</v>
      </c>
      <c r="CI50" s="86" t="s">
        <v>268</v>
      </c>
      <c r="CJ50" s="86" t="s">
        <v>268</v>
      </c>
      <c r="CK50" s="86" t="s">
        <v>268</v>
      </c>
      <c r="CL50" s="86"/>
      <c r="CM50" s="86" t="s">
        <v>268</v>
      </c>
      <c r="CN50" s="86" t="s">
        <v>268</v>
      </c>
      <c r="CO50" s="87" t="s">
        <v>268</v>
      </c>
    </row>
    <row r="51" spans="1:93" s="10" customFormat="1" ht="11.25" customHeight="1">
      <c r="A51" s="50" t="s">
        <v>250</v>
      </c>
      <c r="B51" s="85" t="s">
        <v>266</v>
      </c>
      <c r="C51" s="53" t="s">
        <v>266</v>
      </c>
      <c r="D51" s="53" t="s">
        <v>266</v>
      </c>
      <c r="E51" s="53"/>
      <c r="F51" s="86" t="s">
        <v>267</v>
      </c>
      <c r="G51" s="86">
        <v>100</v>
      </c>
      <c r="H51" s="86">
        <v>97.80149930706078</v>
      </c>
      <c r="I51" s="86">
        <v>93.609691130519622</v>
      </c>
      <c r="J51" s="86">
        <v>81.526300134795562</v>
      </c>
      <c r="K51" s="86">
        <v>65.623253324820524</v>
      </c>
      <c r="L51" s="86">
        <v>0.46118592364112737</v>
      </c>
      <c r="M51" s="86">
        <v>15.441889186893784</v>
      </c>
      <c r="N51" s="86">
        <v>9.4905503015566151</v>
      </c>
      <c r="O51" s="87">
        <v>2.5296738445376663</v>
      </c>
      <c r="P51" s="86">
        <v>0.56231797433648634</v>
      </c>
      <c r="Q51" s="86">
        <v>3.6294619016448002</v>
      </c>
      <c r="R51" s="86">
        <v>2.1984865426592735</v>
      </c>
      <c r="S51" s="86" t="s">
        <v>268</v>
      </c>
      <c r="T51" s="86" t="s">
        <v>268</v>
      </c>
      <c r="U51" s="86"/>
      <c r="V51" s="86" t="s">
        <v>268</v>
      </c>
      <c r="W51" s="86" t="s">
        <v>268</v>
      </c>
      <c r="X51" s="86">
        <v>100</v>
      </c>
      <c r="Y51" s="86">
        <v>22.675277687752278</v>
      </c>
      <c r="Z51" s="86">
        <v>2.2637871600718897</v>
      </c>
      <c r="AA51" s="86">
        <v>2.5047700421319345</v>
      </c>
      <c r="AB51" s="86">
        <v>2.060705341622227</v>
      </c>
      <c r="AC51" s="86">
        <v>1.1187177749624349</v>
      </c>
      <c r="AD51" s="86">
        <v>2.8481895053180524</v>
      </c>
      <c r="AE51" s="87">
        <v>0.82147255531657881</v>
      </c>
      <c r="AF51" s="50" t="s">
        <v>250</v>
      </c>
      <c r="AG51" s="86">
        <v>0.93395008986181904</v>
      </c>
      <c r="AH51" s="86">
        <v>1.5363130137591705</v>
      </c>
      <c r="AI51" s="86">
        <v>2.3432191155239974</v>
      </c>
      <c r="AJ51" s="86">
        <v>1.0172240063639846</v>
      </c>
      <c r="AK51" s="86">
        <v>1.0963495477446157</v>
      </c>
      <c r="AL51" s="86">
        <v>4.1306738163283345</v>
      </c>
      <c r="AM51" s="86">
        <v>6.2909873014937698</v>
      </c>
      <c r="AN51" s="86">
        <v>4.363100674700215</v>
      </c>
      <c r="AO51" s="86">
        <v>1.9279101971067441</v>
      </c>
      <c r="AP51" s="86">
        <v>5.8940632273651339</v>
      </c>
      <c r="AQ51" s="86">
        <v>2.5131139330013847</v>
      </c>
      <c r="AR51" s="86">
        <v>1.7341150820541531</v>
      </c>
      <c r="AS51" s="86">
        <v>0.3217819156772046</v>
      </c>
      <c r="AT51" s="87">
        <v>1.3251465778851537</v>
      </c>
      <c r="AU51" s="87">
        <v>3.4466397572257743</v>
      </c>
      <c r="AV51" s="86">
        <v>1.1733066203117175</v>
      </c>
      <c r="AW51" s="86">
        <v>0.31704428272590673</v>
      </c>
      <c r="AX51" s="86">
        <v>0.28013317226952655</v>
      </c>
      <c r="AY51" s="86">
        <v>0.71547685689873608</v>
      </c>
      <c r="AZ51" s="86">
        <v>0.65318051913614816</v>
      </c>
      <c r="BA51" s="86">
        <v>0.30749830588373944</v>
      </c>
      <c r="BB51" s="86">
        <v>5.3968474706107656</v>
      </c>
      <c r="BC51" s="86">
        <v>0.19096667746972687</v>
      </c>
      <c r="BD51" s="86">
        <v>2.1746442355852804</v>
      </c>
      <c r="BE51" s="86">
        <v>1.0412185851919509</v>
      </c>
      <c r="BF51" s="86">
        <v>0.47100556848649122</v>
      </c>
      <c r="BG51" s="86">
        <v>9.1052119855042579E-2</v>
      </c>
      <c r="BH51" s="86">
        <v>0.39499130844701097</v>
      </c>
      <c r="BI51" s="86">
        <v>0.59491470492914178</v>
      </c>
      <c r="BJ51" s="86">
        <v>0.43810141127250235</v>
      </c>
      <c r="BK51" s="87">
        <v>2.988291446922601</v>
      </c>
      <c r="BL51" s="50" t="s">
        <v>250</v>
      </c>
      <c r="BM51" s="86">
        <v>0.50223623346395219</v>
      </c>
      <c r="BN51" s="86">
        <v>0.15056716066114728</v>
      </c>
      <c r="BO51" s="86">
        <v>0.69046875460357682</v>
      </c>
      <c r="BP51" s="86">
        <v>1.6449957278807343</v>
      </c>
      <c r="BQ51" s="86">
        <v>11.680127279691229</v>
      </c>
      <c r="BR51" s="86">
        <v>2.2911994343124835</v>
      </c>
      <c r="BS51" s="86">
        <v>6.888329748681536</v>
      </c>
      <c r="BT51" s="86">
        <v>2.5005980966972094</v>
      </c>
      <c r="BU51" s="86">
        <v>5.307798827376919</v>
      </c>
      <c r="BV51" s="86">
        <v>3.9831000854423855</v>
      </c>
      <c r="BW51" s="86">
        <v>0.1667128251966648</v>
      </c>
      <c r="BX51" s="86">
        <v>1.1580094870510591</v>
      </c>
      <c r="BY51" s="86">
        <v>9.7534898794967742</v>
      </c>
      <c r="BZ51" s="86">
        <v>1.0366459444329867</v>
      </c>
      <c r="CA51" s="87">
        <v>2.1192068589611384</v>
      </c>
      <c r="CB51" s="86">
        <v>1.3776376653604787</v>
      </c>
      <c r="CC51" s="86">
        <v>5.2200465513685508</v>
      </c>
      <c r="CD51" s="86">
        <v>26.566429981438382</v>
      </c>
      <c r="CE51" s="86">
        <v>5.6631920096638284</v>
      </c>
      <c r="CF51" s="86">
        <v>9.1261659939306448</v>
      </c>
      <c r="CG51" s="86">
        <v>8.4158274653074461</v>
      </c>
      <c r="CH51" s="86">
        <v>3.3611973719100794</v>
      </c>
      <c r="CI51" s="86" t="s">
        <v>268</v>
      </c>
      <c r="CJ51" s="86" t="s">
        <v>268</v>
      </c>
      <c r="CK51" s="86" t="s">
        <v>268</v>
      </c>
      <c r="CL51" s="86"/>
      <c r="CM51" s="86" t="s">
        <v>268</v>
      </c>
      <c r="CN51" s="86" t="s">
        <v>268</v>
      </c>
      <c r="CO51" s="87" t="s">
        <v>268</v>
      </c>
    </row>
    <row r="52" spans="1:93" s="10" customFormat="1" ht="11.25" customHeight="1">
      <c r="A52" s="88" t="s">
        <v>251</v>
      </c>
      <c r="B52" s="89" t="s">
        <v>266</v>
      </c>
      <c r="C52" s="72" t="s">
        <v>266</v>
      </c>
      <c r="D52" s="72" t="s">
        <v>266</v>
      </c>
      <c r="E52" s="72"/>
      <c r="F52" s="90" t="s">
        <v>267</v>
      </c>
      <c r="G52" s="90">
        <v>100</v>
      </c>
      <c r="H52" s="90">
        <f t="shared" ref="H52:R52" si="4">H19/$G$19*100</f>
        <v>97.735578792162727</v>
      </c>
      <c r="I52" s="90">
        <f t="shared" si="4"/>
        <v>93.524190663404354</v>
      </c>
      <c r="J52" s="90">
        <f t="shared" si="4"/>
        <v>81.491075187159836</v>
      </c>
      <c r="K52" s="90">
        <f t="shared" si="4"/>
        <v>66.471392354328401</v>
      </c>
      <c r="L52" s="90">
        <f t="shared" si="4"/>
        <v>0.42931443533899039</v>
      </c>
      <c r="M52" s="90">
        <f t="shared" si="4"/>
        <v>14.590339395639079</v>
      </c>
      <c r="N52" s="90">
        <f t="shared" si="4"/>
        <v>9.7038461242865726</v>
      </c>
      <c r="O52" s="91">
        <f t="shared" si="4"/>
        <v>2.2982518697857386</v>
      </c>
      <c r="P52" s="90">
        <f t="shared" si="4"/>
        <v>0.59629260607899148</v>
      </c>
      <c r="Q52" s="90">
        <f t="shared" si="4"/>
        <v>3.6151535263861043</v>
      </c>
      <c r="R52" s="90">
        <f t="shared" si="4"/>
        <v>2.264421207837287</v>
      </c>
      <c r="S52" s="90" t="s">
        <v>268</v>
      </c>
      <c r="T52" s="90" t="s">
        <v>268</v>
      </c>
      <c r="U52" s="90"/>
      <c r="V52" s="90" t="s">
        <v>268</v>
      </c>
      <c r="W52" s="90" t="s">
        <v>268</v>
      </c>
      <c r="X52" s="90">
        <v>100</v>
      </c>
      <c r="Y52" s="90">
        <f t="shared" ref="Y52:AE52" si="5">Y19/$X$19*100</f>
        <v>22.548845436486729</v>
      </c>
      <c r="Z52" s="90">
        <f t="shared" si="5"/>
        <v>2.2511364610204221</v>
      </c>
      <c r="AA52" s="90">
        <f t="shared" si="5"/>
        <v>2.392851055962701</v>
      </c>
      <c r="AB52" s="90">
        <f t="shared" si="5"/>
        <v>2.0255534018724526</v>
      </c>
      <c r="AC52" s="90">
        <f t="shared" si="5"/>
        <v>1.1615445277993628</v>
      </c>
      <c r="AD52" s="90">
        <f t="shared" si="5"/>
        <v>2.6671327095676487</v>
      </c>
      <c r="AE52" s="91">
        <f t="shared" si="5"/>
        <v>0.84349913483564765</v>
      </c>
      <c r="AF52" s="88" t="s">
        <v>251</v>
      </c>
      <c r="AG52" s="90">
        <f t="shared" ref="AG52:BK52" si="6">AG19/$X$19*100</f>
        <v>0.93774283097952782</v>
      </c>
      <c r="AH52" s="90">
        <f t="shared" si="6"/>
        <v>1.5496167182298843</v>
      </c>
      <c r="AI52" s="90">
        <f t="shared" si="6"/>
        <v>2.3847386356305202</v>
      </c>
      <c r="AJ52" s="90">
        <f t="shared" si="6"/>
        <v>1.0823942665168396</v>
      </c>
      <c r="AK52" s="90">
        <f t="shared" si="6"/>
        <v>1.0597661504567508</v>
      </c>
      <c r="AL52" s="90">
        <f t="shared" si="6"/>
        <v>4.1927491812955031</v>
      </c>
      <c r="AM52" s="90">
        <f t="shared" si="6"/>
        <v>6.5325445268364648</v>
      </c>
      <c r="AN52" s="90">
        <f t="shared" si="6"/>
        <v>4.511444530784348</v>
      </c>
      <c r="AO52" s="90">
        <f t="shared" si="6"/>
        <v>2.0211481409799035</v>
      </c>
      <c r="AP52" s="90">
        <f t="shared" si="6"/>
        <v>5.9739189297189972</v>
      </c>
      <c r="AQ52" s="90">
        <f t="shared" si="6"/>
        <v>2.551584882877834</v>
      </c>
      <c r="AR52" s="90">
        <f t="shared" si="6"/>
        <v>1.749008936661496</v>
      </c>
      <c r="AS52" s="90">
        <f t="shared" si="6"/>
        <v>0.31474746541027665</v>
      </c>
      <c r="AT52" s="91">
        <f t="shared" si="6"/>
        <v>1.3586017172332845</v>
      </c>
      <c r="AU52" s="91">
        <f t="shared" si="6"/>
        <v>3.4982345254980354</v>
      </c>
      <c r="AV52" s="90">
        <f t="shared" si="6"/>
        <v>1.2281530353932621</v>
      </c>
      <c r="AW52" s="90">
        <f t="shared" si="6"/>
        <v>0.31537334947151313</v>
      </c>
      <c r="AX52" s="90">
        <f t="shared" si="6"/>
        <v>0.26934679850673687</v>
      </c>
      <c r="AY52" s="90">
        <f t="shared" si="6"/>
        <v>0.72954009076281789</v>
      </c>
      <c r="AZ52" s="90">
        <f t="shared" si="6"/>
        <v>0.67092364118163061</v>
      </c>
      <c r="BA52" s="90">
        <f t="shared" si="6"/>
        <v>0.28492168264596823</v>
      </c>
      <c r="BB52" s="90">
        <f t="shared" si="6"/>
        <v>5.452774158884039</v>
      </c>
      <c r="BC52" s="90">
        <f t="shared" si="6"/>
        <v>0.18675417488741308</v>
      </c>
      <c r="BD52" s="90">
        <f t="shared" si="6"/>
        <v>2.211633547770842</v>
      </c>
      <c r="BE52" s="90">
        <f t="shared" si="6"/>
        <v>1.0556016142031388</v>
      </c>
      <c r="BF52" s="90">
        <f t="shared" si="6"/>
        <v>0.47733288654840345</v>
      </c>
      <c r="BG52" s="90">
        <f t="shared" si="6"/>
        <v>0.10399304402083327</v>
      </c>
      <c r="BH52" s="90">
        <f t="shared" si="6"/>
        <v>0.38862585710007691</v>
      </c>
      <c r="BI52" s="90">
        <f t="shared" si="6"/>
        <v>0.60380961184596316</v>
      </c>
      <c r="BJ52" s="90">
        <f t="shared" si="6"/>
        <v>0.4252160022185183</v>
      </c>
      <c r="BK52" s="91">
        <f t="shared" si="6"/>
        <v>3.144008219302072</v>
      </c>
      <c r="BL52" s="88" t="s">
        <v>251</v>
      </c>
      <c r="BM52" s="90">
        <f t="shared" ref="BM52:CH52" si="7">BM19/$X$19*100</f>
        <v>0.52716288680838608</v>
      </c>
      <c r="BN52" s="90">
        <f t="shared" si="7"/>
        <v>0.15021217469675915</v>
      </c>
      <c r="BO52" s="90">
        <f t="shared" si="7"/>
        <v>0.73370462701642991</v>
      </c>
      <c r="BP52" s="90">
        <f t="shared" si="7"/>
        <v>1.7329766757082841</v>
      </c>
      <c r="BQ52" s="90">
        <f t="shared" si="7"/>
        <v>11.730993104683442</v>
      </c>
      <c r="BR52" s="90">
        <f t="shared" si="7"/>
        <v>2.3248222729990728</v>
      </c>
      <c r="BS52" s="90">
        <f t="shared" si="7"/>
        <v>6.59193129526225</v>
      </c>
      <c r="BT52" s="90">
        <f t="shared" si="7"/>
        <v>2.8142154639582255</v>
      </c>
      <c r="BU52" s="90">
        <f t="shared" si="7"/>
        <v>5.1456576645280689</v>
      </c>
      <c r="BV52" s="90">
        <f t="shared" si="7"/>
        <v>3.7143811787996701</v>
      </c>
      <c r="BW52" s="90">
        <f t="shared" si="7"/>
        <v>0.16571484144430931</v>
      </c>
      <c r="BX52" s="90">
        <f t="shared" si="7"/>
        <v>1.2654894268924086</v>
      </c>
      <c r="BY52" s="90">
        <f t="shared" si="7"/>
        <v>10.192521937236346</v>
      </c>
      <c r="BZ52" s="90">
        <f t="shared" si="7"/>
        <v>1.2189814266497581</v>
      </c>
      <c r="CA52" s="91">
        <f t="shared" si="7"/>
        <v>2.2083356202174032</v>
      </c>
      <c r="CB52" s="90">
        <f t="shared" si="7"/>
        <v>1.3956733116295998</v>
      </c>
      <c r="CC52" s="90">
        <f t="shared" si="7"/>
        <v>5.3695075062756912</v>
      </c>
      <c r="CD52" s="90">
        <f t="shared" si="7"/>
        <v>25.780453351898018</v>
      </c>
      <c r="CE52" s="90">
        <f t="shared" si="7"/>
        <v>5.6036122176420351</v>
      </c>
      <c r="CF52" s="90">
        <f t="shared" si="7"/>
        <v>9.0349734384433411</v>
      </c>
      <c r="CG52" s="90">
        <f t="shared" si="7"/>
        <v>8.1759475643962478</v>
      </c>
      <c r="CH52" s="90">
        <f t="shared" si="7"/>
        <v>2.9658719864886072</v>
      </c>
      <c r="CI52" s="90" t="s">
        <v>268</v>
      </c>
      <c r="CJ52" s="90" t="s">
        <v>268</v>
      </c>
      <c r="CK52" s="90" t="s">
        <v>268</v>
      </c>
      <c r="CL52" s="90"/>
      <c r="CM52" s="90" t="s">
        <v>268</v>
      </c>
      <c r="CN52" s="90" t="s">
        <v>268</v>
      </c>
      <c r="CO52" s="91" t="s">
        <v>268</v>
      </c>
    </row>
    <row r="53" spans="1:93" s="10" customFormat="1" ht="16.5" customHeight="1">
      <c r="A53" s="39" t="s">
        <v>269</v>
      </c>
      <c r="B53" s="40"/>
      <c r="C53" s="40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</row>
    <row r="54" spans="1:93" s="10" customFormat="1" ht="11.25" customHeight="1">
      <c r="A54" s="42" t="s">
        <v>245</v>
      </c>
      <c r="B54" s="82" t="s">
        <v>266</v>
      </c>
      <c r="C54" s="45" t="s">
        <v>266</v>
      </c>
      <c r="D54" s="45" t="s">
        <v>266</v>
      </c>
      <c r="E54" s="45"/>
      <c r="F54" s="83">
        <v>1.3</v>
      </c>
      <c r="G54" s="83">
        <v>-0.6</v>
      </c>
      <c r="H54" s="83">
        <v>-0.6</v>
      </c>
      <c r="I54" s="83">
        <v>-0.7</v>
      </c>
      <c r="J54" s="83">
        <v>-0.1</v>
      </c>
      <c r="K54" s="83">
        <v>1.5</v>
      </c>
      <c r="L54" s="83">
        <v>-12.1</v>
      </c>
      <c r="M54" s="83">
        <v>-5.3</v>
      </c>
      <c r="N54" s="83">
        <v>-5.4</v>
      </c>
      <c r="O54" s="84">
        <v>-2.2999999999999998</v>
      </c>
      <c r="P54" s="83">
        <v>-7.4</v>
      </c>
      <c r="Q54" s="83">
        <v>5.6</v>
      </c>
      <c r="R54" s="83">
        <v>-1.7</v>
      </c>
      <c r="S54" s="83">
        <v>5</v>
      </c>
      <c r="T54" s="83">
        <v>-1.8</v>
      </c>
      <c r="U54" s="83"/>
      <c r="V54" s="83">
        <v>1.3</v>
      </c>
      <c r="W54" s="83">
        <v>-1.9</v>
      </c>
      <c r="X54" s="83">
        <v>-0.6</v>
      </c>
      <c r="Y54" s="83">
        <v>-1.2</v>
      </c>
      <c r="Z54" s="83">
        <v>-2.2999999999999998</v>
      </c>
      <c r="AA54" s="83">
        <v>-6.9</v>
      </c>
      <c r="AB54" s="83">
        <v>-4.5999999999999996</v>
      </c>
      <c r="AC54" s="83">
        <v>2.5</v>
      </c>
      <c r="AD54" s="83">
        <v>-3.4</v>
      </c>
      <c r="AE54" s="84">
        <v>3.2</v>
      </c>
      <c r="AF54" s="42" t="s">
        <v>245</v>
      </c>
      <c r="AG54" s="83">
        <v>-2</v>
      </c>
      <c r="AH54" s="83">
        <v>-0.6</v>
      </c>
      <c r="AI54" s="83">
        <v>0.2</v>
      </c>
      <c r="AJ54" s="83">
        <v>6</v>
      </c>
      <c r="AK54" s="83">
        <v>8.4</v>
      </c>
      <c r="AL54" s="83">
        <v>0.3</v>
      </c>
      <c r="AM54" s="83">
        <v>10.8</v>
      </c>
      <c r="AN54" s="83">
        <v>10.3</v>
      </c>
      <c r="AO54" s="83">
        <v>12</v>
      </c>
      <c r="AP54" s="83">
        <v>2.5</v>
      </c>
      <c r="AQ54" s="83">
        <v>9.5</v>
      </c>
      <c r="AR54" s="83">
        <v>-3.8</v>
      </c>
      <c r="AS54" s="83">
        <v>-11.4</v>
      </c>
      <c r="AT54" s="84">
        <v>3.8</v>
      </c>
      <c r="AU54" s="84">
        <v>0.7</v>
      </c>
      <c r="AV54" s="83">
        <v>3.5</v>
      </c>
      <c r="AW54" s="83">
        <v>13</v>
      </c>
      <c r="AX54" s="83">
        <v>-10.1</v>
      </c>
      <c r="AY54" s="83">
        <v>0.3</v>
      </c>
      <c r="AZ54" s="83">
        <v>-4.2</v>
      </c>
      <c r="BA54" s="83">
        <v>-3.6</v>
      </c>
      <c r="BB54" s="83">
        <v>-5.0999999999999996</v>
      </c>
      <c r="BC54" s="83">
        <v>6.9</v>
      </c>
      <c r="BD54" s="83">
        <v>-7.2</v>
      </c>
      <c r="BE54" s="83">
        <v>-1.5</v>
      </c>
      <c r="BF54" s="83">
        <v>-1.8</v>
      </c>
      <c r="BG54" s="83">
        <v>-29.1</v>
      </c>
      <c r="BH54" s="83">
        <v>-5.4</v>
      </c>
      <c r="BI54" s="83">
        <v>-3</v>
      </c>
      <c r="BJ54" s="83">
        <v>-7</v>
      </c>
      <c r="BK54" s="84">
        <v>-1.2</v>
      </c>
      <c r="BL54" s="42" t="s">
        <v>245</v>
      </c>
      <c r="BM54" s="83">
        <v>2</v>
      </c>
      <c r="BN54" s="83" t="s">
        <v>246</v>
      </c>
      <c r="BO54" s="83">
        <v>1.1000000000000001</v>
      </c>
      <c r="BP54" s="83">
        <v>-3.5</v>
      </c>
      <c r="BQ54" s="83">
        <v>-3.3</v>
      </c>
      <c r="BR54" s="83">
        <v>-0.8</v>
      </c>
      <c r="BS54" s="83">
        <v>-4.5</v>
      </c>
      <c r="BT54" s="83">
        <v>-1.9</v>
      </c>
      <c r="BU54" s="83">
        <v>3.9</v>
      </c>
      <c r="BV54" s="83">
        <v>4.3</v>
      </c>
      <c r="BW54" s="83">
        <v>-4.3</v>
      </c>
      <c r="BX54" s="83">
        <v>4.0999999999999996</v>
      </c>
      <c r="BY54" s="83">
        <v>-0.7</v>
      </c>
      <c r="BZ54" s="83">
        <v>-4.4000000000000004</v>
      </c>
      <c r="CA54" s="84">
        <v>-0.8</v>
      </c>
      <c r="CB54" s="83">
        <v>1.5</v>
      </c>
      <c r="CC54" s="83">
        <v>-0.6</v>
      </c>
      <c r="CD54" s="83">
        <v>-2</v>
      </c>
      <c r="CE54" s="83">
        <v>0.2</v>
      </c>
      <c r="CF54" s="83">
        <v>-3.2</v>
      </c>
      <c r="CG54" s="83">
        <v>-2.2999999999999998</v>
      </c>
      <c r="CH54" s="83">
        <v>-0.2</v>
      </c>
      <c r="CI54" s="83">
        <v>-6.9</v>
      </c>
      <c r="CJ54" s="83">
        <v>4.7</v>
      </c>
      <c r="CK54" s="83">
        <v>-1.3</v>
      </c>
      <c r="CL54" s="83"/>
      <c r="CM54" s="83">
        <v>0.6</v>
      </c>
      <c r="CN54" s="83">
        <v>4.2</v>
      </c>
      <c r="CO54" s="84">
        <v>5.4</v>
      </c>
    </row>
    <row r="55" spans="1:93" s="10" customFormat="1" ht="11.25" customHeight="1">
      <c r="A55" s="50" t="s">
        <v>247</v>
      </c>
      <c r="B55" s="85" t="s">
        <v>266</v>
      </c>
      <c r="C55" s="53" t="s">
        <v>266</v>
      </c>
      <c r="D55" s="53" t="s">
        <v>266</v>
      </c>
      <c r="E55" s="53"/>
      <c r="F55" s="86">
        <v>8.2177785522921681E-2</v>
      </c>
      <c r="G55" s="86">
        <v>0.64230729899466477</v>
      </c>
      <c r="H55" s="86">
        <v>0.66263342884155985</v>
      </c>
      <c r="I55" s="86">
        <v>0.75422925564350152</v>
      </c>
      <c r="J55" s="86">
        <v>-4.2948717948717949E-2</v>
      </c>
      <c r="K55" s="86">
        <v>1.1363882101074756</v>
      </c>
      <c r="L55" s="86">
        <v>-34.521459384367922</v>
      </c>
      <c r="M55" s="86">
        <v>-3.0286744101478109</v>
      </c>
      <c r="N55" s="86">
        <v>11.6</v>
      </c>
      <c r="O55" s="87">
        <v>-9.2139077853363531</v>
      </c>
      <c r="P55" s="86">
        <v>-20.499178981937604</v>
      </c>
      <c r="Q55" s="86">
        <v>4.1709053916581889</v>
      </c>
      <c r="R55" s="86">
        <v>-0.2252948143570683</v>
      </c>
      <c r="S55" s="86">
        <v>-0.35033052771650924</v>
      </c>
      <c r="T55" s="86">
        <v>-1.5096719056155417</v>
      </c>
      <c r="U55" s="86"/>
      <c r="V55" s="86">
        <v>8.2177785522921681E-2</v>
      </c>
      <c r="W55" s="86">
        <v>-0.18332452768314236</v>
      </c>
      <c r="X55" s="86">
        <v>-0.97786563055766373</v>
      </c>
      <c r="Y55" s="86">
        <v>-3.1480663616028473</v>
      </c>
      <c r="Z55" s="86">
        <v>-10.241469816272966</v>
      </c>
      <c r="AA55" s="86">
        <v>-1.6394601088262251</v>
      </c>
      <c r="AB55" s="86">
        <v>-0.60515060515060104</v>
      </c>
      <c r="AC55" s="86">
        <v>-4.2041479260369812</v>
      </c>
      <c r="AD55" s="86">
        <v>-3.2441915122213332</v>
      </c>
      <c r="AE55" s="87">
        <v>-4.6265497429694591</v>
      </c>
      <c r="AF55" s="50" t="s">
        <v>247</v>
      </c>
      <c r="AG55" s="86">
        <v>-3.8361408882082699</v>
      </c>
      <c r="AH55" s="86">
        <v>-9.575889130071797</v>
      </c>
      <c r="AI55" s="86">
        <v>2.1862384904975771</v>
      </c>
      <c r="AJ55" s="86">
        <v>6.7914277090250538E-2</v>
      </c>
      <c r="AK55" s="86">
        <v>-4.7445255474452548</v>
      </c>
      <c r="AL55" s="86">
        <v>-0.12054807600496949</v>
      </c>
      <c r="AM55" s="86">
        <v>4.304404645222613</v>
      </c>
      <c r="AN55" s="86">
        <v>-0.86908480482778061</v>
      </c>
      <c r="AO55" s="86">
        <v>16.312817477930654</v>
      </c>
      <c r="AP55" s="86">
        <v>2.0961705831157591</v>
      </c>
      <c r="AQ55" s="86">
        <v>2.7239709443099271</v>
      </c>
      <c r="AR55" s="86">
        <v>2.0844342669250135</v>
      </c>
      <c r="AS55" s="86">
        <v>0.58799675587996758</v>
      </c>
      <c r="AT55" s="87">
        <v>1.273031825795641</v>
      </c>
      <c r="AU55" s="87">
        <v>-1.5025052244630717</v>
      </c>
      <c r="AV55" s="86">
        <v>3.4946236559139781</v>
      </c>
      <c r="AW55" s="86">
        <v>-15.114942528735629</v>
      </c>
      <c r="AX55" s="86">
        <v>-7.3</v>
      </c>
      <c r="AY55" s="86">
        <v>-3.6649994045492491</v>
      </c>
      <c r="AZ55" s="86">
        <v>-1.7332163229486619</v>
      </c>
      <c r="BA55" s="86">
        <v>10.5</v>
      </c>
      <c r="BB55" s="86">
        <v>-3.9976323817329145</v>
      </c>
      <c r="BC55" s="86">
        <v>-13.186676609495397</v>
      </c>
      <c r="BD55" s="86">
        <v>-3.0867737003058036</v>
      </c>
      <c r="BE55" s="86">
        <v>-1.5334845811276401</v>
      </c>
      <c r="BF55" s="86">
        <v>-2.2501380452788511</v>
      </c>
      <c r="BG55" s="86">
        <v>-4.5</v>
      </c>
      <c r="BH55" s="86">
        <v>-6.4843428100535689</v>
      </c>
      <c r="BI55" s="86">
        <v>-5.0605924596050267</v>
      </c>
      <c r="BJ55" s="86">
        <v>-5.0708833151581238</v>
      </c>
      <c r="BK55" s="87">
        <v>-1.4821265217085293</v>
      </c>
      <c r="BL55" s="50" t="s">
        <v>247</v>
      </c>
      <c r="BM55" s="86" t="s">
        <v>246</v>
      </c>
      <c r="BN55" s="86" t="s">
        <v>246</v>
      </c>
      <c r="BO55" s="86">
        <v>5.1917538274973403</v>
      </c>
      <c r="BP55" s="86">
        <v>-1.727278749337579</v>
      </c>
      <c r="BQ55" s="86">
        <v>3.2776154347962141</v>
      </c>
      <c r="BR55" s="86">
        <v>0.40883244095795085</v>
      </c>
      <c r="BS55" s="86">
        <v>2.3100286198236031</v>
      </c>
      <c r="BT55" s="86">
        <v>10.281486080927243</v>
      </c>
      <c r="BU55" s="86">
        <v>-2.743838213608595</v>
      </c>
      <c r="BV55" s="86">
        <v>-3.2614542076182049</v>
      </c>
      <c r="BW55" s="86">
        <v>-8.8000000000000007</v>
      </c>
      <c r="BX55" s="86">
        <v>-0.39589546939354558</v>
      </c>
      <c r="BY55" s="86">
        <v>-3.8438160294075083</v>
      </c>
      <c r="BZ55" s="86">
        <v>1.0800663155841579</v>
      </c>
      <c r="CA55" s="87">
        <v>-4.3</v>
      </c>
      <c r="CB55" s="86">
        <v>-3.0119264200525571</v>
      </c>
      <c r="CC55" s="86">
        <v>-4.7610173402197322</v>
      </c>
      <c r="CD55" s="86">
        <v>-0.43249268889806597</v>
      </c>
      <c r="CE55" s="86">
        <v>-3.7894082932132318</v>
      </c>
      <c r="CF55" s="86">
        <v>-3.265160423315975</v>
      </c>
      <c r="CG55" s="86">
        <v>1.935183347665979</v>
      </c>
      <c r="CH55" s="86">
        <v>9.7970653077451377</v>
      </c>
      <c r="CI55" s="86">
        <v>3.0787284679907536</v>
      </c>
      <c r="CJ55" s="86">
        <v>0.47548719073745077</v>
      </c>
      <c r="CK55" s="86">
        <v>-0.8066729293547672</v>
      </c>
      <c r="CL55" s="86"/>
      <c r="CM55" s="86">
        <v>0.20688809546571124</v>
      </c>
      <c r="CN55" s="86">
        <v>3.4725096241693545</v>
      </c>
      <c r="CO55" s="87">
        <v>1.6747950364314701</v>
      </c>
    </row>
    <row r="56" spans="1:93" s="10" customFormat="1" ht="11.25" customHeight="1">
      <c r="A56" s="50" t="s">
        <v>248</v>
      </c>
      <c r="B56" s="85" t="s">
        <v>266</v>
      </c>
      <c r="C56" s="53" t="s">
        <v>266</v>
      </c>
      <c r="D56" s="53" t="s">
        <v>266</v>
      </c>
      <c r="E56" s="53"/>
      <c r="F56" s="86">
        <v>2.2730499838035545</v>
      </c>
      <c r="G56" s="86">
        <v>1.5143644986046256</v>
      </c>
      <c r="H56" s="86">
        <v>1.6051548020958206</v>
      </c>
      <c r="I56" s="86">
        <v>1.3475740715253481</v>
      </c>
      <c r="J56" s="86">
        <v>1.4431411781555825</v>
      </c>
      <c r="K56" s="86">
        <v>1.1387650519758763</v>
      </c>
      <c r="L56" s="86">
        <v>-1.2422533638546063</v>
      </c>
      <c r="M56" s="86">
        <v>2.7872370736997887</v>
      </c>
      <c r="N56" s="86">
        <v>1</v>
      </c>
      <c r="O56" s="87">
        <v>0.10823411872449284</v>
      </c>
      <c r="P56" s="86">
        <v>1.3</v>
      </c>
      <c r="Q56" s="86">
        <v>9.5999923406862919</v>
      </c>
      <c r="R56" s="86">
        <v>-2.4115817860414723</v>
      </c>
      <c r="S56" s="86">
        <v>4.5567965466717153</v>
      </c>
      <c r="T56" s="86">
        <v>-2.3252327613726309</v>
      </c>
      <c r="U56" s="86"/>
      <c r="V56" s="86">
        <v>2.2730499838035545</v>
      </c>
      <c r="W56" s="86">
        <v>0.99747437298514097</v>
      </c>
      <c r="X56" s="86">
        <v>0.59824268891284227</v>
      </c>
      <c r="Y56" s="86">
        <v>-1.0332892460440224</v>
      </c>
      <c r="Z56" s="86">
        <v>-3.0645066962980305</v>
      </c>
      <c r="AA56" s="86">
        <v>-3.8266039226956039</v>
      </c>
      <c r="AB56" s="86">
        <v>-2.6173037308308666</v>
      </c>
      <c r="AC56" s="86">
        <v>3.3148570807520983</v>
      </c>
      <c r="AD56" s="86">
        <v>-1.2440249499006684</v>
      </c>
      <c r="AE56" s="87">
        <v>-3.5880363559501083</v>
      </c>
      <c r="AF56" s="50" t="s">
        <v>248</v>
      </c>
      <c r="AG56" s="86">
        <v>0.48570746078508975</v>
      </c>
      <c r="AH56" s="86">
        <v>-2.2999999999999998</v>
      </c>
      <c r="AI56" s="86">
        <v>-0.31182032047583075</v>
      </c>
      <c r="AJ56" s="86">
        <v>0.89736822260764182</v>
      </c>
      <c r="AK56" s="86">
        <v>-0.55342699020859421</v>
      </c>
      <c r="AL56" s="86">
        <v>1.5678214213161734</v>
      </c>
      <c r="AM56" s="86">
        <v>5.4120720707893977</v>
      </c>
      <c r="AN56" s="86">
        <v>2.1681814284489453</v>
      </c>
      <c r="AO56" s="86">
        <v>11.822258026902976</v>
      </c>
      <c r="AP56" s="86">
        <v>2.1481819305506411</v>
      </c>
      <c r="AQ56" s="86">
        <v>0.37418974661167503</v>
      </c>
      <c r="AR56" s="86">
        <v>3.1318302082135041</v>
      </c>
      <c r="AS56" s="86">
        <v>3.5</v>
      </c>
      <c r="AT56" s="87">
        <v>4.0853456830962642</v>
      </c>
      <c r="AU56" s="87">
        <v>-1.7580409123152285</v>
      </c>
      <c r="AV56" s="86">
        <v>-4.9615690432016972</v>
      </c>
      <c r="AW56" s="86">
        <v>1.975749369114288</v>
      </c>
      <c r="AX56" s="86">
        <v>2.9</v>
      </c>
      <c r="AY56" s="86">
        <v>1.1187687362858245</v>
      </c>
      <c r="AZ56" s="86">
        <v>0.89677755451367247</v>
      </c>
      <c r="BA56" s="86">
        <v>-9.5</v>
      </c>
      <c r="BB56" s="86">
        <v>-3.0673464548257035</v>
      </c>
      <c r="BC56" s="86">
        <v>-21.947029348604165</v>
      </c>
      <c r="BD56" s="86">
        <v>0.28300956513163111</v>
      </c>
      <c r="BE56" s="86">
        <v>-4.6144984426334412</v>
      </c>
      <c r="BF56" s="86">
        <v>-5.7101162735960003</v>
      </c>
      <c r="BG56" s="86">
        <v>-19.5</v>
      </c>
      <c r="BH56" s="86">
        <v>-0.5</v>
      </c>
      <c r="BI56" s="86">
        <v>2.2613560256864895</v>
      </c>
      <c r="BJ56" s="86">
        <v>-5.2</v>
      </c>
      <c r="BK56" s="87">
        <v>5.6221708347097943</v>
      </c>
      <c r="BL56" s="50" t="s">
        <v>248</v>
      </c>
      <c r="BM56" s="86">
        <v>-4.0860107762921594</v>
      </c>
      <c r="BN56" s="86">
        <v>10.946502057613161</v>
      </c>
      <c r="BO56" s="86">
        <v>4.6617191440305517</v>
      </c>
      <c r="BP56" s="86">
        <v>8.9230043309010743</v>
      </c>
      <c r="BQ56" s="86">
        <v>5.4174607329276592</v>
      </c>
      <c r="BR56" s="86">
        <v>1.5418638778083249</v>
      </c>
      <c r="BS56" s="86">
        <v>6.0699911512003046</v>
      </c>
      <c r="BT56" s="86">
        <v>7.6725472716182797</v>
      </c>
      <c r="BU56" s="86">
        <v>0.23826284724102198</v>
      </c>
      <c r="BV56" s="86">
        <v>3.9710119288313805</v>
      </c>
      <c r="BW56" s="86">
        <v>-5.0999999999999996</v>
      </c>
      <c r="BX56" s="86">
        <v>-9.5945102932002655</v>
      </c>
      <c r="BY56" s="86">
        <v>1.7551649057323315</v>
      </c>
      <c r="BZ56" s="86">
        <v>6.5582864999155888</v>
      </c>
      <c r="CA56" s="87">
        <v>1.7100756764391045</v>
      </c>
      <c r="CB56" s="86">
        <v>-0.686049742948458</v>
      </c>
      <c r="CC56" s="86">
        <v>1.5043654084475611</v>
      </c>
      <c r="CD56" s="86">
        <v>-1.2149819130052752</v>
      </c>
      <c r="CE56" s="86">
        <v>5.2591695812034933</v>
      </c>
      <c r="CF56" s="86">
        <v>-4.5451146951070882</v>
      </c>
      <c r="CG56" s="86">
        <v>-0.82335349580481276</v>
      </c>
      <c r="CH56" s="86">
        <v>-2.9287601115874917</v>
      </c>
      <c r="CI56" s="86">
        <v>2.5726622438360325</v>
      </c>
      <c r="CJ56" s="86">
        <v>4.5014375812893803</v>
      </c>
      <c r="CK56" s="86">
        <v>-3.9408683530766875</v>
      </c>
      <c r="CL56" s="86"/>
      <c r="CM56" s="86">
        <v>1.3197531593917899</v>
      </c>
      <c r="CN56" s="86">
        <v>3.2240334062837883</v>
      </c>
      <c r="CO56" s="87">
        <v>2.114702555549175</v>
      </c>
    </row>
    <row r="57" spans="1:93" s="10" customFormat="1" ht="11.25" customHeight="1">
      <c r="A57" s="50" t="s">
        <v>249</v>
      </c>
      <c r="B57" s="85" t="s">
        <v>266</v>
      </c>
      <c r="C57" s="53" t="s">
        <v>266</v>
      </c>
      <c r="D57" s="53" t="s">
        <v>266</v>
      </c>
      <c r="E57" s="53"/>
      <c r="F57" s="86">
        <v>0.86603597804768562</v>
      </c>
      <c r="G57" s="86">
        <v>2.7185884589636666</v>
      </c>
      <c r="H57" s="86">
        <v>2.7517733791141419</v>
      </c>
      <c r="I57" s="86">
        <v>2.742172119865538</v>
      </c>
      <c r="J57" s="86">
        <v>2.6985565272363399</v>
      </c>
      <c r="K57" s="86">
        <v>2.7295446016916358</v>
      </c>
      <c r="L57" s="86">
        <v>3.858439098849531</v>
      </c>
      <c r="M57" s="86">
        <v>2.5363938765290861</v>
      </c>
      <c r="N57" s="86">
        <v>1.9891101030678149</v>
      </c>
      <c r="O57" s="87">
        <v>5.3220939074232421</v>
      </c>
      <c r="P57" s="86">
        <v>-2.7470959853270749</v>
      </c>
      <c r="Q57" s="86">
        <v>4.203537890369069</v>
      </c>
      <c r="R57" s="86">
        <v>1.2269938650306678</v>
      </c>
      <c r="S57" s="86">
        <v>-0.7902949298779105</v>
      </c>
      <c r="T57" s="86">
        <v>-3.6357037483771726</v>
      </c>
      <c r="U57" s="86"/>
      <c r="V57" s="86">
        <v>0.86603597804768562</v>
      </c>
      <c r="W57" s="86">
        <v>2.9672930799367725</v>
      </c>
      <c r="X57" s="86">
        <v>1.6719978735189267</v>
      </c>
      <c r="Y57" s="86">
        <v>2.2370500888463152</v>
      </c>
      <c r="Z57" s="86">
        <v>-1.4067370537958701</v>
      </c>
      <c r="AA57" s="86">
        <v>1.6574688816053618</v>
      </c>
      <c r="AB57" s="86">
        <v>3.3704300001175191</v>
      </c>
      <c r="AC57" s="86">
        <v>2.0765832106038218</v>
      </c>
      <c r="AD57" s="86">
        <v>0.53936769240230387</v>
      </c>
      <c r="AE57" s="87">
        <v>-2.4280624828720287</v>
      </c>
      <c r="AF57" s="50" t="s">
        <v>249</v>
      </c>
      <c r="AG57" s="86">
        <v>3.3888008452192198</v>
      </c>
      <c r="AH57" s="86">
        <v>3.4647231055001226</v>
      </c>
      <c r="AI57" s="86">
        <v>8.4154282851895079</v>
      </c>
      <c r="AJ57" s="86">
        <v>4.2102640757349263</v>
      </c>
      <c r="AK57" s="86">
        <v>-0.93964041095890849</v>
      </c>
      <c r="AL57" s="86">
        <v>2.7831048885228471</v>
      </c>
      <c r="AM57" s="86">
        <v>-2.2903856478620699</v>
      </c>
      <c r="AN57" s="86">
        <v>2.3802280571086909</v>
      </c>
      <c r="AO57" s="86">
        <v>-10.738255033557042</v>
      </c>
      <c r="AP57" s="86">
        <v>4.3541394576415371</v>
      </c>
      <c r="AQ57" s="86">
        <v>4.3952603203491147</v>
      </c>
      <c r="AR57" s="86">
        <v>3.2821170631047725</v>
      </c>
      <c r="AS57" s="86">
        <v>0.3</v>
      </c>
      <c r="AT57" s="87">
        <v>7.0018274273001779</v>
      </c>
      <c r="AU57" s="87">
        <v>-1.6535484290639446</v>
      </c>
      <c r="AV57" s="86">
        <v>-2.8798780374439836</v>
      </c>
      <c r="AW57" s="86">
        <v>-7.1764847899565503</v>
      </c>
      <c r="AX57" s="86">
        <v>0.22796352583587254</v>
      </c>
      <c r="AY57" s="86">
        <v>-3.0991167211711801</v>
      </c>
      <c r="AZ57" s="86">
        <v>2.6479808224229906</v>
      </c>
      <c r="BA57" s="86">
        <v>4.1153319644079422</v>
      </c>
      <c r="BB57" s="86">
        <v>-0.85175263700821846</v>
      </c>
      <c r="BC57" s="86">
        <v>-5.7</v>
      </c>
      <c r="BD57" s="86">
        <v>-3.4415961139463325</v>
      </c>
      <c r="BE57" s="86">
        <v>1.2</v>
      </c>
      <c r="BF57" s="86">
        <v>4.5032451323015366</v>
      </c>
      <c r="BG57" s="86">
        <v>16.100000000000001</v>
      </c>
      <c r="BH57" s="86">
        <v>-2.8910057598582228</v>
      </c>
      <c r="BI57" s="86">
        <v>2.6158646993103885</v>
      </c>
      <c r="BJ57" s="86">
        <v>-1.0609275538041807</v>
      </c>
      <c r="BK57" s="87">
        <v>5.3567202028740324</v>
      </c>
      <c r="BL57" s="50" t="s">
        <v>249</v>
      </c>
      <c r="BM57" s="86">
        <v>8.0520156046814062</v>
      </c>
      <c r="BN57" s="86">
        <v>9.0875370919881284</v>
      </c>
      <c r="BO57" s="86">
        <v>4.1305245766221077E-2</v>
      </c>
      <c r="BP57" s="86">
        <v>6.6170555108608253</v>
      </c>
      <c r="BQ57" s="86">
        <v>2.317950780482092</v>
      </c>
      <c r="BR57" s="86">
        <v>3.9365751389199843</v>
      </c>
      <c r="BS57" s="86">
        <v>-1.2762550626354008</v>
      </c>
      <c r="BT57" s="86">
        <v>12.217707232577645</v>
      </c>
      <c r="BU57" s="86">
        <v>3.515477283777213</v>
      </c>
      <c r="BV57" s="86">
        <v>2.9181377881220438</v>
      </c>
      <c r="BW57" s="86">
        <v>1.3572679509632257</v>
      </c>
      <c r="BX57" s="86">
        <v>5.7</v>
      </c>
      <c r="BY57" s="86">
        <v>1.4534733229959684</v>
      </c>
      <c r="BZ57" s="86">
        <v>3.5990764633980765</v>
      </c>
      <c r="CA57" s="87">
        <v>3.2041194168016762</v>
      </c>
      <c r="CB57" s="86">
        <v>1.241671184484372</v>
      </c>
      <c r="CC57" s="86">
        <v>0.37820545184994447</v>
      </c>
      <c r="CD57" s="86">
        <v>1.7259482224499578</v>
      </c>
      <c r="CE57" s="86">
        <v>-4.2270680599278414</v>
      </c>
      <c r="CF57" s="86">
        <v>5.1205732535575477</v>
      </c>
      <c r="CG57" s="86">
        <v>0.7028659919734892</v>
      </c>
      <c r="CH57" s="86">
        <v>5.3662258392675577</v>
      </c>
      <c r="CI57" s="86">
        <v>7.9790924480037884</v>
      </c>
      <c r="CJ57" s="86">
        <v>-0.10101727725013721</v>
      </c>
      <c r="CK57" s="86">
        <v>-3.6956315039800458</v>
      </c>
      <c r="CL57" s="86"/>
      <c r="CM57" s="86">
        <v>1.7396669375434604</v>
      </c>
      <c r="CN57" s="86">
        <v>1.9136875786682772</v>
      </c>
      <c r="CO57" s="87">
        <v>10.496479332683117</v>
      </c>
    </row>
    <row r="58" spans="1:93" s="10" customFormat="1" ht="11.25" customHeight="1">
      <c r="A58" s="50" t="s">
        <v>250</v>
      </c>
      <c r="B58" s="85" t="s">
        <v>266</v>
      </c>
      <c r="C58" s="53" t="s">
        <v>266</v>
      </c>
      <c r="D58" s="53" t="s">
        <v>266</v>
      </c>
      <c r="E58" s="53"/>
      <c r="F58" s="86">
        <v>0.34639237213391905</v>
      </c>
      <c r="G58" s="86">
        <v>-1.0580920909033731</v>
      </c>
      <c r="H58" s="86">
        <v>-1.1134064749863781</v>
      </c>
      <c r="I58" s="86">
        <v>-1.3091606185151927</v>
      </c>
      <c r="J58" s="86">
        <v>-1.484370084017983</v>
      </c>
      <c r="K58" s="86">
        <v>-0.58428459650363695</v>
      </c>
      <c r="L58" s="86">
        <v>-11.294975777039905</v>
      </c>
      <c r="M58" s="86">
        <v>-4.8319285592817511</v>
      </c>
      <c r="N58" s="86">
        <v>-0.39814190543796535</v>
      </c>
      <c r="O58" s="87">
        <v>0.83307481880481316</v>
      </c>
      <c r="P58" s="86">
        <v>-16.728133774778932</v>
      </c>
      <c r="Q58" s="86">
        <v>7.5112962854292586</v>
      </c>
      <c r="R58" s="86">
        <v>1.4674764890282077</v>
      </c>
      <c r="S58" s="86">
        <v>2.9375854803690205</v>
      </c>
      <c r="T58" s="86">
        <v>-1.7357844992673344</v>
      </c>
      <c r="U58" s="86"/>
      <c r="V58" s="86">
        <v>0.34639237213391905</v>
      </c>
      <c r="W58" s="86">
        <v>-2.0257140375975258</v>
      </c>
      <c r="X58" s="86">
        <v>-1.1419659737992638</v>
      </c>
      <c r="Y58" s="86">
        <v>0.3629447873241709</v>
      </c>
      <c r="Z58" s="86">
        <v>-2.0468939633456085</v>
      </c>
      <c r="AA58" s="86">
        <v>-2.3864200025719651</v>
      </c>
      <c r="AB58" s="86">
        <v>-0.60595036436601468</v>
      </c>
      <c r="AC58" s="86">
        <v>-2.1724344044355637</v>
      </c>
      <c r="AD58" s="86">
        <v>5.5805541235987466</v>
      </c>
      <c r="AE58" s="87">
        <v>-2.1121222334569145</v>
      </c>
      <c r="AF58" s="50" t="s">
        <v>250</v>
      </c>
      <c r="AG58" s="86">
        <v>1.2288276320159497</v>
      </c>
      <c r="AH58" s="86">
        <v>-0.83223028587946501</v>
      </c>
      <c r="AI58" s="86">
        <v>2.0730016941321372</v>
      </c>
      <c r="AJ58" s="86">
        <v>3.1723643318192662</v>
      </c>
      <c r="AK58" s="86">
        <v>0.5034463386702992</v>
      </c>
      <c r="AL58" s="86">
        <v>0.30219607259573955</v>
      </c>
      <c r="AM58" s="86">
        <v>-7.7634707362251536</v>
      </c>
      <c r="AN58" s="86">
        <v>-5.1651707037173589</v>
      </c>
      <c r="AO58" s="86">
        <v>-13.136655197315317</v>
      </c>
      <c r="AP58" s="86">
        <v>-1.1595732770341982E-2</v>
      </c>
      <c r="AQ58" s="86">
        <v>-6.6546071438622345E-2</v>
      </c>
      <c r="AR58" s="86">
        <v>-0.68038231005993488</v>
      </c>
      <c r="AS58" s="86">
        <v>-11.620379361688348</v>
      </c>
      <c r="AT58" s="87">
        <v>4.3661475059867394</v>
      </c>
      <c r="AU58" s="87">
        <v>-3.2806836521417138</v>
      </c>
      <c r="AV58" s="86">
        <v>-4.7073011983613577</v>
      </c>
      <c r="AW58" s="86">
        <v>-12.6</v>
      </c>
      <c r="AX58" s="86">
        <v>0.11793446213461678</v>
      </c>
      <c r="AY58" s="86">
        <v>-4.2</v>
      </c>
      <c r="AZ58" s="86">
        <v>-0.43473574533825499</v>
      </c>
      <c r="BA58" s="86">
        <v>7.2068370449502872</v>
      </c>
      <c r="BB58" s="86">
        <v>-5.8403585968663911</v>
      </c>
      <c r="BC58" s="86">
        <v>-21.248055987558324</v>
      </c>
      <c r="BD58" s="86">
        <v>-6.0439728301271867</v>
      </c>
      <c r="BE58" s="86">
        <v>-2.3174048603586739</v>
      </c>
      <c r="BF58" s="86">
        <v>-4.5337282629466795</v>
      </c>
      <c r="BG58" s="86">
        <v>-18.946705832983636</v>
      </c>
      <c r="BH58" s="86">
        <v>-4.4256872362267607</v>
      </c>
      <c r="BI58" s="86">
        <v>-5.3</v>
      </c>
      <c r="BJ58" s="86">
        <v>-5.0908905228758128</v>
      </c>
      <c r="BK58" s="87">
        <v>1.7209977775459961</v>
      </c>
      <c r="BL58" s="50" t="s">
        <v>250</v>
      </c>
      <c r="BM58" s="86">
        <v>2.5754585278968012</v>
      </c>
      <c r="BN58" s="86">
        <v>8.602516150969052</v>
      </c>
      <c r="BO58" s="86">
        <v>0.79135700522983132</v>
      </c>
      <c r="BP58" s="86">
        <v>1.2740702044607088</v>
      </c>
      <c r="BQ58" s="86">
        <v>-0.61750059664313905</v>
      </c>
      <c r="BR58" s="86">
        <v>-4.8165991030687643</v>
      </c>
      <c r="BS58" s="86">
        <v>-0.42115018979017593</v>
      </c>
      <c r="BT58" s="86">
        <v>2.9929714196955448</v>
      </c>
      <c r="BU58" s="86">
        <v>-2.0661821945629599</v>
      </c>
      <c r="BV58" s="86">
        <v>-0.21906128401797398</v>
      </c>
      <c r="BW58" s="86">
        <v>1.7</v>
      </c>
      <c r="BX58" s="86">
        <v>-8.4061969835381056</v>
      </c>
      <c r="BY58" s="86">
        <v>0.6</v>
      </c>
      <c r="BZ58" s="86">
        <v>-3.9044747421779324</v>
      </c>
      <c r="CA58" s="87">
        <v>0.80839565417258896</v>
      </c>
      <c r="CB58" s="86">
        <v>0.96215301169439993</v>
      </c>
      <c r="CC58" s="86">
        <v>1.2675186904135938</v>
      </c>
      <c r="CD58" s="86">
        <v>-0.65278708176144118</v>
      </c>
      <c r="CE58" s="86">
        <v>6.8684226913257262</v>
      </c>
      <c r="CF58" s="86">
        <v>-6.9351171275976897</v>
      </c>
      <c r="CG58" s="86">
        <v>-3.3327738099750426</v>
      </c>
      <c r="CH58" s="86">
        <v>14.734089629093262</v>
      </c>
      <c r="CI58" s="86">
        <v>-5.2456058152286378</v>
      </c>
      <c r="CJ58" s="86">
        <v>2.7820446883123573</v>
      </c>
      <c r="CK58" s="86">
        <v>-2.2194211330991309</v>
      </c>
      <c r="CL58" s="86"/>
      <c r="CM58" s="86">
        <v>-0.23108658646567859</v>
      </c>
      <c r="CN58" s="86">
        <v>2.1059339537313759</v>
      </c>
      <c r="CO58" s="87">
        <v>0.64378666856965694</v>
      </c>
    </row>
    <row r="59" spans="1:93" s="10" customFormat="1" ht="11.25" customHeight="1">
      <c r="A59" s="88" t="s">
        <v>251</v>
      </c>
      <c r="B59" s="89" t="s">
        <v>266</v>
      </c>
      <c r="C59" s="72" t="s">
        <v>266</v>
      </c>
      <c r="D59" s="72" t="s">
        <v>266</v>
      </c>
      <c r="E59" s="72"/>
      <c r="F59" s="90">
        <f t="shared" ref="F59:T59" si="8">(F19/F18-1)*100</f>
        <v>-1.9641935122132859</v>
      </c>
      <c r="G59" s="90">
        <f t="shared" si="8"/>
        <v>-2.4180160385069094</v>
      </c>
      <c r="H59" s="90">
        <f t="shared" si="8"/>
        <v>-2.4838713877912921</v>
      </c>
      <c r="I59" s="90">
        <f t="shared" si="8"/>
        <v>-2.5072274595847932</v>
      </c>
      <c r="J59" s="90">
        <f t="shared" si="8"/>
        <v>-2.4602609545979814</v>
      </c>
      <c r="K59" s="90">
        <f t="shared" si="8"/>
        <v>-1.1569145552629334</v>
      </c>
      <c r="L59" s="90">
        <f t="shared" si="8"/>
        <v>-9.1617574864997557</v>
      </c>
      <c r="M59" s="90">
        <f t="shared" si="8"/>
        <v>-7.799295871446132</v>
      </c>
      <c r="N59" s="90">
        <f t="shared" si="8"/>
        <v>-0.22498982401889522</v>
      </c>
      <c r="O59" s="91">
        <f t="shared" si="8"/>
        <v>-11.345177097084546</v>
      </c>
      <c r="P59" s="90">
        <f t="shared" si="8"/>
        <v>3.4776919399079009</v>
      </c>
      <c r="Q59" s="90">
        <f t="shared" si="8"/>
        <v>-2.802794607281256</v>
      </c>
      <c r="R59" s="90">
        <f t="shared" si="8"/>
        <v>0.50847348536047221</v>
      </c>
      <c r="S59" s="90">
        <f t="shared" si="8"/>
        <v>-1.3130436050852956</v>
      </c>
      <c r="T59" s="90">
        <f t="shared" si="8"/>
        <v>-1.9284363800009308</v>
      </c>
      <c r="U59" s="90"/>
      <c r="V59" s="90">
        <f t="shared" ref="V59:AD59" si="9">(V19/V18-1)*100</f>
        <v>-1.9641935122132859</v>
      </c>
      <c r="W59" s="90">
        <f t="shared" si="9"/>
        <v>-2.1581933702595535</v>
      </c>
      <c r="X59" s="90">
        <f t="shared" si="9"/>
        <v>-2.0859962876756621</v>
      </c>
      <c r="Y59" s="90">
        <f t="shared" si="9"/>
        <v>-2.6319427625212222</v>
      </c>
      <c r="Z59" s="90">
        <f t="shared" si="9"/>
        <v>-2.633168131273167</v>
      </c>
      <c r="AA59" s="90">
        <f t="shared" si="9"/>
        <v>-6.461023073738092</v>
      </c>
      <c r="AB59" s="90">
        <f t="shared" si="9"/>
        <v>-3.7562337008738678</v>
      </c>
      <c r="AC59" s="90">
        <f t="shared" si="9"/>
        <v>1.6623475127994336</v>
      </c>
      <c r="AD59" s="90">
        <f t="shared" si="9"/>
        <v>-8.3102997401479755</v>
      </c>
      <c r="AE59" s="91">
        <v>0.6</v>
      </c>
      <c r="AF59" s="88" t="s">
        <v>251</v>
      </c>
      <c r="AG59" s="90">
        <f>(AG19/AG18-1)*100</f>
        <v>-1.6883706844336821</v>
      </c>
      <c r="AH59" s="90">
        <v>-1.3</v>
      </c>
      <c r="AI59" s="90">
        <v>-0.4</v>
      </c>
      <c r="AJ59" s="90">
        <f>(AJ19/AJ18-1)*100</f>
        <v>4.1870380239590332</v>
      </c>
      <c r="AK59" s="90">
        <v>-5.3</v>
      </c>
      <c r="AL59" s="90">
        <f>(AL19/AL18-1)*100</f>
        <v>-0.61455414866846692</v>
      </c>
      <c r="AM59" s="90">
        <f>(AM19/AM18-1)*100</f>
        <v>1.6736417350123434</v>
      </c>
      <c r="AN59" s="90">
        <f>(AN19/AN18-1)*100</f>
        <v>1.2430446761385161</v>
      </c>
      <c r="AO59" s="90">
        <v>2.7</v>
      </c>
      <c r="AP59" s="90">
        <f t="shared" ref="AP59:BB59" si="10">(AP19/AP18-1)*100</f>
        <v>-0.75940862902548201</v>
      </c>
      <c r="AQ59" s="90">
        <f t="shared" si="10"/>
        <v>-0.58712085685880266</v>
      </c>
      <c r="AR59" s="90">
        <f t="shared" si="10"/>
        <v>-1.245038873484472</v>
      </c>
      <c r="AS59" s="90">
        <f t="shared" si="10"/>
        <v>-4.2264869616173595</v>
      </c>
      <c r="AT59" s="91">
        <f t="shared" si="10"/>
        <v>0.3859767702460104</v>
      </c>
      <c r="AU59" s="91">
        <f t="shared" si="10"/>
        <v>-0.62026424487785503</v>
      </c>
      <c r="AV59" s="90">
        <f t="shared" si="10"/>
        <v>2.4910102653729504</v>
      </c>
      <c r="AW59" s="90">
        <f t="shared" si="10"/>
        <v>-2.6020370232696544</v>
      </c>
      <c r="AX59" s="90">
        <f t="shared" si="10"/>
        <v>-5.8561211611274704</v>
      </c>
      <c r="AY59" s="90">
        <f t="shared" si="10"/>
        <v>-0.16142315928183715</v>
      </c>
      <c r="AZ59" s="90">
        <f t="shared" si="10"/>
        <v>0.57375866050808355</v>
      </c>
      <c r="BA59" s="90">
        <f t="shared" si="10"/>
        <v>-9.2748735244519427</v>
      </c>
      <c r="BB59" s="90">
        <f t="shared" si="10"/>
        <v>-1.071328744628075</v>
      </c>
      <c r="BC59" s="90">
        <v>-4.0999999999999996</v>
      </c>
      <c r="BD59" s="90">
        <f>(BD19/BD18-1)*100</f>
        <v>-0.42054150137651458</v>
      </c>
      <c r="BE59" s="90">
        <f>(BE19/BE18-1)*100</f>
        <v>-0.73344651952461648</v>
      </c>
      <c r="BF59" s="90">
        <f>(BF19/BF18-1)*100</f>
        <v>-0.77065505679827506</v>
      </c>
      <c r="BG59" s="90">
        <f>(BG19/BG18-1)*100</f>
        <v>11.830183794978</v>
      </c>
      <c r="BH59" s="90">
        <v>-3.7</v>
      </c>
      <c r="BI59" s="90">
        <f>(BI19/BI18-1)*100</f>
        <v>-0.62202852614897663</v>
      </c>
      <c r="BJ59" s="90">
        <f>(BJ19/BJ18-1)*100</f>
        <v>-4.9658363372249497</v>
      </c>
      <c r="BK59" s="91">
        <f>(BK19/BK18-1)*100</f>
        <v>3.0162010380022419</v>
      </c>
      <c r="BL59" s="88" t="s">
        <v>251</v>
      </c>
      <c r="BM59" s="90">
        <f>(BM19/BM18-1)*100</f>
        <v>2.7736061573118143</v>
      </c>
      <c r="BN59" s="90">
        <f>(BN19/BN18-1)*100</f>
        <v>-2.3168440826549896</v>
      </c>
      <c r="BO59" s="90">
        <v>4.0999999999999996</v>
      </c>
      <c r="BP59" s="90">
        <v>3.1</v>
      </c>
      <c r="BQ59" s="90">
        <f>(BQ19/BQ18-1)*100</f>
        <v>-1.6595902684726327</v>
      </c>
      <c r="BR59" s="90">
        <v>-0.7</v>
      </c>
      <c r="BS59" s="90">
        <f>(BS19/BS18-1)*100</f>
        <v>-6.2991452406534147</v>
      </c>
      <c r="BT59" s="90">
        <f>(BT19/BT18-1)*100</f>
        <v>10.194078668313056</v>
      </c>
      <c r="BU59" s="90">
        <f>(BU19/BU18-1)*100</f>
        <v>-5.0770460500022203</v>
      </c>
      <c r="BV59" s="90">
        <f>(BV19/BV18-1)*100</f>
        <v>-8.6917414254266578</v>
      </c>
      <c r="BW59" s="90">
        <v>-2.5</v>
      </c>
      <c r="BX59" s="90">
        <f t="shared" ref="BX59:CK59" si="11">(BX19/BX18-1)*100</f>
        <v>7.0018318746183583</v>
      </c>
      <c r="BY59" s="90">
        <f t="shared" si="11"/>
        <v>2.3213888700930774</v>
      </c>
      <c r="BZ59" s="90">
        <f t="shared" si="11"/>
        <v>15.136081489734199</v>
      </c>
      <c r="CA59" s="91">
        <f t="shared" si="11"/>
        <v>2.0388414308595726</v>
      </c>
      <c r="CB59" s="90">
        <f t="shared" si="11"/>
        <v>-0.80413358883110186</v>
      </c>
      <c r="CC59" s="90">
        <f t="shared" si="11"/>
        <v>0.71748838427396766</v>
      </c>
      <c r="CD59" s="90">
        <f t="shared" si="11"/>
        <v>-4.9828145156568082</v>
      </c>
      <c r="CE59" s="90">
        <f t="shared" si="11"/>
        <v>-3.1161036842192735</v>
      </c>
      <c r="CF59" s="90">
        <f t="shared" si="11"/>
        <v>-3.0643949079131927</v>
      </c>
      <c r="CG59" s="90">
        <f t="shared" si="11"/>
        <v>-4.8768806784445946</v>
      </c>
      <c r="CH59" s="90">
        <f t="shared" si="11"/>
        <v>-13.602098132577867</v>
      </c>
      <c r="CI59" s="90">
        <f t="shared" si="11"/>
        <v>-2.4326665454379448</v>
      </c>
      <c r="CJ59" s="90">
        <f t="shared" si="11"/>
        <v>-2.0006689033089553</v>
      </c>
      <c r="CK59" s="90">
        <f t="shared" si="11"/>
        <v>-0.708956357815127</v>
      </c>
      <c r="CL59" s="90"/>
      <c r="CM59" s="90">
        <f>(CM19/CM18-1)*100</f>
        <v>-2.41535039545272</v>
      </c>
      <c r="CN59" s="90">
        <f>(CN19/CN18-1)*100</f>
        <v>-3.2335592277630609</v>
      </c>
      <c r="CO59" s="91">
        <f>(CO19/CO18-1)*100</f>
        <v>-4.7807164152899206</v>
      </c>
    </row>
    <row r="60" spans="1:93" s="10" customFormat="1" ht="12">
      <c r="A60" s="39" t="s">
        <v>270</v>
      </c>
      <c r="B60" s="40"/>
      <c r="C60" s="40"/>
      <c r="E60" s="81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4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4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</row>
    <row r="61" spans="1:93" s="10" customFormat="1" ht="11.25" customHeight="1">
      <c r="A61" s="42" t="s">
        <v>245</v>
      </c>
      <c r="B61" s="82" t="s">
        <v>266</v>
      </c>
      <c r="C61" s="45" t="s">
        <v>266</v>
      </c>
      <c r="D61" s="45" t="s">
        <v>266</v>
      </c>
      <c r="E61" s="45"/>
      <c r="F61" s="83" t="s">
        <v>267</v>
      </c>
      <c r="G61" s="83">
        <v>-1.1000000000000001</v>
      </c>
      <c r="H61" s="83">
        <v>-1.1000000000000001</v>
      </c>
      <c r="I61" s="83">
        <v>-1.2</v>
      </c>
      <c r="J61" s="83">
        <v>-0.6</v>
      </c>
      <c r="K61" s="83">
        <v>1</v>
      </c>
      <c r="L61" s="83">
        <v>-12.5</v>
      </c>
      <c r="M61" s="83">
        <v>-5.8</v>
      </c>
      <c r="N61" s="83">
        <v>-5.9</v>
      </c>
      <c r="O61" s="84">
        <v>-2.8</v>
      </c>
      <c r="P61" s="83">
        <v>-7.9</v>
      </c>
      <c r="Q61" s="83">
        <v>5.0999999999999996</v>
      </c>
      <c r="R61" s="83">
        <v>-2.2000000000000002</v>
      </c>
      <c r="S61" s="83" t="s">
        <v>268</v>
      </c>
      <c r="T61" s="83" t="s">
        <v>268</v>
      </c>
      <c r="U61" s="83"/>
      <c r="V61" s="83" t="s">
        <v>268</v>
      </c>
      <c r="W61" s="83" t="s">
        <v>268</v>
      </c>
      <c r="X61" s="83">
        <v>-1.1000000000000001</v>
      </c>
      <c r="Y61" s="83">
        <v>-2</v>
      </c>
      <c r="Z61" s="83">
        <v>-7.4</v>
      </c>
      <c r="AA61" s="83">
        <v>-5.3</v>
      </c>
      <c r="AB61" s="83">
        <v>-3.3</v>
      </c>
      <c r="AC61" s="83">
        <v>2.7</v>
      </c>
      <c r="AD61" s="83">
        <v>-3.3</v>
      </c>
      <c r="AE61" s="84">
        <v>-1.1000000000000001</v>
      </c>
      <c r="AF61" s="42" t="s">
        <v>245</v>
      </c>
      <c r="AG61" s="83">
        <v>-1.1000000000000001</v>
      </c>
      <c r="AH61" s="83">
        <v>-1</v>
      </c>
      <c r="AI61" s="83">
        <v>-0.6</v>
      </c>
      <c r="AJ61" s="83">
        <v>5.5</v>
      </c>
      <c r="AK61" s="83">
        <v>6.3</v>
      </c>
      <c r="AL61" s="83">
        <v>-0.8</v>
      </c>
      <c r="AM61" s="83">
        <v>8.3000000000000007</v>
      </c>
      <c r="AN61" s="83">
        <v>8</v>
      </c>
      <c r="AO61" s="83">
        <v>9.4</v>
      </c>
      <c r="AP61" s="83">
        <v>2.8</v>
      </c>
      <c r="AQ61" s="83">
        <v>10.9</v>
      </c>
      <c r="AR61" s="83">
        <v>-2.9</v>
      </c>
      <c r="AS61" s="83">
        <v>-8</v>
      </c>
      <c r="AT61" s="84">
        <v>-0.3</v>
      </c>
      <c r="AU61" s="84">
        <v>2.8</v>
      </c>
      <c r="AV61" s="83">
        <v>7.8</v>
      </c>
      <c r="AW61" s="83">
        <v>13.7</v>
      </c>
      <c r="AX61" s="83">
        <v>-7</v>
      </c>
      <c r="AY61" s="83">
        <v>-0.4</v>
      </c>
      <c r="AZ61" s="83">
        <v>-1</v>
      </c>
      <c r="BA61" s="83">
        <v>-5.0999999999999996</v>
      </c>
      <c r="BB61" s="83">
        <v>-3.9</v>
      </c>
      <c r="BC61" s="83">
        <v>6.5</v>
      </c>
      <c r="BD61" s="83">
        <v>-4.5999999999999996</v>
      </c>
      <c r="BE61" s="83">
        <v>-0.6</v>
      </c>
      <c r="BF61" s="83">
        <v>-3.3</v>
      </c>
      <c r="BG61" s="83">
        <v>-28</v>
      </c>
      <c r="BH61" s="83">
        <v>-5.7</v>
      </c>
      <c r="BI61" s="83">
        <v>-2.1</v>
      </c>
      <c r="BJ61" s="83">
        <v>-8.3000000000000007</v>
      </c>
      <c r="BK61" s="84">
        <v>-1.7</v>
      </c>
      <c r="BL61" s="42" t="s">
        <v>245</v>
      </c>
      <c r="BM61" s="83">
        <v>3</v>
      </c>
      <c r="BN61" s="83" t="s">
        <v>246</v>
      </c>
      <c r="BO61" s="83">
        <v>1.9</v>
      </c>
      <c r="BP61" s="83">
        <v>-5.0999999999999996</v>
      </c>
      <c r="BQ61" s="83">
        <v>-2.7</v>
      </c>
      <c r="BR61" s="83">
        <v>-1.4</v>
      </c>
      <c r="BS61" s="83">
        <v>-4</v>
      </c>
      <c r="BT61" s="83">
        <v>1.3</v>
      </c>
      <c r="BU61" s="83">
        <v>0.7</v>
      </c>
      <c r="BV61" s="83">
        <v>0.5</v>
      </c>
      <c r="BW61" s="83">
        <v>-6.1</v>
      </c>
      <c r="BX61" s="83">
        <v>2.4</v>
      </c>
      <c r="BY61" s="83">
        <v>-1.9</v>
      </c>
      <c r="BZ61" s="83">
        <v>1.6</v>
      </c>
      <c r="CA61" s="84">
        <v>-0.8</v>
      </c>
      <c r="CB61" s="83">
        <v>-3.7</v>
      </c>
      <c r="CC61" s="83">
        <v>-2.2000000000000002</v>
      </c>
      <c r="CD61" s="83" t="s">
        <v>246</v>
      </c>
      <c r="CE61" s="83">
        <v>-0.6</v>
      </c>
      <c r="CF61" s="83" t="s">
        <v>246</v>
      </c>
      <c r="CG61" s="83">
        <v>-2.8</v>
      </c>
      <c r="CH61" s="83" t="s">
        <v>246</v>
      </c>
      <c r="CI61" s="83" t="s">
        <v>268</v>
      </c>
      <c r="CJ61" s="83" t="s">
        <v>268</v>
      </c>
      <c r="CK61" s="83" t="s">
        <v>268</v>
      </c>
      <c r="CL61" s="83"/>
      <c r="CM61" s="83">
        <v>0.1</v>
      </c>
      <c r="CN61" s="83" t="s">
        <v>268</v>
      </c>
      <c r="CO61" s="84" t="s">
        <v>268</v>
      </c>
    </row>
    <row r="62" spans="1:93" s="10" customFormat="1" ht="11.25" customHeight="1">
      <c r="A62" s="50" t="s">
        <v>247</v>
      </c>
      <c r="B62" s="85" t="s">
        <v>266</v>
      </c>
      <c r="C62" s="53" t="s">
        <v>266</v>
      </c>
      <c r="D62" s="53" t="s">
        <v>266</v>
      </c>
      <c r="E62" s="53"/>
      <c r="F62" s="86" t="s">
        <v>267</v>
      </c>
      <c r="G62" s="86">
        <v>0.94514272717619008</v>
      </c>
      <c r="H62" s="86">
        <v>0.96553001889824941</v>
      </c>
      <c r="I62" s="86">
        <v>1.0574014600235841</v>
      </c>
      <c r="J62" s="86">
        <v>0.2578247563202325</v>
      </c>
      <c r="K62" s="86">
        <v>1.4407103411308668</v>
      </c>
      <c r="L62" s="86">
        <v>-34.324432682415164</v>
      </c>
      <c r="M62" s="86">
        <v>-2.7368850653438557</v>
      </c>
      <c r="N62" s="86">
        <v>11.9</v>
      </c>
      <c r="O62" s="87">
        <v>-8.9407299752621441</v>
      </c>
      <c r="P62" s="86">
        <v>-20.259958858513144</v>
      </c>
      <c r="Q62" s="86">
        <v>4.4843584670593657</v>
      </c>
      <c r="R62" s="86">
        <v>7.4929975569631324E-2</v>
      </c>
      <c r="S62" s="86" t="s">
        <v>268</v>
      </c>
      <c r="T62" s="86" t="s">
        <v>268</v>
      </c>
      <c r="U62" s="86"/>
      <c r="V62" s="86" t="s">
        <v>268</v>
      </c>
      <c r="W62" s="86" t="s">
        <v>268</v>
      </c>
      <c r="X62" s="86">
        <v>-0.67990534659745094</v>
      </c>
      <c r="Y62" s="86">
        <v>-1.9</v>
      </c>
      <c r="Z62" s="86">
        <v>-3</v>
      </c>
      <c r="AA62" s="86">
        <v>-0.34393121461624787</v>
      </c>
      <c r="AB62" s="86">
        <v>-0.30606881158536225</v>
      </c>
      <c r="AC62" s="86">
        <v>-4.2998480779590125</v>
      </c>
      <c r="AD62" s="86">
        <v>0.16129243041270058</v>
      </c>
      <c r="AE62" s="87">
        <v>-7.5838660300091618</v>
      </c>
      <c r="AF62" s="50" t="s">
        <v>247</v>
      </c>
      <c r="AG62" s="86">
        <v>-2</v>
      </c>
      <c r="AH62" s="86">
        <v>-9.3038005316668091</v>
      </c>
      <c r="AI62" s="86">
        <v>2.5966249904594036</v>
      </c>
      <c r="AJ62" s="86">
        <v>-1.3136940068143446</v>
      </c>
      <c r="AK62" s="86">
        <v>-5.500521376433781</v>
      </c>
      <c r="AL62" s="86">
        <v>-2.0568644649614498E-2</v>
      </c>
      <c r="AM62" s="86">
        <v>1.9593398291521282</v>
      </c>
      <c r="AN62" s="86">
        <v>-2.7174531941391393</v>
      </c>
      <c r="AO62" s="86">
        <v>13.144764083590132</v>
      </c>
      <c r="AP62" s="86">
        <v>1.8923858114927867</v>
      </c>
      <c r="AQ62" s="86">
        <v>2.9298306055209622</v>
      </c>
      <c r="AR62" s="86">
        <v>1.7790969759970352</v>
      </c>
      <c r="AS62" s="86">
        <v>5.107624614294636</v>
      </c>
      <c r="AT62" s="87">
        <v>-1.1005548576214466</v>
      </c>
      <c r="AU62" s="87">
        <v>0.30294783659563507</v>
      </c>
      <c r="AV62" s="86">
        <v>6.9159335288367743</v>
      </c>
      <c r="AW62" s="86">
        <v>-14.344038878643403</v>
      </c>
      <c r="AX62" s="86">
        <v>-4.5</v>
      </c>
      <c r="AY62" s="86">
        <v>-4.0999999999999996</v>
      </c>
      <c r="AZ62" s="86">
        <v>2.2000000000000002</v>
      </c>
      <c r="BA62" s="86">
        <v>8.9</v>
      </c>
      <c r="BB62" s="86">
        <v>-3.5152084238521724</v>
      </c>
      <c r="BC62" s="86">
        <v>-12.925452968400592</v>
      </c>
      <c r="BD62" s="86">
        <v>-2.0088712844345906</v>
      </c>
      <c r="BE62" s="86">
        <v>-0.93911929690909801</v>
      </c>
      <c r="BF62" s="86">
        <v>-3.4</v>
      </c>
      <c r="BG62" s="86">
        <v>-3.3</v>
      </c>
      <c r="BH62" s="86">
        <v>-6.4843428100535618</v>
      </c>
      <c r="BI62" s="86">
        <v>-4.8703331258567459</v>
      </c>
      <c r="BJ62" s="86">
        <v>-5.6</v>
      </c>
      <c r="BK62" s="87">
        <v>-1.7767961333085935</v>
      </c>
      <c r="BL62" s="50" t="s">
        <v>247</v>
      </c>
      <c r="BM62" s="86" t="s">
        <v>246</v>
      </c>
      <c r="BN62" s="86" t="s">
        <v>246</v>
      </c>
      <c r="BO62" s="86">
        <v>6.9021888490826484</v>
      </c>
      <c r="BP62" s="86">
        <v>-2.6038441519698523</v>
      </c>
      <c r="BQ62" s="86">
        <v>3.1744409938024205</v>
      </c>
      <c r="BR62" s="86">
        <v>-1.3665693114361943</v>
      </c>
      <c r="BS62" s="86">
        <v>4.6114812063636066</v>
      </c>
      <c r="BT62" s="86">
        <v>6.1</v>
      </c>
      <c r="BU62" s="86">
        <v>-5.4</v>
      </c>
      <c r="BV62" s="86">
        <v>-6.2610990383897303</v>
      </c>
      <c r="BW62" s="86">
        <v>-8.8000000000000007</v>
      </c>
      <c r="BX62" s="86">
        <v>-3.0145038650375398</v>
      </c>
      <c r="BY62" s="86">
        <v>-3.1</v>
      </c>
      <c r="BZ62" s="86">
        <v>12.186533091658333</v>
      </c>
      <c r="CA62" s="87">
        <v>-3</v>
      </c>
      <c r="CB62" s="86">
        <v>-4.2</v>
      </c>
      <c r="CC62" s="86">
        <v>-5.3</v>
      </c>
      <c r="CD62" s="86" t="s">
        <v>246</v>
      </c>
      <c r="CE62" s="86">
        <v>-4.0771767629244522</v>
      </c>
      <c r="CF62" s="86" t="s">
        <v>246</v>
      </c>
      <c r="CG62" s="86">
        <v>2.2419090748906569</v>
      </c>
      <c r="CH62" s="86" t="s">
        <v>246</v>
      </c>
      <c r="CI62" s="86" t="s">
        <v>268</v>
      </c>
      <c r="CJ62" s="86" t="s">
        <v>268</v>
      </c>
      <c r="CK62" s="86" t="s">
        <v>268</v>
      </c>
      <c r="CL62" s="86"/>
      <c r="CM62" s="86">
        <v>0.50841333547214163</v>
      </c>
      <c r="CN62" s="86" t="s">
        <v>268</v>
      </c>
      <c r="CO62" s="87" t="s">
        <v>268</v>
      </c>
    </row>
    <row r="63" spans="1:93" s="10" customFormat="1" ht="11.25" customHeight="1">
      <c r="A63" s="50" t="s">
        <v>248</v>
      </c>
      <c r="B63" s="85" t="s">
        <v>266</v>
      </c>
      <c r="C63" s="53" t="s">
        <v>266</v>
      </c>
      <c r="D63" s="53" t="s">
        <v>266</v>
      </c>
      <c r="E63" s="53"/>
      <c r="F63" s="86" t="s">
        <v>267</v>
      </c>
      <c r="G63" s="86">
        <v>1.5143644986046212</v>
      </c>
      <c r="H63" s="86">
        <v>1.6051548020958251</v>
      </c>
      <c r="I63" s="86">
        <v>1.3475740715253437</v>
      </c>
      <c r="J63" s="86">
        <v>1.4431411781555852</v>
      </c>
      <c r="K63" s="86">
        <v>1.1387650519758807</v>
      </c>
      <c r="L63" s="86">
        <v>-1.2422533638546014</v>
      </c>
      <c r="M63" s="86">
        <v>2.7872370736997851</v>
      </c>
      <c r="N63" s="86">
        <v>1</v>
      </c>
      <c r="O63" s="87">
        <v>0.1082341187244964</v>
      </c>
      <c r="P63" s="86">
        <v>1.3</v>
      </c>
      <c r="Q63" s="86">
        <v>9.599992340686299</v>
      </c>
      <c r="R63" s="86">
        <v>-2.4115817860414666</v>
      </c>
      <c r="S63" s="86" t="s">
        <v>268</v>
      </c>
      <c r="T63" s="86" t="s">
        <v>268</v>
      </c>
      <c r="U63" s="86"/>
      <c r="V63" s="86" t="s">
        <v>268</v>
      </c>
      <c r="W63" s="86" t="s">
        <v>268</v>
      </c>
      <c r="X63" s="86">
        <v>0.5982426889128476</v>
      </c>
      <c r="Y63" s="86">
        <v>-0.93422346951354029</v>
      </c>
      <c r="Z63" s="86">
        <v>-1.7877474126626396</v>
      </c>
      <c r="AA63" s="86">
        <v>-5.6198272057856826</v>
      </c>
      <c r="AB63" s="86">
        <v>-3.8</v>
      </c>
      <c r="AC63" s="86">
        <v>2.9032441043347603</v>
      </c>
      <c r="AD63" s="86">
        <v>0.56616603879768945</v>
      </c>
      <c r="AE63" s="87">
        <v>-3.2979301463892767</v>
      </c>
      <c r="AF63" s="50" t="s">
        <v>248</v>
      </c>
      <c r="AG63" s="86">
        <v>2.1196214032368772</v>
      </c>
      <c r="AH63" s="86">
        <v>-2.2999999999999998</v>
      </c>
      <c r="AI63" s="86">
        <v>-0.80778141340879017</v>
      </c>
      <c r="AJ63" s="86">
        <v>1.3025785367546661</v>
      </c>
      <c r="AK63" s="86">
        <v>-0.1540431628600345</v>
      </c>
      <c r="AL63" s="86">
        <v>1.8734417465558408</v>
      </c>
      <c r="AM63" s="86">
        <v>3.9</v>
      </c>
      <c r="AN63" s="86">
        <v>0.95670101625388781</v>
      </c>
      <c r="AO63" s="86">
        <v>9.9</v>
      </c>
      <c r="AP63" s="86">
        <v>2.2999999999999998</v>
      </c>
      <c r="AQ63" s="86">
        <v>3.3719770819893711</v>
      </c>
      <c r="AR63" s="86">
        <v>2.3133236192594211</v>
      </c>
      <c r="AS63" s="86">
        <v>0.1</v>
      </c>
      <c r="AT63" s="87">
        <v>0.56555138463407673</v>
      </c>
      <c r="AU63" s="87">
        <v>0.24689702824977644</v>
      </c>
      <c r="AV63" s="86">
        <v>-0.79495724760091946</v>
      </c>
      <c r="AW63" s="86">
        <v>3.0058074435497844</v>
      </c>
      <c r="AX63" s="86">
        <v>5</v>
      </c>
      <c r="AY63" s="86">
        <v>1.1187687362858298</v>
      </c>
      <c r="AZ63" s="86">
        <v>3.6965853592124205</v>
      </c>
      <c r="BA63" s="86">
        <v>-11.3</v>
      </c>
      <c r="BB63" s="86">
        <v>-4.2</v>
      </c>
      <c r="BC63" s="86">
        <v>-23.327140813953008</v>
      </c>
      <c r="BD63" s="86">
        <v>-1.1015684762015496</v>
      </c>
      <c r="BE63" s="86">
        <v>-5.8385966857190965</v>
      </c>
      <c r="BF63" s="86">
        <v>-7.1035628311290679</v>
      </c>
      <c r="BG63" s="86">
        <v>-18.600000000000001</v>
      </c>
      <c r="BH63" s="86">
        <v>-0.7</v>
      </c>
      <c r="BI63" s="86">
        <v>2.1591968288576311</v>
      </c>
      <c r="BJ63" s="86">
        <v>-5.7269654027393102</v>
      </c>
      <c r="BK63" s="87">
        <v>4.8879551486691071</v>
      </c>
      <c r="BL63" s="50" t="s">
        <v>248</v>
      </c>
      <c r="BM63" s="86">
        <v>-4.7527415851957926</v>
      </c>
      <c r="BN63" s="86" t="s">
        <v>246</v>
      </c>
      <c r="BO63" s="86">
        <v>6.1</v>
      </c>
      <c r="BP63" s="86">
        <v>7.3133047595084406</v>
      </c>
      <c r="BQ63" s="86">
        <v>6.1</v>
      </c>
      <c r="BR63" s="86">
        <v>-1.4</v>
      </c>
      <c r="BS63" s="86">
        <v>8.9014282866532852</v>
      </c>
      <c r="BT63" s="86">
        <v>8.6504008795341036</v>
      </c>
      <c r="BU63" s="86">
        <v>-2.111071438241197</v>
      </c>
      <c r="BV63" s="86">
        <v>1.5</v>
      </c>
      <c r="BW63" s="86">
        <v>-5.8</v>
      </c>
      <c r="BX63" s="86">
        <v>-11.540616725244888</v>
      </c>
      <c r="BY63" s="86">
        <v>2.8869210371408798</v>
      </c>
      <c r="BZ63" s="86">
        <v>19.863089426226765</v>
      </c>
      <c r="CA63" s="87">
        <v>2.9454207251407922</v>
      </c>
      <c r="CB63" s="86">
        <v>-1.3764148390749398</v>
      </c>
      <c r="CC63" s="86">
        <v>1.200763119090297</v>
      </c>
      <c r="CD63" s="86" t="s">
        <v>246</v>
      </c>
      <c r="CE63" s="86">
        <v>4.9000000000000004</v>
      </c>
      <c r="CF63" s="86" t="s">
        <v>246</v>
      </c>
      <c r="CG63" s="86">
        <v>-0.82335349580480965</v>
      </c>
      <c r="CH63" s="86" t="s">
        <v>246</v>
      </c>
      <c r="CI63" s="86" t="s">
        <v>268</v>
      </c>
      <c r="CJ63" s="86" t="s">
        <v>268</v>
      </c>
      <c r="CK63" s="86" t="s">
        <v>268</v>
      </c>
      <c r="CL63" s="86"/>
      <c r="CM63" s="86">
        <v>1.3197531593917944</v>
      </c>
      <c r="CN63" s="86" t="s">
        <v>268</v>
      </c>
      <c r="CO63" s="87" t="s">
        <v>268</v>
      </c>
    </row>
    <row r="64" spans="1:93" s="10" customFormat="1" ht="11.25" customHeight="1">
      <c r="A64" s="50" t="s">
        <v>249</v>
      </c>
      <c r="B64" s="85" t="s">
        <v>266</v>
      </c>
      <c r="C64" s="53" t="s">
        <v>266</v>
      </c>
      <c r="D64" s="53" t="s">
        <v>266</v>
      </c>
      <c r="E64" s="53"/>
      <c r="F64" s="86" t="s">
        <v>267</v>
      </c>
      <c r="G64" s="86">
        <v>1.1009728926807867</v>
      </c>
      <c r="H64" s="86">
        <v>1.2</v>
      </c>
      <c r="I64" s="86">
        <v>1.1241851573479806</v>
      </c>
      <c r="J64" s="86">
        <v>1.0812564244452147</v>
      </c>
      <c r="K64" s="86">
        <v>1.1117564977279955</v>
      </c>
      <c r="L64" s="86">
        <v>2.2999999999999998</v>
      </c>
      <c r="M64" s="86">
        <v>0.92164751626879138</v>
      </c>
      <c r="N64" s="86">
        <v>0.38298238490928327</v>
      </c>
      <c r="O64" s="87">
        <v>3.6</v>
      </c>
      <c r="P64" s="86">
        <v>-4.2</v>
      </c>
      <c r="Q64" s="86">
        <v>2.5625372936703457</v>
      </c>
      <c r="R64" s="86">
        <v>-0.36713202260760625</v>
      </c>
      <c r="S64" s="86" t="s">
        <v>268</v>
      </c>
      <c r="T64" s="86" t="s">
        <v>268</v>
      </c>
      <c r="U64" s="86"/>
      <c r="V64" s="86" t="s">
        <v>268</v>
      </c>
      <c r="W64" s="86" t="s">
        <v>268</v>
      </c>
      <c r="X64" s="86">
        <v>7.0864048739110785E-2</v>
      </c>
      <c r="Y64" s="86">
        <v>0.42932228766829894</v>
      </c>
      <c r="Z64" s="86">
        <v>-1.7995388982030533</v>
      </c>
      <c r="AA64" s="86">
        <v>-0.62808515972105283</v>
      </c>
      <c r="AB64" s="86">
        <v>-0.700835734757419</v>
      </c>
      <c r="AC64" s="86">
        <v>0.66724182505306828</v>
      </c>
      <c r="AD64" s="86">
        <v>-0.55453245064065015</v>
      </c>
      <c r="AE64" s="87">
        <v>-0.13107725984853857</v>
      </c>
      <c r="AF64" s="50" t="s">
        <v>249</v>
      </c>
      <c r="AG64" s="86">
        <v>2.466601432328261</v>
      </c>
      <c r="AH64" s="86">
        <v>2</v>
      </c>
      <c r="AI64" s="86">
        <v>5.874441684755368</v>
      </c>
      <c r="AJ64" s="86">
        <v>2.4683029259930436</v>
      </c>
      <c r="AK64" s="86">
        <v>-1.8232313289979203</v>
      </c>
      <c r="AL64" s="86">
        <v>0.27619989124178801</v>
      </c>
      <c r="AM64" s="86">
        <v>-3.6394335777732465</v>
      </c>
      <c r="AN64" s="86">
        <v>1.5676865645919662</v>
      </c>
      <c r="AO64" s="86">
        <v>-12.6</v>
      </c>
      <c r="AP64" s="86">
        <v>-0.33033480645508462</v>
      </c>
      <c r="AQ64" s="86">
        <v>0.86498581676241315</v>
      </c>
      <c r="AR64" s="86">
        <v>-2.2874956829661528</v>
      </c>
      <c r="AS64" s="86">
        <v>-6.3</v>
      </c>
      <c r="AT64" s="87">
        <v>2.1009803695612561</v>
      </c>
      <c r="AU64" s="87">
        <v>-0.76039195667401316</v>
      </c>
      <c r="AV64" s="86">
        <v>-0.28734911441888755</v>
      </c>
      <c r="AW64" s="86">
        <v>-6.7100349647804478</v>
      </c>
      <c r="AX64" s="86">
        <v>0.42882116817222027</v>
      </c>
      <c r="AY64" s="86">
        <v>-3.6770543948023686</v>
      </c>
      <c r="AZ64" s="86">
        <v>4.7428375739010136</v>
      </c>
      <c r="BA64" s="86">
        <v>1.0828465673863548</v>
      </c>
      <c r="BB64" s="86">
        <v>-3.0808921182876077</v>
      </c>
      <c r="BC64" s="86">
        <v>-6.4908850426862728</v>
      </c>
      <c r="BD64" s="86">
        <v>-5.7966791355573974</v>
      </c>
      <c r="BE64" s="86">
        <v>-1.3218223703339191</v>
      </c>
      <c r="BF64" s="86">
        <v>1.1648065172328472</v>
      </c>
      <c r="BG64" s="86">
        <v>14.5</v>
      </c>
      <c r="BH64" s="86">
        <v>-5.0742969304576917</v>
      </c>
      <c r="BI64" s="86">
        <v>0.3087631469309855</v>
      </c>
      <c r="BJ64" s="86">
        <v>-2.8103414084520324</v>
      </c>
      <c r="BK64" s="87">
        <v>0.8</v>
      </c>
      <c r="BL64" s="50" t="s">
        <v>249</v>
      </c>
      <c r="BM64" s="86">
        <v>6.8763754744623213</v>
      </c>
      <c r="BN64" s="86" t="s">
        <v>246</v>
      </c>
      <c r="BO64" s="86">
        <v>0.34233224249369698</v>
      </c>
      <c r="BP64" s="86">
        <v>-2.0963677586218381</v>
      </c>
      <c r="BQ64" s="86">
        <v>2.3179507804820929</v>
      </c>
      <c r="BR64" s="86">
        <v>2.2997786800393385</v>
      </c>
      <c r="BS64" s="86">
        <v>-0.68033708514629154</v>
      </c>
      <c r="BT64" s="86">
        <v>12.89507769877028</v>
      </c>
      <c r="BU64" s="86">
        <v>1.3863636471863146</v>
      </c>
      <c r="BV64" s="86">
        <v>0.90013508639414397</v>
      </c>
      <c r="BW64" s="86">
        <v>-0.72745548387538861</v>
      </c>
      <c r="BX64" s="86">
        <v>3.3</v>
      </c>
      <c r="BY64" s="86">
        <v>-4.5839090644378189E-2</v>
      </c>
      <c r="BZ64" s="86">
        <v>10.211783471700087</v>
      </c>
      <c r="CA64" s="87">
        <v>1.3792921579584174</v>
      </c>
      <c r="CB64" s="86">
        <v>-1</v>
      </c>
      <c r="CC64" s="86">
        <v>-1.9744087384277975</v>
      </c>
      <c r="CD64" s="86" t="s">
        <v>246</v>
      </c>
      <c r="CE64" s="86">
        <v>-5.7353032085903948</v>
      </c>
      <c r="CF64" s="86" t="s">
        <v>246</v>
      </c>
      <c r="CG64" s="86">
        <v>-0.88300591341192103</v>
      </c>
      <c r="CH64" s="86" t="s">
        <v>246</v>
      </c>
      <c r="CI64" s="86" t="s">
        <v>268</v>
      </c>
      <c r="CJ64" s="86" t="s">
        <v>268</v>
      </c>
      <c r="CK64" s="86" t="s">
        <v>268</v>
      </c>
      <c r="CL64" s="86"/>
      <c r="CM64" s="86">
        <v>0.13746745821208606</v>
      </c>
      <c r="CN64" s="86" t="s">
        <v>268</v>
      </c>
      <c r="CO64" s="87" t="s">
        <v>268</v>
      </c>
    </row>
    <row r="65" spans="1:93" s="10" customFormat="1" ht="11.25" customHeight="1">
      <c r="A65" s="50" t="s">
        <v>250</v>
      </c>
      <c r="B65" s="85" t="s">
        <v>266</v>
      </c>
      <c r="C65" s="53" t="s">
        <v>266</v>
      </c>
      <c r="D65" s="53" t="s">
        <v>266</v>
      </c>
      <c r="E65" s="53"/>
      <c r="F65" s="86" t="s">
        <v>267</v>
      </c>
      <c r="G65" s="86">
        <v>-1.8</v>
      </c>
      <c r="H65" s="86">
        <v>-1.800800868904048</v>
      </c>
      <c r="I65" s="86">
        <v>-1.9951942587042737</v>
      </c>
      <c r="J65" s="86">
        <v>-2.1691857835332513</v>
      </c>
      <c r="K65" s="86">
        <v>-1.2753570968258572</v>
      </c>
      <c r="L65" s="86">
        <v>-11.911594614736757</v>
      </c>
      <c r="M65" s="86">
        <v>-5.4934742396045237</v>
      </c>
      <c r="N65" s="86">
        <v>-1.0905083470089068</v>
      </c>
      <c r="O65" s="87">
        <v>0.13214977041194231</v>
      </c>
      <c r="P65" s="86">
        <v>-17.306984880614635</v>
      </c>
      <c r="Q65" s="86">
        <v>6.7639486449148478</v>
      </c>
      <c r="R65" s="86">
        <v>0.76214149853844049</v>
      </c>
      <c r="S65" s="86" t="s">
        <v>268</v>
      </c>
      <c r="T65" s="86" t="s">
        <v>268</v>
      </c>
      <c r="U65" s="86"/>
      <c r="V65" s="86" t="s">
        <v>268</v>
      </c>
      <c r="W65" s="86" t="s">
        <v>268</v>
      </c>
      <c r="X65" s="86">
        <v>-1.8291618409128745</v>
      </c>
      <c r="Y65" s="86">
        <v>-1.022736896130013</v>
      </c>
      <c r="Z65" s="86">
        <v>-0.14973900442977595</v>
      </c>
      <c r="AA65" s="86">
        <v>-3.7</v>
      </c>
      <c r="AB65" s="86">
        <v>-1.4925177050208305</v>
      </c>
      <c r="AC65" s="86">
        <v>-0.68267452226960756</v>
      </c>
      <c r="AD65" s="86">
        <v>-4.4000000000000004</v>
      </c>
      <c r="AE65" s="87">
        <v>-2.4049075109241329</v>
      </c>
      <c r="AF65" s="50" t="s">
        <v>250</v>
      </c>
      <c r="AG65" s="86">
        <v>1.5334279157632267</v>
      </c>
      <c r="AH65" s="86">
        <v>-1.4236881569378284</v>
      </c>
      <c r="AI65" s="86">
        <v>1.2628985060834736</v>
      </c>
      <c r="AJ65" s="86">
        <v>0.85275105749684599</v>
      </c>
      <c r="AK65" s="86">
        <v>0.90707463721916781</v>
      </c>
      <c r="AL65" s="86">
        <v>-0.49385310258359993</v>
      </c>
      <c r="AM65" s="86">
        <v>-7.8556151211040515</v>
      </c>
      <c r="AN65" s="86">
        <v>-5.0702409446620322</v>
      </c>
      <c r="AO65" s="86">
        <v>-13.4</v>
      </c>
      <c r="AP65" s="86">
        <v>1.5110703220605757</v>
      </c>
      <c r="AQ65" s="86">
        <v>3.9890259402303627</v>
      </c>
      <c r="AR65" s="86">
        <v>-0.97744996017939911</v>
      </c>
      <c r="AS65" s="86">
        <v>-3.5156979931095407</v>
      </c>
      <c r="AT65" s="87">
        <v>1.4</v>
      </c>
      <c r="AU65" s="87">
        <v>-1.8078006620728075</v>
      </c>
      <c r="AV65" s="86">
        <v>-0.84006368195770165</v>
      </c>
      <c r="AW65" s="86">
        <v>-11.474267054843423</v>
      </c>
      <c r="AX65" s="86">
        <v>1.4366103972995035</v>
      </c>
      <c r="AY65" s="86">
        <v>-4.5443703584090827</v>
      </c>
      <c r="AZ65" s="86">
        <v>1.4936434807968766</v>
      </c>
      <c r="BA65" s="86">
        <v>4.796517150489052</v>
      </c>
      <c r="BB65" s="86">
        <v>-7.1403930935566109</v>
      </c>
      <c r="BC65" s="86">
        <v>-21.4</v>
      </c>
      <c r="BD65" s="86">
        <v>-7.7052778292015631</v>
      </c>
      <c r="BE65" s="86">
        <v>-3.3802224138068055</v>
      </c>
      <c r="BF65" s="86">
        <v>-5.4</v>
      </c>
      <c r="BG65" s="86">
        <v>-19.430125082488701</v>
      </c>
      <c r="BH65" s="86">
        <v>-5.4</v>
      </c>
      <c r="BI65" s="86">
        <v>-6.2720347984752038</v>
      </c>
      <c r="BJ65" s="86">
        <v>-5.7506360703831376</v>
      </c>
      <c r="BK65" s="87">
        <v>-5.0224110387058829</v>
      </c>
      <c r="BL65" s="50" t="s">
        <v>250</v>
      </c>
      <c r="BM65" s="86">
        <v>2.5754585278967994</v>
      </c>
      <c r="BN65" s="86" t="s">
        <v>246</v>
      </c>
      <c r="BO65" s="86">
        <v>1.9123933318805086</v>
      </c>
      <c r="BP65" s="86">
        <v>-11.628210990871978</v>
      </c>
      <c r="BQ65" s="86">
        <v>0.99847500341144269</v>
      </c>
      <c r="BR65" s="86">
        <v>-5.572022919711074</v>
      </c>
      <c r="BS65" s="86">
        <v>2.5</v>
      </c>
      <c r="BT65" s="86">
        <v>5.2022179976461018</v>
      </c>
      <c r="BU65" s="86">
        <v>-3.8922298278341145</v>
      </c>
      <c r="BV65" s="86">
        <v>-2.1755502784489948</v>
      </c>
      <c r="BW65" s="86">
        <v>-0.1</v>
      </c>
      <c r="BX65" s="86">
        <v>-9.8486190782855374</v>
      </c>
      <c r="BY65" s="86">
        <v>0.5</v>
      </c>
      <c r="BZ65" s="86">
        <v>-1.3392964498746807</v>
      </c>
      <c r="CA65" s="87">
        <v>0.40676857985314996</v>
      </c>
      <c r="CB65" s="86">
        <v>-0.13634716944174841</v>
      </c>
      <c r="CC65" s="86">
        <v>1.0653879145844201</v>
      </c>
      <c r="CD65" s="86" t="s">
        <v>246</v>
      </c>
      <c r="CE65" s="86">
        <v>6.2</v>
      </c>
      <c r="CF65" s="86" t="s">
        <v>246</v>
      </c>
      <c r="CG65" s="86">
        <v>-4.004740625595872</v>
      </c>
      <c r="CH65" s="86" t="s">
        <v>246</v>
      </c>
      <c r="CI65" s="86" t="s">
        <v>268</v>
      </c>
      <c r="CJ65" s="86" t="s">
        <v>268</v>
      </c>
      <c r="CK65" s="86" t="s">
        <v>268</v>
      </c>
      <c r="CL65" s="86"/>
      <c r="CM65" s="86">
        <v>-0.92461428646045363</v>
      </c>
      <c r="CN65" s="86" t="s">
        <v>268</v>
      </c>
      <c r="CO65" s="87" t="s">
        <v>268</v>
      </c>
    </row>
    <row r="66" spans="1:93" s="10" customFormat="1" ht="11.25" customHeight="1">
      <c r="A66" s="88" t="s">
        <v>251</v>
      </c>
      <c r="B66" s="89" t="s">
        <v>266</v>
      </c>
      <c r="C66" s="72" t="s">
        <v>266</v>
      </c>
      <c r="D66" s="72" t="s">
        <v>266</v>
      </c>
      <c r="E66" s="72"/>
      <c r="F66" s="90" t="s">
        <v>267</v>
      </c>
      <c r="G66" s="90">
        <f t="shared" ref="G66:N66" si="12">(100+G59)/(100-0.4)*100-100</f>
        <v>-2.0261205205892594</v>
      </c>
      <c r="H66" s="90">
        <f t="shared" si="12"/>
        <v>-2.0922403491880459</v>
      </c>
      <c r="I66" s="90">
        <f t="shared" si="12"/>
        <v>-2.1156902204666608</v>
      </c>
      <c r="J66" s="90">
        <f t="shared" si="12"/>
        <v>-2.0685350949778893</v>
      </c>
      <c r="K66" s="90">
        <f t="shared" si="12"/>
        <v>-0.7599543727539384</v>
      </c>
      <c r="L66" s="90">
        <f t="shared" si="12"/>
        <v>-8.7969452675700239</v>
      </c>
      <c r="M66" s="90">
        <f t="shared" si="12"/>
        <v>-7.4290119191226154</v>
      </c>
      <c r="N66" s="90">
        <f t="shared" si="12"/>
        <v>0.17571302809349731</v>
      </c>
      <c r="O66" s="91">
        <v>-10.9</v>
      </c>
      <c r="P66" s="90">
        <f>(100+P59)/(100-0.4)*100-100</f>
        <v>3.8932649999075437</v>
      </c>
      <c r="Q66" s="90">
        <f>(100+Q59)/(100-0.4)*100-100</f>
        <v>-2.4124443848205317</v>
      </c>
      <c r="R66" s="90">
        <f>(100+R59)/(100-0.4)*100-100</f>
        <v>0.9121219732535053</v>
      </c>
      <c r="S66" s="90" t="s">
        <v>268</v>
      </c>
      <c r="T66" s="90" t="s">
        <v>268</v>
      </c>
      <c r="U66" s="90"/>
      <c r="V66" s="90" t="s">
        <v>268</v>
      </c>
      <c r="W66" s="90" t="s">
        <v>268</v>
      </c>
      <c r="X66" s="90">
        <f>(100+X59)/(100-0.4)*100-100</f>
        <v>-1.69276735710406</v>
      </c>
      <c r="Y66" s="90">
        <f>(100+Y59)/(100-0.5)*100-100</f>
        <v>-2.1426560427348988</v>
      </c>
      <c r="Z66" s="90">
        <f>(100+Z59)/(100+0.6)*100-100</f>
        <v>-3.213884822339125</v>
      </c>
      <c r="AA66" s="90">
        <f>(100+AA59)/(100-0.3)*100-100</f>
        <v>-6.1795617590151437</v>
      </c>
      <c r="AB66" s="90">
        <f>(100+AB59)/(100-0.8)*100-100</f>
        <v>-2.9800742952357524</v>
      </c>
      <c r="AC66" s="90">
        <f>(100+AC59)/(100+1.3)*100-100</f>
        <v>0.35769744600140996</v>
      </c>
      <c r="AD66" s="90">
        <f>(100+AD59)/(100-7.7)*100-100</f>
        <v>-0.66121315292303962</v>
      </c>
      <c r="AE66" s="91">
        <v>-2.2999999999999998</v>
      </c>
      <c r="AF66" s="88" t="s">
        <v>251</v>
      </c>
      <c r="AG66" s="90">
        <f>(100+AG59)/(100-0.4)*100-100</f>
        <v>-1.293544863889224</v>
      </c>
      <c r="AH66" s="90">
        <f>(100+AH59)/(100+1.5)*100-100</f>
        <v>-2.7586206896551602</v>
      </c>
      <c r="AI66" s="90">
        <v>-0.3</v>
      </c>
      <c r="AJ66" s="90">
        <v>2.9</v>
      </c>
      <c r="AK66" s="90">
        <v>-5.3</v>
      </c>
      <c r="AL66" s="90">
        <f>(100+AL59)/(100+0.3)*100-100</f>
        <v>-0.91181869259068549</v>
      </c>
      <c r="AM66" s="90">
        <f>(100+AM59)/(100-0.5)*100-100</f>
        <v>2.1845645578013375</v>
      </c>
      <c r="AN66" s="90">
        <f>(100+AN59)/(100-0.3)*100-100</f>
        <v>1.54768773935659</v>
      </c>
      <c r="AO66" s="90">
        <f>(100+AO59)/(100-0.8)*100-100</f>
        <v>3.5282258064516299</v>
      </c>
      <c r="AP66" s="90">
        <v>0.8</v>
      </c>
      <c r="AQ66" s="90">
        <f>(100+AQ59)/(100-2)*100-100</f>
        <v>1.4417134113685677</v>
      </c>
      <c r="AR66" s="90">
        <f>(100+AR59)/(100-1.7)*100-100</f>
        <v>0.46282922331182874</v>
      </c>
      <c r="AS66" s="90">
        <v>2.5</v>
      </c>
      <c r="AT66" s="91">
        <f>(100+AT59)/(100+1.3)*100-100</f>
        <v>-0.90229341535437868</v>
      </c>
      <c r="AU66" s="91">
        <f>(100+AU59)/(100-1.2)*100-100</f>
        <v>0.58677708008315221</v>
      </c>
      <c r="AV66" s="90">
        <f>(100+AV59)/(100-2.5)*100-100</f>
        <v>5.118984887561993</v>
      </c>
      <c r="AW66" s="90">
        <f>(100+AW59)/(100-0.9)*100-100</f>
        <v>-1.7174944735314313</v>
      </c>
      <c r="AX66" s="90">
        <f>(100+AX59)/(100-0.4)*100-100</f>
        <v>-5.4780332943046801</v>
      </c>
      <c r="AY66" s="90">
        <f>(100+AY59)/(100-0.9)*100-100</f>
        <v>0.74528440032106857</v>
      </c>
      <c r="AZ66" s="90">
        <f>(100+AZ59)/(100-1.2)*100-100</f>
        <v>1.7953022879636507</v>
      </c>
      <c r="BA66" s="90">
        <f>(100+BA59)/(100+0.9)*100-100</f>
        <v>-10.084116476166457</v>
      </c>
      <c r="BB66" s="90">
        <f>(100+BB59)/(100-0.2)*100-100</f>
        <v>-0.87307489441690223</v>
      </c>
      <c r="BC66" s="90">
        <f>(100+BC59)/(100-0.1)*100-100</f>
        <v>-4.0040040040040026</v>
      </c>
      <c r="BD66" s="90">
        <f>(100+BD59)/(100-0.1)*100-100</f>
        <v>-0.320862363740261</v>
      </c>
      <c r="BE66" s="90">
        <f>(100+BE59)/(100-0.6)*100-100</f>
        <v>-0.13425203171490807</v>
      </c>
      <c r="BF66" s="90">
        <f>(100+BF59)/(100+0.9)*100-100</f>
        <v>-1.6557532773025656</v>
      </c>
      <c r="BG66" s="90">
        <f>(100+BG59)/(100-0.5)*100-100</f>
        <v>12.392144517565825</v>
      </c>
      <c r="BH66" s="90">
        <v>-3.2</v>
      </c>
      <c r="BI66" s="90">
        <f>(100+BI59)/(100+0)*100-100</f>
        <v>-0.62202852614898063</v>
      </c>
      <c r="BJ66" s="90">
        <f>(100+BJ59)/(100-0.2)*100-100</f>
        <v>-4.7753871114478414</v>
      </c>
      <c r="BK66" s="91">
        <f>(100+BK59)/(100-0.7)*100-100</f>
        <v>3.7423978227615748</v>
      </c>
      <c r="BL66" s="88" t="s">
        <v>251</v>
      </c>
      <c r="BM66" s="90">
        <f>(100+BM59)/(100-0.1)*100-100</f>
        <v>2.8764826399517744</v>
      </c>
      <c r="BN66" s="90" t="s">
        <v>246</v>
      </c>
      <c r="BO66" s="90">
        <f>(100+BO59)/(100-1.3)*100-100</f>
        <v>5.4711246200607917</v>
      </c>
      <c r="BP66" s="90">
        <f>(100+BP59)/(100-0.9)*100-100</f>
        <v>4.0363269424823471</v>
      </c>
      <c r="BQ66" s="90">
        <f>(100+BQ59)/(100-0.2)*100-100</f>
        <v>-1.4625152990707591</v>
      </c>
      <c r="BR66" s="90">
        <f>(100+BR59)/(100+0.2)*100-100</f>
        <v>-0.89820359281436879</v>
      </c>
      <c r="BS66" s="90">
        <f>(100+BS59)/(100-0.4)*100-100</f>
        <v>-5.922836587001413</v>
      </c>
      <c r="BT66" s="90">
        <f>(100+BT59)/(100-0.2)*100-100</f>
        <v>10.414908485283618</v>
      </c>
      <c r="BU66" s="90">
        <f>(100+BU59)/(100+1.4)*100-100</f>
        <v>-6.3876193787004212</v>
      </c>
      <c r="BV66" s="90">
        <f>(100+BV59)/(100+1.8)*100-100</f>
        <v>-10.306229298061538</v>
      </c>
      <c r="BW66" s="90">
        <f>(100+BW59)/(100+0.4)*100-100</f>
        <v>-2.888446215139453</v>
      </c>
      <c r="BX66" s="90">
        <f>(100+BX59)/(100+0.6)*100-100</f>
        <v>6.3636499747697428</v>
      </c>
      <c r="BY66" s="90">
        <f>(100+BY59)/(100-0.8)*100-100</f>
        <v>3.1465613609809253</v>
      </c>
      <c r="BZ66" s="90">
        <v>19</v>
      </c>
      <c r="CA66" s="91">
        <v>2.9</v>
      </c>
      <c r="CB66" s="90">
        <f>(100+CB59)/(100+0.3)*100-100</f>
        <v>-1.1008310955444784</v>
      </c>
      <c r="CC66" s="90">
        <f>(100+CC59)/(100-0.7)*100-100</f>
        <v>1.4274807495206119</v>
      </c>
      <c r="CD66" s="90" t="s">
        <v>246</v>
      </c>
      <c r="CE66" s="90">
        <f>(100+CE59)/(100+1)*100-100</f>
        <v>-4.0753501823953258</v>
      </c>
      <c r="CF66" s="90" t="s">
        <v>246</v>
      </c>
      <c r="CG66" s="90">
        <f>(100+CG59)/(100-0.4)*100-100</f>
        <v>-4.4948601189202577</v>
      </c>
      <c r="CH66" s="90" t="s">
        <v>246</v>
      </c>
      <c r="CI66" s="90" t="s">
        <v>268</v>
      </c>
      <c r="CJ66" s="90" t="s">
        <v>268</v>
      </c>
      <c r="CK66" s="90" t="s">
        <v>268</v>
      </c>
      <c r="CL66" s="90"/>
      <c r="CM66" s="90">
        <f>(100+CM59)/(100-0.4)*100-100</f>
        <v>-2.0234441721412821</v>
      </c>
      <c r="CN66" s="90" t="s">
        <v>268</v>
      </c>
      <c r="CO66" s="91" t="s">
        <v>268</v>
      </c>
    </row>
    <row r="67" spans="1:93" s="10" customFormat="1" ht="16.5" customHeight="1">
      <c r="A67" s="10" t="s">
        <v>271</v>
      </c>
    </row>
  </sheetData>
  <phoneticPr fontId="0"/>
  <printOptions horizontalCentered="1" verticalCentered="1"/>
  <pageMargins left="0.27559055118110237" right="0.31496062992125984" top="0.98425196850393704" bottom="0.19685039370078741" header="0.51181102362204722" footer="0.19685039370078741"/>
  <pageSetup paperSize="9" orientation="portrait" horizontalDpi="200" verticalDpi="2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全国勤労者</vt:lpstr>
      <vt:lpstr>全国勤労者!Print_Area</vt:lpstr>
    </vt:vector>
  </TitlesOfParts>
  <Company>富山県統計課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生計農林課</dc:creator>
  <cp:lastModifiedBy>555860</cp:lastModifiedBy>
  <dcterms:created xsi:type="dcterms:W3CDTF">2000-08-31T23:49:04Z</dcterms:created>
  <dcterms:modified xsi:type="dcterms:W3CDTF">2017-05-29T07:11:59Z</dcterms:modified>
</cp:coreProperties>
</file>