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庁内LAN\掲示板\1015\lib\kakei\_rep11\_dat\"/>
    </mc:Choice>
  </mc:AlternateContent>
  <bookViews>
    <workbookView xWindow="480" yWindow="60" windowWidth="12795" windowHeight="8325"/>
  </bookViews>
  <sheets>
    <sheet name="全国全世帯" sheetId="1" r:id="rId1"/>
  </sheets>
  <definedNames>
    <definedName name="_xlnm.Print_Area" localSheetId="0">全国全世帯!$AZ$1:$BO$67</definedName>
  </definedNames>
  <calcPr calcId="152511" refMode="R1C1"/>
</workbook>
</file>

<file path=xl/calcChain.xml><?xml version="1.0" encoding="utf-8"?>
<calcChain xmlns="http://schemas.openxmlformats.org/spreadsheetml/2006/main">
  <c r="B19" i="1" l="1"/>
  <c r="C19" i="1"/>
  <c r="D19" i="1"/>
  <c r="F19" i="1"/>
  <c r="G52" i="1" s="1"/>
  <c r="G19" i="1"/>
  <c r="H19" i="1"/>
  <c r="H59" i="1" s="1"/>
  <c r="H66" i="1" s="1"/>
  <c r="I19" i="1"/>
  <c r="J19" i="1"/>
  <c r="J59" i="1" s="1"/>
  <c r="J66" i="1" s="1"/>
  <c r="K19" i="1"/>
  <c r="L19" i="1"/>
  <c r="L59" i="1" s="1"/>
  <c r="L66" i="1" s="1"/>
  <c r="M19" i="1"/>
  <c r="N19" i="1"/>
  <c r="N59" i="1" s="1"/>
  <c r="N66" i="1" s="1"/>
  <c r="O19" i="1"/>
  <c r="P19" i="1"/>
  <c r="P59" i="1" s="1"/>
  <c r="P66" i="1" s="1"/>
  <c r="Q19" i="1"/>
  <c r="R19" i="1"/>
  <c r="S19" i="1"/>
  <c r="U19" i="1"/>
  <c r="U52" i="1" s="1"/>
  <c r="V19" i="1"/>
  <c r="X19" i="1"/>
  <c r="Y19" i="1"/>
  <c r="Z19" i="1"/>
  <c r="AA19" i="1"/>
  <c r="AB19" i="1"/>
  <c r="AB59" i="1" s="1"/>
  <c r="AB66" i="1" s="1"/>
  <c r="AC19" i="1"/>
  <c r="AF19" i="1"/>
  <c r="AF59" i="1" s="1"/>
  <c r="AF66" i="1" s="1"/>
  <c r="AH19" i="1"/>
  <c r="AJ19" i="1"/>
  <c r="AJ52" i="1" s="1"/>
  <c r="AK19" i="1"/>
  <c r="AL19" i="1"/>
  <c r="AL52" i="1" s="1"/>
  <c r="AM19" i="1"/>
  <c r="AN19" i="1"/>
  <c r="AN52" i="1" s="1"/>
  <c r="AO19" i="1"/>
  <c r="AP19" i="1"/>
  <c r="AP52" i="1" s="1"/>
  <c r="AQ19" i="1"/>
  <c r="AR19" i="1"/>
  <c r="AR52" i="1" s="1"/>
  <c r="AS19" i="1"/>
  <c r="AT19" i="1"/>
  <c r="AT52" i="1" s="1"/>
  <c r="AU19" i="1"/>
  <c r="AW19" i="1"/>
  <c r="AX19" i="1"/>
  <c r="AZ19" i="1"/>
  <c r="AZ52" i="1" s="1"/>
  <c r="BA19" i="1"/>
  <c r="BB19" i="1"/>
  <c r="BB52" i="1" s="1"/>
  <c r="BC19" i="1"/>
  <c r="BD19" i="1"/>
  <c r="BD52" i="1" s="1"/>
  <c r="BE19" i="1"/>
  <c r="BF19" i="1"/>
  <c r="BF52" i="1" s="1"/>
  <c r="BG19" i="1"/>
  <c r="BH19" i="1"/>
  <c r="BH52" i="1" s="1"/>
  <c r="BI19" i="1"/>
  <c r="BJ19" i="1"/>
  <c r="BJ52" i="1" s="1"/>
  <c r="BK19" i="1"/>
  <c r="BL19" i="1"/>
  <c r="BL52" i="1" s="1"/>
  <c r="BM19" i="1"/>
  <c r="BN19" i="1"/>
  <c r="BN52" i="1" s="1"/>
  <c r="H52" i="1"/>
  <c r="J52" i="1"/>
  <c r="L52" i="1"/>
  <c r="N52" i="1"/>
  <c r="P52" i="1"/>
  <c r="R52" i="1"/>
  <c r="T52" i="1"/>
  <c r="V52" i="1"/>
  <c r="X52" i="1"/>
  <c r="Z52" i="1"/>
  <c r="AB52" i="1"/>
  <c r="AD52" i="1"/>
  <c r="AF52" i="1"/>
  <c r="AH52" i="1"/>
  <c r="AK52" i="1"/>
  <c r="AM52" i="1"/>
  <c r="AO52" i="1"/>
  <c r="AQ52" i="1"/>
  <c r="AS52" i="1"/>
  <c r="AU52" i="1"/>
  <c r="AW52" i="1"/>
  <c r="AY52" i="1"/>
  <c r="BA52" i="1"/>
  <c r="BC52" i="1"/>
  <c r="BE52" i="1"/>
  <c r="BG52" i="1"/>
  <c r="BI52" i="1"/>
  <c r="BK52" i="1"/>
  <c r="BM52" i="1"/>
  <c r="BO52" i="1"/>
  <c r="G59" i="1"/>
  <c r="I59" i="1"/>
  <c r="K59" i="1"/>
  <c r="K66" i="1" s="1"/>
  <c r="M59" i="1"/>
  <c r="M66" i="1" s="1"/>
  <c r="O59" i="1"/>
  <c r="R59" i="1"/>
  <c r="R66" i="1" s="1"/>
  <c r="S59" i="1"/>
  <c r="T59" i="1"/>
  <c r="T66" i="1" s="1"/>
  <c r="V59" i="1"/>
  <c r="V66" i="1" s="1"/>
  <c r="W59" i="1"/>
  <c r="X59" i="1"/>
  <c r="X66" i="1" s="1"/>
  <c r="Y59" i="1"/>
  <c r="Z59" i="1"/>
  <c r="AC59" i="1"/>
  <c r="AC66" i="1" s="1"/>
  <c r="AD59" i="1"/>
  <c r="AE59" i="1"/>
  <c r="AE66" i="1" s="1"/>
  <c r="AG59" i="1"/>
  <c r="AH59" i="1"/>
  <c r="AJ59" i="1"/>
  <c r="AJ66" i="1" s="1"/>
  <c r="AM59" i="1"/>
  <c r="AM66" i="1" s="1"/>
  <c r="AP59" i="1"/>
  <c r="AQ59" i="1"/>
  <c r="AR59" i="1"/>
  <c r="AR66" i="1" s="1"/>
  <c r="AS59" i="1"/>
  <c r="AT59" i="1"/>
  <c r="AT66" i="1" s="1"/>
  <c r="AU59" i="1"/>
  <c r="AV59" i="1"/>
  <c r="AX59" i="1"/>
  <c r="AY59" i="1"/>
  <c r="BA59" i="1"/>
  <c r="BA66" i="1" s="1"/>
  <c r="BC59" i="1"/>
  <c r="BC66" i="1" s="1"/>
  <c r="BE59" i="1"/>
  <c r="BE66" i="1" s="1"/>
  <c r="BG59" i="1"/>
  <c r="BI59" i="1"/>
  <c r="BK59" i="1"/>
  <c r="BM59" i="1"/>
  <c r="BO59" i="1"/>
  <c r="G66" i="1"/>
  <c r="Q66" i="1"/>
  <c r="S66" i="1"/>
  <c r="W66" i="1"/>
  <c r="Y66" i="1"/>
  <c r="AA66" i="1"/>
  <c r="AD66" i="1"/>
  <c r="AO66" i="1"/>
  <c r="AQ66" i="1"/>
  <c r="AS66" i="1"/>
  <c r="AW66" i="1"/>
  <c r="AX66" i="1"/>
  <c r="BI66" i="1"/>
  <c r="BN59" i="1" l="1"/>
  <c r="BN66" i="1" s="1"/>
  <c r="BL59" i="1"/>
  <c r="BL66" i="1" s="1"/>
  <c r="BJ59" i="1"/>
  <c r="BJ66" i="1" s="1"/>
  <c r="BH59" i="1"/>
  <c r="BH66" i="1" s="1"/>
  <c r="BF59" i="1"/>
  <c r="BF66" i="1" s="1"/>
  <c r="BD59" i="1"/>
  <c r="BD66" i="1" s="1"/>
  <c r="BB59" i="1"/>
  <c r="BB66" i="1" s="1"/>
  <c r="AZ59" i="1"/>
  <c r="AZ66" i="1" s="1"/>
  <c r="AN59" i="1"/>
  <c r="AN66" i="1" s="1"/>
  <c r="AL59" i="1"/>
  <c r="AL66" i="1" s="1"/>
  <c r="U59" i="1"/>
  <c r="U66" i="1" s="1"/>
  <c r="F59" i="1"/>
  <c r="F66" i="1" s="1"/>
  <c r="AX52" i="1"/>
  <c r="AV52" i="1"/>
  <c r="AG52" i="1"/>
  <c r="AE52" i="1"/>
  <c r="AC52" i="1"/>
  <c r="AA52" i="1"/>
  <c r="Y52" i="1"/>
  <c r="W52" i="1"/>
  <c r="S52" i="1"/>
  <c r="Q52" i="1"/>
  <c r="O52" i="1"/>
  <c r="M52" i="1"/>
  <c r="K52" i="1"/>
  <c r="I52" i="1"/>
</calcChain>
</file>

<file path=xl/sharedStrings.xml><?xml version="1.0" encoding="utf-8"?>
<sst xmlns="http://schemas.openxmlformats.org/spreadsheetml/2006/main" count="647" uniqueCount="212">
  <si>
    <t>第３表　　全国の１世帯当たり年平均１か月間の支出（全世帯）　</t>
  </si>
  <si>
    <t>　</t>
  </si>
  <si>
    <t>　　　　　　　　　　　　　　　　　　　　　　　　　　　　　　　　　　　　　　　　　　　　　　　　　　　　　　第３表　　全国の１世帯当たり年平均１か月間の支出（全世帯）（続き）　</t>
  </si>
  <si>
    <t>世</t>
  </si>
  <si>
    <t>有</t>
  </si>
  <si>
    <t>消　</t>
  </si>
  <si>
    <t xml:space="preserve"> </t>
  </si>
  <si>
    <t>帯</t>
  </si>
  <si>
    <t>食</t>
  </si>
  <si>
    <t>住　</t>
  </si>
  <si>
    <t>光</t>
  </si>
  <si>
    <t>家</t>
  </si>
  <si>
    <t>被</t>
  </si>
  <si>
    <t>保</t>
  </si>
  <si>
    <t>交　</t>
  </si>
  <si>
    <t>教　　</t>
  </si>
  <si>
    <t>教</t>
  </si>
  <si>
    <t>そ 消</t>
  </si>
  <si>
    <t>業</t>
  </si>
  <si>
    <t>主</t>
  </si>
  <si>
    <t>費　</t>
  </si>
  <si>
    <t>穀　</t>
  </si>
  <si>
    <t>魚</t>
  </si>
  <si>
    <t>肉</t>
  </si>
  <si>
    <t>乳</t>
  </si>
  <si>
    <t>野</t>
  </si>
  <si>
    <t>果　</t>
  </si>
  <si>
    <t>油</t>
  </si>
  <si>
    <t>菓</t>
  </si>
  <si>
    <t>調</t>
  </si>
  <si>
    <t>飲　</t>
  </si>
  <si>
    <t>酒</t>
  </si>
  <si>
    <t>外　</t>
  </si>
  <si>
    <t xml:space="preserve">  設</t>
  </si>
  <si>
    <t>電</t>
  </si>
  <si>
    <t>ガ</t>
  </si>
  <si>
    <t>他</t>
  </si>
  <si>
    <t>上</t>
  </si>
  <si>
    <t>具　</t>
  </si>
  <si>
    <t xml:space="preserve">  室</t>
  </si>
  <si>
    <t>寝　</t>
  </si>
  <si>
    <t>服</t>
  </si>
  <si>
    <t>和</t>
  </si>
  <si>
    <t>洋</t>
  </si>
  <si>
    <t xml:space="preserve"> シ</t>
  </si>
  <si>
    <t>下</t>
  </si>
  <si>
    <t>生</t>
  </si>
  <si>
    <t>履　</t>
  </si>
  <si>
    <t xml:space="preserve">被 </t>
  </si>
  <si>
    <t>医　</t>
  </si>
  <si>
    <t xml:space="preserve">健 </t>
  </si>
  <si>
    <t>自</t>
  </si>
  <si>
    <t>通　</t>
  </si>
  <si>
    <t>授</t>
  </si>
  <si>
    <t>教 学</t>
  </si>
  <si>
    <t>補</t>
  </si>
  <si>
    <t>書</t>
  </si>
  <si>
    <t>諸</t>
  </si>
  <si>
    <t>こ</t>
  </si>
  <si>
    <t>仕</t>
  </si>
  <si>
    <t>の</t>
  </si>
  <si>
    <t>菜</t>
  </si>
  <si>
    <t>脂</t>
  </si>
  <si>
    <t>理　</t>
  </si>
  <si>
    <t>賃</t>
  </si>
  <si>
    <t xml:space="preserve">  備</t>
  </si>
  <si>
    <t>熱</t>
  </si>
  <si>
    <t>・</t>
  </si>
  <si>
    <t>庭</t>
  </si>
  <si>
    <t xml:space="preserve">  内</t>
  </si>
  <si>
    <t>事</t>
  </si>
  <si>
    <t>及</t>
  </si>
  <si>
    <t xml:space="preserve">  ャ セ</t>
  </si>
  <si>
    <t>地</t>
  </si>
  <si>
    <t>健</t>
  </si>
  <si>
    <t>康</t>
  </si>
  <si>
    <t>健 用</t>
  </si>
  <si>
    <t>通</t>
  </si>
  <si>
    <t>動</t>
  </si>
  <si>
    <t>科 習</t>
  </si>
  <si>
    <t>習</t>
  </si>
  <si>
    <t>養</t>
  </si>
  <si>
    <t>籍 他</t>
  </si>
  <si>
    <t>の 費</t>
  </si>
  <si>
    <t>づ</t>
  </si>
  <si>
    <t>送</t>
  </si>
  <si>
    <t>介</t>
  </si>
  <si>
    <t>卵</t>
  </si>
  <si>
    <t>子</t>
  </si>
  <si>
    <t xml:space="preserve">  修</t>
  </si>
  <si>
    <t>気</t>
  </si>
  <si>
    <t>ス</t>
  </si>
  <si>
    <t>用</t>
  </si>
  <si>
    <t xml:space="preserve">  装</t>
  </si>
  <si>
    <t>サ</t>
  </si>
  <si>
    <t>び</t>
  </si>
  <si>
    <t xml:space="preserve"> ツ   I</t>
  </si>
  <si>
    <t>着</t>
  </si>
  <si>
    <t>物　</t>
  </si>
  <si>
    <t xml:space="preserve">関 サ </t>
  </si>
  <si>
    <t>薬　</t>
  </si>
  <si>
    <t>医 品</t>
  </si>
  <si>
    <t>医 サ</t>
  </si>
  <si>
    <t>車</t>
  </si>
  <si>
    <t>書 参</t>
  </si>
  <si>
    <t>娯</t>
  </si>
  <si>
    <t xml:space="preserve"> ・  の</t>
  </si>
  <si>
    <t>娯 サ</t>
  </si>
  <si>
    <t>雑</t>
  </si>
  <si>
    <t>際　</t>
  </si>
  <si>
    <t>人</t>
  </si>
  <si>
    <t>支　</t>
  </si>
  <si>
    <t xml:space="preserve">  繕</t>
  </si>
  <si>
    <t>水</t>
  </si>
  <si>
    <t>耐</t>
  </si>
  <si>
    <t xml:space="preserve">  備装</t>
  </si>
  <si>
    <t>消</t>
  </si>
  <si>
    <t>ｌ</t>
  </si>
  <si>
    <t xml:space="preserve">  ・  タ</t>
  </si>
  <si>
    <t>連  I</t>
  </si>
  <si>
    <t>医</t>
  </si>
  <si>
    <t>持 摂</t>
  </si>
  <si>
    <t>療  ・</t>
  </si>
  <si>
    <t>療  I</t>
  </si>
  <si>
    <t>等 関</t>
  </si>
  <si>
    <t xml:space="preserve"> ・ 考</t>
  </si>
  <si>
    <t>楽 耐</t>
  </si>
  <si>
    <t>楽</t>
  </si>
  <si>
    <t xml:space="preserve">    印</t>
  </si>
  <si>
    <t>楽  I</t>
  </si>
  <si>
    <t>他 支</t>
  </si>
  <si>
    <t>　　</t>
  </si>
  <si>
    <t>年</t>
  </si>
  <si>
    <t>海</t>
  </si>
  <si>
    <t>味</t>
  </si>
  <si>
    <t xml:space="preserve">   ・維</t>
  </si>
  <si>
    <t>道</t>
  </si>
  <si>
    <t>久</t>
  </si>
  <si>
    <t xml:space="preserve">   ・飾</t>
  </si>
  <si>
    <t>耗</t>
  </si>
  <si>
    <t>ビ</t>
  </si>
  <si>
    <t>履</t>
  </si>
  <si>
    <t xml:space="preserve">       I</t>
  </si>
  <si>
    <t>糸</t>
  </si>
  <si>
    <t xml:space="preserve">     ビ</t>
  </si>
  <si>
    <t>用 取</t>
  </si>
  <si>
    <t xml:space="preserve">    器</t>
  </si>
  <si>
    <t xml:space="preserve">    ビ</t>
  </si>
  <si>
    <t xml:space="preserve">    係</t>
  </si>
  <si>
    <t>料</t>
  </si>
  <si>
    <t xml:space="preserve">    教</t>
  </si>
  <si>
    <t>用 久</t>
  </si>
  <si>
    <t xml:space="preserve">    刷</t>
  </si>
  <si>
    <t>か</t>
  </si>
  <si>
    <t>り</t>
  </si>
  <si>
    <t>員</t>
  </si>
  <si>
    <t>齢</t>
  </si>
  <si>
    <t>出</t>
  </si>
  <si>
    <t>類</t>
  </si>
  <si>
    <t>藻</t>
  </si>
  <si>
    <t>物</t>
  </si>
  <si>
    <t>品</t>
  </si>
  <si>
    <t>居</t>
  </si>
  <si>
    <t>代</t>
  </si>
  <si>
    <t xml:space="preserve">     持</t>
  </si>
  <si>
    <t>財</t>
  </si>
  <si>
    <t xml:space="preserve">     品</t>
  </si>
  <si>
    <t>貨</t>
  </si>
  <si>
    <t xml:space="preserve">     類</t>
  </si>
  <si>
    <t xml:space="preserve">     ス</t>
  </si>
  <si>
    <t>療</t>
  </si>
  <si>
    <t xml:space="preserve">    品</t>
  </si>
  <si>
    <t xml:space="preserve">    具</t>
  </si>
  <si>
    <t xml:space="preserve">    ス</t>
  </si>
  <si>
    <t>信</t>
  </si>
  <si>
    <t xml:space="preserve">    費</t>
  </si>
  <si>
    <t>育</t>
  </si>
  <si>
    <t>等</t>
  </si>
  <si>
    <t xml:space="preserve">    材</t>
  </si>
  <si>
    <t xml:space="preserve">    財</t>
  </si>
  <si>
    <t xml:space="preserve">    物</t>
  </si>
  <si>
    <t>の 出</t>
  </si>
  <si>
    <t>費</t>
  </si>
  <si>
    <t>い</t>
  </si>
  <si>
    <t>金</t>
  </si>
  <si>
    <t>実  数（円）</t>
  </si>
  <si>
    <t>平成６年平均</t>
  </si>
  <si>
    <t>　－</t>
  </si>
  <si>
    <t>平成７年</t>
  </si>
  <si>
    <t>平成８年</t>
  </si>
  <si>
    <t>平成９年</t>
  </si>
  <si>
    <t>平成10年</t>
  </si>
  <si>
    <t>平成11年</t>
  </si>
  <si>
    <t>平成10年１月</t>
  </si>
  <si>
    <t>　　　　2</t>
  </si>
  <si>
    <t>　　　　3</t>
  </si>
  <si>
    <t>　　　　4</t>
  </si>
  <si>
    <t>　　　　5</t>
  </si>
  <si>
    <t>　　　　6</t>
  </si>
  <si>
    <t>　　　　7</t>
  </si>
  <si>
    <t>　　　　8</t>
  </si>
  <si>
    <t>　　　　9</t>
  </si>
  <si>
    <t>　　　　10</t>
  </si>
  <si>
    <t>　　　　11</t>
  </si>
  <si>
    <t>　　　　12</t>
  </si>
  <si>
    <t>平成11年１月</t>
  </si>
  <si>
    <t>構　成　比　（％）</t>
  </si>
  <si>
    <t>　　対前年名目増加率（％）</t>
  </si>
  <si>
    <t>　　対前年実質増加率（％）</t>
  </si>
  <si>
    <t>　　　－</t>
  </si>
  <si>
    <t>　　－</t>
  </si>
  <si>
    <t>注　表示した数値は、その１桁下位を四捨五入しているので、内訳の合計は必ずしも計に一致しない。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</si>
</sst>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84" formatCode="0.0_ "/>
  </numFmts>
  <fonts count="5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distributed"/>
    </xf>
    <xf numFmtId="0" fontId="3" fillId="0" borderId="2" xfId="0" applyFont="1" applyBorder="1" applyAlignment="1">
      <alignment horizontal="distributed"/>
    </xf>
    <xf numFmtId="0" fontId="3" fillId="0" borderId="3" xfId="0" applyFont="1" applyBorder="1" applyAlignment="1">
      <alignment horizontal="distributed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distributed"/>
    </xf>
    <xf numFmtId="0" fontId="3" fillId="0" borderId="0" xfId="0" applyFont="1"/>
    <xf numFmtId="0" fontId="3" fillId="0" borderId="5" xfId="0" applyFont="1" applyBorder="1"/>
    <xf numFmtId="0" fontId="3" fillId="0" borderId="5" xfId="0" applyFont="1" applyBorder="1" applyAlignment="1">
      <alignment horizontal="distributed"/>
    </xf>
    <xf numFmtId="0" fontId="3" fillId="0" borderId="6" xfId="0" applyFont="1" applyBorder="1" applyAlignment="1">
      <alignment horizontal="distributed"/>
    </xf>
    <xf numFmtId="0" fontId="3" fillId="0" borderId="2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left"/>
    </xf>
    <xf numFmtId="0" fontId="3" fillId="0" borderId="4" xfId="0" applyFont="1" applyBorder="1" applyAlignment="1"/>
    <xf numFmtId="0" fontId="3" fillId="0" borderId="0" xfId="0" applyFont="1" applyBorder="1" applyAlignment="1">
      <alignment horizontal="distributed"/>
    </xf>
    <xf numFmtId="0" fontId="3" fillId="0" borderId="1" xfId="0" applyFont="1" applyBorder="1" applyAlignment="1"/>
    <xf numFmtId="0" fontId="3" fillId="0" borderId="7" xfId="0" applyFont="1" applyBorder="1" applyAlignment="1">
      <alignment horizontal="distributed"/>
    </xf>
    <xf numFmtId="0" fontId="3" fillId="0" borderId="2" xfId="0" applyFont="1" applyBorder="1" applyAlignment="1"/>
    <xf numFmtId="0" fontId="3" fillId="0" borderId="6" xfId="0" applyFont="1" applyBorder="1" applyAlignment="1">
      <alignment horizontal="left"/>
    </xf>
    <xf numFmtId="0" fontId="3" fillId="0" borderId="6" xfId="0" applyFont="1" applyBorder="1" applyAlignment="1"/>
    <xf numFmtId="0" fontId="3" fillId="0" borderId="5" xfId="0" applyFont="1" applyBorder="1" applyAlignment="1"/>
    <xf numFmtId="0" fontId="3" fillId="0" borderId="0" xfId="0" applyFont="1" applyBorder="1" applyAlignment="1"/>
    <xf numFmtId="0" fontId="3" fillId="0" borderId="6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distributed"/>
    </xf>
    <xf numFmtId="0" fontId="3" fillId="0" borderId="9" xfId="0" applyFont="1" applyBorder="1" applyAlignment="1">
      <alignment horizontal="distributed"/>
    </xf>
    <xf numFmtId="0" fontId="3" fillId="0" borderId="10" xfId="0" applyFont="1" applyBorder="1" applyAlignment="1">
      <alignment horizontal="distributed"/>
    </xf>
    <xf numFmtId="0" fontId="3" fillId="0" borderId="9" xfId="0" applyFont="1" applyBorder="1" applyAlignment="1"/>
    <xf numFmtId="0" fontId="3" fillId="0" borderId="9" xfId="0" applyFont="1" applyBorder="1"/>
    <xf numFmtId="0" fontId="3" fillId="0" borderId="8" xfId="0" applyFont="1" applyBorder="1" applyAlignment="1"/>
    <xf numFmtId="0" fontId="3" fillId="0" borderId="11" xfId="0" applyFont="1" applyBorder="1" applyAlignment="1">
      <alignment horizontal="distributed"/>
    </xf>
    <xf numFmtId="0" fontId="3" fillId="0" borderId="10" xfId="0" applyFont="1" applyBorder="1" applyAlignment="1"/>
    <xf numFmtId="0" fontId="3" fillId="0" borderId="9" xfId="0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/>
    <xf numFmtId="0" fontId="3" fillId="0" borderId="0" xfId="0" applyFont="1" applyBorder="1"/>
    <xf numFmtId="0" fontId="4" fillId="0" borderId="3" xfId="0" applyFont="1" applyBorder="1"/>
    <xf numFmtId="2" fontId="3" fillId="0" borderId="3" xfId="0" applyNumberFormat="1" applyFont="1" applyBorder="1"/>
    <xf numFmtId="176" fontId="3" fillId="0" borderId="3" xfId="0" applyNumberFormat="1" applyFont="1" applyBorder="1"/>
    <xf numFmtId="0" fontId="3" fillId="0" borderId="3" xfId="0" applyFont="1" applyBorder="1"/>
    <xf numFmtId="3" fontId="3" fillId="0" borderId="3" xfId="1" applyNumberFormat="1" applyFont="1" applyBorder="1"/>
    <xf numFmtId="3" fontId="3" fillId="0" borderId="1" xfId="1" applyNumberFormat="1" applyFont="1" applyBorder="1"/>
    <xf numFmtId="3" fontId="3" fillId="0" borderId="2" xfId="1" applyNumberFormat="1" applyFont="1" applyBorder="1"/>
    <xf numFmtId="0" fontId="4" fillId="0" borderId="7" xfId="0" applyFont="1" applyBorder="1"/>
    <xf numFmtId="2" fontId="3" fillId="0" borderId="7" xfId="0" applyNumberFormat="1" applyFont="1" applyBorder="1"/>
    <xf numFmtId="176" fontId="3" fillId="0" borderId="7" xfId="0" applyNumberFormat="1" applyFont="1" applyBorder="1"/>
    <xf numFmtId="0" fontId="3" fillId="0" borderId="7" xfId="0" applyFont="1" applyBorder="1"/>
    <xf numFmtId="3" fontId="3" fillId="0" borderId="7" xfId="1" applyNumberFormat="1" applyFont="1" applyBorder="1"/>
    <xf numFmtId="3" fontId="3" fillId="0" borderId="5" xfId="1" applyNumberFormat="1" applyFont="1" applyBorder="1"/>
    <xf numFmtId="3" fontId="3" fillId="0" borderId="0" xfId="1" applyNumberFormat="1" applyFont="1"/>
    <xf numFmtId="38" fontId="3" fillId="0" borderId="7" xfId="1" applyFont="1" applyBorder="1"/>
    <xf numFmtId="38" fontId="3" fillId="0" borderId="5" xfId="1" applyFont="1" applyBorder="1"/>
    <xf numFmtId="38" fontId="3" fillId="0" borderId="0" xfId="1" applyFont="1" applyBorder="1"/>
    <xf numFmtId="0" fontId="4" fillId="0" borderId="7" xfId="0" quotePrefix="1" applyFont="1" applyBorder="1" applyAlignment="1">
      <alignment horizontal="left"/>
    </xf>
    <xf numFmtId="0" fontId="3" fillId="0" borderId="7" xfId="0" applyNumberFormat="1" applyFont="1" applyBorder="1"/>
    <xf numFmtId="3" fontId="3" fillId="0" borderId="0" xfId="1" applyNumberFormat="1" applyFont="1" applyBorder="1"/>
    <xf numFmtId="0" fontId="4" fillId="0" borderId="11" xfId="0" quotePrefix="1" applyFont="1" applyBorder="1" applyAlignment="1">
      <alignment horizontal="left"/>
    </xf>
    <xf numFmtId="2" fontId="3" fillId="0" borderId="11" xfId="0" applyNumberFormat="1" applyFont="1" applyBorder="1"/>
    <xf numFmtId="0" fontId="3" fillId="0" borderId="11" xfId="0" applyFont="1" applyBorder="1"/>
    <xf numFmtId="176" fontId="3" fillId="0" borderId="11" xfId="0" applyNumberFormat="1" applyFont="1" applyBorder="1"/>
    <xf numFmtId="38" fontId="3" fillId="0" borderId="11" xfId="1" applyFont="1" applyBorder="1"/>
    <xf numFmtId="38" fontId="3" fillId="0" borderId="8" xfId="1" applyFont="1" applyBorder="1"/>
    <xf numFmtId="38" fontId="3" fillId="0" borderId="10" xfId="1" applyFont="1" applyBorder="1"/>
    <xf numFmtId="184" fontId="3" fillId="0" borderId="3" xfId="0" applyNumberFormat="1" applyFont="1" applyBorder="1"/>
    <xf numFmtId="184" fontId="3" fillId="0" borderId="1" xfId="0" applyNumberFormat="1" applyFont="1" applyBorder="1"/>
    <xf numFmtId="184" fontId="3" fillId="0" borderId="7" xfId="0" applyNumberFormat="1" applyFont="1" applyBorder="1"/>
    <xf numFmtId="184" fontId="3" fillId="0" borderId="5" xfId="0" applyNumberFormat="1" applyFont="1" applyBorder="1"/>
    <xf numFmtId="0" fontId="4" fillId="0" borderId="8" xfId="0" applyFont="1" applyBorder="1"/>
    <xf numFmtId="184" fontId="3" fillId="0" borderId="8" xfId="0" applyNumberFormat="1" applyFont="1" applyBorder="1"/>
    <xf numFmtId="184" fontId="3" fillId="0" borderId="11" xfId="0" applyNumberFormat="1" applyFont="1" applyBorder="1"/>
    <xf numFmtId="184" fontId="4" fillId="0" borderId="0" xfId="0" applyNumberFormat="1" applyFont="1" applyAlignment="1">
      <alignment horizontal="centerContinuous"/>
    </xf>
    <xf numFmtId="184" fontId="3" fillId="0" borderId="0" xfId="0" applyNumberFormat="1" applyFont="1" applyAlignment="1">
      <alignment horizontal="centerContinuous"/>
    </xf>
    <xf numFmtId="184" fontId="3" fillId="0" borderId="0" xfId="0" applyNumberFormat="1" applyFont="1"/>
    <xf numFmtId="184" fontId="3" fillId="0" borderId="0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BP73"/>
  <sheetViews>
    <sheetView tabSelected="1" topLeftCell="AY1" workbookViewId="0">
      <selection activeCell="BA30" sqref="BA30"/>
    </sheetView>
  </sheetViews>
  <sheetFormatPr defaultRowHeight="13.5"/>
  <cols>
    <col min="1" max="1" width="12.125" customWidth="1"/>
    <col min="2" max="4" width="4.5" customWidth="1"/>
    <col min="5" max="5" width="0.5" customWidth="1"/>
    <col min="6" max="6" width="7.625" customWidth="1"/>
    <col min="7" max="7" width="7.375" customWidth="1"/>
    <col min="8" max="16" width="5.625" customWidth="1"/>
    <col min="17" max="18" width="5.125" customWidth="1"/>
    <col min="19" max="19" width="5.75" customWidth="1"/>
    <col min="20" max="20" width="5.875" customWidth="1"/>
    <col min="21" max="21" width="5.375" customWidth="1"/>
    <col min="22" max="22" width="5.75" customWidth="1"/>
    <col min="23" max="23" width="5.875" customWidth="1"/>
    <col min="24" max="24" width="5.5" customWidth="1"/>
    <col min="25" max="27" width="5.125" customWidth="1"/>
    <col min="28" max="28" width="6.25" customWidth="1"/>
    <col min="29" max="34" width="5.125" customWidth="1"/>
    <col min="35" max="35" width="12.125" customWidth="1"/>
    <col min="36" max="36" width="6" customWidth="1"/>
    <col min="37" max="37" width="5.125" customWidth="1"/>
    <col min="38" max="38" width="5.875" customWidth="1"/>
    <col min="39" max="44" width="5.125" customWidth="1"/>
    <col min="45" max="45" width="5.625" customWidth="1"/>
    <col min="46" max="49" width="5.125" customWidth="1"/>
    <col min="50" max="51" width="6.25" customWidth="1"/>
    <col min="52" max="52" width="6" customWidth="1"/>
    <col min="53" max="54" width="6.125" customWidth="1"/>
    <col min="55" max="55" width="5.875" customWidth="1"/>
    <col min="56" max="57" width="5.125" customWidth="1"/>
    <col min="58" max="58" width="6.25" customWidth="1"/>
    <col min="59" max="59" width="5.125" customWidth="1"/>
    <col min="60" max="60" width="5.625" customWidth="1"/>
    <col min="61" max="61" width="5.125" customWidth="1"/>
    <col min="62" max="62" width="5.75" customWidth="1"/>
    <col min="63" max="63" width="6.75" customWidth="1"/>
    <col min="64" max="64" width="5.5" customWidth="1"/>
    <col min="65" max="65" width="6" customWidth="1"/>
    <col min="66" max="66" width="6.5" customWidth="1"/>
    <col min="67" max="67" width="6" customWidth="1"/>
  </cols>
  <sheetData>
    <row r="2" spans="1:67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S2" s="3" t="s">
        <v>1</v>
      </c>
      <c r="AB2" s="3" t="s">
        <v>1</v>
      </c>
      <c r="AI2" s="1" t="s">
        <v>2</v>
      </c>
    </row>
    <row r="3" spans="1:67">
      <c r="O3" s="3" t="s">
        <v>1</v>
      </c>
    </row>
    <row r="4" spans="1:67">
      <c r="O4" s="3"/>
    </row>
    <row r="5" spans="1:67" s="10" customFormat="1" ht="11.25" customHeight="1">
      <c r="A5" s="4"/>
      <c r="B5" s="5" t="s">
        <v>3</v>
      </c>
      <c r="C5" s="5" t="s">
        <v>4</v>
      </c>
      <c r="D5" s="5" t="s">
        <v>3</v>
      </c>
      <c r="E5" s="6"/>
      <c r="F5" s="7" t="s">
        <v>5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6" t="s">
        <v>1</v>
      </c>
      <c r="P5" s="6" t="s">
        <v>1</v>
      </c>
      <c r="Q5" s="6" t="s">
        <v>1</v>
      </c>
      <c r="R5" s="6" t="s">
        <v>1</v>
      </c>
      <c r="S5" s="6" t="s">
        <v>1</v>
      </c>
      <c r="T5" s="6" t="s">
        <v>1</v>
      </c>
      <c r="U5" s="6" t="s">
        <v>1</v>
      </c>
      <c r="V5" s="6" t="s">
        <v>1</v>
      </c>
      <c r="W5" s="6" t="s">
        <v>1</v>
      </c>
      <c r="X5" s="6" t="s">
        <v>1</v>
      </c>
      <c r="Y5" s="6" t="s">
        <v>1</v>
      </c>
      <c r="Z5" s="6" t="s">
        <v>1</v>
      </c>
      <c r="AA5" s="6" t="s">
        <v>1</v>
      </c>
      <c r="AB5" s="6" t="s">
        <v>1</v>
      </c>
      <c r="AC5" s="6" t="s">
        <v>1</v>
      </c>
      <c r="AD5" s="6" t="s">
        <v>1</v>
      </c>
      <c r="AE5" s="6" t="s">
        <v>1</v>
      </c>
      <c r="AF5" s="6" t="s">
        <v>1</v>
      </c>
      <c r="AG5" s="6" t="s">
        <v>1</v>
      </c>
      <c r="AH5" s="6" t="s">
        <v>1</v>
      </c>
      <c r="AI5" s="4"/>
      <c r="AJ5" s="6" t="s">
        <v>1</v>
      </c>
      <c r="AK5" s="6" t="s">
        <v>1</v>
      </c>
      <c r="AL5" s="6" t="s">
        <v>1</v>
      </c>
      <c r="AM5" s="6" t="s">
        <v>1</v>
      </c>
      <c r="AN5" s="6"/>
      <c r="AO5" s="6" t="s">
        <v>6</v>
      </c>
      <c r="AP5" s="6" t="s">
        <v>6</v>
      </c>
      <c r="AQ5" s="6" t="s">
        <v>6</v>
      </c>
      <c r="AR5" s="6" t="s">
        <v>6</v>
      </c>
      <c r="AS5" s="6" t="s">
        <v>1</v>
      </c>
      <c r="AT5" s="6" t="s">
        <v>1</v>
      </c>
      <c r="AU5" s="6" t="s">
        <v>1</v>
      </c>
      <c r="AV5" s="8" t="s">
        <v>1</v>
      </c>
      <c r="AW5" s="6" t="s">
        <v>1</v>
      </c>
      <c r="AX5" s="6" t="s">
        <v>1</v>
      </c>
      <c r="AY5" s="6" t="s">
        <v>1</v>
      </c>
      <c r="AZ5" s="6" t="s">
        <v>1</v>
      </c>
      <c r="BA5" s="6" t="s">
        <v>1</v>
      </c>
      <c r="BB5" s="6" t="s">
        <v>1</v>
      </c>
      <c r="BC5" s="6" t="s">
        <v>1</v>
      </c>
      <c r="BD5" s="6" t="s">
        <v>1</v>
      </c>
      <c r="BE5" s="6" t="s">
        <v>1</v>
      </c>
      <c r="BF5" s="6" t="s">
        <v>1</v>
      </c>
      <c r="BG5" s="6" t="s">
        <v>1</v>
      </c>
      <c r="BH5" s="6"/>
      <c r="BI5" s="6" t="s">
        <v>1</v>
      </c>
      <c r="BJ5" s="6" t="s">
        <v>1</v>
      </c>
      <c r="BK5" s="6" t="s">
        <v>1</v>
      </c>
      <c r="BL5" s="6" t="s">
        <v>1</v>
      </c>
      <c r="BM5" s="6" t="s">
        <v>1</v>
      </c>
      <c r="BN5" s="6" t="s">
        <v>1</v>
      </c>
      <c r="BO5" s="9" t="s">
        <v>1</v>
      </c>
    </row>
    <row r="6" spans="1:67" s="10" customFormat="1" ht="11.25" customHeight="1">
      <c r="A6" s="11"/>
      <c r="B6" s="12" t="s">
        <v>1</v>
      </c>
      <c r="C6" s="12" t="s">
        <v>1</v>
      </c>
      <c r="D6" s="12" t="s">
        <v>7</v>
      </c>
      <c r="E6" s="13"/>
      <c r="F6" s="13" t="s">
        <v>1</v>
      </c>
      <c r="G6" s="6" t="s">
        <v>8</v>
      </c>
      <c r="H6" s="6" t="s">
        <v>1</v>
      </c>
      <c r="I6" s="14" t="s">
        <v>1</v>
      </c>
      <c r="J6" s="14" t="s">
        <v>1</v>
      </c>
      <c r="K6" s="14" t="s">
        <v>1</v>
      </c>
      <c r="L6" s="14" t="s">
        <v>1</v>
      </c>
      <c r="M6" s="14" t="s">
        <v>1</v>
      </c>
      <c r="N6" s="6" t="s">
        <v>1</v>
      </c>
      <c r="O6" s="6" t="s">
        <v>1</v>
      </c>
      <c r="P6" s="6" t="s">
        <v>1</v>
      </c>
      <c r="Q6" s="6" t="s">
        <v>1</v>
      </c>
      <c r="R6" s="6" t="s">
        <v>1</v>
      </c>
      <c r="S6" s="9" t="s">
        <v>1</v>
      </c>
      <c r="T6" s="6" t="s">
        <v>9</v>
      </c>
      <c r="U6" s="6" t="s">
        <v>1</v>
      </c>
      <c r="V6" s="9" t="s">
        <v>1</v>
      </c>
      <c r="W6" s="6" t="s">
        <v>10</v>
      </c>
      <c r="X6" s="6" t="s">
        <v>1</v>
      </c>
      <c r="Y6" s="6" t="s">
        <v>1</v>
      </c>
      <c r="Z6" s="6" t="s">
        <v>1</v>
      </c>
      <c r="AA6" s="6" t="s">
        <v>1</v>
      </c>
      <c r="AB6" s="7" t="s">
        <v>11</v>
      </c>
      <c r="AC6" s="6" t="s">
        <v>1</v>
      </c>
      <c r="AD6" s="6" t="s">
        <v>1</v>
      </c>
      <c r="AE6" s="6" t="s">
        <v>1</v>
      </c>
      <c r="AF6" s="6" t="s">
        <v>1</v>
      </c>
      <c r="AG6" s="6" t="s">
        <v>1</v>
      </c>
      <c r="AH6" s="9" t="s">
        <v>1</v>
      </c>
      <c r="AI6" s="11"/>
      <c r="AJ6" s="6" t="s">
        <v>12</v>
      </c>
      <c r="AK6" s="6" t="s">
        <v>1</v>
      </c>
      <c r="AL6" s="6" t="s">
        <v>1</v>
      </c>
      <c r="AM6" s="14" t="s">
        <v>1</v>
      </c>
      <c r="AN6" s="14"/>
      <c r="AO6" s="6" t="s">
        <v>6</v>
      </c>
      <c r="AP6" s="6" t="s">
        <v>6</v>
      </c>
      <c r="AQ6" s="6" t="s">
        <v>6</v>
      </c>
      <c r="AR6" s="15" t="s">
        <v>6</v>
      </c>
      <c r="AS6" s="6" t="s">
        <v>13</v>
      </c>
      <c r="AT6" s="14" t="s">
        <v>1</v>
      </c>
      <c r="AU6" s="14" t="s">
        <v>1</v>
      </c>
      <c r="AV6" s="14" t="s">
        <v>1</v>
      </c>
      <c r="AW6" s="15" t="s">
        <v>1</v>
      </c>
      <c r="AX6" s="6" t="s">
        <v>14</v>
      </c>
      <c r="AY6" s="6" t="s">
        <v>1</v>
      </c>
      <c r="AZ6" s="14" t="s">
        <v>1</v>
      </c>
      <c r="BA6" s="9" t="s">
        <v>1</v>
      </c>
      <c r="BB6" s="6" t="s">
        <v>15</v>
      </c>
      <c r="BC6" s="6" t="s">
        <v>1</v>
      </c>
      <c r="BD6" s="14" t="s">
        <v>1</v>
      </c>
      <c r="BE6" s="9" t="s">
        <v>1</v>
      </c>
      <c r="BF6" s="6" t="s">
        <v>16</v>
      </c>
      <c r="BG6" s="14" t="s">
        <v>1</v>
      </c>
      <c r="BH6" s="14"/>
      <c r="BI6" s="14" t="s">
        <v>1</v>
      </c>
      <c r="BJ6" s="15" t="s">
        <v>1</v>
      </c>
      <c r="BK6" s="16" t="s">
        <v>17</v>
      </c>
      <c r="BL6" s="6" t="s">
        <v>1</v>
      </c>
      <c r="BM6" s="6" t="s">
        <v>1</v>
      </c>
      <c r="BN6" s="6" t="s">
        <v>1</v>
      </c>
      <c r="BO6" s="9" t="s">
        <v>1</v>
      </c>
    </row>
    <row r="7" spans="1:67" s="10" customFormat="1" ht="11.25" customHeight="1">
      <c r="A7" s="11"/>
      <c r="B7" s="12" t="s">
        <v>7</v>
      </c>
      <c r="C7" s="12" t="s">
        <v>18</v>
      </c>
      <c r="D7" s="12" t="s">
        <v>19</v>
      </c>
      <c r="E7" s="13"/>
      <c r="F7" s="13" t="s">
        <v>20</v>
      </c>
      <c r="G7" s="13" t="s">
        <v>1</v>
      </c>
      <c r="H7" s="9" t="s">
        <v>21</v>
      </c>
      <c r="I7" s="9" t="s">
        <v>22</v>
      </c>
      <c r="J7" s="9" t="s">
        <v>23</v>
      </c>
      <c r="K7" s="9" t="s">
        <v>24</v>
      </c>
      <c r="L7" s="9" t="s">
        <v>25</v>
      </c>
      <c r="M7" s="9" t="s">
        <v>26</v>
      </c>
      <c r="N7" s="9" t="s">
        <v>27</v>
      </c>
      <c r="O7" s="9" t="s">
        <v>28</v>
      </c>
      <c r="P7" s="6" t="s">
        <v>29</v>
      </c>
      <c r="Q7" s="5" t="s">
        <v>30</v>
      </c>
      <c r="R7" s="5" t="s">
        <v>31</v>
      </c>
      <c r="S7" s="9" t="s">
        <v>32</v>
      </c>
      <c r="T7" s="13" t="s">
        <v>1</v>
      </c>
      <c r="U7" s="9" t="s">
        <v>11</v>
      </c>
      <c r="V7" s="17" t="s">
        <v>33</v>
      </c>
      <c r="W7" s="13" t="s">
        <v>1</v>
      </c>
      <c r="X7" s="9" t="s">
        <v>34</v>
      </c>
      <c r="Y7" s="9" t="s">
        <v>35</v>
      </c>
      <c r="Z7" s="9" t="s">
        <v>36</v>
      </c>
      <c r="AA7" s="6" t="s">
        <v>37</v>
      </c>
      <c r="AB7" s="12" t="s">
        <v>38</v>
      </c>
      <c r="AC7" s="9" t="s">
        <v>11</v>
      </c>
      <c r="AD7" s="17" t="s">
        <v>39</v>
      </c>
      <c r="AE7" s="9" t="s">
        <v>40</v>
      </c>
      <c r="AF7" s="9" t="s">
        <v>11</v>
      </c>
      <c r="AG7" s="6" t="s">
        <v>11</v>
      </c>
      <c r="AH7" s="5" t="s">
        <v>11</v>
      </c>
      <c r="AI7" s="11"/>
      <c r="AJ7" s="13" t="s">
        <v>41</v>
      </c>
      <c r="AK7" s="9" t="s">
        <v>42</v>
      </c>
      <c r="AL7" s="9" t="s">
        <v>43</v>
      </c>
      <c r="AM7" s="15" t="s">
        <v>44</v>
      </c>
      <c r="AN7" s="9" t="s">
        <v>45</v>
      </c>
      <c r="AO7" s="9" t="s">
        <v>46</v>
      </c>
      <c r="AP7" s="9" t="s">
        <v>36</v>
      </c>
      <c r="AQ7" s="9" t="s">
        <v>47</v>
      </c>
      <c r="AR7" s="17" t="s">
        <v>48</v>
      </c>
      <c r="AS7" s="18" t="s">
        <v>1</v>
      </c>
      <c r="AT7" s="5" t="s">
        <v>49</v>
      </c>
      <c r="AU7" s="19" t="s">
        <v>50</v>
      </c>
      <c r="AV7" s="19" t="s">
        <v>13</v>
      </c>
      <c r="AW7" s="19" t="s">
        <v>13</v>
      </c>
      <c r="AX7" s="20" t="s">
        <v>1</v>
      </c>
      <c r="AY7" s="5" t="s">
        <v>14</v>
      </c>
      <c r="AZ7" s="19" t="s">
        <v>51</v>
      </c>
      <c r="BA7" s="5" t="s">
        <v>52</v>
      </c>
      <c r="BB7" s="12" t="s">
        <v>1</v>
      </c>
      <c r="BC7" s="5" t="s">
        <v>53</v>
      </c>
      <c r="BD7" s="19" t="s">
        <v>54</v>
      </c>
      <c r="BE7" s="5" t="s">
        <v>55</v>
      </c>
      <c r="BF7" s="12" t="s">
        <v>1</v>
      </c>
      <c r="BG7" s="21" t="s">
        <v>16</v>
      </c>
      <c r="BH7" s="7" t="s">
        <v>16</v>
      </c>
      <c r="BI7" s="19" t="s">
        <v>56</v>
      </c>
      <c r="BJ7" s="17" t="s">
        <v>16</v>
      </c>
      <c r="BK7" s="22" t="s">
        <v>1</v>
      </c>
      <c r="BL7" s="9" t="s">
        <v>57</v>
      </c>
      <c r="BM7" s="9" t="s">
        <v>58</v>
      </c>
      <c r="BN7" s="9" t="s">
        <v>14</v>
      </c>
      <c r="BO7" s="9" t="s">
        <v>59</v>
      </c>
    </row>
    <row r="8" spans="1:67" s="10" customFormat="1" ht="11.25" customHeight="1">
      <c r="A8" s="11"/>
      <c r="B8" s="12" t="s">
        <v>1</v>
      </c>
      <c r="C8" s="12" t="s">
        <v>1</v>
      </c>
      <c r="D8" s="12" t="s">
        <v>60</v>
      </c>
      <c r="E8" s="13"/>
      <c r="F8" s="13" t="s">
        <v>1</v>
      </c>
      <c r="G8" s="13"/>
      <c r="H8" s="13"/>
      <c r="I8" s="13" t="s">
        <v>1</v>
      </c>
      <c r="J8" s="13" t="s">
        <v>1</v>
      </c>
      <c r="K8" s="13" t="s">
        <v>1</v>
      </c>
      <c r="L8" s="13" t="s">
        <v>61</v>
      </c>
      <c r="M8" s="13" t="s">
        <v>1</v>
      </c>
      <c r="N8" s="13" t="s">
        <v>62</v>
      </c>
      <c r="O8" s="13" t="s">
        <v>1</v>
      </c>
      <c r="P8" s="18" t="s">
        <v>63</v>
      </c>
      <c r="Q8" s="12" t="s">
        <v>1</v>
      </c>
      <c r="R8" s="12" t="s">
        <v>1</v>
      </c>
      <c r="S8" s="13" t="s">
        <v>1</v>
      </c>
      <c r="T8" s="13" t="s">
        <v>1</v>
      </c>
      <c r="U8" s="13" t="s">
        <v>64</v>
      </c>
      <c r="V8" s="23" t="s">
        <v>65</v>
      </c>
      <c r="W8" s="13" t="s">
        <v>66</v>
      </c>
      <c r="X8" s="13" t="s">
        <v>1</v>
      </c>
      <c r="Y8" s="13" t="s">
        <v>1</v>
      </c>
      <c r="Z8" s="13" t="s">
        <v>60</v>
      </c>
      <c r="AA8" s="18" t="s">
        <v>45</v>
      </c>
      <c r="AB8" s="12" t="s">
        <v>67</v>
      </c>
      <c r="AC8" s="13" t="s">
        <v>68</v>
      </c>
      <c r="AD8" s="23" t="s">
        <v>69</v>
      </c>
      <c r="AE8" s="13" t="s">
        <v>1</v>
      </c>
      <c r="AF8" s="13" t="s">
        <v>70</v>
      </c>
      <c r="AG8" s="18" t="s">
        <v>70</v>
      </c>
      <c r="AH8" s="12" t="s">
        <v>70</v>
      </c>
      <c r="AI8" s="11"/>
      <c r="AJ8" s="13" t="s">
        <v>71</v>
      </c>
      <c r="AK8" s="13"/>
      <c r="AL8" s="13"/>
      <c r="AM8" s="23" t="s">
        <v>72</v>
      </c>
      <c r="AN8" s="13"/>
      <c r="AO8" s="13" t="s">
        <v>73</v>
      </c>
      <c r="AP8" s="13" t="s">
        <v>60</v>
      </c>
      <c r="AQ8" s="13" t="s">
        <v>6</v>
      </c>
      <c r="AR8" s="23" t="s">
        <v>41</v>
      </c>
      <c r="AS8" s="18" t="s">
        <v>74</v>
      </c>
      <c r="AT8" s="12" t="s">
        <v>1</v>
      </c>
      <c r="AU8" s="24" t="s">
        <v>75</v>
      </c>
      <c r="AV8" s="24" t="s">
        <v>76</v>
      </c>
      <c r="AW8" s="24" t="s">
        <v>74</v>
      </c>
      <c r="AX8" s="20" t="s">
        <v>77</v>
      </c>
      <c r="AY8" s="12" t="s">
        <v>1</v>
      </c>
      <c r="AZ8" s="24" t="s">
        <v>78</v>
      </c>
      <c r="BA8" s="12"/>
      <c r="BB8" s="12"/>
      <c r="BC8" s="12" t="s">
        <v>18</v>
      </c>
      <c r="BD8" s="24" t="s">
        <v>79</v>
      </c>
      <c r="BE8" s="12" t="s">
        <v>80</v>
      </c>
      <c r="BF8" s="12" t="s">
        <v>81</v>
      </c>
      <c r="BG8" s="25" t="s">
        <v>81</v>
      </c>
      <c r="BH8" s="20" t="s">
        <v>81</v>
      </c>
      <c r="BI8" s="24" t="s">
        <v>82</v>
      </c>
      <c r="BJ8" s="23" t="s">
        <v>81</v>
      </c>
      <c r="BK8" s="22" t="s">
        <v>83</v>
      </c>
      <c r="BL8" s="13" t="s">
        <v>1</v>
      </c>
      <c r="BM8" s="13" t="s">
        <v>84</v>
      </c>
      <c r="BN8" s="13" t="s">
        <v>1</v>
      </c>
      <c r="BO8" s="13" t="s">
        <v>85</v>
      </c>
    </row>
    <row r="9" spans="1:67" s="10" customFormat="1" ht="11.25" customHeight="1">
      <c r="A9" s="11"/>
      <c r="B9" s="12" t="s">
        <v>1</v>
      </c>
      <c r="C9" s="12" t="s">
        <v>1</v>
      </c>
      <c r="D9" s="12" t="s">
        <v>1</v>
      </c>
      <c r="E9" s="13"/>
      <c r="F9" s="13" t="s">
        <v>1</v>
      </c>
      <c r="G9" s="13"/>
      <c r="H9" s="13"/>
      <c r="I9" s="13" t="s">
        <v>86</v>
      </c>
      <c r="J9" s="13"/>
      <c r="K9" s="13" t="s">
        <v>87</v>
      </c>
      <c r="L9" s="13" t="s">
        <v>67</v>
      </c>
      <c r="M9" s="13"/>
      <c r="N9" s="13" t="s">
        <v>67</v>
      </c>
      <c r="O9" s="13" t="s">
        <v>88</v>
      </c>
      <c r="P9" s="18" t="s">
        <v>1</v>
      </c>
      <c r="Q9" s="12"/>
      <c r="R9" s="12"/>
      <c r="S9" s="13"/>
      <c r="T9" s="13"/>
      <c r="U9" s="13" t="s">
        <v>1</v>
      </c>
      <c r="V9" s="23" t="s">
        <v>89</v>
      </c>
      <c r="W9" s="13" t="s">
        <v>67</v>
      </c>
      <c r="X9" s="13" t="s">
        <v>90</v>
      </c>
      <c r="Y9" s="13" t="s">
        <v>91</v>
      </c>
      <c r="Z9" s="13" t="s">
        <v>1</v>
      </c>
      <c r="AA9" s="18" t="s">
        <v>1</v>
      </c>
      <c r="AB9" s="12" t="s">
        <v>11</v>
      </c>
      <c r="AC9" s="13" t="s">
        <v>92</v>
      </c>
      <c r="AD9" s="23" t="s">
        <v>93</v>
      </c>
      <c r="AE9" s="13" t="s">
        <v>38</v>
      </c>
      <c r="AF9" s="13" t="s">
        <v>1</v>
      </c>
      <c r="AG9" s="18" t="s">
        <v>92</v>
      </c>
      <c r="AH9" s="12" t="s">
        <v>94</v>
      </c>
      <c r="AI9" s="11"/>
      <c r="AJ9" s="13" t="s">
        <v>95</v>
      </c>
      <c r="AK9" s="13"/>
      <c r="AL9" s="13"/>
      <c r="AM9" s="23" t="s">
        <v>96</v>
      </c>
      <c r="AN9" s="13" t="s">
        <v>97</v>
      </c>
      <c r="AO9" s="13" t="s">
        <v>67</v>
      </c>
      <c r="AP9" s="13" t="s">
        <v>6</v>
      </c>
      <c r="AQ9" s="13" t="s">
        <v>98</v>
      </c>
      <c r="AR9" s="23" t="s">
        <v>99</v>
      </c>
      <c r="AS9" s="18" t="s">
        <v>1</v>
      </c>
      <c r="AT9" s="12" t="s">
        <v>100</v>
      </c>
      <c r="AU9" s="24" t="s">
        <v>13</v>
      </c>
      <c r="AV9" s="24" t="s">
        <v>101</v>
      </c>
      <c r="AW9" s="24" t="s">
        <v>102</v>
      </c>
      <c r="AX9" s="20" t="s">
        <v>67</v>
      </c>
      <c r="AY9" s="12"/>
      <c r="AZ9" s="24" t="s">
        <v>103</v>
      </c>
      <c r="BA9" s="12"/>
      <c r="BB9" s="12"/>
      <c r="BC9" s="12" t="s">
        <v>1</v>
      </c>
      <c r="BD9" s="24" t="s">
        <v>104</v>
      </c>
      <c r="BE9" s="12" t="s">
        <v>1</v>
      </c>
      <c r="BF9" s="12" t="s">
        <v>1</v>
      </c>
      <c r="BG9" s="25" t="s">
        <v>105</v>
      </c>
      <c r="BH9" s="20" t="s">
        <v>105</v>
      </c>
      <c r="BI9" s="24" t="s">
        <v>106</v>
      </c>
      <c r="BJ9" s="23" t="s">
        <v>107</v>
      </c>
      <c r="BK9" s="22" t="s">
        <v>1</v>
      </c>
      <c r="BL9" s="13" t="s">
        <v>108</v>
      </c>
      <c r="BM9" s="13" t="s">
        <v>1</v>
      </c>
      <c r="BN9" s="13" t="s">
        <v>109</v>
      </c>
      <c r="BO9" s="13" t="s">
        <v>1</v>
      </c>
    </row>
    <row r="10" spans="1:67" s="10" customFormat="1" ht="11.25" customHeight="1">
      <c r="A10" s="11"/>
      <c r="B10" s="12" t="s">
        <v>110</v>
      </c>
      <c r="C10" s="12" t="s">
        <v>110</v>
      </c>
      <c r="D10" s="12" t="s">
        <v>1</v>
      </c>
      <c r="E10" s="13"/>
      <c r="F10" s="13" t="s">
        <v>111</v>
      </c>
      <c r="G10" s="13"/>
      <c r="H10" s="13"/>
      <c r="I10" s="13" t="s">
        <v>1</v>
      </c>
      <c r="J10" s="13"/>
      <c r="K10" s="13" t="s">
        <v>1</v>
      </c>
      <c r="L10" s="13" t="s">
        <v>1</v>
      </c>
      <c r="M10" s="13"/>
      <c r="N10" s="13" t="s">
        <v>29</v>
      </c>
      <c r="O10" s="13" t="s">
        <v>1</v>
      </c>
      <c r="P10" s="18" t="s">
        <v>1</v>
      </c>
      <c r="Q10" s="11"/>
      <c r="R10" s="11"/>
      <c r="S10" s="26"/>
      <c r="T10" s="26"/>
      <c r="U10" s="13" t="s">
        <v>1</v>
      </c>
      <c r="V10" s="23" t="s">
        <v>112</v>
      </c>
      <c r="W10" s="13" t="s">
        <v>113</v>
      </c>
      <c r="X10" s="13" t="s">
        <v>1</v>
      </c>
      <c r="Y10" s="13" t="s">
        <v>1</v>
      </c>
      <c r="Z10" s="13" t="s">
        <v>1</v>
      </c>
      <c r="AA10" s="18" t="s">
        <v>113</v>
      </c>
      <c r="AB10" s="12" t="s">
        <v>70</v>
      </c>
      <c r="AC10" s="13" t="s">
        <v>114</v>
      </c>
      <c r="AD10" s="23" t="s">
        <v>115</v>
      </c>
      <c r="AE10" s="13" t="s">
        <v>1</v>
      </c>
      <c r="AF10" s="13" t="s">
        <v>1</v>
      </c>
      <c r="AG10" s="18" t="s">
        <v>116</v>
      </c>
      <c r="AH10" s="12" t="s">
        <v>117</v>
      </c>
      <c r="AI10" s="11"/>
      <c r="AJ10" s="13" t="s">
        <v>1</v>
      </c>
      <c r="AK10" s="13"/>
      <c r="AL10" s="13"/>
      <c r="AM10" s="23" t="s">
        <v>118</v>
      </c>
      <c r="AN10" s="13"/>
      <c r="AO10" s="13" t="s">
        <v>6</v>
      </c>
      <c r="AP10" s="13" t="s">
        <v>6</v>
      </c>
      <c r="AQ10" s="13" t="s">
        <v>6</v>
      </c>
      <c r="AR10" s="23" t="s">
        <v>119</v>
      </c>
      <c r="AS10" s="18" t="s">
        <v>120</v>
      </c>
      <c r="AT10" s="12" t="s">
        <v>1</v>
      </c>
      <c r="AU10" s="24" t="s">
        <v>121</v>
      </c>
      <c r="AV10" s="24" t="s">
        <v>122</v>
      </c>
      <c r="AW10" s="24" t="s">
        <v>123</v>
      </c>
      <c r="AX10" s="20" t="s">
        <v>52</v>
      </c>
      <c r="AY10" s="12"/>
      <c r="AZ10" s="24" t="s">
        <v>124</v>
      </c>
      <c r="BA10" s="12"/>
      <c r="BB10" s="12"/>
      <c r="BC10" s="12" t="s">
        <v>1</v>
      </c>
      <c r="BD10" s="24" t="s">
        <v>125</v>
      </c>
      <c r="BE10" s="12" t="s">
        <v>1</v>
      </c>
      <c r="BF10" s="12" t="s">
        <v>105</v>
      </c>
      <c r="BG10" s="25" t="s">
        <v>126</v>
      </c>
      <c r="BH10" s="20" t="s">
        <v>127</v>
      </c>
      <c r="BI10" s="24" t="s">
        <v>128</v>
      </c>
      <c r="BJ10" s="23" t="s">
        <v>129</v>
      </c>
      <c r="BK10" s="22" t="s">
        <v>130</v>
      </c>
      <c r="BL10" s="13" t="s">
        <v>1</v>
      </c>
      <c r="BM10" s="13" t="s">
        <v>1</v>
      </c>
      <c r="BN10" s="13" t="s">
        <v>1</v>
      </c>
      <c r="BO10" s="13" t="s">
        <v>1</v>
      </c>
    </row>
    <row r="11" spans="1:67" s="10" customFormat="1" ht="11.25" customHeight="1">
      <c r="A11" s="11"/>
      <c r="B11" s="12" t="s">
        <v>131</v>
      </c>
      <c r="C11" s="12" t="s">
        <v>1</v>
      </c>
      <c r="D11" s="12" t="s">
        <v>132</v>
      </c>
      <c r="E11" s="13"/>
      <c r="F11" s="13" t="s">
        <v>1</v>
      </c>
      <c r="G11" s="13"/>
      <c r="H11" s="13"/>
      <c r="I11" s="13"/>
      <c r="J11" s="13"/>
      <c r="K11" s="13"/>
      <c r="L11" s="13" t="s">
        <v>133</v>
      </c>
      <c r="M11" s="13"/>
      <c r="N11" s="13" t="s">
        <v>134</v>
      </c>
      <c r="O11" s="26"/>
      <c r="P11" s="18" t="s">
        <v>8</v>
      </c>
      <c r="Q11" s="11"/>
      <c r="R11" s="11"/>
      <c r="S11" s="26"/>
      <c r="T11" s="26"/>
      <c r="U11" s="13" t="s">
        <v>73</v>
      </c>
      <c r="V11" s="23" t="s">
        <v>135</v>
      </c>
      <c r="W11" s="13" t="s">
        <v>1</v>
      </c>
      <c r="X11" s="13"/>
      <c r="Y11" s="13"/>
      <c r="Z11" s="13" t="s">
        <v>10</v>
      </c>
      <c r="AA11" s="18" t="s">
        <v>136</v>
      </c>
      <c r="AB11" s="12" t="s">
        <v>92</v>
      </c>
      <c r="AC11" s="13" t="s">
        <v>137</v>
      </c>
      <c r="AD11" s="23" t="s">
        <v>138</v>
      </c>
      <c r="AE11" s="13" t="s">
        <v>1</v>
      </c>
      <c r="AF11" s="13" t="s">
        <v>108</v>
      </c>
      <c r="AG11" s="18" t="s">
        <v>139</v>
      </c>
      <c r="AH11" s="12" t="s">
        <v>140</v>
      </c>
      <c r="AI11" s="11"/>
      <c r="AJ11" s="13" t="s">
        <v>141</v>
      </c>
      <c r="AK11" s="13"/>
      <c r="AL11" s="13"/>
      <c r="AM11" s="26" t="s">
        <v>142</v>
      </c>
      <c r="AN11" s="13"/>
      <c r="AO11" s="13" t="s">
        <v>143</v>
      </c>
      <c r="AP11" s="13" t="s">
        <v>12</v>
      </c>
      <c r="AQ11" s="13"/>
      <c r="AR11" s="23" t="s">
        <v>144</v>
      </c>
      <c r="AS11" s="18" t="s">
        <v>1</v>
      </c>
      <c r="AT11" s="12"/>
      <c r="AU11" s="24" t="s">
        <v>145</v>
      </c>
      <c r="AV11" s="24" t="s">
        <v>146</v>
      </c>
      <c r="AW11" s="24" t="s">
        <v>147</v>
      </c>
      <c r="AX11" s="20" t="s">
        <v>1</v>
      </c>
      <c r="AY11" s="12"/>
      <c r="AZ11" s="24" t="s">
        <v>148</v>
      </c>
      <c r="BA11" s="12"/>
      <c r="BB11" s="12"/>
      <c r="BC11" s="12" t="s">
        <v>149</v>
      </c>
      <c r="BD11" s="24" t="s">
        <v>150</v>
      </c>
      <c r="BE11" s="12" t="s">
        <v>16</v>
      </c>
      <c r="BF11" s="12" t="s">
        <v>1</v>
      </c>
      <c r="BG11" s="25" t="s">
        <v>151</v>
      </c>
      <c r="BH11" s="20" t="s">
        <v>92</v>
      </c>
      <c r="BI11" s="24" t="s">
        <v>152</v>
      </c>
      <c r="BJ11" s="23" t="s">
        <v>144</v>
      </c>
      <c r="BK11" s="22" t="s">
        <v>1</v>
      </c>
      <c r="BL11" s="13"/>
      <c r="BM11" s="13" t="s">
        <v>153</v>
      </c>
      <c r="BN11" s="13"/>
      <c r="BO11" s="13" t="s">
        <v>154</v>
      </c>
    </row>
    <row r="12" spans="1:67" s="10" customFormat="1" ht="11.25" customHeight="1">
      <c r="A12" s="27"/>
      <c r="B12" s="28" t="s">
        <v>155</v>
      </c>
      <c r="C12" s="28" t="s">
        <v>155</v>
      </c>
      <c r="D12" s="28" t="s">
        <v>156</v>
      </c>
      <c r="E12" s="29"/>
      <c r="F12" s="29" t="s">
        <v>157</v>
      </c>
      <c r="G12" s="29" t="s">
        <v>149</v>
      </c>
      <c r="H12" s="29" t="s">
        <v>158</v>
      </c>
      <c r="I12" s="29" t="s">
        <v>158</v>
      </c>
      <c r="J12" s="29" t="s">
        <v>158</v>
      </c>
      <c r="K12" s="29" t="s">
        <v>158</v>
      </c>
      <c r="L12" s="29" t="s">
        <v>159</v>
      </c>
      <c r="M12" s="29" t="s">
        <v>160</v>
      </c>
      <c r="N12" s="29" t="s">
        <v>149</v>
      </c>
      <c r="O12" s="29" t="s">
        <v>158</v>
      </c>
      <c r="P12" s="30" t="s">
        <v>161</v>
      </c>
      <c r="Q12" s="28" t="s">
        <v>149</v>
      </c>
      <c r="R12" s="28" t="s">
        <v>158</v>
      </c>
      <c r="S12" s="29" t="s">
        <v>8</v>
      </c>
      <c r="T12" s="29" t="s">
        <v>162</v>
      </c>
      <c r="U12" s="29" t="s">
        <v>163</v>
      </c>
      <c r="V12" s="31" t="s">
        <v>164</v>
      </c>
      <c r="W12" s="29" t="s">
        <v>136</v>
      </c>
      <c r="X12" s="29" t="s">
        <v>163</v>
      </c>
      <c r="Y12" s="29" t="s">
        <v>163</v>
      </c>
      <c r="Z12" s="29" t="s">
        <v>66</v>
      </c>
      <c r="AA12" s="30" t="s">
        <v>149</v>
      </c>
      <c r="AB12" s="28" t="s">
        <v>161</v>
      </c>
      <c r="AC12" s="29" t="s">
        <v>165</v>
      </c>
      <c r="AD12" s="31" t="s">
        <v>166</v>
      </c>
      <c r="AE12" s="29" t="s">
        <v>158</v>
      </c>
      <c r="AF12" s="29" t="s">
        <v>167</v>
      </c>
      <c r="AG12" s="30" t="s">
        <v>161</v>
      </c>
      <c r="AH12" s="28" t="s">
        <v>91</v>
      </c>
      <c r="AI12" s="27"/>
      <c r="AJ12" s="29" t="s">
        <v>160</v>
      </c>
      <c r="AK12" s="29" t="s">
        <v>41</v>
      </c>
      <c r="AL12" s="29" t="s">
        <v>41</v>
      </c>
      <c r="AM12" s="32" t="s">
        <v>168</v>
      </c>
      <c r="AN12" s="29" t="s">
        <v>158</v>
      </c>
      <c r="AO12" s="29" t="s">
        <v>158</v>
      </c>
      <c r="AP12" s="29" t="s">
        <v>41</v>
      </c>
      <c r="AQ12" s="29" t="s">
        <v>158</v>
      </c>
      <c r="AR12" s="31" t="s">
        <v>169</v>
      </c>
      <c r="AS12" s="30" t="s">
        <v>170</v>
      </c>
      <c r="AT12" s="28" t="s">
        <v>161</v>
      </c>
      <c r="AU12" s="33" t="s">
        <v>171</v>
      </c>
      <c r="AV12" s="33" t="s">
        <v>172</v>
      </c>
      <c r="AW12" s="33" t="s">
        <v>173</v>
      </c>
      <c r="AX12" s="34" t="s">
        <v>174</v>
      </c>
      <c r="AY12" s="28" t="s">
        <v>52</v>
      </c>
      <c r="AZ12" s="33" t="s">
        <v>175</v>
      </c>
      <c r="BA12" s="28" t="s">
        <v>174</v>
      </c>
      <c r="BB12" s="28" t="s">
        <v>176</v>
      </c>
      <c r="BC12" s="28" t="s">
        <v>177</v>
      </c>
      <c r="BD12" s="33" t="s">
        <v>178</v>
      </c>
      <c r="BE12" s="28" t="s">
        <v>176</v>
      </c>
      <c r="BF12" s="28" t="s">
        <v>127</v>
      </c>
      <c r="BG12" s="35" t="s">
        <v>179</v>
      </c>
      <c r="BH12" s="34" t="s">
        <v>161</v>
      </c>
      <c r="BI12" s="33" t="s">
        <v>180</v>
      </c>
      <c r="BJ12" s="31" t="s">
        <v>169</v>
      </c>
      <c r="BK12" s="36" t="s">
        <v>181</v>
      </c>
      <c r="BL12" s="29" t="s">
        <v>182</v>
      </c>
      <c r="BM12" s="29" t="s">
        <v>183</v>
      </c>
      <c r="BN12" s="29" t="s">
        <v>20</v>
      </c>
      <c r="BO12" s="29" t="s">
        <v>184</v>
      </c>
    </row>
    <row r="13" spans="1:67" s="10" customFormat="1" ht="16.5" customHeight="1">
      <c r="A13" s="37" t="s">
        <v>185</v>
      </c>
      <c r="B13" s="38"/>
      <c r="C13" s="39"/>
      <c r="D13" s="39"/>
      <c r="E13" s="38"/>
      <c r="F13" s="39"/>
      <c r="G13" s="39"/>
      <c r="AI13" s="40"/>
      <c r="BO13" s="40"/>
    </row>
    <row r="14" spans="1:67" s="10" customFormat="1" ht="11.25" customHeight="1">
      <c r="A14" s="41" t="s">
        <v>186</v>
      </c>
      <c r="B14" s="42">
        <v>3.47</v>
      </c>
      <c r="C14" s="42">
        <v>1.6</v>
      </c>
      <c r="D14" s="43">
        <v>50</v>
      </c>
      <c r="E14" s="44"/>
      <c r="F14" s="45">
        <v>333840</v>
      </c>
      <c r="G14" s="45">
        <v>80552</v>
      </c>
      <c r="H14" s="45">
        <v>9550</v>
      </c>
      <c r="I14" s="45">
        <v>10023</v>
      </c>
      <c r="J14" s="45">
        <v>7173</v>
      </c>
      <c r="K14" s="45">
        <v>3849</v>
      </c>
      <c r="L14" s="46">
        <v>10267</v>
      </c>
      <c r="M14" s="47">
        <v>3547</v>
      </c>
      <c r="N14" s="45">
        <v>3239</v>
      </c>
      <c r="O14" s="45">
        <v>5639</v>
      </c>
      <c r="P14" s="45">
        <v>7166</v>
      </c>
      <c r="Q14" s="46">
        <v>3207</v>
      </c>
      <c r="R14" s="45">
        <v>4073</v>
      </c>
      <c r="S14" s="45">
        <v>12820</v>
      </c>
      <c r="T14" s="45">
        <v>20480</v>
      </c>
      <c r="U14" s="45">
        <v>13051</v>
      </c>
      <c r="V14" s="45">
        <v>7429</v>
      </c>
      <c r="W14" s="45">
        <v>19531</v>
      </c>
      <c r="X14" s="45">
        <v>8787</v>
      </c>
      <c r="Y14" s="45">
        <v>5548</v>
      </c>
      <c r="Z14" s="46">
        <v>1262</v>
      </c>
      <c r="AA14" s="47">
        <v>3933</v>
      </c>
      <c r="AB14" s="45">
        <v>12906</v>
      </c>
      <c r="AC14" s="45">
        <v>4515</v>
      </c>
      <c r="AD14" s="45">
        <v>1513</v>
      </c>
      <c r="AE14" s="45">
        <v>1079</v>
      </c>
      <c r="AF14" s="45">
        <v>2639</v>
      </c>
      <c r="AG14" s="45">
        <v>2167</v>
      </c>
      <c r="AH14" s="46">
        <v>993</v>
      </c>
      <c r="AI14" s="41" t="s">
        <v>186</v>
      </c>
      <c r="AJ14" s="45">
        <v>21196</v>
      </c>
      <c r="AK14" s="45">
        <v>1197</v>
      </c>
      <c r="AL14" s="45">
        <v>8446</v>
      </c>
      <c r="AM14" s="45">
        <v>3962</v>
      </c>
      <c r="AN14" s="45">
        <v>1745</v>
      </c>
      <c r="AO14" s="45">
        <v>463</v>
      </c>
      <c r="AP14" s="45">
        <v>1511</v>
      </c>
      <c r="AQ14" s="45">
        <v>2068</v>
      </c>
      <c r="AR14" s="45">
        <v>1804</v>
      </c>
      <c r="AS14" s="45">
        <v>9709</v>
      </c>
      <c r="AT14" s="45">
        <v>2448</v>
      </c>
      <c r="AU14" s="45" t="s">
        <v>187</v>
      </c>
      <c r="AV14" s="45">
        <v>2047</v>
      </c>
      <c r="AW14" s="45">
        <v>5215</v>
      </c>
      <c r="AX14" s="45">
        <v>32681</v>
      </c>
      <c r="AY14" s="46">
        <v>7251</v>
      </c>
      <c r="AZ14" s="45">
        <v>18921</v>
      </c>
      <c r="BA14" s="45">
        <v>6510</v>
      </c>
      <c r="BB14" s="45">
        <v>15700</v>
      </c>
      <c r="BC14" s="45">
        <v>11365</v>
      </c>
      <c r="BD14" s="45">
        <v>524</v>
      </c>
      <c r="BE14" s="45">
        <v>3811</v>
      </c>
      <c r="BF14" s="45">
        <v>33053</v>
      </c>
      <c r="BG14" s="45">
        <v>2888</v>
      </c>
      <c r="BH14" s="45">
        <v>7102</v>
      </c>
      <c r="BI14" s="45">
        <v>4706</v>
      </c>
      <c r="BJ14" s="45">
        <v>18357</v>
      </c>
      <c r="BK14" s="45">
        <v>88032</v>
      </c>
      <c r="BL14" s="45">
        <v>19693</v>
      </c>
      <c r="BM14" s="45">
        <v>27238</v>
      </c>
      <c r="BN14" s="45">
        <v>32039</v>
      </c>
      <c r="BO14" s="46">
        <v>9061</v>
      </c>
    </row>
    <row r="15" spans="1:67" s="10" customFormat="1" ht="11.25" customHeight="1">
      <c r="A15" s="48" t="s">
        <v>188</v>
      </c>
      <c r="B15" s="49">
        <v>3.4191666666666669</v>
      </c>
      <c r="C15" s="49">
        <v>1.59</v>
      </c>
      <c r="D15" s="50">
        <v>51.033333333333331</v>
      </c>
      <c r="E15" s="51"/>
      <c r="F15" s="52">
        <v>329062</v>
      </c>
      <c r="G15" s="52">
        <v>77886.416666666672</v>
      </c>
      <c r="H15" s="52">
        <v>8548.0833333333339</v>
      </c>
      <c r="I15" s="52">
        <v>9879.6666666666661</v>
      </c>
      <c r="J15" s="52">
        <v>7107.916666666667</v>
      </c>
      <c r="K15" s="52">
        <v>3752.0833333333335</v>
      </c>
      <c r="L15" s="53">
        <v>9930.75</v>
      </c>
      <c r="M15" s="54">
        <v>3409.5833333333335</v>
      </c>
      <c r="N15" s="52">
        <v>3132.6666666666665</v>
      </c>
      <c r="O15" s="52">
        <v>5079.916666666667</v>
      </c>
      <c r="P15" s="52">
        <v>7334</v>
      </c>
      <c r="Q15" s="53">
        <v>3200.1666666666665</v>
      </c>
      <c r="R15" s="52">
        <v>3869.1666666666665</v>
      </c>
      <c r="S15" s="52">
        <v>12642.75</v>
      </c>
      <c r="T15" s="52">
        <v>21364.75</v>
      </c>
      <c r="U15" s="52">
        <v>12564.833333333334</v>
      </c>
      <c r="V15" s="52">
        <v>8800</v>
      </c>
      <c r="W15" s="52">
        <v>19911.416666666668</v>
      </c>
      <c r="X15" s="52">
        <v>8989.3333333333339</v>
      </c>
      <c r="Y15" s="52">
        <v>5641.083333333333</v>
      </c>
      <c r="Z15" s="53">
        <v>1252.3333333333333</v>
      </c>
      <c r="AA15" s="54">
        <v>4028.5</v>
      </c>
      <c r="AB15" s="52">
        <v>12528.75</v>
      </c>
      <c r="AC15" s="52">
        <v>4409.25</v>
      </c>
      <c r="AD15" s="52">
        <v>1402.1666666666667</v>
      </c>
      <c r="AE15" s="52">
        <v>905.66666666666663</v>
      </c>
      <c r="AF15" s="52">
        <v>2540.6666666666665</v>
      </c>
      <c r="AG15" s="52">
        <v>2140.0833333333335</v>
      </c>
      <c r="AH15" s="53">
        <v>1130.8333333333333</v>
      </c>
      <c r="AI15" s="48" t="s">
        <v>188</v>
      </c>
      <c r="AJ15" s="52">
        <v>20229.333333333332</v>
      </c>
      <c r="AK15" s="52">
        <v>1226</v>
      </c>
      <c r="AL15" s="52">
        <v>7941.666666666667</v>
      </c>
      <c r="AM15" s="52">
        <v>3849.5833333333335</v>
      </c>
      <c r="AN15" s="52">
        <v>1723.5</v>
      </c>
      <c r="AO15" s="52">
        <v>429.33333333333331</v>
      </c>
      <c r="AP15" s="52">
        <v>1414.5833333333333</v>
      </c>
      <c r="AQ15" s="52">
        <v>1927.3333333333333</v>
      </c>
      <c r="AR15" s="52">
        <v>1717.25</v>
      </c>
      <c r="AS15" s="52">
        <v>9845</v>
      </c>
      <c r="AT15" s="52">
        <v>1813.75</v>
      </c>
      <c r="AU15" s="52">
        <v>546.41666666666663</v>
      </c>
      <c r="AV15" s="52">
        <v>2203.0833333333335</v>
      </c>
      <c r="AW15" s="52">
        <v>5281.833333333333</v>
      </c>
      <c r="AX15" s="52">
        <v>32965.75</v>
      </c>
      <c r="AY15" s="53">
        <v>7156.333333333333</v>
      </c>
      <c r="AZ15" s="52">
        <v>18839.083333333332</v>
      </c>
      <c r="BA15" s="52">
        <v>6970.666666666667</v>
      </c>
      <c r="BB15" s="52">
        <v>15381.083333333334</v>
      </c>
      <c r="BC15" s="52">
        <v>11103.75</v>
      </c>
      <c r="BD15" s="52">
        <v>500.58333333333331</v>
      </c>
      <c r="BE15" s="52">
        <v>3776.4166666666665</v>
      </c>
      <c r="BF15" s="52">
        <v>31549.666666666668</v>
      </c>
      <c r="BG15" s="52">
        <v>2845</v>
      </c>
      <c r="BH15" s="52">
        <v>6674</v>
      </c>
      <c r="BI15" s="52">
        <v>4585</v>
      </c>
      <c r="BJ15" s="52">
        <v>17446</v>
      </c>
      <c r="BK15" s="52">
        <v>87400.416666666672</v>
      </c>
      <c r="BL15" s="52">
        <v>19174.916666666668</v>
      </c>
      <c r="BM15" s="52">
        <v>26075</v>
      </c>
      <c r="BN15" s="52">
        <v>32749.333333333332</v>
      </c>
      <c r="BO15" s="53">
        <v>9401.1666666666661</v>
      </c>
    </row>
    <row r="16" spans="1:67" s="10" customFormat="1" ht="11.25" customHeight="1">
      <c r="A16" s="48" t="s">
        <v>189</v>
      </c>
      <c r="B16" s="49">
        <v>3.3416666666666663</v>
      </c>
      <c r="C16" s="49">
        <v>1.543333333333333</v>
      </c>
      <c r="D16" s="50">
        <v>51.433333333333337</v>
      </c>
      <c r="E16" s="51"/>
      <c r="F16" s="52">
        <v>328849.08333333331</v>
      </c>
      <c r="G16" s="52">
        <v>77042</v>
      </c>
      <c r="H16" s="52">
        <v>8271</v>
      </c>
      <c r="I16" s="52">
        <v>9598.3333333333339</v>
      </c>
      <c r="J16" s="52">
        <v>6877.583333333333</v>
      </c>
      <c r="K16" s="52">
        <v>3805</v>
      </c>
      <c r="L16" s="53">
        <v>9866.25</v>
      </c>
      <c r="M16" s="54">
        <v>3304.25</v>
      </c>
      <c r="N16" s="52">
        <v>3140.75</v>
      </c>
      <c r="O16" s="52">
        <v>4969.75</v>
      </c>
      <c r="P16" s="52">
        <v>7303.166666666667</v>
      </c>
      <c r="Q16" s="53">
        <v>3222.9166666666665</v>
      </c>
      <c r="R16" s="52">
        <v>3897</v>
      </c>
      <c r="S16" s="52">
        <v>12786</v>
      </c>
      <c r="T16" s="52">
        <v>22225.75</v>
      </c>
      <c r="U16" s="52">
        <v>12828.083333333334</v>
      </c>
      <c r="V16" s="52">
        <v>9397.5833333333339</v>
      </c>
      <c r="W16" s="52">
        <v>20309</v>
      </c>
      <c r="X16" s="52">
        <v>9005.6666666666661</v>
      </c>
      <c r="Y16" s="52">
        <v>5835.333333333333</v>
      </c>
      <c r="Z16" s="53">
        <v>1316</v>
      </c>
      <c r="AA16" s="54">
        <v>4152.083333333333</v>
      </c>
      <c r="AB16" s="52">
        <v>12227.416666666666</v>
      </c>
      <c r="AC16" s="52">
        <v>4232.75</v>
      </c>
      <c r="AD16" s="52">
        <v>1329.8333333333333</v>
      </c>
      <c r="AE16" s="52">
        <v>942.91666666666663</v>
      </c>
      <c r="AF16" s="52">
        <v>2550.1666666666665</v>
      </c>
      <c r="AG16" s="52">
        <v>2148.3333333333335</v>
      </c>
      <c r="AH16" s="53">
        <v>1024</v>
      </c>
      <c r="AI16" s="48" t="s">
        <v>189</v>
      </c>
      <c r="AJ16" s="52">
        <v>19394.166666666668</v>
      </c>
      <c r="AK16" s="52">
        <v>911.91666666666663</v>
      </c>
      <c r="AL16" s="52">
        <v>7834.083333333333</v>
      </c>
      <c r="AM16" s="52">
        <v>3683.1666666666665</v>
      </c>
      <c r="AN16" s="52">
        <v>1609.75</v>
      </c>
      <c r="AO16" s="52">
        <v>391</v>
      </c>
      <c r="AP16" s="52">
        <v>1382.3333333333333</v>
      </c>
      <c r="AQ16" s="52">
        <v>1957.1666666666667</v>
      </c>
      <c r="AR16" s="52">
        <v>1624.3333333333333</v>
      </c>
      <c r="AS16" s="52">
        <v>10269.666666666666</v>
      </c>
      <c r="AT16" s="52">
        <v>1771.0833333333333</v>
      </c>
      <c r="AU16" s="52">
        <v>595</v>
      </c>
      <c r="AV16" s="52">
        <v>2194.0833333333335</v>
      </c>
      <c r="AW16" s="52">
        <v>5709.333333333333</v>
      </c>
      <c r="AX16" s="52">
        <v>34864.833333333336</v>
      </c>
      <c r="AY16" s="53">
        <v>7379.916666666667</v>
      </c>
      <c r="AZ16" s="52">
        <v>20016.5</v>
      </c>
      <c r="BA16" s="52">
        <v>7468.416666666667</v>
      </c>
      <c r="BB16" s="52">
        <v>14818.666666666666</v>
      </c>
      <c r="BC16" s="52">
        <v>11036.916666666666</v>
      </c>
      <c r="BD16" s="52">
        <v>436.75</v>
      </c>
      <c r="BE16" s="52">
        <v>3345</v>
      </c>
      <c r="BF16" s="52">
        <v>31859.5</v>
      </c>
      <c r="BG16" s="52">
        <v>3015.0833333333335</v>
      </c>
      <c r="BH16" s="52">
        <v>6831.083333333333</v>
      </c>
      <c r="BI16" s="52">
        <v>4554.166666666667</v>
      </c>
      <c r="BJ16" s="52">
        <v>17459.25</v>
      </c>
      <c r="BK16" s="52">
        <v>85837.333333333328</v>
      </c>
      <c r="BL16" s="52">
        <v>19619.166666666668</v>
      </c>
      <c r="BM16" s="52">
        <v>24907.333333333332</v>
      </c>
      <c r="BN16" s="52">
        <v>32684</v>
      </c>
      <c r="BO16" s="53">
        <v>8626.8333333333339</v>
      </c>
    </row>
    <row r="17" spans="1:68" s="10" customFormat="1" ht="11.25" customHeight="1">
      <c r="A17" s="48" t="s">
        <v>190</v>
      </c>
      <c r="B17" s="49">
        <v>3.3408333333333329</v>
      </c>
      <c r="C17" s="49">
        <v>1.5375000000000001</v>
      </c>
      <c r="D17" s="50">
        <v>51.591666666666669</v>
      </c>
      <c r="E17" s="51"/>
      <c r="F17" s="52">
        <v>333313.33333333331</v>
      </c>
      <c r="G17" s="52">
        <v>78305.916666666672</v>
      </c>
      <c r="H17" s="52">
        <v>8108.083333333333</v>
      </c>
      <c r="I17" s="52">
        <v>9632.6666666666661</v>
      </c>
      <c r="J17" s="52">
        <v>7141.583333333333</v>
      </c>
      <c r="K17" s="52">
        <v>3922</v>
      </c>
      <c r="L17" s="53">
        <v>9862.0833333333339</v>
      </c>
      <c r="M17" s="54">
        <v>3200.75</v>
      </c>
      <c r="N17" s="52">
        <v>3237.9166666666665</v>
      </c>
      <c r="O17" s="52">
        <v>5101.916666666667</v>
      </c>
      <c r="P17" s="52">
        <v>7827</v>
      </c>
      <c r="Q17" s="53">
        <v>3322.3333333333335</v>
      </c>
      <c r="R17" s="52">
        <v>3819.0833333333335</v>
      </c>
      <c r="S17" s="52">
        <v>13130.833333333334</v>
      </c>
      <c r="T17" s="52">
        <v>22307.666666666668</v>
      </c>
      <c r="U17" s="52">
        <v>13248.666666666666</v>
      </c>
      <c r="V17" s="52">
        <v>9058.75</v>
      </c>
      <c r="W17" s="52">
        <v>21065.25</v>
      </c>
      <c r="X17" s="52">
        <v>9347.6666666666661</v>
      </c>
      <c r="Y17" s="52">
        <v>5999.25</v>
      </c>
      <c r="Z17" s="53">
        <v>1292.3333333333333</v>
      </c>
      <c r="AA17" s="54">
        <v>4426.166666666667</v>
      </c>
      <c r="AB17" s="52">
        <v>12133.083333333334</v>
      </c>
      <c r="AC17" s="52">
        <v>4136</v>
      </c>
      <c r="AD17" s="52">
        <v>1301.0833333333333</v>
      </c>
      <c r="AE17" s="52">
        <v>915.16666666666663</v>
      </c>
      <c r="AF17" s="52">
        <v>2512.5833333333335</v>
      </c>
      <c r="AG17" s="52">
        <v>2192.1666666666665</v>
      </c>
      <c r="AH17" s="53">
        <v>1075.4166666666667</v>
      </c>
      <c r="AI17" s="48" t="s">
        <v>190</v>
      </c>
      <c r="AJ17" s="52">
        <v>19335.916666666668</v>
      </c>
      <c r="AK17" s="52">
        <v>879.5</v>
      </c>
      <c r="AL17" s="52">
        <v>7746.333333333333</v>
      </c>
      <c r="AM17" s="52">
        <v>3723.6666666666665</v>
      </c>
      <c r="AN17" s="52">
        <v>1652.6666666666667</v>
      </c>
      <c r="AO17" s="52">
        <v>408</v>
      </c>
      <c r="AP17" s="52">
        <v>1341.75</v>
      </c>
      <c r="AQ17" s="52">
        <v>2037.25</v>
      </c>
      <c r="AR17" s="52">
        <v>1546.25</v>
      </c>
      <c r="AS17" s="52">
        <v>10771.916666666666</v>
      </c>
      <c r="AT17" s="52">
        <v>1862.9166666666667</v>
      </c>
      <c r="AU17" s="52">
        <v>578.83333333333337</v>
      </c>
      <c r="AV17" s="52">
        <v>2258.0833333333335</v>
      </c>
      <c r="AW17" s="52">
        <v>6071.5</v>
      </c>
      <c r="AX17" s="52">
        <v>34738</v>
      </c>
      <c r="AY17" s="53">
        <v>7478.666666666667</v>
      </c>
      <c r="AZ17" s="52">
        <v>19065.166666666668</v>
      </c>
      <c r="BA17" s="52">
        <v>8194.25</v>
      </c>
      <c r="BB17" s="52">
        <v>15248</v>
      </c>
      <c r="BC17" s="52">
        <v>11263.416666666666</v>
      </c>
      <c r="BD17" s="52">
        <v>447.66666666666669</v>
      </c>
      <c r="BE17" s="52">
        <v>3536.4166666666665</v>
      </c>
      <c r="BF17" s="52">
        <v>32832.916666666664</v>
      </c>
      <c r="BG17" s="52">
        <v>3182.3333333333335</v>
      </c>
      <c r="BH17" s="52">
        <v>7027</v>
      </c>
      <c r="BI17" s="52">
        <v>4653.25</v>
      </c>
      <c r="BJ17" s="52">
        <v>17970.416666666668</v>
      </c>
      <c r="BK17" s="52">
        <v>86575</v>
      </c>
      <c r="BL17" s="52">
        <v>19084.166666666668</v>
      </c>
      <c r="BM17" s="52">
        <v>25730</v>
      </c>
      <c r="BN17" s="52">
        <v>32817</v>
      </c>
      <c r="BO17" s="53">
        <v>8944.6666666666661</v>
      </c>
    </row>
    <row r="18" spans="1:68" s="10" customFormat="1" ht="11.25" customHeight="1">
      <c r="A18" s="48" t="s">
        <v>191</v>
      </c>
      <c r="B18" s="49">
        <v>3.313333333333333</v>
      </c>
      <c r="C18" s="49">
        <v>1.5225</v>
      </c>
      <c r="D18" s="50">
        <v>52.083333333333343</v>
      </c>
      <c r="E18" s="51"/>
      <c r="F18" s="52">
        <v>328186.33333333331</v>
      </c>
      <c r="G18" s="52">
        <v>78156</v>
      </c>
      <c r="H18" s="52">
        <v>7921.416666666667</v>
      </c>
      <c r="I18" s="52">
        <v>9434.6666666666661</v>
      </c>
      <c r="J18" s="52">
        <v>6950.75</v>
      </c>
      <c r="K18" s="52">
        <v>3857.75</v>
      </c>
      <c r="L18" s="53">
        <v>10429.25</v>
      </c>
      <c r="M18" s="54">
        <v>3191</v>
      </c>
      <c r="N18" s="52">
        <v>3261.3333333333335</v>
      </c>
      <c r="O18" s="52">
        <v>5056.666666666667</v>
      </c>
      <c r="P18" s="52">
        <v>7967.75</v>
      </c>
      <c r="Q18" s="53">
        <v>3408</v>
      </c>
      <c r="R18" s="52">
        <v>3832.6666666666665</v>
      </c>
      <c r="S18" s="52">
        <v>12844.166666666666</v>
      </c>
      <c r="T18" s="52">
        <v>20391.916666666668</v>
      </c>
      <c r="U18" s="52">
        <v>12282</v>
      </c>
      <c r="V18" s="52">
        <v>8109.666666666667</v>
      </c>
      <c r="W18" s="52">
        <v>21029.333333333332</v>
      </c>
      <c r="X18" s="52">
        <v>9267.25</v>
      </c>
      <c r="Y18" s="52">
        <v>5992.333333333333</v>
      </c>
      <c r="Z18" s="53">
        <v>1135.9166666666667</v>
      </c>
      <c r="AA18" s="54">
        <v>4634</v>
      </c>
      <c r="AB18" s="52">
        <v>11860.916666666666</v>
      </c>
      <c r="AC18" s="52">
        <v>3996.1666666666665</v>
      </c>
      <c r="AD18" s="52">
        <v>1196.8333333333333</v>
      </c>
      <c r="AE18" s="52">
        <v>944.33333333333337</v>
      </c>
      <c r="AF18" s="52">
        <v>2393.75</v>
      </c>
      <c r="AG18" s="52">
        <v>2190.5833333333335</v>
      </c>
      <c r="AH18" s="53">
        <v>1139</v>
      </c>
      <c r="AI18" s="48" t="s">
        <v>191</v>
      </c>
      <c r="AJ18" s="52">
        <v>18013.083333333332</v>
      </c>
      <c r="AK18" s="52">
        <v>763.75</v>
      </c>
      <c r="AL18" s="52">
        <v>7064.333333333333</v>
      </c>
      <c r="AM18" s="52">
        <v>3616.8333333333335</v>
      </c>
      <c r="AN18" s="52">
        <v>1604.8333333333333</v>
      </c>
      <c r="AO18" s="52">
        <v>364</v>
      </c>
      <c r="AP18" s="52">
        <v>1286</v>
      </c>
      <c r="AQ18" s="52">
        <v>1868</v>
      </c>
      <c r="AR18" s="52">
        <v>1445.25</v>
      </c>
      <c r="AS18" s="52">
        <v>11182.083333333334</v>
      </c>
      <c r="AT18" s="52">
        <v>1896.1666666666667</v>
      </c>
      <c r="AU18" s="52">
        <v>622.58333333333337</v>
      </c>
      <c r="AV18" s="52">
        <v>2292</v>
      </c>
      <c r="AW18" s="52">
        <v>6371</v>
      </c>
      <c r="AX18" s="52">
        <v>34950.333333333336</v>
      </c>
      <c r="AY18" s="53">
        <v>7223.083333333333</v>
      </c>
      <c r="AZ18" s="52">
        <v>19425.083333333332</v>
      </c>
      <c r="BA18" s="52">
        <v>8301.8333333333339</v>
      </c>
      <c r="BB18" s="52">
        <v>14642.583333333334</v>
      </c>
      <c r="BC18" s="52">
        <v>10953</v>
      </c>
      <c r="BD18" s="52">
        <v>426.75</v>
      </c>
      <c r="BE18" s="52">
        <v>3262.4166666666665</v>
      </c>
      <c r="BF18" s="52">
        <v>32433.5</v>
      </c>
      <c r="BG18" s="52">
        <v>2990.6666666666665</v>
      </c>
      <c r="BH18" s="52">
        <v>7018.666666666667</v>
      </c>
      <c r="BI18" s="52">
        <v>4655.25</v>
      </c>
      <c r="BJ18" s="52">
        <v>17769.083333333332</v>
      </c>
      <c r="BK18" s="52">
        <v>85526.5</v>
      </c>
      <c r="BL18" s="52">
        <v>20373.083333333332</v>
      </c>
      <c r="BM18" s="52">
        <v>23965.583333333332</v>
      </c>
      <c r="BN18" s="52">
        <v>31328.333333333332</v>
      </c>
      <c r="BO18" s="53">
        <v>9859.5833333333339</v>
      </c>
    </row>
    <row r="19" spans="1:68" s="10" customFormat="1" ht="11.25" customHeight="1">
      <c r="A19" s="48" t="s">
        <v>192</v>
      </c>
      <c r="B19" s="49">
        <f>AVERAGE(B34:B45)</f>
        <v>3.2958333333333329</v>
      </c>
      <c r="C19" s="49">
        <f>AVERAGE(C34:C45)</f>
        <v>1.4933333333333332</v>
      </c>
      <c r="D19" s="50">
        <f>AVERAGE(D34:D45)</f>
        <v>52.1</v>
      </c>
      <c r="E19" s="51"/>
      <c r="F19" s="52">
        <f t="shared" ref="F19:S19" si="0">AVERAGE(F34:F45)</f>
        <v>323007.66666666669</v>
      </c>
      <c r="G19" s="52">
        <f t="shared" si="0"/>
        <v>76589.916666666672</v>
      </c>
      <c r="H19" s="52">
        <f t="shared" si="0"/>
        <v>7715.333333333333</v>
      </c>
      <c r="I19" s="52">
        <f t="shared" si="0"/>
        <v>8986.6666666666661</v>
      </c>
      <c r="J19" s="52">
        <f t="shared" si="0"/>
        <v>6772.25</v>
      </c>
      <c r="K19" s="52">
        <f t="shared" si="0"/>
        <v>3879.9166666666665</v>
      </c>
      <c r="L19" s="53">
        <f t="shared" si="0"/>
        <v>9642.1666666666661</v>
      </c>
      <c r="M19" s="54">
        <f t="shared" si="0"/>
        <v>3214.3333333333335</v>
      </c>
      <c r="N19" s="52">
        <f t="shared" si="0"/>
        <v>3239.1666666666665</v>
      </c>
      <c r="O19" s="52">
        <f t="shared" si="0"/>
        <v>5001.916666666667</v>
      </c>
      <c r="P19" s="52">
        <f t="shared" si="0"/>
        <v>8015.416666666667</v>
      </c>
      <c r="Q19" s="53">
        <f t="shared" si="0"/>
        <v>3594</v>
      </c>
      <c r="R19" s="52">
        <f t="shared" si="0"/>
        <v>3726.6666666666665</v>
      </c>
      <c r="S19" s="52">
        <f t="shared" si="0"/>
        <v>12801.75</v>
      </c>
      <c r="T19" s="52">
        <v>21041</v>
      </c>
      <c r="U19" s="52">
        <f>AVERAGE(U34:U45)</f>
        <v>12578.166666666666</v>
      </c>
      <c r="V19" s="52">
        <f>AVERAGE(V34:V45)</f>
        <v>8463.25</v>
      </c>
      <c r="W19" s="52">
        <v>20873</v>
      </c>
      <c r="X19" s="52">
        <f t="shared" ref="X19:AC19" si="1">AVERAGE(X34:X45)</f>
        <v>9245.4166666666661</v>
      </c>
      <c r="Y19" s="52">
        <f t="shared" si="1"/>
        <v>5873.416666666667</v>
      </c>
      <c r="Z19" s="53">
        <f t="shared" si="1"/>
        <v>1100.0833333333333</v>
      </c>
      <c r="AA19" s="54">
        <f t="shared" si="1"/>
        <v>4654.833333333333</v>
      </c>
      <c r="AB19" s="52">
        <f t="shared" si="1"/>
        <v>11662.083333333334</v>
      </c>
      <c r="AC19" s="52">
        <f t="shared" si="1"/>
        <v>3950.5</v>
      </c>
      <c r="AD19" s="52">
        <v>1204</v>
      </c>
      <c r="AE19" s="52">
        <v>868</v>
      </c>
      <c r="AF19" s="52">
        <f>AVERAGE(AF34:AF45)</f>
        <v>2370</v>
      </c>
      <c r="AG19" s="52">
        <v>2207</v>
      </c>
      <c r="AH19" s="53">
        <f>AVERAGE(AH34:AH45)</f>
        <v>1061.25</v>
      </c>
      <c r="AI19" s="48" t="s">
        <v>192</v>
      </c>
      <c r="AJ19" s="52">
        <f t="shared" ref="AJ19:AU19" si="2">AVERAGE(AJ34:AJ45)</f>
        <v>17564.75</v>
      </c>
      <c r="AK19" s="52">
        <f t="shared" si="2"/>
        <v>697</v>
      </c>
      <c r="AL19" s="52">
        <f t="shared" si="2"/>
        <v>6915.916666666667</v>
      </c>
      <c r="AM19" s="52">
        <f t="shared" si="2"/>
        <v>3533.0833333333335</v>
      </c>
      <c r="AN19" s="52">
        <f t="shared" si="2"/>
        <v>1554.75</v>
      </c>
      <c r="AO19" s="52">
        <f t="shared" si="2"/>
        <v>365.41666666666669</v>
      </c>
      <c r="AP19" s="52">
        <f t="shared" si="2"/>
        <v>1236.6666666666667</v>
      </c>
      <c r="AQ19" s="52">
        <f t="shared" si="2"/>
        <v>1863.3333333333333</v>
      </c>
      <c r="AR19" s="52">
        <f t="shared" si="2"/>
        <v>1398.5</v>
      </c>
      <c r="AS19" s="52">
        <f t="shared" si="2"/>
        <v>11367.25</v>
      </c>
      <c r="AT19" s="52">
        <f t="shared" si="2"/>
        <v>1964.0833333333333</v>
      </c>
      <c r="AU19" s="52">
        <f t="shared" si="2"/>
        <v>681.91666666666663</v>
      </c>
      <c r="AV19" s="52">
        <v>2385</v>
      </c>
      <c r="AW19" s="52">
        <f>AVERAGE(AW34:AW45)</f>
        <v>6335.666666666667</v>
      </c>
      <c r="AX19" s="52">
        <f>AVERAGE(AX34:AX45)</f>
        <v>34402.833333333336</v>
      </c>
      <c r="AY19" s="53">
        <v>7082</v>
      </c>
      <c r="AZ19" s="52">
        <f t="shared" ref="AZ19:BN19" si="3">AVERAGE(AZ34:AZ45)</f>
        <v>18390.25</v>
      </c>
      <c r="BA19" s="52">
        <f t="shared" si="3"/>
        <v>8930.0833333333339</v>
      </c>
      <c r="BB19" s="52">
        <f t="shared" si="3"/>
        <v>13538.75</v>
      </c>
      <c r="BC19" s="52">
        <f t="shared" si="3"/>
        <v>9813.5833333333339</v>
      </c>
      <c r="BD19" s="52">
        <f t="shared" si="3"/>
        <v>426.83333333333331</v>
      </c>
      <c r="BE19" s="52">
        <f t="shared" si="3"/>
        <v>3298.0833333333335</v>
      </c>
      <c r="BF19" s="52">
        <f t="shared" si="3"/>
        <v>33377.916666666664</v>
      </c>
      <c r="BG19" s="52">
        <f t="shared" si="3"/>
        <v>3491.9166666666665</v>
      </c>
      <c r="BH19" s="52">
        <f t="shared" si="3"/>
        <v>7178.833333333333</v>
      </c>
      <c r="BI19" s="52">
        <f t="shared" si="3"/>
        <v>4618.333333333333</v>
      </c>
      <c r="BJ19" s="52">
        <f t="shared" si="3"/>
        <v>18088.666666666668</v>
      </c>
      <c r="BK19" s="52">
        <f t="shared" si="3"/>
        <v>82589.333333333328</v>
      </c>
      <c r="BL19" s="52">
        <f t="shared" si="3"/>
        <v>20288.083333333332</v>
      </c>
      <c r="BM19" s="52">
        <f t="shared" si="3"/>
        <v>22875.833333333332</v>
      </c>
      <c r="BN19" s="52">
        <f t="shared" si="3"/>
        <v>30844.833333333332</v>
      </c>
      <c r="BO19" s="53">
        <v>8580</v>
      </c>
    </row>
    <row r="20" spans="1:68" s="10" customFormat="1" ht="11.25" customHeight="1">
      <c r="A20" s="48"/>
      <c r="B20" s="49"/>
      <c r="C20" s="49"/>
      <c r="D20" s="50"/>
      <c r="E20" s="51"/>
      <c r="F20" s="52"/>
      <c r="G20" s="52"/>
      <c r="H20" s="52"/>
      <c r="I20" s="52"/>
      <c r="J20" s="52"/>
      <c r="K20" s="52"/>
      <c r="L20" s="53"/>
      <c r="M20" s="54"/>
      <c r="N20" s="52"/>
      <c r="O20" s="52"/>
      <c r="P20" s="52"/>
      <c r="Q20" s="53"/>
      <c r="R20" s="52"/>
      <c r="S20" s="52"/>
      <c r="T20" s="52"/>
      <c r="U20" s="52"/>
      <c r="V20" s="52"/>
      <c r="W20" s="52"/>
      <c r="X20" s="52"/>
      <c r="Y20" s="52"/>
      <c r="Z20" s="53"/>
      <c r="AA20" s="54"/>
      <c r="AB20" s="52"/>
      <c r="AC20" s="52"/>
      <c r="AD20" s="52"/>
      <c r="AE20" s="52"/>
      <c r="AF20" s="52"/>
      <c r="AG20" s="52"/>
      <c r="AH20" s="53"/>
      <c r="AI20" s="48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3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3"/>
    </row>
    <row r="21" spans="1:68" s="10" customFormat="1" ht="11.25" customHeight="1">
      <c r="A21" s="48" t="s">
        <v>193</v>
      </c>
      <c r="B21" s="51">
        <v>3.34</v>
      </c>
      <c r="C21" s="51">
        <v>1.52</v>
      </c>
      <c r="D21" s="50">
        <v>51.5</v>
      </c>
      <c r="E21" s="51"/>
      <c r="F21" s="55">
        <v>318023</v>
      </c>
      <c r="G21" s="55">
        <v>69724</v>
      </c>
      <c r="H21" s="55">
        <v>6777</v>
      </c>
      <c r="I21" s="55">
        <v>8608</v>
      </c>
      <c r="J21" s="55">
        <v>6547</v>
      </c>
      <c r="K21" s="55">
        <v>3404</v>
      </c>
      <c r="L21" s="56">
        <v>8785</v>
      </c>
      <c r="M21" s="57">
        <v>2394</v>
      </c>
      <c r="N21" s="55">
        <v>2815</v>
      </c>
      <c r="O21" s="55">
        <v>4655</v>
      </c>
      <c r="P21" s="55">
        <v>7086</v>
      </c>
      <c r="Q21" s="56">
        <v>2664</v>
      </c>
      <c r="R21" s="55">
        <v>2760</v>
      </c>
      <c r="S21" s="55">
        <v>13228</v>
      </c>
      <c r="T21" s="55">
        <v>16891</v>
      </c>
      <c r="U21" s="55">
        <v>12261</v>
      </c>
      <c r="V21" s="55">
        <v>4630</v>
      </c>
      <c r="W21" s="55">
        <v>25567</v>
      </c>
      <c r="X21" s="55">
        <v>10966</v>
      </c>
      <c r="Y21" s="55">
        <v>7341</v>
      </c>
      <c r="Z21" s="56">
        <v>2613</v>
      </c>
      <c r="AA21" s="57">
        <v>4646</v>
      </c>
      <c r="AB21" s="55">
        <v>9622</v>
      </c>
      <c r="AC21" s="55">
        <v>3225</v>
      </c>
      <c r="AD21" s="55">
        <v>1089</v>
      </c>
      <c r="AE21" s="55">
        <v>774</v>
      </c>
      <c r="AF21" s="55">
        <v>2086</v>
      </c>
      <c r="AG21" s="55">
        <v>1616</v>
      </c>
      <c r="AH21" s="56">
        <v>832</v>
      </c>
      <c r="AI21" s="48" t="s">
        <v>193</v>
      </c>
      <c r="AJ21" s="55">
        <v>19126</v>
      </c>
      <c r="AK21" s="55">
        <v>827</v>
      </c>
      <c r="AL21" s="55">
        <v>8121</v>
      </c>
      <c r="AM21" s="55">
        <v>3790</v>
      </c>
      <c r="AN21" s="55">
        <v>1579</v>
      </c>
      <c r="AO21" s="55">
        <v>335</v>
      </c>
      <c r="AP21" s="55">
        <v>1548</v>
      </c>
      <c r="AQ21" s="55">
        <v>1903</v>
      </c>
      <c r="AR21" s="55">
        <v>1022</v>
      </c>
      <c r="AS21" s="55">
        <v>10867</v>
      </c>
      <c r="AT21" s="55">
        <v>1889</v>
      </c>
      <c r="AU21" s="55">
        <v>489</v>
      </c>
      <c r="AV21" s="55">
        <v>2189</v>
      </c>
      <c r="AW21" s="55">
        <v>6299</v>
      </c>
      <c r="AX21" s="55">
        <v>30955</v>
      </c>
      <c r="AY21" s="56">
        <v>6987</v>
      </c>
      <c r="AZ21" s="55">
        <v>15838</v>
      </c>
      <c r="BA21" s="55">
        <v>8130</v>
      </c>
      <c r="BB21" s="55">
        <v>13908</v>
      </c>
      <c r="BC21" s="55">
        <v>10511</v>
      </c>
      <c r="BD21" s="55">
        <v>282</v>
      </c>
      <c r="BE21" s="55">
        <v>3115</v>
      </c>
      <c r="BF21" s="55">
        <v>28099</v>
      </c>
      <c r="BG21" s="55">
        <v>2226</v>
      </c>
      <c r="BH21" s="55">
        <v>5999</v>
      </c>
      <c r="BI21" s="55">
        <v>4129</v>
      </c>
      <c r="BJ21" s="55">
        <v>15746</v>
      </c>
      <c r="BK21" s="55">
        <v>93265</v>
      </c>
      <c r="BL21" s="55">
        <v>18925</v>
      </c>
      <c r="BM21" s="55">
        <v>24151</v>
      </c>
      <c r="BN21" s="55">
        <v>43557</v>
      </c>
      <c r="BO21" s="56">
        <v>6632</v>
      </c>
    </row>
    <row r="22" spans="1:68" s="10" customFormat="1" ht="11.25" customHeight="1">
      <c r="A22" s="58" t="s">
        <v>194</v>
      </c>
      <c r="B22" s="51">
        <v>3.35</v>
      </c>
      <c r="C22" s="51">
        <v>1.53</v>
      </c>
      <c r="D22" s="50">
        <v>51.8</v>
      </c>
      <c r="E22" s="51"/>
      <c r="F22" s="55">
        <v>293337</v>
      </c>
      <c r="G22" s="55">
        <v>69779</v>
      </c>
      <c r="H22" s="55">
        <v>7078</v>
      </c>
      <c r="I22" s="55">
        <v>8722</v>
      </c>
      <c r="J22" s="55">
        <v>6478</v>
      </c>
      <c r="K22" s="55">
        <v>3535</v>
      </c>
      <c r="L22" s="56">
        <v>9215</v>
      </c>
      <c r="M22" s="57">
        <v>2762</v>
      </c>
      <c r="N22" s="55">
        <v>2907</v>
      </c>
      <c r="O22" s="55">
        <v>4976</v>
      </c>
      <c r="P22" s="55">
        <v>7101</v>
      </c>
      <c r="Q22" s="56">
        <v>2813</v>
      </c>
      <c r="R22" s="55">
        <v>3138</v>
      </c>
      <c r="S22" s="55">
        <v>11054</v>
      </c>
      <c r="T22" s="55">
        <v>17033</v>
      </c>
      <c r="U22" s="55">
        <v>12450</v>
      </c>
      <c r="V22" s="55">
        <v>4583</v>
      </c>
      <c r="W22" s="55">
        <v>25843</v>
      </c>
      <c r="X22" s="55">
        <v>11234</v>
      </c>
      <c r="Y22" s="55">
        <v>7926</v>
      </c>
      <c r="Z22" s="56">
        <v>2397</v>
      </c>
      <c r="AA22" s="57">
        <v>4286</v>
      </c>
      <c r="AB22" s="55">
        <v>9006</v>
      </c>
      <c r="AC22" s="55">
        <v>2802</v>
      </c>
      <c r="AD22" s="55">
        <v>1032</v>
      </c>
      <c r="AE22" s="55">
        <v>657</v>
      </c>
      <c r="AF22" s="55">
        <v>1836</v>
      </c>
      <c r="AG22" s="55">
        <v>1649</v>
      </c>
      <c r="AH22" s="56">
        <v>1030</v>
      </c>
      <c r="AI22" s="58" t="s">
        <v>194</v>
      </c>
      <c r="AJ22" s="55">
        <v>13848</v>
      </c>
      <c r="AK22" s="55">
        <v>372</v>
      </c>
      <c r="AL22" s="55">
        <v>6217</v>
      </c>
      <c r="AM22" s="55">
        <v>2474</v>
      </c>
      <c r="AN22" s="55">
        <v>1069</v>
      </c>
      <c r="AO22" s="55">
        <v>480</v>
      </c>
      <c r="AP22" s="55">
        <v>1014</v>
      </c>
      <c r="AQ22" s="55">
        <v>1257</v>
      </c>
      <c r="AR22" s="55">
        <v>964</v>
      </c>
      <c r="AS22" s="55">
        <v>10369</v>
      </c>
      <c r="AT22" s="55">
        <v>1925</v>
      </c>
      <c r="AU22" s="55">
        <v>594</v>
      </c>
      <c r="AV22" s="55">
        <v>2050</v>
      </c>
      <c r="AW22" s="55">
        <v>5800</v>
      </c>
      <c r="AX22" s="55">
        <v>33091</v>
      </c>
      <c r="AY22" s="56">
        <v>5358</v>
      </c>
      <c r="AZ22" s="55">
        <v>20189</v>
      </c>
      <c r="BA22" s="55">
        <v>7543</v>
      </c>
      <c r="BB22" s="55">
        <v>16998</v>
      </c>
      <c r="BC22" s="55">
        <v>13774</v>
      </c>
      <c r="BD22" s="55">
        <v>334</v>
      </c>
      <c r="BE22" s="55">
        <v>2890</v>
      </c>
      <c r="BF22" s="55">
        <v>26922</v>
      </c>
      <c r="BG22" s="55">
        <v>2971</v>
      </c>
      <c r="BH22" s="55">
        <v>5262</v>
      </c>
      <c r="BI22" s="55">
        <v>4247</v>
      </c>
      <c r="BJ22" s="55">
        <v>14442</v>
      </c>
      <c r="BK22" s="55">
        <v>70448</v>
      </c>
      <c r="BL22" s="55">
        <v>19032</v>
      </c>
      <c r="BM22" s="55">
        <v>21099</v>
      </c>
      <c r="BN22" s="55">
        <v>22747</v>
      </c>
      <c r="BO22" s="56">
        <v>7570</v>
      </c>
    </row>
    <row r="23" spans="1:68" s="10" customFormat="1" ht="11.25" customHeight="1">
      <c r="A23" s="58" t="s">
        <v>195</v>
      </c>
      <c r="B23" s="51">
        <v>3.35</v>
      </c>
      <c r="C23" s="51">
        <v>1.54</v>
      </c>
      <c r="D23" s="50">
        <v>51.9</v>
      </c>
      <c r="E23" s="51"/>
      <c r="F23" s="55">
        <v>360899</v>
      </c>
      <c r="G23" s="55">
        <v>78236</v>
      </c>
      <c r="H23" s="55">
        <v>8020</v>
      </c>
      <c r="I23" s="55">
        <v>9691</v>
      </c>
      <c r="J23" s="55">
        <v>7037</v>
      </c>
      <c r="K23" s="55">
        <v>3866</v>
      </c>
      <c r="L23" s="56">
        <v>10240</v>
      </c>
      <c r="M23" s="57">
        <v>2871</v>
      </c>
      <c r="N23" s="55">
        <v>3284</v>
      </c>
      <c r="O23" s="55">
        <v>5500</v>
      </c>
      <c r="P23" s="55">
        <v>7890</v>
      </c>
      <c r="Q23" s="56">
        <v>3198</v>
      </c>
      <c r="R23" s="55">
        <v>3657</v>
      </c>
      <c r="S23" s="55">
        <v>12982</v>
      </c>
      <c r="T23" s="55">
        <v>19856</v>
      </c>
      <c r="U23" s="55">
        <v>12522</v>
      </c>
      <c r="V23" s="55">
        <v>7335</v>
      </c>
      <c r="W23" s="55">
        <v>24434</v>
      </c>
      <c r="X23" s="55">
        <v>10151</v>
      </c>
      <c r="Y23" s="55">
        <v>7640</v>
      </c>
      <c r="Z23" s="56">
        <v>1915</v>
      </c>
      <c r="AA23" s="57">
        <v>4728</v>
      </c>
      <c r="AB23" s="55">
        <v>10422</v>
      </c>
      <c r="AC23" s="55">
        <v>3015</v>
      </c>
      <c r="AD23" s="55">
        <v>1012</v>
      </c>
      <c r="AE23" s="55">
        <v>902</v>
      </c>
      <c r="AF23" s="55">
        <v>2411</v>
      </c>
      <c r="AG23" s="55">
        <v>2062</v>
      </c>
      <c r="AH23" s="56">
        <v>1019</v>
      </c>
      <c r="AI23" s="58" t="s">
        <v>195</v>
      </c>
      <c r="AJ23" s="55">
        <v>21569</v>
      </c>
      <c r="AK23" s="55">
        <v>1584</v>
      </c>
      <c r="AL23" s="55">
        <v>9615</v>
      </c>
      <c r="AM23" s="55">
        <v>3496</v>
      </c>
      <c r="AN23" s="55">
        <v>1400</v>
      </c>
      <c r="AO23" s="55">
        <v>408</v>
      </c>
      <c r="AP23" s="55">
        <v>1344</v>
      </c>
      <c r="AQ23" s="55">
        <v>2217</v>
      </c>
      <c r="AR23" s="55">
        <v>1505</v>
      </c>
      <c r="AS23" s="55">
        <v>11154</v>
      </c>
      <c r="AT23" s="55">
        <v>2004</v>
      </c>
      <c r="AU23" s="55">
        <v>847</v>
      </c>
      <c r="AV23" s="55">
        <v>2134</v>
      </c>
      <c r="AW23" s="55">
        <v>6168</v>
      </c>
      <c r="AX23" s="55">
        <v>43658</v>
      </c>
      <c r="AY23" s="56">
        <v>7758</v>
      </c>
      <c r="AZ23" s="55">
        <v>27234</v>
      </c>
      <c r="BA23" s="55">
        <v>8665</v>
      </c>
      <c r="BB23" s="55">
        <v>22682</v>
      </c>
      <c r="BC23" s="55">
        <v>16457</v>
      </c>
      <c r="BD23" s="55">
        <v>1154</v>
      </c>
      <c r="BE23" s="55">
        <v>5072</v>
      </c>
      <c r="BF23" s="55">
        <v>34142</v>
      </c>
      <c r="BG23" s="55">
        <v>3893</v>
      </c>
      <c r="BH23" s="55">
        <v>7501</v>
      </c>
      <c r="BI23" s="55">
        <v>5147</v>
      </c>
      <c r="BJ23" s="55">
        <v>17602</v>
      </c>
      <c r="BK23" s="55">
        <v>94745</v>
      </c>
      <c r="BL23" s="55">
        <v>23579</v>
      </c>
      <c r="BM23" s="55">
        <v>24054</v>
      </c>
      <c r="BN23" s="55">
        <v>34664</v>
      </c>
      <c r="BO23" s="56">
        <v>12448</v>
      </c>
    </row>
    <row r="24" spans="1:68" s="10" customFormat="1" ht="11.25" customHeight="1">
      <c r="A24" s="58" t="s">
        <v>196</v>
      </c>
      <c r="B24" s="51">
        <v>3.32</v>
      </c>
      <c r="C24" s="51">
        <v>1.53</v>
      </c>
      <c r="D24" s="50">
        <v>51.9</v>
      </c>
      <c r="E24" s="51"/>
      <c r="F24" s="55">
        <v>337305</v>
      </c>
      <c r="G24" s="55">
        <v>74563</v>
      </c>
      <c r="H24" s="55">
        <v>7631</v>
      </c>
      <c r="I24" s="55">
        <v>8957</v>
      </c>
      <c r="J24" s="55">
        <v>6723</v>
      </c>
      <c r="K24" s="55">
        <v>3835</v>
      </c>
      <c r="L24" s="56">
        <v>10302</v>
      </c>
      <c r="M24" s="57">
        <v>2736</v>
      </c>
      <c r="N24" s="55">
        <v>3114</v>
      </c>
      <c r="O24" s="55">
        <v>4878</v>
      </c>
      <c r="P24" s="55">
        <v>7474</v>
      </c>
      <c r="Q24" s="56">
        <v>3355</v>
      </c>
      <c r="R24" s="55">
        <v>3652</v>
      </c>
      <c r="S24" s="55">
        <v>11905</v>
      </c>
      <c r="T24" s="55">
        <v>18398</v>
      </c>
      <c r="U24" s="55">
        <v>11521</v>
      </c>
      <c r="V24" s="55">
        <v>6877</v>
      </c>
      <c r="W24" s="55">
        <v>21496</v>
      </c>
      <c r="X24" s="55">
        <v>9240</v>
      </c>
      <c r="Y24" s="55">
        <v>7042</v>
      </c>
      <c r="Z24" s="56">
        <v>1000</v>
      </c>
      <c r="AA24" s="57">
        <v>4213</v>
      </c>
      <c r="AB24" s="55">
        <v>10518</v>
      </c>
      <c r="AC24" s="55">
        <v>3147</v>
      </c>
      <c r="AD24" s="55">
        <v>859</v>
      </c>
      <c r="AE24" s="55">
        <v>1056</v>
      </c>
      <c r="AF24" s="55">
        <v>2400</v>
      </c>
      <c r="AG24" s="55">
        <v>2028</v>
      </c>
      <c r="AH24" s="56">
        <v>1029</v>
      </c>
      <c r="AI24" s="58" t="s">
        <v>196</v>
      </c>
      <c r="AJ24" s="55">
        <v>18734</v>
      </c>
      <c r="AK24" s="55">
        <v>556</v>
      </c>
      <c r="AL24" s="55">
        <v>6812</v>
      </c>
      <c r="AM24" s="55">
        <v>3957</v>
      </c>
      <c r="AN24" s="55">
        <v>1444</v>
      </c>
      <c r="AO24" s="55">
        <v>353</v>
      </c>
      <c r="AP24" s="55">
        <v>1322</v>
      </c>
      <c r="AQ24" s="55">
        <v>2059</v>
      </c>
      <c r="AR24" s="55">
        <v>2231</v>
      </c>
      <c r="AS24" s="55">
        <v>11813</v>
      </c>
      <c r="AT24" s="55">
        <v>1710</v>
      </c>
      <c r="AU24" s="55">
        <v>468</v>
      </c>
      <c r="AV24" s="55">
        <v>2397</v>
      </c>
      <c r="AW24" s="55">
        <v>7238</v>
      </c>
      <c r="AX24" s="55">
        <v>35933</v>
      </c>
      <c r="AY24" s="56">
        <v>8600</v>
      </c>
      <c r="AZ24" s="55">
        <v>19303</v>
      </c>
      <c r="BA24" s="55">
        <v>8030</v>
      </c>
      <c r="BB24" s="55">
        <v>24884</v>
      </c>
      <c r="BC24" s="55">
        <v>19843</v>
      </c>
      <c r="BD24" s="55">
        <v>1006</v>
      </c>
      <c r="BE24" s="55">
        <v>4036</v>
      </c>
      <c r="BF24" s="55">
        <v>32588</v>
      </c>
      <c r="BG24" s="55">
        <v>2737</v>
      </c>
      <c r="BH24" s="55">
        <v>7442</v>
      </c>
      <c r="BI24" s="55">
        <v>4791</v>
      </c>
      <c r="BJ24" s="55">
        <v>17617</v>
      </c>
      <c r="BK24" s="55">
        <v>88378</v>
      </c>
      <c r="BL24" s="55">
        <v>19073</v>
      </c>
      <c r="BM24" s="55">
        <v>22193</v>
      </c>
      <c r="BN24" s="55">
        <v>27268</v>
      </c>
      <c r="BO24" s="56">
        <v>19845</v>
      </c>
    </row>
    <row r="25" spans="1:68" s="10" customFormat="1" ht="11.25" customHeight="1">
      <c r="A25" s="58" t="s">
        <v>197</v>
      </c>
      <c r="B25" s="59">
        <v>3.32</v>
      </c>
      <c r="C25" s="59">
        <v>1.53</v>
      </c>
      <c r="D25" s="59">
        <v>52.1</v>
      </c>
      <c r="E25" s="51"/>
      <c r="F25" s="52">
        <v>312411</v>
      </c>
      <c r="G25" s="52">
        <v>80025</v>
      </c>
      <c r="H25" s="52">
        <v>7871</v>
      </c>
      <c r="I25" s="52">
        <v>9361</v>
      </c>
      <c r="J25" s="52">
        <v>7067</v>
      </c>
      <c r="K25" s="52">
        <v>3906</v>
      </c>
      <c r="L25" s="53">
        <v>11344</v>
      </c>
      <c r="M25" s="60">
        <v>2740</v>
      </c>
      <c r="N25" s="52">
        <v>3377</v>
      </c>
      <c r="O25" s="52">
        <v>5193</v>
      </c>
      <c r="P25" s="52">
        <v>7725</v>
      </c>
      <c r="Q25" s="53">
        <v>3917</v>
      </c>
      <c r="R25" s="52">
        <v>4102</v>
      </c>
      <c r="S25" s="52">
        <v>13422</v>
      </c>
      <c r="T25" s="52">
        <v>18350</v>
      </c>
      <c r="U25" s="52">
        <v>11036</v>
      </c>
      <c r="V25" s="52">
        <v>7314</v>
      </c>
      <c r="W25" s="52">
        <v>19685</v>
      </c>
      <c r="X25" s="52">
        <v>8395</v>
      </c>
      <c r="Y25" s="52">
        <v>6371</v>
      </c>
      <c r="Z25" s="53">
        <v>554</v>
      </c>
      <c r="AA25" s="60">
        <v>4366</v>
      </c>
      <c r="AB25" s="52">
        <v>10900</v>
      </c>
      <c r="AC25" s="52">
        <v>3353</v>
      </c>
      <c r="AD25" s="52">
        <v>956</v>
      </c>
      <c r="AE25" s="52">
        <v>796</v>
      </c>
      <c r="AF25" s="52">
        <v>2331</v>
      </c>
      <c r="AG25" s="52">
        <v>2368</v>
      </c>
      <c r="AH25" s="53">
        <v>1096</v>
      </c>
      <c r="AI25" s="58" t="s">
        <v>197</v>
      </c>
      <c r="AJ25" s="52">
        <v>18755</v>
      </c>
      <c r="AK25" s="52">
        <v>864</v>
      </c>
      <c r="AL25" s="52">
        <v>6721</v>
      </c>
      <c r="AM25" s="52">
        <v>3990</v>
      </c>
      <c r="AN25" s="52">
        <v>1671</v>
      </c>
      <c r="AO25" s="52">
        <v>394</v>
      </c>
      <c r="AP25" s="52">
        <v>1219</v>
      </c>
      <c r="AQ25" s="52">
        <v>1884</v>
      </c>
      <c r="AR25" s="52">
        <v>2014</v>
      </c>
      <c r="AS25" s="52">
        <v>11068</v>
      </c>
      <c r="AT25" s="52">
        <v>1872</v>
      </c>
      <c r="AU25" s="52">
        <v>556</v>
      </c>
      <c r="AV25" s="52">
        <v>2002</v>
      </c>
      <c r="AW25" s="52">
        <v>6638</v>
      </c>
      <c r="AX25" s="52">
        <v>31554</v>
      </c>
      <c r="AY25" s="53">
        <v>7158</v>
      </c>
      <c r="AZ25" s="52">
        <v>16524</v>
      </c>
      <c r="BA25" s="52">
        <v>7872</v>
      </c>
      <c r="BB25" s="52">
        <v>11282</v>
      </c>
      <c r="BC25" s="52">
        <v>8455</v>
      </c>
      <c r="BD25" s="52">
        <v>324</v>
      </c>
      <c r="BE25" s="52">
        <v>2503</v>
      </c>
      <c r="BF25" s="52">
        <v>33073</v>
      </c>
      <c r="BG25" s="52">
        <v>1963</v>
      </c>
      <c r="BH25" s="52">
        <v>7711</v>
      </c>
      <c r="BI25" s="52">
        <v>4610</v>
      </c>
      <c r="BJ25" s="52">
        <v>18788</v>
      </c>
      <c r="BK25" s="52">
        <v>77719</v>
      </c>
      <c r="BL25" s="52">
        <v>19351</v>
      </c>
      <c r="BM25" s="52">
        <v>21162</v>
      </c>
      <c r="BN25" s="52">
        <v>30140</v>
      </c>
      <c r="BO25" s="53">
        <v>7066</v>
      </c>
    </row>
    <row r="26" spans="1:68" s="10" customFormat="1" ht="11.25" customHeight="1">
      <c r="A26" s="58" t="s">
        <v>198</v>
      </c>
      <c r="B26" s="49">
        <v>3.3</v>
      </c>
      <c r="C26" s="51">
        <v>1.54</v>
      </c>
      <c r="D26" s="50">
        <v>52.1</v>
      </c>
      <c r="E26" s="51"/>
      <c r="F26" s="55">
        <v>307853</v>
      </c>
      <c r="G26" s="55">
        <v>75285</v>
      </c>
      <c r="H26" s="55">
        <v>7589</v>
      </c>
      <c r="I26" s="55">
        <v>8668</v>
      </c>
      <c r="J26" s="55">
        <v>6783</v>
      </c>
      <c r="K26" s="55">
        <v>3850</v>
      </c>
      <c r="L26" s="56">
        <v>10875</v>
      </c>
      <c r="M26" s="57">
        <v>3048</v>
      </c>
      <c r="N26" s="55">
        <v>3371</v>
      </c>
      <c r="O26" s="55">
        <v>4721</v>
      </c>
      <c r="P26" s="55">
        <v>7343</v>
      </c>
      <c r="Q26" s="56">
        <v>3428</v>
      </c>
      <c r="R26" s="55">
        <v>4121</v>
      </c>
      <c r="S26" s="55">
        <v>11486</v>
      </c>
      <c r="T26" s="55">
        <v>20542</v>
      </c>
      <c r="U26" s="55">
        <v>11897</v>
      </c>
      <c r="V26" s="55">
        <v>8645</v>
      </c>
      <c r="W26" s="55">
        <v>17990</v>
      </c>
      <c r="X26" s="55">
        <v>7391</v>
      </c>
      <c r="Y26" s="55">
        <v>5647</v>
      </c>
      <c r="Z26" s="56">
        <v>375</v>
      </c>
      <c r="AA26" s="57">
        <v>4577</v>
      </c>
      <c r="AB26" s="55">
        <v>11952</v>
      </c>
      <c r="AC26" s="55">
        <v>4048</v>
      </c>
      <c r="AD26" s="55">
        <v>919</v>
      </c>
      <c r="AE26" s="55">
        <v>813</v>
      </c>
      <c r="AF26" s="55">
        <v>2272</v>
      </c>
      <c r="AG26" s="55">
        <v>2423</v>
      </c>
      <c r="AH26" s="56">
        <v>1477</v>
      </c>
      <c r="AI26" s="58" t="s">
        <v>198</v>
      </c>
      <c r="AJ26" s="55">
        <v>16706</v>
      </c>
      <c r="AK26" s="55">
        <v>450</v>
      </c>
      <c r="AL26" s="55">
        <v>6037</v>
      </c>
      <c r="AM26" s="55">
        <v>3776</v>
      </c>
      <c r="AN26" s="55">
        <v>1573</v>
      </c>
      <c r="AO26" s="55">
        <v>369</v>
      </c>
      <c r="AP26" s="55">
        <v>1120</v>
      </c>
      <c r="AQ26" s="55">
        <v>1857</v>
      </c>
      <c r="AR26" s="55">
        <v>1525</v>
      </c>
      <c r="AS26" s="55">
        <v>11362</v>
      </c>
      <c r="AT26" s="55">
        <v>1808</v>
      </c>
      <c r="AU26" s="55">
        <v>770</v>
      </c>
      <c r="AV26" s="55">
        <v>2230</v>
      </c>
      <c r="AW26" s="55">
        <v>6553</v>
      </c>
      <c r="AX26" s="55">
        <v>34787</v>
      </c>
      <c r="AY26" s="56">
        <v>6051</v>
      </c>
      <c r="AZ26" s="55">
        <v>20511</v>
      </c>
      <c r="BA26" s="55">
        <v>8226</v>
      </c>
      <c r="BB26" s="55">
        <v>8966</v>
      </c>
      <c r="BC26" s="55">
        <v>5714</v>
      </c>
      <c r="BD26" s="55">
        <v>262</v>
      </c>
      <c r="BE26" s="55">
        <v>2990</v>
      </c>
      <c r="BF26" s="55">
        <v>29671</v>
      </c>
      <c r="BG26" s="55">
        <v>2502</v>
      </c>
      <c r="BH26" s="55">
        <v>6181</v>
      </c>
      <c r="BI26" s="55">
        <v>4521</v>
      </c>
      <c r="BJ26" s="55">
        <v>16467</v>
      </c>
      <c r="BK26" s="55">
        <v>80592</v>
      </c>
      <c r="BL26" s="55">
        <v>20620</v>
      </c>
      <c r="BM26" s="55">
        <v>26085</v>
      </c>
      <c r="BN26" s="55">
        <v>26426</v>
      </c>
      <c r="BO26" s="56">
        <v>7460</v>
      </c>
    </row>
    <row r="27" spans="1:68" s="10" customFormat="1" ht="11.25" customHeight="1">
      <c r="A27" s="58" t="s">
        <v>199</v>
      </c>
      <c r="B27" s="51">
        <v>3.29</v>
      </c>
      <c r="C27" s="51">
        <v>1.52</v>
      </c>
      <c r="D27" s="50">
        <v>52.3</v>
      </c>
      <c r="E27" s="51"/>
      <c r="F27" s="55">
        <v>330533</v>
      </c>
      <c r="G27" s="55">
        <v>77495</v>
      </c>
      <c r="H27" s="55">
        <v>7652</v>
      </c>
      <c r="I27" s="55">
        <v>8318</v>
      </c>
      <c r="J27" s="55">
        <v>6682</v>
      </c>
      <c r="K27" s="55">
        <v>3863</v>
      </c>
      <c r="L27" s="56">
        <v>9705</v>
      </c>
      <c r="M27" s="57">
        <v>3281</v>
      </c>
      <c r="N27" s="55">
        <v>3307</v>
      </c>
      <c r="O27" s="55">
        <v>5001</v>
      </c>
      <c r="P27" s="55">
        <v>8550</v>
      </c>
      <c r="Q27" s="56">
        <v>3982</v>
      </c>
      <c r="R27" s="55">
        <v>4044</v>
      </c>
      <c r="S27" s="55">
        <v>13110</v>
      </c>
      <c r="T27" s="55">
        <v>22059</v>
      </c>
      <c r="U27" s="55">
        <v>12662</v>
      </c>
      <c r="V27" s="55">
        <v>9398</v>
      </c>
      <c r="W27" s="55">
        <v>18317</v>
      </c>
      <c r="X27" s="55">
        <v>8278</v>
      </c>
      <c r="Y27" s="55">
        <v>5138</v>
      </c>
      <c r="Z27" s="56">
        <v>290</v>
      </c>
      <c r="AA27" s="57">
        <v>4610</v>
      </c>
      <c r="AB27" s="55">
        <v>14902</v>
      </c>
      <c r="AC27" s="55">
        <v>6650</v>
      </c>
      <c r="AD27" s="55">
        <v>1255</v>
      </c>
      <c r="AE27" s="55">
        <v>642</v>
      </c>
      <c r="AF27" s="55">
        <v>2524</v>
      </c>
      <c r="AG27" s="55">
        <v>2453</v>
      </c>
      <c r="AH27" s="56">
        <v>1377</v>
      </c>
      <c r="AI27" s="58" t="s">
        <v>199</v>
      </c>
      <c r="AJ27" s="55">
        <v>19754</v>
      </c>
      <c r="AK27" s="55">
        <v>1555</v>
      </c>
      <c r="AL27" s="55">
        <v>6848</v>
      </c>
      <c r="AM27" s="55">
        <v>4505</v>
      </c>
      <c r="AN27" s="55">
        <v>1824</v>
      </c>
      <c r="AO27" s="55">
        <v>412</v>
      </c>
      <c r="AP27" s="55">
        <v>1140</v>
      </c>
      <c r="AQ27" s="55">
        <v>2174</v>
      </c>
      <c r="AR27" s="55">
        <v>1296</v>
      </c>
      <c r="AS27" s="55">
        <v>11385</v>
      </c>
      <c r="AT27" s="55">
        <v>1905</v>
      </c>
      <c r="AU27" s="55">
        <v>603</v>
      </c>
      <c r="AV27" s="55">
        <v>2524</v>
      </c>
      <c r="AW27" s="55">
        <v>6353</v>
      </c>
      <c r="AX27" s="55">
        <v>36475</v>
      </c>
      <c r="AY27" s="56">
        <v>8235</v>
      </c>
      <c r="AZ27" s="55">
        <v>20089</v>
      </c>
      <c r="BA27" s="55">
        <v>8150</v>
      </c>
      <c r="BB27" s="55">
        <v>10788</v>
      </c>
      <c r="BC27" s="55">
        <v>7025</v>
      </c>
      <c r="BD27" s="55">
        <v>278</v>
      </c>
      <c r="BE27" s="55">
        <v>3485</v>
      </c>
      <c r="BF27" s="55">
        <v>32733</v>
      </c>
      <c r="BG27" s="55">
        <v>2150</v>
      </c>
      <c r="BH27" s="55">
        <v>6558</v>
      </c>
      <c r="BI27" s="55">
        <v>4610</v>
      </c>
      <c r="BJ27" s="55">
        <v>19416</v>
      </c>
      <c r="BK27" s="55">
        <v>86624</v>
      </c>
      <c r="BL27" s="55">
        <v>20530</v>
      </c>
      <c r="BM27" s="55">
        <v>25991</v>
      </c>
      <c r="BN27" s="55">
        <v>31572</v>
      </c>
      <c r="BO27" s="56">
        <v>8532</v>
      </c>
    </row>
    <row r="28" spans="1:68" s="10" customFormat="1" ht="11.25" customHeight="1">
      <c r="A28" s="58" t="s">
        <v>200</v>
      </c>
      <c r="B28" s="49">
        <v>3.3</v>
      </c>
      <c r="C28" s="51">
        <v>1.52</v>
      </c>
      <c r="D28" s="50">
        <v>52.3</v>
      </c>
      <c r="E28" s="51"/>
      <c r="F28" s="55">
        <v>323302</v>
      </c>
      <c r="G28" s="55">
        <v>80445</v>
      </c>
      <c r="H28" s="55">
        <v>7608</v>
      </c>
      <c r="I28" s="55">
        <v>8797</v>
      </c>
      <c r="J28" s="55">
        <v>7048</v>
      </c>
      <c r="K28" s="55">
        <v>3917</v>
      </c>
      <c r="L28" s="56">
        <v>9760</v>
      </c>
      <c r="M28" s="57">
        <v>3777</v>
      </c>
      <c r="N28" s="55">
        <v>3173</v>
      </c>
      <c r="O28" s="55">
        <v>5198</v>
      </c>
      <c r="P28" s="55">
        <v>8119</v>
      </c>
      <c r="Q28" s="56">
        <v>4134</v>
      </c>
      <c r="R28" s="55">
        <v>4108</v>
      </c>
      <c r="S28" s="55">
        <v>14805</v>
      </c>
      <c r="T28" s="55">
        <v>19282</v>
      </c>
      <c r="U28" s="55">
        <v>11820</v>
      </c>
      <c r="V28" s="55">
        <v>7462</v>
      </c>
      <c r="W28" s="55">
        <v>19818</v>
      </c>
      <c r="X28" s="55">
        <v>10148</v>
      </c>
      <c r="Y28" s="55">
        <v>4666</v>
      </c>
      <c r="Z28" s="56">
        <v>276</v>
      </c>
      <c r="AA28" s="57">
        <v>4728</v>
      </c>
      <c r="AB28" s="55">
        <v>12813</v>
      </c>
      <c r="AC28" s="55">
        <v>5061</v>
      </c>
      <c r="AD28" s="55">
        <v>999</v>
      </c>
      <c r="AE28" s="55">
        <v>914</v>
      </c>
      <c r="AF28" s="55">
        <v>2372</v>
      </c>
      <c r="AG28" s="55">
        <v>2345</v>
      </c>
      <c r="AH28" s="56">
        <v>1121</v>
      </c>
      <c r="AI28" s="58" t="s">
        <v>200</v>
      </c>
      <c r="AJ28" s="55">
        <v>13068</v>
      </c>
      <c r="AK28" s="55">
        <v>474</v>
      </c>
      <c r="AL28" s="55">
        <v>4361</v>
      </c>
      <c r="AM28" s="55">
        <v>3013</v>
      </c>
      <c r="AN28" s="55">
        <v>1489</v>
      </c>
      <c r="AO28" s="55">
        <v>272</v>
      </c>
      <c r="AP28" s="55">
        <v>808</v>
      </c>
      <c r="AQ28" s="55">
        <v>1609</v>
      </c>
      <c r="AR28" s="55">
        <v>1041</v>
      </c>
      <c r="AS28" s="55">
        <v>11700</v>
      </c>
      <c r="AT28" s="55">
        <v>1818</v>
      </c>
      <c r="AU28" s="55">
        <v>558</v>
      </c>
      <c r="AV28" s="55">
        <v>2526</v>
      </c>
      <c r="AW28" s="55">
        <v>6797</v>
      </c>
      <c r="AX28" s="55">
        <v>35854</v>
      </c>
      <c r="AY28" s="56">
        <v>9201</v>
      </c>
      <c r="AZ28" s="55">
        <v>18597</v>
      </c>
      <c r="BA28" s="55">
        <v>8055</v>
      </c>
      <c r="BB28" s="55">
        <v>7752</v>
      </c>
      <c r="BC28" s="55">
        <v>4662</v>
      </c>
      <c r="BD28" s="55">
        <v>190</v>
      </c>
      <c r="BE28" s="55">
        <v>2900</v>
      </c>
      <c r="BF28" s="55">
        <v>36846</v>
      </c>
      <c r="BG28" s="55">
        <v>2772</v>
      </c>
      <c r="BH28" s="55">
        <v>6682</v>
      </c>
      <c r="BI28" s="55">
        <v>4574</v>
      </c>
      <c r="BJ28" s="55">
        <v>22818</v>
      </c>
      <c r="BK28" s="55">
        <v>85726</v>
      </c>
      <c r="BL28" s="55">
        <v>20268</v>
      </c>
      <c r="BM28" s="55">
        <v>22689</v>
      </c>
      <c r="BN28" s="55">
        <v>35866</v>
      </c>
      <c r="BO28" s="56">
        <v>6903</v>
      </c>
    </row>
    <row r="29" spans="1:68" s="10" customFormat="1" ht="11.25" customHeight="1">
      <c r="A29" s="58" t="s">
        <v>201</v>
      </c>
      <c r="B29" s="51">
        <v>3.29</v>
      </c>
      <c r="C29" s="51">
        <v>1.51</v>
      </c>
      <c r="D29" s="50">
        <v>52.4</v>
      </c>
      <c r="E29" s="51"/>
      <c r="F29" s="55">
        <v>308775</v>
      </c>
      <c r="G29" s="55">
        <v>75980</v>
      </c>
      <c r="H29" s="55">
        <v>7927</v>
      </c>
      <c r="I29" s="55">
        <v>8782</v>
      </c>
      <c r="J29" s="55">
        <v>6769</v>
      </c>
      <c r="K29" s="55">
        <v>4016</v>
      </c>
      <c r="L29" s="56">
        <v>10521</v>
      </c>
      <c r="M29" s="57">
        <v>3532</v>
      </c>
      <c r="N29" s="55">
        <v>3146</v>
      </c>
      <c r="O29" s="55">
        <v>4683</v>
      </c>
      <c r="P29" s="55">
        <v>7745</v>
      </c>
      <c r="Q29" s="56">
        <v>3463</v>
      </c>
      <c r="R29" s="55">
        <v>3738</v>
      </c>
      <c r="S29" s="55">
        <v>11658</v>
      </c>
      <c r="T29" s="55">
        <v>20515</v>
      </c>
      <c r="U29" s="55">
        <v>12173</v>
      </c>
      <c r="V29" s="55">
        <v>8343</v>
      </c>
      <c r="W29" s="55">
        <v>19432</v>
      </c>
      <c r="X29" s="55">
        <v>10096</v>
      </c>
      <c r="Y29" s="55">
        <v>4289</v>
      </c>
      <c r="Z29" s="56">
        <v>290</v>
      </c>
      <c r="AA29" s="57">
        <v>4757</v>
      </c>
      <c r="AB29" s="55">
        <v>10961</v>
      </c>
      <c r="AC29" s="55">
        <v>3531</v>
      </c>
      <c r="AD29" s="55">
        <v>1096</v>
      </c>
      <c r="AE29" s="55">
        <v>900</v>
      </c>
      <c r="AF29" s="55">
        <v>2145</v>
      </c>
      <c r="AG29" s="55">
        <v>2193</v>
      </c>
      <c r="AH29" s="56">
        <v>1095</v>
      </c>
      <c r="AI29" s="58" t="s">
        <v>201</v>
      </c>
      <c r="AJ29" s="55">
        <v>13334</v>
      </c>
      <c r="AK29" s="55">
        <v>349</v>
      </c>
      <c r="AL29" s="55">
        <v>5018</v>
      </c>
      <c r="AM29" s="55">
        <v>2799</v>
      </c>
      <c r="AN29" s="55">
        <v>1216</v>
      </c>
      <c r="AO29" s="55">
        <v>297</v>
      </c>
      <c r="AP29" s="55">
        <v>957</v>
      </c>
      <c r="AQ29" s="55">
        <v>1707</v>
      </c>
      <c r="AR29" s="55">
        <v>990</v>
      </c>
      <c r="AS29" s="55">
        <v>10507</v>
      </c>
      <c r="AT29" s="55">
        <v>1730</v>
      </c>
      <c r="AU29" s="55">
        <v>623</v>
      </c>
      <c r="AV29" s="55">
        <v>2093</v>
      </c>
      <c r="AW29" s="55">
        <v>6061</v>
      </c>
      <c r="AX29" s="55">
        <v>32479</v>
      </c>
      <c r="AY29" s="56">
        <v>7074</v>
      </c>
      <c r="AZ29" s="55">
        <v>17491</v>
      </c>
      <c r="BA29" s="55">
        <v>7913</v>
      </c>
      <c r="BB29" s="55">
        <v>16864</v>
      </c>
      <c r="BC29" s="55">
        <v>13418</v>
      </c>
      <c r="BD29" s="55">
        <v>455</v>
      </c>
      <c r="BE29" s="55">
        <v>2991</v>
      </c>
      <c r="BF29" s="55">
        <v>31665</v>
      </c>
      <c r="BG29" s="55">
        <v>3054</v>
      </c>
      <c r="BH29" s="55">
        <v>6130</v>
      </c>
      <c r="BI29" s="55">
        <v>4469</v>
      </c>
      <c r="BJ29" s="55">
        <v>18012</v>
      </c>
      <c r="BK29" s="55">
        <v>77037</v>
      </c>
      <c r="BL29" s="55">
        <v>18770</v>
      </c>
      <c r="BM29" s="55">
        <v>21031</v>
      </c>
      <c r="BN29" s="55">
        <v>24665</v>
      </c>
      <c r="BO29" s="56">
        <v>12570</v>
      </c>
    </row>
    <row r="30" spans="1:68" s="10" customFormat="1" ht="11.25" customHeight="1">
      <c r="A30" s="58" t="s">
        <v>202</v>
      </c>
      <c r="B30" s="49">
        <v>3.3</v>
      </c>
      <c r="C30" s="51">
        <v>1.52</v>
      </c>
      <c r="D30" s="50">
        <v>52.3</v>
      </c>
      <c r="E30" s="51"/>
      <c r="F30" s="55">
        <v>323040</v>
      </c>
      <c r="G30" s="55">
        <v>79799</v>
      </c>
      <c r="H30" s="55">
        <v>8573</v>
      </c>
      <c r="I30" s="55">
        <v>9433</v>
      </c>
      <c r="J30" s="55">
        <v>7048</v>
      </c>
      <c r="K30" s="55">
        <v>4105</v>
      </c>
      <c r="L30" s="56">
        <v>11562</v>
      </c>
      <c r="M30" s="57">
        <v>3638</v>
      </c>
      <c r="N30" s="55">
        <v>3366</v>
      </c>
      <c r="O30" s="55">
        <v>4825</v>
      </c>
      <c r="P30" s="55">
        <v>8077</v>
      </c>
      <c r="Q30" s="56">
        <v>3361</v>
      </c>
      <c r="R30" s="55">
        <v>3755</v>
      </c>
      <c r="S30" s="55">
        <v>12055</v>
      </c>
      <c r="T30" s="55">
        <v>21575</v>
      </c>
      <c r="U30" s="55">
        <v>12111</v>
      </c>
      <c r="V30" s="55">
        <v>9465</v>
      </c>
      <c r="W30" s="55">
        <v>18823</v>
      </c>
      <c r="X30" s="55">
        <v>8682</v>
      </c>
      <c r="Y30" s="55">
        <v>4600</v>
      </c>
      <c r="Z30" s="56">
        <v>556</v>
      </c>
      <c r="AA30" s="57">
        <v>4984</v>
      </c>
      <c r="AB30" s="55">
        <v>11678</v>
      </c>
      <c r="AC30" s="55">
        <v>3606</v>
      </c>
      <c r="AD30" s="55">
        <v>1418</v>
      </c>
      <c r="AE30" s="55">
        <v>940</v>
      </c>
      <c r="AF30" s="55">
        <v>2337</v>
      </c>
      <c r="AG30" s="55">
        <v>2239</v>
      </c>
      <c r="AH30" s="56">
        <v>1138</v>
      </c>
      <c r="AI30" s="58" t="s">
        <v>202</v>
      </c>
      <c r="AJ30" s="55">
        <v>18489</v>
      </c>
      <c r="AK30" s="55">
        <v>514</v>
      </c>
      <c r="AL30" s="55">
        <v>7044</v>
      </c>
      <c r="AM30" s="55">
        <v>3927</v>
      </c>
      <c r="AN30" s="55">
        <v>1762</v>
      </c>
      <c r="AO30" s="55">
        <v>374</v>
      </c>
      <c r="AP30" s="55">
        <v>1335</v>
      </c>
      <c r="AQ30" s="55">
        <v>1961</v>
      </c>
      <c r="AR30" s="55">
        <v>1571</v>
      </c>
      <c r="AS30" s="55">
        <v>10781</v>
      </c>
      <c r="AT30" s="55">
        <v>1891</v>
      </c>
      <c r="AU30" s="55">
        <v>662</v>
      </c>
      <c r="AV30" s="55">
        <v>2185</v>
      </c>
      <c r="AW30" s="55">
        <v>6044</v>
      </c>
      <c r="AX30" s="55">
        <v>34902</v>
      </c>
      <c r="AY30" s="56">
        <v>7065</v>
      </c>
      <c r="AZ30" s="55">
        <v>20472</v>
      </c>
      <c r="BA30" s="55">
        <v>7365</v>
      </c>
      <c r="BB30" s="55">
        <v>17766</v>
      </c>
      <c r="BC30" s="55">
        <v>14464</v>
      </c>
      <c r="BD30" s="55">
        <v>309</v>
      </c>
      <c r="BE30" s="55">
        <v>2993</v>
      </c>
      <c r="BF30" s="55">
        <v>29851</v>
      </c>
      <c r="BG30" s="55">
        <v>2277</v>
      </c>
      <c r="BH30" s="55">
        <v>6268</v>
      </c>
      <c r="BI30" s="55">
        <v>4779</v>
      </c>
      <c r="BJ30" s="55">
        <v>16527</v>
      </c>
      <c r="BK30" s="55">
        <v>79375</v>
      </c>
      <c r="BL30" s="55">
        <v>18737</v>
      </c>
      <c r="BM30" s="55">
        <v>22470</v>
      </c>
      <c r="BN30" s="55">
        <v>25559</v>
      </c>
      <c r="BO30" s="56">
        <v>12609</v>
      </c>
    </row>
    <row r="31" spans="1:68" s="10" customFormat="1" ht="11.25" customHeight="1">
      <c r="A31" s="58" t="s">
        <v>203</v>
      </c>
      <c r="B31" s="51">
        <v>3.31</v>
      </c>
      <c r="C31" s="51">
        <v>1.52</v>
      </c>
      <c r="D31" s="50">
        <v>52.2</v>
      </c>
      <c r="E31" s="51"/>
      <c r="F31" s="55">
        <v>316075</v>
      </c>
      <c r="G31" s="55">
        <v>77730</v>
      </c>
      <c r="H31" s="55">
        <v>8270</v>
      </c>
      <c r="I31" s="55">
        <v>9186</v>
      </c>
      <c r="J31" s="55">
        <v>6802</v>
      </c>
      <c r="K31" s="55">
        <v>3825</v>
      </c>
      <c r="L31" s="56">
        <v>10863</v>
      </c>
      <c r="M31" s="57">
        <v>3231</v>
      </c>
      <c r="N31" s="55">
        <v>3370</v>
      </c>
      <c r="O31" s="55">
        <v>4658</v>
      </c>
      <c r="P31" s="55">
        <v>7730</v>
      </c>
      <c r="Q31" s="56">
        <v>3033</v>
      </c>
      <c r="R31" s="55">
        <v>3767</v>
      </c>
      <c r="S31" s="55">
        <v>12994</v>
      </c>
      <c r="T31" s="55">
        <v>24455</v>
      </c>
      <c r="U31" s="55">
        <v>12937</v>
      </c>
      <c r="V31" s="55">
        <v>11518</v>
      </c>
      <c r="W31" s="55">
        <v>19284</v>
      </c>
      <c r="X31" s="55">
        <v>8014</v>
      </c>
      <c r="Y31" s="55">
        <v>5120</v>
      </c>
      <c r="Z31" s="56">
        <v>1234</v>
      </c>
      <c r="AA31" s="57">
        <v>4915</v>
      </c>
      <c r="AB31" s="55">
        <v>12618</v>
      </c>
      <c r="AC31" s="55">
        <v>3972</v>
      </c>
      <c r="AD31" s="55">
        <v>1595</v>
      </c>
      <c r="AE31" s="55">
        <v>1576</v>
      </c>
      <c r="AF31" s="55">
        <v>2277</v>
      </c>
      <c r="AG31" s="55">
        <v>2125</v>
      </c>
      <c r="AH31" s="56">
        <v>1073</v>
      </c>
      <c r="AI31" s="58" t="s">
        <v>203</v>
      </c>
      <c r="AJ31" s="55">
        <v>19567</v>
      </c>
      <c r="AK31" s="55">
        <v>446</v>
      </c>
      <c r="AL31" s="55">
        <v>8262</v>
      </c>
      <c r="AM31" s="55">
        <v>3520</v>
      </c>
      <c r="AN31" s="55">
        <v>1900</v>
      </c>
      <c r="AO31" s="55">
        <v>341</v>
      </c>
      <c r="AP31" s="55">
        <v>1599</v>
      </c>
      <c r="AQ31" s="55">
        <v>1820</v>
      </c>
      <c r="AR31" s="55">
        <v>1679</v>
      </c>
      <c r="AS31" s="55">
        <v>10898</v>
      </c>
      <c r="AT31" s="55">
        <v>1919</v>
      </c>
      <c r="AU31" s="55">
        <v>633</v>
      </c>
      <c r="AV31" s="55">
        <v>2353</v>
      </c>
      <c r="AW31" s="55">
        <v>5993</v>
      </c>
      <c r="AX31" s="55">
        <v>31270</v>
      </c>
      <c r="AY31" s="56">
        <v>6809</v>
      </c>
      <c r="AZ31" s="55">
        <v>14330</v>
      </c>
      <c r="BA31" s="55">
        <v>10131</v>
      </c>
      <c r="BB31" s="55">
        <v>11401</v>
      </c>
      <c r="BC31" s="55">
        <v>8183</v>
      </c>
      <c r="BD31" s="55">
        <v>285</v>
      </c>
      <c r="BE31" s="55">
        <v>2933</v>
      </c>
      <c r="BF31" s="55">
        <v>31807</v>
      </c>
      <c r="BG31" s="55">
        <v>3213</v>
      </c>
      <c r="BH31" s="55">
        <v>6999</v>
      </c>
      <c r="BI31" s="55">
        <v>4661</v>
      </c>
      <c r="BJ31" s="55">
        <v>16935</v>
      </c>
      <c r="BK31" s="55">
        <v>77045</v>
      </c>
      <c r="BL31" s="55">
        <v>21110</v>
      </c>
      <c r="BM31" s="55">
        <v>21507</v>
      </c>
      <c r="BN31" s="55">
        <v>26980</v>
      </c>
      <c r="BO31" s="56">
        <v>7449</v>
      </c>
    </row>
    <row r="32" spans="1:68" s="10" customFormat="1" ht="11.25" customHeight="1">
      <c r="A32" s="58" t="s">
        <v>204</v>
      </c>
      <c r="B32" s="51">
        <v>3.29</v>
      </c>
      <c r="C32" s="51">
        <v>1.49</v>
      </c>
      <c r="D32" s="50">
        <v>52.2</v>
      </c>
      <c r="E32" s="51"/>
      <c r="F32" s="55">
        <v>406683</v>
      </c>
      <c r="G32" s="55">
        <v>98811</v>
      </c>
      <c r="H32" s="55">
        <v>10061</v>
      </c>
      <c r="I32" s="55">
        <v>14693</v>
      </c>
      <c r="J32" s="55">
        <v>8425</v>
      </c>
      <c r="K32" s="55">
        <v>4171</v>
      </c>
      <c r="L32" s="55">
        <v>11979</v>
      </c>
      <c r="M32" s="55">
        <v>4275</v>
      </c>
      <c r="N32" s="55">
        <v>3906</v>
      </c>
      <c r="O32" s="55">
        <v>6392</v>
      </c>
      <c r="P32" s="55">
        <v>10773</v>
      </c>
      <c r="Q32" s="56">
        <v>3554</v>
      </c>
      <c r="R32" s="55">
        <v>5150</v>
      </c>
      <c r="S32" s="55">
        <v>15431</v>
      </c>
      <c r="T32" s="55">
        <v>25747</v>
      </c>
      <c r="U32" s="55">
        <v>14001</v>
      </c>
      <c r="V32" s="55">
        <v>11746</v>
      </c>
      <c r="W32" s="55">
        <v>21663</v>
      </c>
      <c r="X32" s="55">
        <v>8612</v>
      </c>
      <c r="Y32" s="55">
        <v>6128</v>
      </c>
      <c r="Z32" s="55">
        <v>2131</v>
      </c>
      <c r="AA32" s="55">
        <v>4791</v>
      </c>
      <c r="AB32" s="55">
        <v>16939</v>
      </c>
      <c r="AC32" s="55">
        <v>5544</v>
      </c>
      <c r="AD32" s="55">
        <v>2132</v>
      </c>
      <c r="AE32" s="55">
        <v>1362</v>
      </c>
      <c r="AF32" s="55">
        <v>3734</v>
      </c>
      <c r="AG32" s="55">
        <v>2786</v>
      </c>
      <c r="AH32" s="56">
        <v>1381</v>
      </c>
      <c r="AI32" s="58" t="s">
        <v>204</v>
      </c>
      <c r="AJ32" s="55">
        <v>23207</v>
      </c>
      <c r="AK32" s="55">
        <v>1174</v>
      </c>
      <c r="AL32" s="55">
        <v>9716</v>
      </c>
      <c r="AM32" s="55">
        <v>4155</v>
      </c>
      <c r="AN32" s="55">
        <v>2331</v>
      </c>
      <c r="AO32" s="55">
        <v>325</v>
      </c>
      <c r="AP32" s="55">
        <v>2026</v>
      </c>
      <c r="AQ32" s="55">
        <v>1975</v>
      </c>
      <c r="AR32" s="55">
        <v>1505</v>
      </c>
      <c r="AS32" s="55">
        <v>12281</v>
      </c>
      <c r="AT32" s="55">
        <v>2283</v>
      </c>
      <c r="AU32" s="55">
        <v>668</v>
      </c>
      <c r="AV32" s="55">
        <v>2821</v>
      </c>
      <c r="AW32" s="55">
        <v>6508</v>
      </c>
      <c r="AX32" s="55">
        <v>38446</v>
      </c>
      <c r="AY32" s="56">
        <v>6381</v>
      </c>
      <c r="AZ32" s="55">
        <v>22523</v>
      </c>
      <c r="BA32" s="55">
        <v>9542</v>
      </c>
      <c r="BB32" s="55">
        <v>12420</v>
      </c>
      <c r="BC32" s="55">
        <v>8937</v>
      </c>
      <c r="BD32" s="55">
        <v>242</v>
      </c>
      <c r="BE32" s="55">
        <v>3241</v>
      </c>
      <c r="BF32" s="55">
        <v>41805</v>
      </c>
      <c r="BG32" s="55">
        <v>6130</v>
      </c>
      <c r="BH32" s="55">
        <v>11491</v>
      </c>
      <c r="BI32" s="55">
        <v>5325</v>
      </c>
      <c r="BJ32" s="55">
        <v>18859</v>
      </c>
      <c r="BK32" s="55">
        <v>115364</v>
      </c>
      <c r="BL32" s="55">
        <v>24482</v>
      </c>
      <c r="BM32" s="55">
        <v>35155</v>
      </c>
      <c r="BN32" s="55">
        <v>46496</v>
      </c>
      <c r="BO32" s="56">
        <v>9231</v>
      </c>
      <c r="BP32" s="51"/>
    </row>
    <row r="33" spans="1:67" s="10" customFormat="1" ht="11.25" customHeight="1">
      <c r="A33" s="58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11"/>
      <c r="N33" s="51"/>
      <c r="O33" s="51"/>
      <c r="P33" s="51"/>
      <c r="Q33" s="11"/>
      <c r="R33" s="51"/>
      <c r="S33" s="51"/>
      <c r="T33" s="51"/>
      <c r="U33" s="51"/>
      <c r="V33" s="51"/>
      <c r="W33" s="51"/>
      <c r="X33" s="51"/>
      <c r="Y33" s="51"/>
      <c r="Z33" s="11"/>
      <c r="AB33" s="51"/>
      <c r="AC33" s="51"/>
      <c r="AD33" s="51"/>
      <c r="AE33" s="51"/>
      <c r="AF33" s="51"/>
      <c r="AG33" s="51"/>
      <c r="AH33" s="11"/>
      <c r="AI33" s="58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1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11"/>
    </row>
    <row r="34" spans="1:67" s="10" customFormat="1" ht="11.25" customHeight="1">
      <c r="A34" s="48" t="s">
        <v>205</v>
      </c>
      <c r="B34" s="49">
        <v>3.3</v>
      </c>
      <c r="C34" s="51">
        <v>1.49</v>
      </c>
      <c r="D34" s="50">
        <v>51.9</v>
      </c>
      <c r="E34" s="51"/>
      <c r="F34" s="55">
        <v>323177</v>
      </c>
      <c r="G34" s="55">
        <v>71028</v>
      </c>
      <c r="H34" s="55">
        <v>6505</v>
      </c>
      <c r="I34" s="55">
        <v>8426</v>
      </c>
      <c r="J34" s="55">
        <v>6442</v>
      </c>
      <c r="K34" s="55">
        <v>3389</v>
      </c>
      <c r="L34" s="56">
        <v>8962</v>
      </c>
      <c r="M34" s="57">
        <v>3001</v>
      </c>
      <c r="N34" s="55">
        <v>2833</v>
      </c>
      <c r="O34" s="55">
        <v>4770</v>
      </c>
      <c r="P34" s="55">
        <v>7322</v>
      </c>
      <c r="Q34" s="56">
        <v>2815</v>
      </c>
      <c r="R34" s="55">
        <v>2784</v>
      </c>
      <c r="S34" s="55">
        <v>13779</v>
      </c>
      <c r="T34" s="55">
        <v>16690</v>
      </c>
      <c r="U34" s="55">
        <v>12364</v>
      </c>
      <c r="V34" s="55">
        <v>4326</v>
      </c>
      <c r="W34" s="55">
        <v>24375</v>
      </c>
      <c r="X34" s="55">
        <v>10601</v>
      </c>
      <c r="Y34" s="55">
        <v>7170</v>
      </c>
      <c r="Z34" s="56">
        <v>2096</v>
      </c>
      <c r="AA34" s="57">
        <v>4509</v>
      </c>
      <c r="AB34" s="55">
        <v>11069</v>
      </c>
      <c r="AC34" s="55">
        <v>4240</v>
      </c>
      <c r="AD34" s="55">
        <v>1018</v>
      </c>
      <c r="AE34" s="55">
        <v>1011</v>
      </c>
      <c r="AF34" s="55">
        <v>2261</v>
      </c>
      <c r="AG34" s="55">
        <v>1661</v>
      </c>
      <c r="AH34" s="56">
        <v>878</v>
      </c>
      <c r="AI34" s="48" t="s">
        <v>205</v>
      </c>
      <c r="AJ34" s="55">
        <v>19546</v>
      </c>
      <c r="AK34" s="55">
        <v>440</v>
      </c>
      <c r="AL34" s="55">
        <v>9205</v>
      </c>
      <c r="AM34" s="55">
        <v>3717</v>
      </c>
      <c r="AN34" s="55">
        <v>1505</v>
      </c>
      <c r="AO34" s="55">
        <v>420</v>
      </c>
      <c r="AP34" s="55">
        <v>1536</v>
      </c>
      <c r="AQ34" s="55">
        <v>1692</v>
      </c>
      <c r="AR34" s="55">
        <v>1032</v>
      </c>
      <c r="AS34" s="55">
        <v>10465</v>
      </c>
      <c r="AT34" s="55">
        <v>1915</v>
      </c>
      <c r="AU34" s="55">
        <v>602</v>
      </c>
      <c r="AV34" s="55">
        <v>2473</v>
      </c>
      <c r="AW34" s="55">
        <v>5474</v>
      </c>
      <c r="AX34" s="55">
        <v>32381</v>
      </c>
      <c r="AY34" s="56">
        <v>7351</v>
      </c>
      <c r="AZ34" s="55">
        <v>16552</v>
      </c>
      <c r="BA34" s="55">
        <v>8478</v>
      </c>
      <c r="BB34" s="55">
        <v>12223</v>
      </c>
      <c r="BC34" s="55">
        <v>9242</v>
      </c>
      <c r="BD34" s="55">
        <v>290</v>
      </c>
      <c r="BE34" s="55">
        <v>2691</v>
      </c>
      <c r="BF34" s="55">
        <v>31022</v>
      </c>
      <c r="BG34" s="55">
        <v>3618</v>
      </c>
      <c r="BH34" s="55">
        <v>6273</v>
      </c>
      <c r="BI34" s="55">
        <v>4237</v>
      </c>
      <c r="BJ34" s="55">
        <v>16894</v>
      </c>
      <c r="BK34" s="55">
        <v>94378</v>
      </c>
      <c r="BL34" s="55">
        <v>20125</v>
      </c>
      <c r="BM34" s="55">
        <v>23154</v>
      </c>
      <c r="BN34" s="55">
        <v>44484</v>
      </c>
      <c r="BO34" s="56">
        <v>6615</v>
      </c>
    </row>
    <row r="35" spans="1:67" s="10" customFormat="1" ht="11.25" customHeight="1">
      <c r="A35" s="58" t="s">
        <v>194</v>
      </c>
      <c r="B35" s="51">
        <v>3.29</v>
      </c>
      <c r="C35" s="51">
        <v>1.47</v>
      </c>
      <c r="D35" s="50">
        <v>51.9</v>
      </c>
      <c r="E35" s="51"/>
      <c r="F35" s="55">
        <v>282065</v>
      </c>
      <c r="G35" s="55">
        <v>70595</v>
      </c>
      <c r="H35" s="55">
        <v>7153</v>
      </c>
      <c r="I35" s="55">
        <v>8485</v>
      </c>
      <c r="J35" s="55">
        <v>6458</v>
      </c>
      <c r="K35" s="55">
        <v>3619</v>
      </c>
      <c r="L35" s="56">
        <v>9150</v>
      </c>
      <c r="M35" s="57">
        <v>3271</v>
      </c>
      <c r="N35" s="55">
        <v>2989</v>
      </c>
      <c r="O35" s="55">
        <v>5093</v>
      </c>
      <c r="P35" s="55">
        <v>6955</v>
      </c>
      <c r="Q35" s="56">
        <v>2885</v>
      </c>
      <c r="R35" s="55">
        <v>3308</v>
      </c>
      <c r="S35" s="55">
        <v>11228</v>
      </c>
      <c r="T35" s="55">
        <v>15574</v>
      </c>
      <c r="U35" s="55">
        <v>12088</v>
      </c>
      <c r="V35" s="55">
        <v>3486</v>
      </c>
      <c r="W35" s="55">
        <v>24989</v>
      </c>
      <c r="X35" s="55">
        <v>10898</v>
      </c>
      <c r="Y35" s="55">
        <v>7472</v>
      </c>
      <c r="Z35" s="56">
        <v>2241</v>
      </c>
      <c r="AA35" s="57">
        <v>4378</v>
      </c>
      <c r="AB35" s="55">
        <v>8842</v>
      </c>
      <c r="AC35" s="55">
        <v>2507</v>
      </c>
      <c r="AD35" s="55">
        <v>1017</v>
      </c>
      <c r="AE35" s="55">
        <v>975</v>
      </c>
      <c r="AF35" s="55">
        <v>1874</v>
      </c>
      <c r="AG35" s="55">
        <v>1718</v>
      </c>
      <c r="AH35" s="56">
        <v>752</v>
      </c>
      <c r="AI35" s="58" t="s">
        <v>194</v>
      </c>
      <c r="AJ35" s="55">
        <v>14018</v>
      </c>
      <c r="AK35" s="55">
        <v>896</v>
      </c>
      <c r="AL35" s="55">
        <v>5987</v>
      </c>
      <c r="AM35" s="55">
        <v>2527</v>
      </c>
      <c r="AN35" s="55">
        <v>1140</v>
      </c>
      <c r="AO35" s="55">
        <v>344</v>
      </c>
      <c r="AP35" s="55">
        <v>1104</v>
      </c>
      <c r="AQ35" s="55">
        <v>1185</v>
      </c>
      <c r="AR35" s="55">
        <v>835</v>
      </c>
      <c r="AS35" s="55">
        <v>11016</v>
      </c>
      <c r="AT35" s="55">
        <v>1895</v>
      </c>
      <c r="AU35" s="55">
        <v>619</v>
      </c>
      <c r="AV35" s="55">
        <v>1959</v>
      </c>
      <c r="AW35" s="55">
        <v>6543</v>
      </c>
      <c r="AX35" s="55">
        <v>26569</v>
      </c>
      <c r="AY35" s="56">
        <v>5395</v>
      </c>
      <c r="AZ35" s="55">
        <v>13209</v>
      </c>
      <c r="BA35" s="55">
        <v>7965</v>
      </c>
      <c r="BB35" s="55">
        <v>14121</v>
      </c>
      <c r="BC35" s="55">
        <v>11376</v>
      </c>
      <c r="BD35" s="55">
        <v>234</v>
      </c>
      <c r="BE35" s="55">
        <v>2511</v>
      </c>
      <c r="BF35" s="55">
        <v>28353</v>
      </c>
      <c r="BG35" s="55">
        <v>2767</v>
      </c>
      <c r="BH35" s="55">
        <v>5296</v>
      </c>
      <c r="BI35" s="55">
        <v>4336</v>
      </c>
      <c r="BJ35" s="55">
        <v>15955</v>
      </c>
      <c r="BK35" s="55">
        <v>67988</v>
      </c>
      <c r="BL35" s="55">
        <v>18238</v>
      </c>
      <c r="BM35" s="55">
        <v>20261</v>
      </c>
      <c r="BN35" s="55">
        <v>22134</v>
      </c>
      <c r="BO35" s="56">
        <v>7356</v>
      </c>
    </row>
    <row r="36" spans="1:67" s="10" customFormat="1" ht="11.25" customHeight="1">
      <c r="A36" s="58" t="s">
        <v>195</v>
      </c>
      <c r="B36" s="49">
        <v>3.3</v>
      </c>
      <c r="C36" s="51">
        <v>1.48</v>
      </c>
      <c r="D36" s="50">
        <v>52</v>
      </c>
      <c r="E36" s="51"/>
      <c r="F36" s="55">
        <v>352472</v>
      </c>
      <c r="G36" s="55">
        <v>76237</v>
      </c>
      <c r="H36" s="55">
        <v>7694</v>
      </c>
      <c r="I36" s="55">
        <v>9195</v>
      </c>
      <c r="J36" s="55">
        <v>6795</v>
      </c>
      <c r="K36" s="55">
        <v>3970</v>
      </c>
      <c r="L36" s="56">
        <v>9468</v>
      </c>
      <c r="M36" s="57">
        <v>3233</v>
      </c>
      <c r="N36" s="55">
        <v>3221</v>
      </c>
      <c r="O36" s="55">
        <v>5456</v>
      </c>
      <c r="P36" s="55">
        <v>7668</v>
      </c>
      <c r="Q36" s="56">
        <v>3308</v>
      </c>
      <c r="R36" s="55">
        <v>3536</v>
      </c>
      <c r="S36" s="55">
        <v>12692</v>
      </c>
      <c r="T36" s="55">
        <v>20619</v>
      </c>
      <c r="U36" s="55">
        <v>13029</v>
      </c>
      <c r="V36" s="55">
        <v>7590</v>
      </c>
      <c r="W36" s="55">
        <v>24541</v>
      </c>
      <c r="X36" s="55">
        <v>10383</v>
      </c>
      <c r="Y36" s="55">
        <v>7582</v>
      </c>
      <c r="Z36" s="56">
        <v>1705</v>
      </c>
      <c r="AA36" s="57">
        <v>4872</v>
      </c>
      <c r="AB36" s="55">
        <v>10353</v>
      </c>
      <c r="AC36" s="55">
        <v>3335</v>
      </c>
      <c r="AD36" s="55">
        <v>957</v>
      </c>
      <c r="AE36" s="55">
        <v>830</v>
      </c>
      <c r="AF36" s="55">
        <v>2367</v>
      </c>
      <c r="AG36" s="55">
        <v>1966</v>
      </c>
      <c r="AH36" s="56">
        <v>898</v>
      </c>
      <c r="AI36" s="58" t="s">
        <v>195</v>
      </c>
      <c r="AJ36" s="55">
        <v>18835</v>
      </c>
      <c r="AK36" s="55">
        <v>177</v>
      </c>
      <c r="AL36" s="55">
        <v>9064</v>
      </c>
      <c r="AM36" s="55">
        <v>3330</v>
      </c>
      <c r="AN36" s="55">
        <v>1390</v>
      </c>
      <c r="AO36" s="55">
        <v>353</v>
      </c>
      <c r="AP36" s="55">
        <v>1136</v>
      </c>
      <c r="AQ36" s="55">
        <v>2070</v>
      </c>
      <c r="AR36" s="55">
        <v>1316</v>
      </c>
      <c r="AS36" s="55">
        <v>11432</v>
      </c>
      <c r="AT36" s="55">
        <v>1844</v>
      </c>
      <c r="AU36" s="55">
        <v>706</v>
      </c>
      <c r="AV36" s="55">
        <v>2384</v>
      </c>
      <c r="AW36" s="55">
        <v>6499</v>
      </c>
      <c r="AX36" s="55">
        <v>41089</v>
      </c>
      <c r="AY36" s="56">
        <v>7646</v>
      </c>
      <c r="AZ36" s="55">
        <v>24186</v>
      </c>
      <c r="BA36" s="55">
        <v>9257</v>
      </c>
      <c r="BB36" s="55">
        <v>18519</v>
      </c>
      <c r="BC36" s="55">
        <v>12081</v>
      </c>
      <c r="BD36" s="55">
        <v>1068</v>
      </c>
      <c r="BE36" s="55">
        <v>5370</v>
      </c>
      <c r="BF36" s="55">
        <v>35763</v>
      </c>
      <c r="BG36" s="55">
        <v>3985</v>
      </c>
      <c r="BH36" s="55">
        <v>7741</v>
      </c>
      <c r="BI36" s="55">
        <v>4950</v>
      </c>
      <c r="BJ36" s="55">
        <v>19087</v>
      </c>
      <c r="BK36" s="55">
        <v>95085</v>
      </c>
      <c r="BL36" s="55">
        <v>23822</v>
      </c>
      <c r="BM36" s="55">
        <v>22104</v>
      </c>
      <c r="BN36" s="55">
        <v>37022</v>
      </c>
      <c r="BO36" s="56">
        <v>12139</v>
      </c>
    </row>
    <row r="37" spans="1:67" s="10" customFormat="1" ht="11.25" customHeight="1">
      <c r="A37" s="58" t="s">
        <v>196</v>
      </c>
      <c r="B37" s="51">
        <v>3.27</v>
      </c>
      <c r="C37" s="51">
        <v>1.49</v>
      </c>
      <c r="D37" s="50">
        <v>52.1</v>
      </c>
      <c r="E37" s="51"/>
      <c r="F37" s="55">
        <v>334137</v>
      </c>
      <c r="G37" s="55">
        <v>74320</v>
      </c>
      <c r="H37" s="55">
        <v>7678</v>
      </c>
      <c r="I37" s="55">
        <v>8908</v>
      </c>
      <c r="J37" s="55">
        <v>6612</v>
      </c>
      <c r="K37" s="55">
        <v>3860</v>
      </c>
      <c r="L37" s="56">
        <v>9901</v>
      </c>
      <c r="M37" s="57">
        <v>2923</v>
      </c>
      <c r="N37" s="55">
        <v>3168</v>
      </c>
      <c r="O37" s="55">
        <v>5003</v>
      </c>
      <c r="P37" s="55">
        <v>7514</v>
      </c>
      <c r="Q37" s="56">
        <v>3433</v>
      </c>
      <c r="R37" s="55">
        <v>3635</v>
      </c>
      <c r="S37" s="55">
        <v>11685</v>
      </c>
      <c r="T37" s="55">
        <v>20437</v>
      </c>
      <c r="U37" s="55">
        <v>12452</v>
      </c>
      <c r="V37" s="55">
        <v>7985</v>
      </c>
      <c r="W37" s="55">
        <v>21988</v>
      </c>
      <c r="X37" s="55">
        <v>9605</v>
      </c>
      <c r="Y37" s="55">
        <v>6977</v>
      </c>
      <c r="Z37" s="56">
        <v>1044</v>
      </c>
      <c r="AA37" s="57">
        <v>4361</v>
      </c>
      <c r="AB37" s="55">
        <v>10803</v>
      </c>
      <c r="AC37" s="55">
        <v>3089</v>
      </c>
      <c r="AD37" s="55">
        <v>1530</v>
      </c>
      <c r="AE37" s="55">
        <v>755</v>
      </c>
      <c r="AF37" s="55">
        <v>2319</v>
      </c>
      <c r="AG37" s="55">
        <v>2094</v>
      </c>
      <c r="AH37" s="56">
        <v>1017</v>
      </c>
      <c r="AI37" s="58" t="s">
        <v>196</v>
      </c>
      <c r="AJ37" s="55">
        <v>18813</v>
      </c>
      <c r="AK37" s="55">
        <v>1081</v>
      </c>
      <c r="AL37" s="55">
        <v>6862</v>
      </c>
      <c r="AM37" s="55">
        <v>3657</v>
      </c>
      <c r="AN37" s="55">
        <v>1352</v>
      </c>
      <c r="AO37" s="55">
        <v>446</v>
      </c>
      <c r="AP37" s="55">
        <v>1148</v>
      </c>
      <c r="AQ37" s="55">
        <v>2127</v>
      </c>
      <c r="AR37" s="55">
        <v>2139</v>
      </c>
      <c r="AS37" s="55">
        <v>11071</v>
      </c>
      <c r="AT37" s="55">
        <v>1836</v>
      </c>
      <c r="AU37" s="55">
        <v>585</v>
      </c>
      <c r="AV37" s="55">
        <v>2269</v>
      </c>
      <c r="AW37" s="55">
        <v>6381</v>
      </c>
      <c r="AX37" s="55">
        <v>32840</v>
      </c>
      <c r="AY37" s="56">
        <v>7731</v>
      </c>
      <c r="AZ37" s="55">
        <v>16554</v>
      </c>
      <c r="BA37" s="55">
        <v>8555</v>
      </c>
      <c r="BB37" s="55">
        <v>23275</v>
      </c>
      <c r="BC37" s="55">
        <v>18019</v>
      </c>
      <c r="BD37" s="55">
        <v>1132</v>
      </c>
      <c r="BE37" s="55">
        <v>4123</v>
      </c>
      <c r="BF37" s="55">
        <v>34625</v>
      </c>
      <c r="BG37" s="55">
        <v>3631</v>
      </c>
      <c r="BH37" s="55">
        <v>8295</v>
      </c>
      <c r="BI37" s="55">
        <v>4765</v>
      </c>
      <c r="BJ37" s="55">
        <v>17933</v>
      </c>
      <c r="BK37" s="55">
        <v>85966</v>
      </c>
      <c r="BL37" s="55">
        <v>20035</v>
      </c>
      <c r="BM37" s="55">
        <v>21546</v>
      </c>
      <c r="BN37" s="55">
        <v>27873</v>
      </c>
      <c r="BO37" s="56">
        <v>16512</v>
      </c>
    </row>
    <row r="38" spans="1:67" s="10" customFormat="1" ht="11.25" customHeight="1">
      <c r="A38" s="58" t="s">
        <v>197</v>
      </c>
      <c r="B38" s="59">
        <v>3.29</v>
      </c>
      <c r="C38" s="49">
        <v>1.5</v>
      </c>
      <c r="D38" s="59">
        <v>52.1</v>
      </c>
      <c r="E38" s="51"/>
      <c r="F38" s="52">
        <v>318294</v>
      </c>
      <c r="G38" s="52">
        <v>78898</v>
      </c>
      <c r="H38" s="52">
        <v>7734</v>
      </c>
      <c r="I38" s="52">
        <v>8900</v>
      </c>
      <c r="J38" s="52">
        <v>6967</v>
      </c>
      <c r="K38" s="52">
        <v>3991</v>
      </c>
      <c r="L38" s="53">
        <v>10219</v>
      </c>
      <c r="M38" s="60">
        <v>2851</v>
      </c>
      <c r="N38" s="52">
        <v>3303</v>
      </c>
      <c r="O38" s="52">
        <v>5264</v>
      </c>
      <c r="P38" s="52">
        <v>7739</v>
      </c>
      <c r="Q38" s="53">
        <v>4203</v>
      </c>
      <c r="R38" s="52">
        <v>4064</v>
      </c>
      <c r="S38" s="52">
        <v>13662</v>
      </c>
      <c r="T38" s="52">
        <v>23552</v>
      </c>
      <c r="U38" s="52">
        <v>12537</v>
      </c>
      <c r="V38" s="52">
        <v>11016</v>
      </c>
      <c r="W38" s="52">
        <v>19877</v>
      </c>
      <c r="X38" s="52">
        <v>8518</v>
      </c>
      <c r="Y38" s="52">
        <v>6480</v>
      </c>
      <c r="Z38" s="53">
        <v>548</v>
      </c>
      <c r="AA38" s="60">
        <v>4332</v>
      </c>
      <c r="AB38" s="52">
        <v>10459</v>
      </c>
      <c r="AC38" s="52">
        <v>2743</v>
      </c>
      <c r="AD38" s="52">
        <v>1411</v>
      </c>
      <c r="AE38" s="52">
        <v>580</v>
      </c>
      <c r="AF38" s="52">
        <v>2285</v>
      </c>
      <c r="AG38" s="52">
        <v>2371</v>
      </c>
      <c r="AH38" s="53">
        <v>1070</v>
      </c>
      <c r="AI38" s="58" t="s">
        <v>197</v>
      </c>
      <c r="AJ38" s="52">
        <v>17896</v>
      </c>
      <c r="AK38" s="52">
        <v>366</v>
      </c>
      <c r="AL38" s="52">
        <v>6209</v>
      </c>
      <c r="AM38" s="52">
        <v>3999</v>
      </c>
      <c r="AN38" s="52">
        <v>1530</v>
      </c>
      <c r="AO38" s="52">
        <v>433</v>
      </c>
      <c r="AP38" s="52">
        <v>1242</v>
      </c>
      <c r="AQ38" s="52">
        <v>1958</v>
      </c>
      <c r="AR38" s="52">
        <v>2159</v>
      </c>
      <c r="AS38" s="52">
        <v>11094</v>
      </c>
      <c r="AT38" s="52">
        <v>1859</v>
      </c>
      <c r="AU38" s="52">
        <v>561</v>
      </c>
      <c r="AV38" s="52">
        <v>2441</v>
      </c>
      <c r="AW38" s="52">
        <v>6232</v>
      </c>
      <c r="AX38" s="52">
        <v>34163</v>
      </c>
      <c r="AY38" s="53">
        <v>7282</v>
      </c>
      <c r="AZ38" s="52">
        <v>18248</v>
      </c>
      <c r="BA38" s="52">
        <v>8632</v>
      </c>
      <c r="BB38" s="52">
        <v>11736</v>
      </c>
      <c r="BC38" s="52">
        <v>8444</v>
      </c>
      <c r="BD38" s="52">
        <v>348</v>
      </c>
      <c r="BE38" s="52">
        <v>2943</v>
      </c>
      <c r="BF38" s="52">
        <v>33455</v>
      </c>
      <c r="BG38" s="52">
        <v>2562</v>
      </c>
      <c r="BH38" s="52">
        <v>7694</v>
      </c>
      <c r="BI38" s="52">
        <v>4605</v>
      </c>
      <c r="BJ38" s="52">
        <v>18593</v>
      </c>
      <c r="BK38" s="52">
        <v>77164</v>
      </c>
      <c r="BL38" s="52">
        <v>21615</v>
      </c>
      <c r="BM38" s="52">
        <v>20896</v>
      </c>
      <c r="BN38" s="52">
        <v>27590</v>
      </c>
      <c r="BO38" s="53">
        <v>7062</v>
      </c>
    </row>
    <row r="39" spans="1:67" s="10" customFormat="1" ht="11.25" customHeight="1">
      <c r="A39" s="58" t="s">
        <v>198</v>
      </c>
      <c r="B39" s="49">
        <v>3.3</v>
      </c>
      <c r="C39" s="49">
        <v>1.5</v>
      </c>
      <c r="D39" s="50">
        <v>52.2</v>
      </c>
      <c r="E39" s="51"/>
      <c r="F39" s="55">
        <v>306195</v>
      </c>
      <c r="G39" s="55">
        <v>74124</v>
      </c>
      <c r="H39" s="55">
        <v>7503</v>
      </c>
      <c r="I39" s="55">
        <v>8192</v>
      </c>
      <c r="J39" s="55">
        <v>6665</v>
      </c>
      <c r="K39" s="55">
        <v>3930</v>
      </c>
      <c r="L39" s="56">
        <v>10017</v>
      </c>
      <c r="M39" s="57">
        <v>3079</v>
      </c>
      <c r="N39" s="55">
        <v>3377</v>
      </c>
      <c r="O39" s="55">
        <v>4597</v>
      </c>
      <c r="P39" s="55">
        <v>7472</v>
      </c>
      <c r="Q39" s="56">
        <v>3803</v>
      </c>
      <c r="R39" s="55">
        <v>3977</v>
      </c>
      <c r="S39" s="55">
        <v>11511</v>
      </c>
      <c r="T39" s="55">
        <v>23032</v>
      </c>
      <c r="U39" s="55">
        <v>12723</v>
      </c>
      <c r="V39" s="55">
        <v>10308</v>
      </c>
      <c r="W39" s="55">
        <v>18165</v>
      </c>
      <c r="X39" s="55">
        <v>7314</v>
      </c>
      <c r="Y39" s="55">
        <v>5533</v>
      </c>
      <c r="Z39" s="56">
        <v>395</v>
      </c>
      <c r="AA39" s="57">
        <v>4923</v>
      </c>
      <c r="AB39" s="55">
        <v>11331</v>
      </c>
      <c r="AC39" s="55">
        <v>4174</v>
      </c>
      <c r="AD39" s="55">
        <v>800</v>
      </c>
      <c r="AE39" s="55">
        <v>580</v>
      </c>
      <c r="AF39" s="55">
        <v>2145</v>
      </c>
      <c r="AG39" s="55">
        <v>2451</v>
      </c>
      <c r="AH39" s="56">
        <v>1180</v>
      </c>
      <c r="AI39" s="58" t="s">
        <v>198</v>
      </c>
      <c r="AJ39" s="55">
        <v>17324</v>
      </c>
      <c r="AK39" s="55">
        <v>472</v>
      </c>
      <c r="AL39" s="55">
        <v>6040</v>
      </c>
      <c r="AM39" s="55">
        <v>3991</v>
      </c>
      <c r="AN39" s="55">
        <v>1640</v>
      </c>
      <c r="AO39" s="55">
        <v>344</v>
      </c>
      <c r="AP39" s="55">
        <v>1173</v>
      </c>
      <c r="AQ39" s="55">
        <v>1936</v>
      </c>
      <c r="AR39" s="55">
        <v>1729</v>
      </c>
      <c r="AS39" s="55">
        <v>11461</v>
      </c>
      <c r="AT39" s="55">
        <v>1984</v>
      </c>
      <c r="AU39" s="55">
        <v>752</v>
      </c>
      <c r="AV39" s="55">
        <v>2507</v>
      </c>
      <c r="AW39" s="55">
        <v>6217</v>
      </c>
      <c r="AX39" s="55">
        <v>31806</v>
      </c>
      <c r="AY39" s="56">
        <v>6188</v>
      </c>
      <c r="AZ39" s="55">
        <v>17177</v>
      </c>
      <c r="BA39" s="55">
        <v>8442</v>
      </c>
      <c r="BB39" s="55">
        <v>9807</v>
      </c>
      <c r="BC39" s="55">
        <v>6334</v>
      </c>
      <c r="BD39" s="55">
        <v>362</v>
      </c>
      <c r="BE39" s="55">
        <v>3111</v>
      </c>
      <c r="BF39" s="55">
        <v>31966</v>
      </c>
      <c r="BG39" s="55">
        <v>3397</v>
      </c>
      <c r="BH39" s="55">
        <v>6393</v>
      </c>
      <c r="BI39" s="55">
        <v>4574</v>
      </c>
      <c r="BJ39" s="55">
        <v>17603</v>
      </c>
      <c r="BK39" s="55">
        <v>77179</v>
      </c>
      <c r="BL39" s="55">
        <v>20422</v>
      </c>
      <c r="BM39" s="55">
        <v>25807</v>
      </c>
      <c r="BN39" s="55">
        <v>24197</v>
      </c>
      <c r="BO39" s="56">
        <v>6754</v>
      </c>
    </row>
    <row r="40" spans="1:67" s="10" customFormat="1" ht="11.25" customHeight="1">
      <c r="A40" s="58" t="s">
        <v>199</v>
      </c>
      <c r="B40" s="51">
        <v>3.31</v>
      </c>
      <c r="C40" s="51">
        <v>1.51</v>
      </c>
      <c r="D40" s="50">
        <v>52.2</v>
      </c>
      <c r="E40" s="51"/>
      <c r="F40" s="55">
        <v>334675</v>
      </c>
      <c r="G40" s="55">
        <v>76523</v>
      </c>
      <c r="H40" s="55">
        <v>7565</v>
      </c>
      <c r="I40" s="55">
        <v>8060</v>
      </c>
      <c r="J40" s="55">
        <v>6550</v>
      </c>
      <c r="K40" s="55">
        <v>4030</v>
      </c>
      <c r="L40" s="56">
        <v>9320</v>
      </c>
      <c r="M40" s="57">
        <v>3249</v>
      </c>
      <c r="N40" s="55">
        <v>3237</v>
      </c>
      <c r="O40" s="55">
        <v>4952</v>
      </c>
      <c r="P40" s="55">
        <v>8399</v>
      </c>
      <c r="Q40" s="56">
        <v>4136</v>
      </c>
      <c r="R40" s="55">
        <v>3854</v>
      </c>
      <c r="S40" s="55">
        <v>13170</v>
      </c>
      <c r="T40" s="55">
        <v>23452</v>
      </c>
      <c r="U40" s="55">
        <v>12087</v>
      </c>
      <c r="V40" s="55">
        <v>11365</v>
      </c>
      <c r="W40" s="55">
        <v>17301</v>
      </c>
      <c r="X40" s="55">
        <v>7577</v>
      </c>
      <c r="Y40" s="55">
        <v>4946</v>
      </c>
      <c r="Z40" s="56">
        <v>300</v>
      </c>
      <c r="AA40" s="57">
        <v>4478</v>
      </c>
      <c r="AB40" s="55">
        <v>13394</v>
      </c>
      <c r="AC40" s="55">
        <v>5387</v>
      </c>
      <c r="AD40" s="55">
        <v>1222</v>
      </c>
      <c r="AE40" s="55">
        <v>768</v>
      </c>
      <c r="AF40" s="55">
        <v>2323</v>
      </c>
      <c r="AG40" s="55">
        <v>2490</v>
      </c>
      <c r="AH40" s="56">
        <v>1204</v>
      </c>
      <c r="AI40" s="58" t="s">
        <v>199</v>
      </c>
      <c r="AJ40" s="55">
        <v>20006</v>
      </c>
      <c r="AK40" s="55">
        <v>1436</v>
      </c>
      <c r="AL40" s="55">
        <v>7145</v>
      </c>
      <c r="AM40" s="55">
        <v>4610</v>
      </c>
      <c r="AN40" s="55">
        <v>1890</v>
      </c>
      <c r="AO40" s="55">
        <v>277</v>
      </c>
      <c r="AP40" s="55">
        <v>1087</v>
      </c>
      <c r="AQ40" s="55">
        <v>2253</v>
      </c>
      <c r="AR40" s="55">
        <v>1309</v>
      </c>
      <c r="AS40" s="55">
        <v>12353</v>
      </c>
      <c r="AT40" s="55">
        <v>2097</v>
      </c>
      <c r="AU40" s="55">
        <v>788</v>
      </c>
      <c r="AV40" s="55">
        <v>2872</v>
      </c>
      <c r="AW40" s="55">
        <v>6596</v>
      </c>
      <c r="AX40" s="55">
        <v>39370</v>
      </c>
      <c r="AY40" s="56">
        <v>7797</v>
      </c>
      <c r="AZ40" s="55">
        <v>23583</v>
      </c>
      <c r="BA40" s="55">
        <v>7990</v>
      </c>
      <c r="BB40" s="55">
        <v>11346</v>
      </c>
      <c r="BC40" s="55">
        <v>7200</v>
      </c>
      <c r="BD40" s="55">
        <v>405</v>
      </c>
      <c r="BE40" s="55">
        <v>3740</v>
      </c>
      <c r="BF40" s="55">
        <v>35930</v>
      </c>
      <c r="BG40" s="55">
        <v>3513</v>
      </c>
      <c r="BH40" s="55">
        <v>6860</v>
      </c>
      <c r="BI40" s="55">
        <v>4680</v>
      </c>
      <c r="BJ40" s="55">
        <v>20876</v>
      </c>
      <c r="BK40" s="55">
        <v>85001</v>
      </c>
      <c r="BL40" s="55">
        <v>20836</v>
      </c>
      <c r="BM40" s="55">
        <v>25224</v>
      </c>
      <c r="BN40" s="55">
        <v>31689</v>
      </c>
      <c r="BO40" s="56">
        <v>7252</v>
      </c>
    </row>
    <row r="41" spans="1:67" s="10" customFormat="1" ht="11.25" customHeight="1">
      <c r="A41" s="58" t="s">
        <v>200</v>
      </c>
      <c r="B41" s="49">
        <v>3.3</v>
      </c>
      <c r="C41" s="51">
        <v>1.51</v>
      </c>
      <c r="D41" s="50">
        <v>52.2</v>
      </c>
      <c r="E41" s="51"/>
      <c r="F41" s="55">
        <v>324569</v>
      </c>
      <c r="G41" s="55">
        <v>78622</v>
      </c>
      <c r="H41" s="55">
        <v>7158</v>
      </c>
      <c r="I41" s="55">
        <v>8233</v>
      </c>
      <c r="J41" s="55">
        <v>6707</v>
      </c>
      <c r="K41" s="55">
        <v>3962</v>
      </c>
      <c r="L41" s="56">
        <v>9489</v>
      </c>
      <c r="M41" s="57">
        <v>3773</v>
      </c>
      <c r="N41" s="55">
        <v>3058</v>
      </c>
      <c r="O41" s="55">
        <v>5029</v>
      </c>
      <c r="P41" s="55">
        <v>8259</v>
      </c>
      <c r="Q41" s="56">
        <v>4286</v>
      </c>
      <c r="R41" s="55">
        <v>3812</v>
      </c>
      <c r="S41" s="55">
        <v>14856</v>
      </c>
      <c r="T41" s="55">
        <v>19973</v>
      </c>
      <c r="U41" s="55">
        <v>12491</v>
      </c>
      <c r="V41" s="55">
        <v>7481</v>
      </c>
      <c r="W41" s="55">
        <v>19581</v>
      </c>
      <c r="X41" s="55">
        <v>9888</v>
      </c>
      <c r="Y41" s="55">
        <v>4635</v>
      </c>
      <c r="Z41" s="56">
        <v>214</v>
      </c>
      <c r="AA41" s="57">
        <v>4843</v>
      </c>
      <c r="AB41" s="55">
        <v>12653</v>
      </c>
      <c r="AC41" s="55">
        <v>4797</v>
      </c>
      <c r="AD41" s="55">
        <v>985</v>
      </c>
      <c r="AE41" s="55">
        <v>883</v>
      </c>
      <c r="AF41" s="55">
        <v>2376</v>
      </c>
      <c r="AG41" s="55">
        <v>2346</v>
      </c>
      <c r="AH41" s="56">
        <v>1266</v>
      </c>
      <c r="AI41" s="58" t="s">
        <v>200</v>
      </c>
      <c r="AJ41" s="55">
        <v>13220</v>
      </c>
      <c r="AK41" s="55">
        <v>912</v>
      </c>
      <c r="AL41" s="55">
        <v>4554</v>
      </c>
      <c r="AM41" s="55">
        <v>2902</v>
      </c>
      <c r="AN41" s="55">
        <v>1284</v>
      </c>
      <c r="AO41" s="55">
        <v>256</v>
      </c>
      <c r="AP41" s="55">
        <v>756</v>
      </c>
      <c r="AQ41" s="55">
        <v>1609</v>
      </c>
      <c r="AR41" s="55">
        <v>946</v>
      </c>
      <c r="AS41" s="55">
        <v>11382</v>
      </c>
      <c r="AT41" s="55">
        <v>1934</v>
      </c>
      <c r="AU41" s="55">
        <v>713</v>
      </c>
      <c r="AV41" s="55">
        <v>2438</v>
      </c>
      <c r="AW41" s="55">
        <v>6298</v>
      </c>
      <c r="AX41" s="55">
        <v>36994</v>
      </c>
      <c r="AY41" s="56">
        <v>9630</v>
      </c>
      <c r="AZ41" s="55">
        <v>18167</v>
      </c>
      <c r="BA41" s="55">
        <v>9197</v>
      </c>
      <c r="BB41" s="55">
        <v>8823</v>
      </c>
      <c r="BC41" s="55">
        <v>5797</v>
      </c>
      <c r="BD41" s="55">
        <v>165</v>
      </c>
      <c r="BE41" s="55">
        <v>2861</v>
      </c>
      <c r="BF41" s="55">
        <v>37990</v>
      </c>
      <c r="BG41" s="55">
        <v>3126</v>
      </c>
      <c r="BH41" s="55">
        <v>6852</v>
      </c>
      <c r="BI41" s="55">
        <v>4585</v>
      </c>
      <c r="BJ41" s="55">
        <v>23427</v>
      </c>
      <c r="BK41" s="55">
        <v>85331</v>
      </c>
      <c r="BL41" s="55">
        <v>20430</v>
      </c>
      <c r="BM41" s="55">
        <v>22174</v>
      </c>
      <c r="BN41" s="55">
        <v>35976</v>
      </c>
      <c r="BO41" s="56">
        <v>6752</v>
      </c>
    </row>
    <row r="42" spans="1:67" s="10" customFormat="1" ht="11.25" customHeight="1">
      <c r="A42" s="58" t="s">
        <v>201</v>
      </c>
      <c r="B42" s="49">
        <v>3.3</v>
      </c>
      <c r="C42" s="51">
        <v>1.51</v>
      </c>
      <c r="D42" s="50">
        <v>52</v>
      </c>
      <c r="E42" s="51"/>
      <c r="F42" s="55">
        <v>299206</v>
      </c>
      <c r="G42" s="55">
        <v>74592</v>
      </c>
      <c r="H42" s="55">
        <v>7713</v>
      </c>
      <c r="I42" s="55">
        <v>8256</v>
      </c>
      <c r="J42" s="55">
        <v>6591</v>
      </c>
      <c r="K42" s="55">
        <v>4016</v>
      </c>
      <c r="L42" s="56">
        <v>9813</v>
      </c>
      <c r="M42" s="57">
        <v>3776</v>
      </c>
      <c r="N42" s="55">
        <v>3059</v>
      </c>
      <c r="O42" s="55">
        <v>4544</v>
      </c>
      <c r="P42" s="55">
        <v>7856</v>
      </c>
      <c r="Q42" s="56">
        <v>3828</v>
      </c>
      <c r="R42" s="55">
        <v>3539</v>
      </c>
      <c r="S42" s="55">
        <v>11600</v>
      </c>
      <c r="T42" s="55">
        <v>20582</v>
      </c>
      <c r="U42" s="55">
        <v>12547</v>
      </c>
      <c r="V42" s="55">
        <v>8035</v>
      </c>
      <c r="W42" s="55">
        <v>19387</v>
      </c>
      <c r="X42" s="55">
        <v>10296</v>
      </c>
      <c r="Y42" s="55">
        <v>4123</v>
      </c>
      <c r="Z42" s="56">
        <v>279</v>
      </c>
      <c r="AA42" s="57">
        <v>4689</v>
      </c>
      <c r="AB42" s="55">
        <v>10659</v>
      </c>
      <c r="AC42" s="55">
        <v>3781</v>
      </c>
      <c r="AD42" s="55">
        <v>819</v>
      </c>
      <c r="AE42" s="55">
        <v>617</v>
      </c>
      <c r="AF42" s="55">
        <v>2135</v>
      </c>
      <c r="AG42" s="55">
        <v>2248</v>
      </c>
      <c r="AH42" s="56">
        <v>1058</v>
      </c>
      <c r="AI42" s="58" t="s">
        <v>201</v>
      </c>
      <c r="AJ42" s="55">
        <v>12866</v>
      </c>
      <c r="AK42" s="55">
        <v>649</v>
      </c>
      <c r="AL42" s="55">
        <v>4412</v>
      </c>
      <c r="AM42" s="55">
        <v>2693</v>
      </c>
      <c r="AN42" s="55">
        <v>1278</v>
      </c>
      <c r="AO42" s="55">
        <v>280</v>
      </c>
      <c r="AP42" s="55">
        <v>898</v>
      </c>
      <c r="AQ42" s="55">
        <v>1649</v>
      </c>
      <c r="AR42" s="55">
        <v>1007</v>
      </c>
      <c r="AS42" s="55">
        <v>10973</v>
      </c>
      <c r="AT42" s="55">
        <v>1859</v>
      </c>
      <c r="AU42" s="55">
        <v>707</v>
      </c>
      <c r="AV42" s="55">
        <v>2259</v>
      </c>
      <c r="AW42" s="55">
        <v>6148</v>
      </c>
      <c r="AX42" s="55">
        <v>33885</v>
      </c>
      <c r="AY42" s="56">
        <v>6291</v>
      </c>
      <c r="AZ42" s="55">
        <v>18877</v>
      </c>
      <c r="BA42" s="55">
        <v>8716</v>
      </c>
      <c r="BB42" s="55">
        <v>16636</v>
      </c>
      <c r="BC42" s="55">
        <v>12947</v>
      </c>
      <c r="BD42" s="55">
        <v>358</v>
      </c>
      <c r="BE42" s="55">
        <v>3332</v>
      </c>
      <c r="BF42" s="55">
        <v>29801</v>
      </c>
      <c r="BG42" s="55">
        <v>3454</v>
      </c>
      <c r="BH42" s="55">
        <v>6134</v>
      </c>
      <c r="BI42" s="55">
        <v>4412</v>
      </c>
      <c r="BJ42" s="55">
        <v>15800</v>
      </c>
      <c r="BK42" s="55">
        <v>69824</v>
      </c>
      <c r="BL42" s="55">
        <v>17459</v>
      </c>
      <c r="BM42" s="55">
        <v>20046</v>
      </c>
      <c r="BN42" s="55">
        <v>22256</v>
      </c>
      <c r="BO42" s="56">
        <v>10062</v>
      </c>
    </row>
    <row r="43" spans="1:67" s="10" customFormat="1" ht="11.25" customHeight="1">
      <c r="A43" s="58" t="s">
        <v>202</v>
      </c>
      <c r="B43" s="49">
        <v>3.3</v>
      </c>
      <c r="C43" s="51">
        <v>1.49</v>
      </c>
      <c r="D43" s="50">
        <v>52.3</v>
      </c>
      <c r="E43" s="51"/>
      <c r="F43" s="55">
        <v>313031</v>
      </c>
      <c r="G43" s="55">
        <v>77847</v>
      </c>
      <c r="H43" s="55">
        <v>8664</v>
      </c>
      <c r="I43" s="55">
        <v>8757</v>
      </c>
      <c r="J43" s="55">
        <v>6832</v>
      </c>
      <c r="K43" s="55">
        <v>3976</v>
      </c>
      <c r="L43" s="56">
        <v>10255</v>
      </c>
      <c r="M43" s="57">
        <v>3450</v>
      </c>
      <c r="N43" s="55">
        <v>3301</v>
      </c>
      <c r="O43" s="55">
        <v>4617</v>
      </c>
      <c r="P43" s="55">
        <v>8250</v>
      </c>
      <c r="Q43" s="56">
        <v>3520</v>
      </c>
      <c r="R43" s="55">
        <v>3719</v>
      </c>
      <c r="S43" s="55">
        <v>12507</v>
      </c>
      <c r="T43" s="55">
        <v>20950</v>
      </c>
      <c r="U43" s="55">
        <v>12757</v>
      </c>
      <c r="V43" s="55">
        <v>8193</v>
      </c>
      <c r="W43" s="55">
        <v>19219</v>
      </c>
      <c r="X43" s="55">
        <v>9298</v>
      </c>
      <c r="Y43" s="55">
        <v>4356</v>
      </c>
      <c r="Z43" s="56">
        <v>552</v>
      </c>
      <c r="AA43" s="57">
        <v>5014</v>
      </c>
      <c r="AB43" s="55">
        <v>12136</v>
      </c>
      <c r="AC43" s="55">
        <v>3916</v>
      </c>
      <c r="AD43" s="55">
        <v>1373</v>
      </c>
      <c r="AE43" s="55">
        <v>1207</v>
      </c>
      <c r="AF43" s="55">
        <v>2335</v>
      </c>
      <c r="AG43" s="55">
        <v>2277</v>
      </c>
      <c r="AH43" s="56">
        <v>1029</v>
      </c>
      <c r="AI43" s="58" t="s">
        <v>202</v>
      </c>
      <c r="AJ43" s="55">
        <v>18246</v>
      </c>
      <c r="AK43" s="55">
        <v>416</v>
      </c>
      <c r="AL43" s="55">
        <v>7106</v>
      </c>
      <c r="AM43" s="55">
        <v>3874</v>
      </c>
      <c r="AN43" s="55">
        <v>1740</v>
      </c>
      <c r="AO43" s="55">
        <v>315</v>
      </c>
      <c r="AP43" s="55">
        <v>1297</v>
      </c>
      <c r="AQ43" s="55">
        <v>2009</v>
      </c>
      <c r="AR43" s="55">
        <v>1489</v>
      </c>
      <c r="AS43" s="55">
        <v>11261</v>
      </c>
      <c r="AT43" s="55">
        <v>2056</v>
      </c>
      <c r="AU43" s="55">
        <v>770</v>
      </c>
      <c r="AV43" s="55">
        <v>2296</v>
      </c>
      <c r="AW43" s="55">
        <v>6138</v>
      </c>
      <c r="AX43" s="55">
        <v>32055</v>
      </c>
      <c r="AY43" s="56">
        <v>7272</v>
      </c>
      <c r="AZ43" s="55">
        <v>16505</v>
      </c>
      <c r="BA43" s="55">
        <v>8278</v>
      </c>
      <c r="BB43" s="55">
        <v>14736</v>
      </c>
      <c r="BC43" s="55">
        <v>11827</v>
      </c>
      <c r="BD43" s="55">
        <v>245</v>
      </c>
      <c r="BE43" s="55">
        <v>2664</v>
      </c>
      <c r="BF43" s="55">
        <v>31170</v>
      </c>
      <c r="BG43" s="55">
        <v>2800</v>
      </c>
      <c r="BH43" s="55">
        <v>6628</v>
      </c>
      <c r="BI43" s="55">
        <v>4599</v>
      </c>
      <c r="BJ43" s="55">
        <v>17143</v>
      </c>
      <c r="BK43" s="55">
        <v>75411</v>
      </c>
      <c r="BL43" s="55">
        <v>19351</v>
      </c>
      <c r="BM43" s="55">
        <v>21102</v>
      </c>
      <c r="BN43" s="55">
        <v>24884</v>
      </c>
      <c r="BO43" s="56">
        <v>10073</v>
      </c>
    </row>
    <row r="44" spans="1:67" s="10" customFormat="1" ht="11.25" customHeight="1">
      <c r="A44" s="58" t="s">
        <v>203</v>
      </c>
      <c r="B44" s="51">
        <v>3.29</v>
      </c>
      <c r="C44" s="51">
        <v>1.48</v>
      </c>
      <c r="D44" s="50">
        <v>52.2</v>
      </c>
      <c r="E44" s="51"/>
      <c r="F44" s="55">
        <v>302631</v>
      </c>
      <c r="G44" s="55">
        <v>72534</v>
      </c>
      <c r="H44" s="55">
        <v>7546</v>
      </c>
      <c r="I44" s="55">
        <v>8657</v>
      </c>
      <c r="J44" s="55">
        <v>6505</v>
      </c>
      <c r="K44" s="55">
        <v>3701</v>
      </c>
      <c r="L44" s="56">
        <v>8992</v>
      </c>
      <c r="M44" s="57">
        <v>2781</v>
      </c>
      <c r="N44" s="55">
        <v>3344</v>
      </c>
      <c r="O44" s="55">
        <v>4483</v>
      </c>
      <c r="P44" s="55">
        <v>7724</v>
      </c>
      <c r="Q44" s="56">
        <v>3101</v>
      </c>
      <c r="R44" s="55">
        <v>3427</v>
      </c>
      <c r="S44" s="55">
        <v>12273</v>
      </c>
      <c r="T44" s="55">
        <v>22429</v>
      </c>
      <c r="U44" s="55">
        <v>12550</v>
      </c>
      <c r="V44" s="55">
        <v>9879</v>
      </c>
      <c r="W44" s="55">
        <v>19019</v>
      </c>
      <c r="X44" s="55">
        <v>7931</v>
      </c>
      <c r="Y44" s="55">
        <v>5005</v>
      </c>
      <c r="Z44" s="56">
        <v>1238</v>
      </c>
      <c r="AA44" s="57">
        <v>4845</v>
      </c>
      <c r="AB44" s="55">
        <v>11953</v>
      </c>
      <c r="AC44" s="55">
        <v>4041</v>
      </c>
      <c r="AD44" s="55">
        <v>1474</v>
      </c>
      <c r="AE44" s="55">
        <v>928</v>
      </c>
      <c r="AF44" s="55">
        <v>2322</v>
      </c>
      <c r="AG44" s="55">
        <v>2064</v>
      </c>
      <c r="AH44" s="56">
        <v>1125</v>
      </c>
      <c r="AI44" s="58" t="s">
        <v>203</v>
      </c>
      <c r="AJ44" s="55">
        <v>18579</v>
      </c>
      <c r="AK44" s="55">
        <v>872</v>
      </c>
      <c r="AL44" s="55">
        <v>7444</v>
      </c>
      <c r="AM44" s="55">
        <v>3289</v>
      </c>
      <c r="AN44" s="55">
        <v>1659</v>
      </c>
      <c r="AO44" s="55">
        <v>632</v>
      </c>
      <c r="AP44" s="55">
        <v>1454</v>
      </c>
      <c r="AQ44" s="55">
        <v>1744</v>
      </c>
      <c r="AR44" s="55">
        <v>1484</v>
      </c>
      <c r="AS44" s="55">
        <v>11367</v>
      </c>
      <c r="AT44" s="55">
        <v>1920</v>
      </c>
      <c r="AU44" s="55">
        <v>737</v>
      </c>
      <c r="AV44" s="55">
        <v>1985</v>
      </c>
      <c r="AW44" s="55">
        <v>6725</v>
      </c>
      <c r="AX44" s="55">
        <v>34047</v>
      </c>
      <c r="AY44" s="56">
        <v>6218</v>
      </c>
      <c r="AZ44" s="55">
        <v>16490</v>
      </c>
      <c r="BA44" s="55">
        <v>11340</v>
      </c>
      <c r="BB44" s="55">
        <v>10727</v>
      </c>
      <c r="BC44" s="55">
        <v>7879</v>
      </c>
      <c r="BD44" s="55">
        <v>169</v>
      </c>
      <c r="BE44" s="55">
        <v>2679</v>
      </c>
      <c r="BF44" s="55">
        <v>30759</v>
      </c>
      <c r="BG44" s="55">
        <v>3491</v>
      </c>
      <c r="BH44" s="55">
        <v>6553</v>
      </c>
      <c r="BI44" s="55">
        <v>4579</v>
      </c>
      <c r="BJ44" s="55">
        <v>16136</v>
      </c>
      <c r="BK44" s="55">
        <v>71217</v>
      </c>
      <c r="BL44" s="55">
        <v>17585</v>
      </c>
      <c r="BM44" s="55">
        <v>20700</v>
      </c>
      <c r="BN44" s="55">
        <v>26616</v>
      </c>
      <c r="BO44" s="56">
        <v>6316</v>
      </c>
    </row>
    <row r="45" spans="1:67" s="10" customFormat="1" ht="11.25" customHeight="1">
      <c r="A45" s="61" t="s">
        <v>204</v>
      </c>
      <c r="B45" s="62">
        <v>3.3</v>
      </c>
      <c r="C45" s="63">
        <v>1.49</v>
      </c>
      <c r="D45" s="64">
        <v>52.1</v>
      </c>
      <c r="E45" s="63"/>
      <c r="F45" s="65">
        <v>385640</v>
      </c>
      <c r="G45" s="65">
        <v>93759</v>
      </c>
      <c r="H45" s="65">
        <v>9671</v>
      </c>
      <c r="I45" s="65">
        <v>13771</v>
      </c>
      <c r="J45" s="65">
        <v>8143</v>
      </c>
      <c r="K45" s="65">
        <v>4115</v>
      </c>
      <c r="L45" s="66">
        <v>10120</v>
      </c>
      <c r="M45" s="67">
        <v>3185</v>
      </c>
      <c r="N45" s="65">
        <v>3980</v>
      </c>
      <c r="O45" s="65">
        <v>6215</v>
      </c>
      <c r="P45" s="65">
        <v>11027</v>
      </c>
      <c r="Q45" s="66">
        <v>3810</v>
      </c>
      <c r="R45" s="65">
        <v>5065</v>
      </c>
      <c r="S45" s="65">
        <v>14658</v>
      </c>
      <c r="T45" s="65">
        <v>25208</v>
      </c>
      <c r="U45" s="65">
        <v>13313</v>
      </c>
      <c r="V45" s="65">
        <v>11895</v>
      </c>
      <c r="W45" s="65">
        <v>22041</v>
      </c>
      <c r="X45" s="65">
        <v>8636</v>
      </c>
      <c r="Y45" s="65">
        <v>6202</v>
      </c>
      <c r="Z45" s="66">
        <v>2589</v>
      </c>
      <c r="AA45" s="67">
        <v>4614</v>
      </c>
      <c r="AB45" s="65">
        <v>16293</v>
      </c>
      <c r="AC45" s="65">
        <v>5396</v>
      </c>
      <c r="AD45" s="65">
        <v>1849</v>
      </c>
      <c r="AE45" s="65">
        <v>1288</v>
      </c>
      <c r="AF45" s="65">
        <v>3698</v>
      </c>
      <c r="AG45" s="65">
        <v>2804</v>
      </c>
      <c r="AH45" s="66">
        <v>1258</v>
      </c>
      <c r="AI45" s="61" t="s">
        <v>204</v>
      </c>
      <c r="AJ45" s="65">
        <v>21428</v>
      </c>
      <c r="AK45" s="65">
        <v>647</v>
      </c>
      <c r="AL45" s="65">
        <v>8963</v>
      </c>
      <c r="AM45" s="65">
        <v>3808</v>
      </c>
      <c r="AN45" s="65">
        <v>2249</v>
      </c>
      <c r="AO45" s="65">
        <v>285</v>
      </c>
      <c r="AP45" s="65">
        <v>2009</v>
      </c>
      <c r="AQ45" s="65">
        <v>2128</v>
      </c>
      <c r="AR45" s="65">
        <v>1337</v>
      </c>
      <c r="AS45" s="65">
        <v>12532</v>
      </c>
      <c r="AT45" s="65">
        <v>2370</v>
      </c>
      <c r="AU45" s="65">
        <v>643</v>
      </c>
      <c r="AV45" s="65">
        <v>2743</v>
      </c>
      <c r="AW45" s="65">
        <v>6777</v>
      </c>
      <c r="AX45" s="65">
        <v>37635</v>
      </c>
      <c r="AY45" s="66">
        <v>6189</v>
      </c>
      <c r="AZ45" s="65">
        <v>21135</v>
      </c>
      <c r="BA45" s="65">
        <v>10311</v>
      </c>
      <c r="BB45" s="65">
        <v>10516</v>
      </c>
      <c r="BC45" s="65">
        <v>6617</v>
      </c>
      <c r="BD45" s="65">
        <v>346</v>
      </c>
      <c r="BE45" s="65">
        <v>3552</v>
      </c>
      <c r="BF45" s="65">
        <v>39701</v>
      </c>
      <c r="BG45" s="65">
        <v>5559</v>
      </c>
      <c r="BH45" s="65">
        <v>11427</v>
      </c>
      <c r="BI45" s="65">
        <v>5098</v>
      </c>
      <c r="BJ45" s="65">
        <v>17617</v>
      </c>
      <c r="BK45" s="65">
        <v>106528</v>
      </c>
      <c r="BL45" s="65">
        <v>23539</v>
      </c>
      <c r="BM45" s="65">
        <v>31496</v>
      </c>
      <c r="BN45" s="65">
        <v>45417</v>
      </c>
      <c r="BO45" s="66">
        <v>6075</v>
      </c>
    </row>
    <row r="46" spans="1:67" s="10" customFormat="1" ht="16.5" customHeight="1">
      <c r="A46" s="37" t="s">
        <v>206</v>
      </c>
      <c r="B46" s="38"/>
      <c r="C46" s="38"/>
      <c r="D46" s="37" t="s">
        <v>1</v>
      </c>
      <c r="E46" s="37"/>
      <c r="F46" s="37" t="s">
        <v>1</v>
      </c>
      <c r="G46" s="38"/>
      <c r="H46" s="37" t="s">
        <v>1</v>
      </c>
      <c r="I46" s="38"/>
      <c r="J46" s="38"/>
      <c r="K46" s="40"/>
      <c r="L46" s="40"/>
      <c r="M46" s="40"/>
      <c r="Q46" s="40"/>
      <c r="AI46" s="37" t="s">
        <v>1</v>
      </c>
    </row>
    <row r="47" spans="1:67" s="10" customFormat="1" ht="11.25" customHeight="1">
      <c r="A47" s="41" t="s">
        <v>186</v>
      </c>
      <c r="B47" s="44" t="s">
        <v>187</v>
      </c>
      <c r="C47" s="44" t="s">
        <v>187</v>
      </c>
      <c r="D47" s="44" t="s">
        <v>187</v>
      </c>
      <c r="E47" s="44"/>
      <c r="F47" s="68">
        <v>100</v>
      </c>
      <c r="G47" s="68">
        <v>24.3</v>
      </c>
      <c r="H47" s="68">
        <v>2.9</v>
      </c>
      <c r="I47" s="68">
        <v>3.2</v>
      </c>
      <c r="J47" s="68">
        <v>2.2000000000000002</v>
      </c>
      <c r="K47" s="68">
        <v>1.1000000000000001</v>
      </c>
      <c r="L47" s="68">
        <v>3.2</v>
      </c>
      <c r="M47" s="68">
        <v>1</v>
      </c>
      <c r="N47" s="68">
        <v>1</v>
      </c>
      <c r="O47" s="68">
        <v>1.7</v>
      </c>
      <c r="P47" s="68">
        <v>2.1</v>
      </c>
      <c r="Q47" s="69">
        <v>1</v>
      </c>
      <c r="R47" s="68">
        <v>1.2</v>
      </c>
      <c r="S47" s="68">
        <v>3.8</v>
      </c>
      <c r="T47" s="68">
        <v>6.1</v>
      </c>
      <c r="U47" s="68">
        <v>3.9</v>
      </c>
      <c r="V47" s="68">
        <v>2.2000000000000002</v>
      </c>
      <c r="W47" s="68">
        <v>5.9</v>
      </c>
      <c r="X47" s="68">
        <v>2.6</v>
      </c>
      <c r="Y47" s="68">
        <v>1.7</v>
      </c>
      <c r="Z47" s="68">
        <v>0.4</v>
      </c>
      <c r="AA47" s="69">
        <v>1.2</v>
      </c>
      <c r="AB47" s="68">
        <v>3.9</v>
      </c>
      <c r="AC47" s="68">
        <v>1.4</v>
      </c>
      <c r="AD47" s="68">
        <v>0.5</v>
      </c>
      <c r="AE47" s="68">
        <v>0.3</v>
      </c>
      <c r="AF47" s="68">
        <v>0.8</v>
      </c>
      <c r="AG47" s="68">
        <v>0.6</v>
      </c>
      <c r="AH47" s="69">
        <v>0.3</v>
      </c>
      <c r="AI47" s="41" t="s">
        <v>186</v>
      </c>
      <c r="AJ47" s="68">
        <v>6.3</v>
      </c>
      <c r="AK47" s="68">
        <v>0.4</v>
      </c>
      <c r="AL47" s="68">
        <v>2.5</v>
      </c>
      <c r="AM47" s="68">
        <v>1.2</v>
      </c>
      <c r="AN47" s="68">
        <v>0.5</v>
      </c>
      <c r="AO47" s="68">
        <v>0.1</v>
      </c>
      <c r="AP47" s="68">
        <v>0.5</v>
      </c>
      <c r="AQ47" s="68">
        <v>0.6</v>
      </c>
      <c r="AR47" s="68">
        <v>0.5</v>
      </c>
      <c r="AS47" s="68">
        <v>2.9</v>
      </c>
      <c r="AT47" s="68">
        <v>0.7</v>
      </c>
      <c r="AU47" s="68" t="s">
        <v>187</v>
      </c>
      <c r="AV47" s="68">
        <v>0.6</v>
      </c>
      <c r="AW47" s="68">
        <v>1.6</v>
      </c>
      <c r="AX47" s="68">
        <v>9.8000000000000007</v>
      </c>
      <c r="AY47" s="69">
        <v>2.2000000000000002</v>
      </c>
      <c r="AZ47" s="68">
        <v>5.7</v>
      </c>
      <c r="BA47" s="68">
        <v>2</v>
      </c>
      <c r="BB47" s="68">
        <v>4.7</v>
      </c>
      <c r="BC47" s="68">
        <v>3.4</v>
      </c>
      <c r="BD47" s="68">
        <v>0.2</v>
      </c>
      <c r="BE47" s="68">
        <v>1.1000000000000001</v>
      </c>
      <c r="BF47" s="68">
        <v>9.9</v>
      </c>
      <c r="BG47" s="68">
        <v>0.9</v>
      </c>
      <c r="BH47" s="68">
        <v>2.1</v>
      </c>
      <c r="BI47" s="68">
        <v>1.4</v>
      </c>
      <c r="BJ47" s="68">
        <v>5.5</v>
      </c>
      <c r="BK47" s="68">
        <v>26.4</v>
      </c>
      <c r="BL47" s="68">
        <v>5.9</v>
      </c>
      <c r="BM47" s="68">
        <v>8.1999999999999993</v>
      </c>
      <c r="BN47" s="68">
        <v>9.6</v>
      </c>
      <c r="BO47" s="69">
        <v>2.7</v>
      </c>
    </row>
    <row r="48" spans="1:67" s="10" customFormat="1" ht="11.25" customHeight="1">
      <c r="A48" s="48" t="s">
        <v>188</v>
      </c>
      <c r="B48" s="51" t="s">
        <v>187</v>
      </c>
      <c r="C48" s="51" t="s">
        <v>187</v>
      </c>
      <c r="D48" s="51" t="s">
        <v>187</v>
      </c>
      <c r="E48" s="51"/>
      <c r="F48" s="70">
        <v>100</v>
      </c>
      <c r="G48" s="70">
        <v>23.669222416039126</v>
      </c>
      <c r="H48" s="70">
        <v>2.5977120826267797</v>
      </c>
      <c r="I48" s="70">
        <v>3.0023723999327379</v>
      </c>
      <c r="J48" s="70">
        <v>2.1600539310727664</v>
      </c>
      <c r="K48" s="70">
        <v>1.1402359838976648</v>
      </c>
      <c r="L48" s="70">
        <v>3.0178963234891905</v>
      </c>
      <c r="M48" s="70">
        <v>1.0361522549955124</v>
      </c>
      <c r="N48" s="70">
        <v>0.95199891408508619</v>
      </c>
      <c r="O48" s="70">
        <v>1.543756698332432</v>
      </c>
      <c r="P48" s="70">
        <v>2.2287593219514861</v>
      </c>
      <c r="Q48" s="71">
        <v>0.97251176576653231</v>
      </c>
      <c r="R48" s="70">
        <v>1.1758169179870865</v>
      </c>
      <c r="S48" s="70">
        <v>3.8420571199348448</v>
      </c>
      <c r="T48" s="70">
        <v>6.4926214512766585</v>
      </c>
      <c r="U48" s="70">
        <v>3.8183787047223117</v>
      </c>
      <c r="V48" s="70">
        <v>2.6742680710625963</v>
      </c>
      <c r="W48" s="70">
        <v>6.0509620274193523</v>
      </c>
      <c r="X48" s="70">
        <v>2.7318053538036398</v>
      </c>
      <c r="Y48" s="70">
        <v>1.7142919368791694</v>
      </c>
      <c r="Z48" s="70">
        <v>0.38057670996144594</v>
      </c>
      <c r="AA48" s="71">
        <v>1.2242373777585986</v>
      </c>
      <c r="AB48" s="70">
        <v>3.8074131926506252</v>
      </c>
      <c r="AC48" s="70">
        <v>1.3399450559469035</v>
      </c>
      <c r="AD48" s="70">
        <v>0.42611017579260646</v>
      </c>
      <c r="AE48" s="70">
        <v>0.27522675564685883</v>
      </c>
      <c r="AF48" s="70">
        <v>0.77209360748632982</v>
      </c>
      <c r="AG48" s="70">
        <v>0.65035869633483456</v>
      </c>
      <c r="AH48" s="71">
        <v>0.34365357693484305</v>
      </c>
      <c r="AI48" s="48" t="s">
        <v>188</v>
      </c>
      <c r="AJ48" s="70">
        <v>6.1475750263881368</v>
      </c>
      <c r="AK48" s="70">
        <v>0.37257416535485716</v>
      </c>
      <c r="AL48" s="70">
        <v>2.4134256361009983</v>
      </c>
      <c r="AM48" s="70">
        <v>1.1698656585486422</v>
      </c>
      <c r="AN48" s="70">
        <v>0.52376147959958919</v>
      </c>
      <c r="AO48" s="70">
        <v>0.13047186649729633</v>
      </c>
      <c r="AP48" s="70">
        <v>0.42988352752166253</v>
      </c>
      <c r="AQ48" s="70">
        <v>0.58570522677590642</v>
      </c>
      <c r="AR48" s="70">
        <v>0.52186214148093668</v>
      </c>
      <c r="AS48" s="70">
        <v>2.9918374045012794</v>
      </c>
      <c r="AT48" s="70">
        <v>0.55118792203292999</v>
      </c>
      <c r="AU48" s="70">
        <v>0.1660528005867182</v>
      </c>
      <c r="AV48" s="70">
        <v>0.6695040245708509</v>
      </c>
      <c r="AW48" s="70">
        <v>1.6051179818190289</v>
      </c>
      <c r="AX48" s="70">
        <v>10.018096893594521</v>
      </c>
      <c r="AY48" s="71">
        <v>2.1747674703652602</v>
      </c>
      <c r="AZ48" s="70">
        <v>5.7250862552750945</v>
      </c>
      <c r="BA48" s="70">
        <v>2.1183444659871595</v>
      </c>
      <c r="BB48" s="70">
        <v>4.6742204609870885</v>
      </c>
      <c r="BC48" s="70">
        <v>3.3743641015978749</v>
      </c>
      <c r="BD48" s="70">
        <v>0.15212432104993384</v>
      </c>
      <c r="BE48" s="70">
        <v>1.1476307403062846</v>
      </c>
      <c r="BF48" s="70">
        <v>9.5877575249243812</v>
      </c>
      <c r="BG48" s="70">
        <v>0.86457871161057798</v>
      </c>
      <c r="BH48" s="70">
        <v>2.0281892166217919</v>
      </c>
      <c r="BI48" s="70">
        <v>1.3933544438434093</v>
      </c>
      <c r="BJ48" s="70">
        <v>5.301736450881597</v>
      </c>
      <c r="BK48" s="70">
        <v>26.560470873776577</v>
      </c>
      <c r="BL48" s="70">
        <v>5.8271440235173522</v>
      </c>
      <c r="BM48" s="70">
        <v>7.9240386310178632</v>
      </c>
      <c r="BN48" s="70">
        <v>9.9523291456726497</v>
      </c>
      <c r="BO48" s="71">
        <v>2.8569590735687092</v>
      </c>
    </row>
    <row r="49" spans="1:67" s="10" customFormat="1" ht="11.25" customHeight="1">
      <c r="A49" s="48" t="s">
        <v>189</v>
      </c>
      <c r="B49" s="51" t="s">
        <v>187</v>
      </c>
      <c r="C49" s="51" t="s">
        <v>187</v>
      </c>
      <c r="D49" s="51" t="s">
        <v>187</v>
      </c>
      <c r="E49" s="51"/>
      <c r="F49" s="70">
        <v>100</v>
      </c>
      <c r="G49" s="70">
        <v>23.42776790467968</v>
      </c>
      <c r="H49" s="70">
        <v>2.5151354889489586</v>
      </c>
      <c r="I49" s="70">
        <v>2.9187654215244128</v>
      </c>
      <c r="J49" s="70">
        <v>2.0914102188212476</v>
      </c>
      <c r="K49" s="70">
        <v>1.1570657158083408</v>
      </c>
      <c r="L49" s="70">
        <v>3.0002364306423237</v>
      </c>
      <c r="M49" s="70">
        <v>1.0047922185176634</v>
      </c>
      <c r="N49" s="70">
        <v>0.95507336318660874</v>
      </c>
      <c r="O49" s="70">
        <v>1.5112555430061763</v>
      </c>
      <c r="P49" s="70">
        <v>2.2208262199301658</v>
      </c>
      <c r="Q49" s="71">
        <v>0.98005949537642523</v>
      </c>
      <c r="R49" s="70">
        <v>1.1850420747713808</v>
      </c>
      <c r="S49" s="70">
        <v>3.8881057141459778</v>
      </c>
      <c r="T49" s="70">
        <v>6.7586473937259477</v>
      </c>
      <c r="U49" s="70">
        <v>3.9009028710991802</v>
      </c>
      <c r="V49" s="70">
        <v>2.8577191817219094</v>
      </c>
      <c r="W49" s="70">
        <v>6.1757812410910882</v>
      </c>
      <c r="X49" s="70">
        <v>2.7385409061755532</v>
      </c>
      <c r="Y49" s="70">
        <v>1.7744715217644165</v>
      </c>
      <c r="Z49" s="70">
        <v>0.40018356951479017</v>
      </c>
      <c r="AA49" s="71">
        <v>1.2626105845411864</v>
      </c>
      <c r="AB49" s="70">
        <v>3.7182456288839689</v>
      </c>
      <c r="AC49" s="70">
        <v>1.2871405804435621</v>
      </c>
      <c r="AD49" s="70">
        <v>0.40439015972118925</v>
      </c>
      <c r="AE49" s="70">
        <v>0.28673233846630258</v>
      </c>
      <c r="AF49" s="70">
        <v>0.77548237045919488</v>
      </c>
      <c r="AG49" s="70">
        <v>0.6532885272347575</v>
      </c>
      <c r="AH49" s="71">
        <v>0.31138903889296737</v>
      </c>
      <c r="AI49" s="48" t="s">
        <v>189</v>
      </c>
      <c r="AJ49" s="70">
        <v>5.8975887875618733</v>
      </c>
      <c r="AK49" s="70">
        <v>0.27730552185919122</v>
      </c>
      <c r="AL49" s="70">
        <v>2.3822731247793758</v>
      </c>
      <c r="AM49" s="70">
        <v>1.120017312906199</v>
      </c>
      <c r="AN49" s="70">
        <v>0.48951025913862717</v>
      </c>
      <c r="AO49" s="70">
        <v>0.11889952559292016</v>
      </c>
      <c r="AP49" s="70">
        <v>0.4203549297816197</v>
      </c>
      <c r="AQ49" s="70">
        <v>0.59515649149090433</v>
      </c>
      <c r="AR49" s="70">
        <v>0.49394491748874675</v>
      </c>
      <c r="AS49" s="70">
        <v>3.1229117510590596</v>
      </c>
      <c r="AT49" s="70">
        <v>0.53857025094337851</v>
      </c>
      <c r="AU49" s="70">
        <v>0.18093406068487852</v>
      </c>
      <c r="AV49" s="70">
        <v>0.66720068400170396</v>
      </c>
      <c r="AW49" s="70">
        <v>1.7361560736193833</v>
      </c>
      <c r="AX49" s="70">
        <v>10.602077092607578</v>
      </c>
      <c r="AY49" s="71">
        <v>2.2441651933042239</v>
      </c>
      <c r="AZ49" s="70">
        <v>6.0868346650401186</v>
      </c>
      <c r="BA49" s="70">
        <v>2.271077234263235</v>
      </c>
      <c r="BB49" s="70">
        <v>4.5062210654380719</v>
      </c>
      <c r="BC49" s="70">
        <v>3.3562254620850647</v>
      </c>
      <c r="BD49" s="70">
        <v>0.13281168235986671</v>
      </c>
      <c r="BE49" s="70">
        <v>1.0171839209931406</v>
      </c>
      <c r="BF49" s="70">
        <v>9.6881826998149361</v>
      </c>
      <c r="BG49" s="70">
        <v>0.91685927866100703</v>
      </c>
      <c r="BH49" s="70">
        <v>2.0772699939105808</v>
      </c>
      <c r="BI49" s="70">
        <v>1.3848804504801977</v>
      </c>
      <c r="BJ49" s="70">
        <v>5.3091983176680086</v>
      </c>
      <c r="BK49" s="70">
        <v>26.102348366994079</v>
      </c>
      <c r="BL49" s="70">
        <v>5.9660092306780044</v>
      </c>
      <c r="BM49" s="70">
        <v>7.5740923711459338</v>
      </c>
      <c r="BN49" s="70">
        <v>9.9389056124782673</v>
      </c>
      <c r="BO49" s="71">
        <v>2.623341152691876</v>
      </c>
    </row>
    <row r="50" spans="1:67" s="10" customFormat="1" ht="11.25" customHeight="1">
      <c r="A50" s="48" t="s">
        <v>190</v>
      </c>
      <c r="B50" s="51" t="s">
        <v>187</v>
      </c>
      <c r="C50" s="51" t="s">
        <v>187</v>
      </c>
      <c r="D50" s="51" t="s">
        <v>187</v>
      </c>
      <c r="E50" s="51"/>
      <c r="F50" s="70">
        <v>100</v>
      </c>
      <c r="G50" s="70">
        <v>23.493184591075465</v>
      </c>
      <c r="H50" s="70">
        <v>2.4325709542572556</v>
      </c>
      <c r="I50" s="70">
        <v>2.889973398403904</v>
      </c>
      <c r="J50" s="70">
        <v>2.142603556213373</v>
      </c>
      <c r="K50" s="70">
        <v>1.1766706002360141</v>
      </c>
      <c r="L50" s="70">
        <v>2.9588025281516894</v>
      </c>
      <c r="M50" s="70">
        <v>0.96028261695701744</v>
      </c>
      <c r="N50" s="70">
        <v>0.97143328599715983</v>
      </c>
      <c r="O50" s="70">
        <v>1.5306668400104009</v>
      </c>
      <c r="P50" s="70">
        <v>2.3483909034542076</v>
      </c>
      <c r="Q50" s="71">
        <v>0.99675980558833543</v>
      </c>
      <c r="R50" s="70">
        <v>1.1457937476248576</v>
      </c>
      <c r="S50" s="70">
        <v>3.9394863691821511</v>
      </c>
      <c r="T50" s="70">
        <v>6.6927015620937267</v>
      </c>
      <c r="U50" s="70">
        <v>3.9748384903094189</v>
      </c>
      <c r="V50" s="70">
        <v>2.7177880672840371</v>
      </c>
      <c r="W50" s="70">
        <v>6.3199541972518354</v>
      </c>
      <c r="X50" s="70">
        <v>2.8044682680960857</v>
      </c>
      <c r="Y50" s="70">
        <v>1.799882992979579</v>
      </c>
      <c r="Z50" s="70">
        <v>0.38772326339580376</v>
      </c>
      <c r="AA50" s="71">
        <v>1.327929675780547</v>
      </c>
      <c r="AB50" s="70">
        <v>3.6401434086045166</v>
      </c>
      <c r="AC50" s="70">
        <v>1.240874452467148</v>
      </c>
      <c r="AD50" s="70">
        <v>0.39034842090525429</v>
      </c>
      <c r="AE50" s="70">
        <v>0.27456647398843931</v>
      </c>
      <c r="AF50" s="70">
        <v>0.75382022921375291</v>
      </c>
      <c r="AG50" s="70">
        <v>0.65768946136768214</v>
      </c>
      <c r="AH50" s="71">
        <v>0.32264435866151975</v>
      </c>
      <c r="AI50" s="48" t="s">
        <v>190</v>
      </c>
      <c r="AJ50" s="70">
        <v>5.8011230673840437</v>
      </c>
      <c r="AK50" s="70">
        <v>0.26386583194991703</v>
      </c>
      <c r="AL50" s="70">
        <v>2.324039442366542</v>
      </c>
      <c r="AM50" s="70">
        <v>1.1171670300218013</v>
      </c>
      <c r="AN50" s="70">
        <v>0.49582974978498712</v>
      </c>
      <c r="AO50" s="70">
        <v>0.12240734444066645</v>
      </c>
      <c r="AP50" s="70">
        <v>0.40254915294917698</v>
      </c>
      <c r="AQ50" s="70">
        <v>0.61121167270036203</v>
      </c>
      <c r="AR50" s="70">
        <v>0.46390283417005018</v>
      </c>
      <c r="AS50" s="70">
        <v>3.2317689061343682</v>
      </c>
      <c r="AT50" s="70">
        <v>0.55890853451207079</v>
      </c>
      <c r="AU50" s="70">
        <v>0.17366041962517753</v>
      </c>
      <c r="AV50" s="70">
        <v>0.67746564793887643</v>
      </c>
      <c r="AW50" s="70">
        <v>1.8215592935576137</v>
      </c>
      <c r="AX50" s="70">
        <v>10.422025321519293</v>
      </c>
      <c r="AY50" s="71">
        <v>2.2437346240774447</v>
      </c>
      <c r="AZ50" s="70">
        <v>5.7198931935916155</v>
      </c>
      <c r="BA50" s="70">
        <v>2.4584225053503208</v>
      </c>
      <c r="BB50" s="70">
        <v>4.5746744804688291</v>
      </c>
      <c r="BC50" s="70">
        <v>3.3792277536652198</v>
      </c>
      <c r="BD50" s="70">
        <v>0.13430805848350902</v>
      </c>
      <c r="BE50" s="70">
        <v>1.0609886593195592</v>
      </c>
      <c r="BF50" s="70">
        <v>9.8504660279616783</v>
      </c>
      <c r="BG50" s="70">
        <v>0.95475728543712635</v>
      </c>
      <c r="BH50" s="70">
        <v>2.1082264935896156</v>
      </c>
      <c r="BI50" s="70">
        <v>1.3960587635258117</v>
      </c>
      <c r="BJ50" s="70">
        <v>5.3914484869092147</v>
      </c>
      <c r="BK50" s="70">
        <v>25.974058443506614</v>
      </c>
      <c r="BL50" s="70">
        <v>5.7255935356121377</v>
      </c>
      <c r="BM50" s="70">
        <v>7.7194631677900682</v>
      </c>
      <c r="BN50" s="70">
        <v>9.8456907414444874</v>
      </c>
      <c r="BO50" s="71">
        <v>2.6835610136608197</v>
      </c>
    </row>
    <row r="51" spans="1:67" s="10" customFormat="1" ht="11.25" customHeight="1">
      <c r="A51" s="48" t="s">
        <v>191</v>
      </c>
      <c r="B51" s="51" t="s">
        <v>187</v>
      </c>
      <c r="C51" s="51" t="s">
        <v>187</v>
      </c>
      <c r="D51" s="51" t="s">
        <v>187</v>
      </c>
      <c r="E51" s="51"/>
      <c r="F51" s="70">
        <v>100</v>
      </c>
      <c r="G51" s="70">
        <v>23.814520003372071</v>
      </c>
      <c r="H51" s="70">
        <v>2.4136948623698533</v>
      </c>
      <c r="I51" s="70">
        <v>2.8747896266247119</v>
      </c>
      <c r="J51" s="70">
        <v>2.1179279250913354</v>
      </c>
      <c r="K51" s="70">
        <v>1.1754755174651799</v>
      </c>
      <c r="L51" s="70">
        <v>3.1778440906030014</v>
      </c>
      <c r="M51" s="70">
        <v>0.97213574808619907</v>
      </c>
      <c r="N51" s="70">
        <v>0.99374440739457981</v>
      </c>
      <c r="O51" s="70">
        <v>1.5407913593801896</v>
      </c>
      <c r="P51" s="70">
        <v>2.4278128583457166</v>
      </c>
      <c r="Q51" s="71">
        <v>1.0385868190733112</v>
      </c>
      <c r="R51" s="70">
        <v>1.1678325016581028</v>
      </c>
      <c r="S51" s="70">
        <v>3.9136811506471427</v>
      </c>
      <c r="T51" s="70">
        <v>6.2135179303627313</v>
      </c>
      <c r="U51" s="70">
        <v>3.7425639296375337</v>
      </c>
      <c r="V51" s="70">
        <v>2.4710555690415714</v>
      </c>
      <c r="W51" s="70">
        <v>6.407741943347224</v>
      </c>
      <c r="X51" s="70">
        <v>2.8237769397263142</v>
      </c>
      <c r="Y51" s="70">
        <v>1.8258936234395298</v>
      </c>
      <c r="Z51" s="70">
        <v>0.34611943012049057</v>
      </c>
      <c r="AA51" s="71">
        <v>1.411824989665424</v>
      </c>
      <c r="AB51" s="70">
        <v>3.6140800094255394</v>
      </c>
      <c r="AC51" s="70">
        <v>1.2176517608391169</v>
      </c>
      <c r="AD51" s="70">
        <v>0.3646810399376777</v>
      </c>
      <c r="AE51" s="70">
        <v>0.28774304028504133</v>
      </c>
      <c r="AF51" s="70">
        <v>0.72938747195444875</v>
      </c>
      <c r="AG51" s="70">
        <v>0.6674815831250337</v>
      </c>
      <c r="AH51" s="71">
        <v>0.34705893704694185</v>
      </c>
      <c r="AI51" s="48" t="s">
        <v>191</v>
      </c>
      <c r="AJ51" s="70">
        <v>5.4886756405659796</v>
      </c>
      <c r="AK51" s="70">
        <v>0.23271840488990506</v>
      </c>
      <c r="AL51" s="70">
        <v>2.152537328895475</v>
      </c>
      <c r="AM51" s="70">
        <v>1.1020670168065094</v>
      </c>
      <c r="AN51" s="70">
        <v>0.48900065917837326</v>
      </c>
      <c r="AO51" s="70">
        <v>0.11070946484669786</v>
      </c>
      <c r="AP51" s="70">
        <v>0.39185056456748663</v>
      </c>
      <c r="AQ51" s="70">
        <v>0.56936658950860231</v>
      </c>
      <c r="AR51" s="70">
        <v>0.4403748277147434</v>
      </c>
      <c r="AS51" s="70">
        <v>3.4072361331316867</v>
      </c>
      <c r="AT51" s="70">
        <v>0.57777136768847781</v>
      </c>
      <c r="AU51" s="70">
        <v>0.18970422290588987</v>
      </c>
      <c r="AV51" s="70">
        <v>0.69838374338155462</v>
      </c>
      <c r="AW51" s="70">
        <v>1.9412752308393912</v>
      </c>
      <c r="AX51" s="70">
        <v>10.649539540037724</v>
      </c>
      <c r="AY51" s="71">
        <v>2.2009092395681722</v>
      </c>
      <c r="AZ51" s="70">
        <v>5.9189190287225042</v>
      </c>
      <c r="BA51" s="70">
        <v>2.5296097034306735</v>
      </c>
      <c r="BB51" s="70">
        <v>4.4616676095592043</v>
      </c>
      <c r="BC51" s="70">
        <v>3.3376110522579148</v>
      </c>
      <c r="BD51" s="70">
        <v>0.13003283703668345</v>
      </c>
      <c r="BE51" s="70">
        <v>0.99407450442279244</v>
      </c>
      <c r="BF51" s="70">
        <v>9.8826479672624998</v>
      </c>
      <c r="BG51" s="70">
        <v>0.91127093449960839</v>
      </c>
      <c r="BH51" s="70">
        <v>2.1386224695523581</v>
      </c>
      <c r="BI51" s="70">
        <v>1.4184777143878631</v>
      </c>
      <c r="BJ51" s="70">
        <v>5.4143276329808572</v>
      </c>
      <c r="BK51" s="70">
        <v>26.060347830856252</v>
      </c>
      <c r="BL51" s="70">
        <v>6.2077793204876492</v>
      </c>
      <c r="BM51" s="70">
        <v>7.3024318501989223</v>
      </c>
      <c r="BN51" s="70">
        <v>9.5458982143274298</v>
      </c>
      <c r="BO51" s="71">
        <v>3.0042638379213438</v>
      </c>
    </row>
    <row r="52" spans="1:67" s="10" customFormat="1" ht="11.25" customHeight="1">
      <c r="A52" s="72" t="s">
        <v>192</v>
      </c>
      <c r="B52" s="63" t="s">
        <v>187</v>
      </c>
      <c r="C52" s="63" t="s">
        <v>187</v>
      </c>
      <c r="D52" s="63" t="s">
        <v>187</v>
      </c>
      <c r="E52" s="63"/>
      <c r="F52" s="73">
        <v>100</v>
      </c>
      <c r="G52" s="74">
        <f t="shared" ref="G52:AH52" si="4">G19/$F$19*100</f>
        <v>23.711485692290069</v>
      </c>
      <c r="H52" s="74">
        <f t="shared" si="4"/>
        <v>2.3885913956634668</v>
      </c>
      <c r="I52" s="74">
        <f t="shared" si="4"/>
        <v>2.7821837046179501</v>
      </c>
      <c r="J52" s="74">
        <f t="shared" si="4"/>
        <v>2.0966220616022531</v>
      </c>
      <c r="K52" s="74">
        <f t="shared" si="4"/>
        <v>1.2011840792220616</v>
      </c>
      <c r="L52" s="74">
        <f t="shared" si="4"/>
        <v>2.9851200642296414</v>
      </c>
      <c r="M52" s="74">
        <f t="shared" si="4"/>
        <v>0.99512601868067108</v>
      </c>
      <c r="N52" s="74">
        <f t="shared" si="4"/>
        <v>1.002814174689352</v>
      </c>
      <c r="O52" s="74">
        <f t="shared" si="4"/>
        <v>1.5485442553995108</v>
      </c>
      <c r="P52" s="74">
        <f t="shared" si="4"/>
        <v>2.4814942472985679</v>
      </c>
      <c r="Q52" s="73">
        <f t="shared" si="4"/>
        <v>1.1126670883972825</v>
      </c>
      <c r="R52" s="74">
        <f t="shared" si="4"/>
        <v>1.1537393849268798</v>
      </c>
      <c r="S52" s="74">
        <f t="shared" si="4"/>
        <v>3.9632960208374826</v>
      </c>
      <c r="T52" s="74">
        <f t="shared" si="4"/>
        <v>6.5140868689391267</v>
      </c>
      <c r="U52" s="74">
        <f t="shared" si="4"/>
        <v>3.8940768175781169</v>
      </c>
      <c r="V52" s="74">
        <f t="shared" si="4"/>
        <v>2.6201390472671959</v>
      </c>
      <c r="W52" s="74">
        <f t="shared" si="4"/>
        <v>6.4620757195649636</v>
      </c>
      <c r="X52" s="74">
        <f t="shared" si="4"/>
        <v>2.862290162359407</v>
      </c>
      <c r="Y52" s="74">
        <f t="shared" si="4"/>
        <v>1.8183520927779837</v>
      </c>
      <c r="Z52" s="74">
        <f t="shared" si="4"/>
        <v>0.34057499151206932</v>
      </c>
      <c r="AA52" s="73">
        <f t="shared" si="4"/>
        <v>1.441090665546638</v>
      </c>
      <c r="AB52" s="74">
        <f t="shared" si="4"/>
        <v>3.6104664182377508</v>
      </c>
      <c r="AC52" s="74">
        <f t="shared" si="4"/>
        <v>1.2230359857299569</v>
      </c>
      <c r="AD52" s="74">
        <f t="shared" si="4"/>
        <v>0.37274657051483812</v>
      </c>
      <c r="AE52" s="74">
        <f t="shared" si="4"/>
        <v>0.2687242717665112</v>
      </c>
      <c r="AF52" s="74">
        <f t="shared" si="4"/>
        <v>0.73372871438552023</v>
      </c>
      <c r="AG52" s="74">
        <f t="shared" si="4"/>
        <v>0.68326551588558782</v>
      </c>
      <c r="AH52" s="73">
        <f t="shared" si="4"/>
        <v>0.32855257305554147</v>
      </c>
      <c r="AI52" s="72" t="s">
        <v>192</v>
      </c>
      <c r="AJ52" s="74">
        <f t="shared" ref="AJ52:BO52" si="5">AJ19/$F$19*100</f>
        <v>5.4378740236299858</v>
      </c>
      <c r="AK52" s="74">
        <f t="shared" si="5"/>
        <v>0.21578435186780909</v>
      </c>
      <c r="AL52" s="74">
        <f t="shared" si="5"/>
        <v>2.1410998500551588</v>
      </c>
      <c r="AM52" s="74">
        <f t="shared" si="5"/>
        <v>1.0938078869129009</v>
      </c>
      <c r="AN52" s="74">
        <f t="shared" si="5"/>
        <v>0.48133532434214665</v>
      </c>
      <c r="AO52" s="74">
        <f t="shared" si="5"/>
        <v>0.11312940972505296</v>
      </c>
      <c r="AP52" s="74">
        <f t="shared" si="5"/>
        <v>0.38285984955981434</v>
      </c>
      <c r="AQ52" s="74">
        <f t="shared" si="5"/>
        <v>0.57686969246343989</v>
      </c>
      <c r="AR52" s="74">
        <f t="shared" si="5"/>
        <v>0.43296185952242616</v>
      </c>
      <c r="AS52" s="74">
        <f t="shared" si="5"/>
        <v>3.5191889150205928</v>
      </c>
      <c r="AT52" s="74">
        <f t="shared" si="5"/>
        <v>0.60806090257919565</v>
      </c>
      <c r="AU52" s="74">
        <f t="shared" si="5"/>
        <v>0.21111470006387875</v>
      </c>
      <c r="AV52" s="74">
        <f t="shared" si="5"/>
        <v>0.73837256700821341</v>
      </c>
      <c r="AW52" s="74">
        <f t="shared" si="5"/>
        <v>1.9614601511006449</v>
      </c>
      <c r="AX52" s="74">
        <f t="shared" si="5"/>
        <v>10.650779186871725</v>
      </c>
      <c r="AY52" s="73">
        <f t="shared" si="5"/>
        <v>2.192517618260867</v>
      </c>
      <c r="AZ52" s="74">
        <f t="shared" si="5"/>
        <v>5.6934407129655327</v>
      </c>
      <c r="BA52" s="74">
        <f t="shared" si="5"/>
        <v>2.7646660605579019</v>
      </c>
      <c r="BB52" s="74">
        <f t="shared" si="5"/>
        <v>4.1914639796991402</v>
      </c>
      <c r="BC52" s="74">
        <f t="shared" si="5"/>
        <v>3.0381889800345294</v>
      </c>
      <c r="BD52" s="74">
        <f t="shared" si="5"/>
        <v>0.13214340629685775</v>
      </c>
      <c r="BE52" s="74">
        <f t="shared" si="5"/>
        <v>1.0210541958240413</v>
      </c>
      <c r="BF52" s="74">
        <f t="shared" si="5"/>
        <v>10.333475056835596</v>
      </c>
      <c r="BG52" s="74">
        <f t="shared" si="5"/>
        <v>1.0810630913817318</v>
      </c>
      <c r="BH52" s="74">
        <f t="shared" si="5"/>
        <v>2.2224962668584749</v>
      </c>
      <c r="BI52" s="74">
        <f t="shared" si="5"/>
        <v>1.4297906241647513</v>
      </c>
      <c r="BJ52" s="74">
        <f t="shared" si="5"/>
        <v>5.6000734760681636</v>
      </c>
      <c r="BK52" s="74">
        <f t="shared" si="5"/>
        <v>25.568846147098672</v>
      </c>
      <c r="BL52" s="74">
        <f t="shared" si="5"/>
        <v>6.2809912664611662</v>
      </c>
      <c r="BM52" s="74">
        <f t="shared" si="5"/>
        <v>7.0821332414194496</v>
      </c>
      <c r="BN52" s="74">
        <f t="shared" si="5"/>
        <v>9.5492573447689058</v>
      </c>
      <c r="BO52" s="73">
        <f t="shared" si="5"/>
        <v>2.6562837001804911</v>
      </c>
    </row>
    <row r="53" spans="1:67" s="10" customFormat="1" ht="16.5" customHeight="1">
      <c r="A53" s="37" t="s">
        <v>207</v>
      </c>
      <c r="B53" s="38"/>
      <c r="C53" s="38"/>
      <c r="F53" s="75"/>
      <c r="G53" s="76"/>
      <c r="H53" s="77"/>
      <c r="I53" s="76"/>
      <c r="J53" s="76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37" t="s">
        <v>1</v>
      </c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</row>
    <row r="54" spans="1:67" s="10" customFormat="1" ht="11.25" customHeight="1">
      <c r="A54" s="41" t="s">
        <v>186</v>
      </c>
      <c r="B54" s="44" t="s">
        <v>187</v>
      </c>
      <c r="C54" s="44" t="s">
        <v>187</v>
      </c>
      <c r="D54" s="44" t="s">
        <v>187</v>
      </c>
      <c r="E54" s="44"/>
      <c r="F54" s="68">
        <v>-0.4</v>
      </c>
      <c r="G54" s="68">
        <v>-1.2</v>
      </c>
      <c r="H54" s="68">
        <v>-1.5</v>
      </c>
      <c r="I54" s="68">
        <v>-6.8</v>
      </c>
      <c r="J54" s="68">
        <v>-4.5999999999999996</v>
      </c>
      <c r="K54" s="68">
        <v>2.7</v>
      </c>
      <c r="L54" s="68">
        <v>-3.2</v>
      </c>
      <c r="M54" s="68">
        <v>4.3</v>
      </c>
      <c r="N54" s="68">
        <v>-1.4</v>
      </c>
      <c r="O54" s="68">
        <v>0</v>
      </c>
      <c r="P54" s="68">
        <v>0.1</v>
      </c>
      <c r="Q54" s="69">
        <v>7.2</v>
      </c>
      <c r="R54" s="68">
        <v>8.1</v>
      </c>
      <c r="S54" s="68">
        <v>-1.3</v>
      </c>
      <c r="T54" s="68">
        <v>9.4</v>
      </c>
      <c r="U54" s="68">
        <v>10.1</v>
      </c>
      <c r="V54" s="68">
        <v>8.1999999999999993</v>
      </c>
      <c r="W54" s="68">
        <v>2.6</v>
      </c>
      <c r="X54" s="68">
        <v>8.5</v>
      </c>
      <c r="Y54" s="68">
        <v>-3.6</v>
      </c>
      <c r="Z54" s="68">
        <v>-9.6999999999999993</v>
      </c>
      <c r="AA54" s="69">
        <v>4</v>
      </c>
      <c r="AB54" s="68">
        <v>2.7</v>
      </c>
      <c r="AC54" s="68">
        <v>7.1</v>
      </c>
      <c r="AD54" s="68">
        <v>10.3</v>
      </c>
      <c r="AE54" s="68">
        <v>-1.7</v>
      </c>
      <c r="AF54" s="68">
        <v>1</v>
      </c>
      <c r="AG54" s="68">
        <v>-3.7</v>
      </c>
      <c r="AH54" s="69">
        <v>-1.9</v>
      </c>
      <c r="AI54" s="41" t="s">
        <v>186</v>
      </c>
      <c r="AJ54" s="68">
        <v>-5</v>
      </c>
      <c r="AK54" s="68">
        <v>-7.7</v>
      </c>
      <c r="AL54" s="68">
        <v>-6.3</v>
      </c>
      <c r="AM54" s="68">
        <v>-1.2</v>
      </c>
      <c r="AN54" s="68">
        <v>-0.5</v>
      </c>
      <c r="AO54" s="68">
        <v>-21.9</v>
      </c>
      <c r="AP54" s="68">
        <v>-6.4</v>
      </c>
      <c r="AQ54" s="68">
        <v>-3.4</v>
      </c>
      <c r="AR54" s="68">
        <v>-4.4000000000000004</v>
      </c>
      <c r="AS54" s="68">
        <v>-1.4</v>
      </c>
      <c r="AT54" s="68">
        <v>3.5</v>
      </c>
      <c r="AU54" s="68" t="s">
        <v>187</v>
      </c>
      <c r="AV54" s="68">
        <v>1.7</v>
      </c>
      <c r="AW54" s="68">
        <v>-4.5999999999999996</v>
      </c>
      <c r="AX54" s="68">
        <v>-1.4</v>
      </c>
      <c r="AY54" s="69">
        <v>-0.5</v>
      </c>
      <c r="AZ54" s="68">
        <v>-1.7</v>
      </c>
      <c r="BA54" s="68">
        <v>-1.3</v>
      </c>
      <c r="BB54" s="68">
        <v>3.8</v>
      </c>
      <c r="BC54" s="68">
        <v>5.2</v>
      </c>
      <c r="BD54" s="68">
        <v>-3.7</v>
      </c>
      <c r="BE54" s="68">
        <v>1</v>
      </c>
      <c r="BF54" s="68">
        <v>-1.6</v>
      </c>
      <c r="BG54" s="68">
        <v>-3.1</v>
      </c>
      <c r="BH54" s="68">
        <v>-4.3</v>
      </c>
      <c r="BI54" s="68">
        <v>1.3</v>
      </c>
      <c r="BJ54" s="68">
        <v>-1</v>
      </c>
      <c r="BK54" s="68">
        <v>-1.5</v>
      </c>
      <c r="BL54" s="68">
        <v>-1.7</v>
      </c>
      <c r="BM54" s="68">
        <v>-2.4</v>
      </c>
      <c r="BN54" s="68">
        <v>-2.4</v>
      </c>
      <c r="BO54" s="69">
        <v>5.4</v>
      </c>
    </row>
    <row r="55" spans="1:67" s="10" customFormat="1" ht="11.25" customHeight="1">
      <c r="A55" s="48" t="s">
        <v>188</v>
      </c>
      <c r="B55" s="51" t="s">
        <v>187</v>
      </c>
      <c r="C55" s="51" t="s">
        <v>187</v>
      </c>
      <c r="D55" s="51" t="s">
        <v>187</v>
      </c>
      <c r="E55" s="51"/>
      <c r="F55" s="70">
        <v>-1.4312245387011742</v>
      </c>
      <c r="G55" s="70">
        <v>-3.3091460588605228</v>
      </c>
      <c r="H55" s="70">
        <v>-10.491273996509593</v>
      </c>
      <c r="I55" s="70">
        <v>-1.4300442316006579</v>
      </c>
      <c r="J55" s="70">
        <v>-0.90733770156605353</v>
      </c>
      <c r="K55" s="70">
        <v>-2.5179700355070542</v>
      </c>
      <c r="L55" s="70">
        <v>-3.2750560046751724</v>
      </c>
      <c r="M55" s="70">
        <v>-3.8741659618456867</v>
      </c>
      <c r="N55" s="70">
        <v>-3.2829062467839911</v>
      </c>
      <c r="O55" s="70">
        <v>-9.9145829638824807</v>
      </c>
      <c r="P55" s="70">
        <v>2.3444041306168018</v>
      </c>
      <c r="Q55" s="71">
        <v>-0.21307556387070423</v>
      </c>
      <c r="R55" s="70">
        <v>-5.0045011866764906</v>
      </c>
      <c r="S55" s="70">
        <v>-1.3826053042121684</v>
      </c>
      <c r="T55" s="70">
        <v>4.320068359375</v>
      </c>
      <c r="U55" s="70">
        <v>-3.7251296196970811</v>
      </c>
      <c r="V55" s="70">
        <v>18.454704536276754</v>
      </c>
      <c r="W55" s="70">
        <v>1.9477582646391272</v>
      </c>
      <c r="X55" s="70">
        <v>2.3026440575092058</v>
      </c>
      <c r="Y55" s="70">
        <v>1.6777817832251809</v>
      </c>
      <c r="Z55" s="70">
        <v>-0.76597992604332354</v>
      </c>
      <c r="AA55" s="71">
        <v>2.4281718789727944</v>
      </c>
      <c r="AB55" s="70">
        <v>-2.9230590423059044</v>
      </c>
      <c r="AC55" s="70">
        <v>-2.3421926910299002</v>
      </c>
      <c r="AD55" s="70">
        <v>-7.325402070940731</v>
      </c>
      <c r="AE55" s="70">
        <v>-16</v>
      </c>
      <c r="AF55" s="70">
        <v>-3.7261588985726979</v>
      </c>
      <c r="AG55" s="70">
        <v>-1.2421165974465398</v>
      </c>
      <c r="AH55" s="71">
        <v>13.880496811010397</v>
      </c>
      <c r="AI55" s="48" t="s">
        <v>188</v>
      </c>
      <c r="AJ55" s="70">
        <v>-4.5606089199220037</v>
      </c>
      <c r="AK55" s="70">
        <v>2.4227234753550544</v>
      </c>
      <c r="AL55" s="70">
        <v>-5.9712684505485791</v>
      </c>
      <c r="AM55" s="70">
        <v>-2.8373716977957222</v>
      </c>
      <c r="AN55" s="70">
        <v>-1.2320916905444126</v>
      </c>
      <c r="AO55" s="70">
        <v>-7.2714182865370809</v>
      </c>
      <c r="AP55" s="70">
        <v>-6.380983895874702</v>
      </c>
      <c r="AQ55" s="70">
        <v>-6.802063185041912</v>
      </c>
      <c r="AR55" s="70">
        <v>-4.8087583148558757</v>
      </c>
      <c r="AS55" s="70">
        <v>1.4007621794211556</v>
      </c>
      <c r="AT55" s="70" t="s">
        <v>187</v>
      </c>
      <c r="AU55" s="70" t="s">
        <v>187</v>
      </c>
      <c r="AV55" s="70">
        <v>7.6249796450089642</v>
      </c>
      <c r="AW55" s="70">
        <v>1.281559603707249</v>
      </c>
      <c r="AX55" s="70">
        <v>0.87130136776720424</v>
      </c>
      <c r="AY55" s="71">
        <v>-1.3055670482232378</v>
      </c>
      <c r="AZ55" s="70">
        <v>-0.43294047178620515</v>
      </c>
      <c r="BA55" s="70">
        <v>7.0762928827445002</v>
      </c>
      <c r="BB55" s="70">
        <v>-2.0313163481953254</v>
      </c>
      <c r="BC55" s="70">
        <v>-2.2987241531016278</v>
      </c>
      <c r="BD55" s="70">
        <v>-4.4000000000000004</v>
      </c>
      <c r="BE55" s="70">
        <v>-0.90746085891717354</v>
      </c>
      <c r="BF55" s="70">
        <v>-4.5482507891366355</v>
      </c>
      <c r="BG55" s="70">
        <v>-1.4889196675900278</v>
      </c>
      <c r="BH55" s="70">
        <v>-6.0264714165023934</v>
      </c>
      <c r="BI55" s="70">
        <v>-2.5711857203569912</v>
      </c>
      <c r="BJ55" s="70">
        <v>-4.9626845345099966</v>
      </c>
      <c r="BK55" s="70">
        <v>-0.71744744335392641</v>
      </c>
      <c r="BL55" s="70">
        <v>-2.6307994380405835</v>
      </c>
      <c r="BM55" s="70">
        <v>-4.2697701740215876</v>
      </c>
      <c r="BN55" s="70">
        <v>2.2170895887303974</v>
      </c>
      <c r="BO55" s="71">
        <v>3.7541846006695292</v>
      </c>
    </row>
    <row r="56" spans="1:67" s="10" customFormat="1" ht="11.25" customHeight="1">
      <c r="A56" s="48" t="s">
        <v>189</v>
      </c>
      <c r="B56" s="51" t="s">
        <v>187</v>
      </c>
      <c r="C56" s="51" t="s">
        <v>187</v>
      </c>
      <c r="D56" s="51" t="s">
        <v>187</v>
      </c>
      <c r="E56" s="51"/>
      <c r="F56" s="70">
        <v>-6.4704118575431568E-2</v>
      </c>
      <c r="G56" s="70">
        <v>-1.0841642263253015</v>
      </c>
      <c r="H56" s="70">
        <v>-3.2414673854762821</v>
      </c>
      <c r="I56" s="70">
        <v>-2.9</v>
      </c>
      <c r="J56" s="70">
        <v>-3.240518201535858</v>
      </c>
      <c r="K56" s="70">
        <v>1.4103275957801253</v>
      </c>
      <c r="L56" s="70">
        <v>-0.7</v>
      </c>
      <c r="M56" s="70">
        <v>-3.0893315409996402</v>
      </c>
      <c r="N56" s="70">
        <v>0.2580336241753578</v>
      </c>
      <c r="O56" s="70">
        <v>-2.1686707459111942</v>
      </c>
      <c r="P56" s="70">
        <v>-0.42041632578856403</v>
      </c>
      <c r="Q56" s="71">
        <v>0.71090047393365108</v>
      </c>
      <c r="R56" s="70">
        <v>0.71936248115442858</v>
      </c>
      <c r="S56" s="70">
        <v>1.1330604496648355</v>
      </c>
      <c r="T56" s="70">
        <v>4.0300026913490772</v>
      </c>
      <c r="U56" s="70">
        <v>2.0951332422501912</v>
      </c>
      <c r="V56" s="70">
        <v>6.7907196969696937</v>
      </c>
      <c r="W56" s="70">
        <v>1.9967606523895398</v>
      </c>
      <c r="X56" s="70">
        <v>0.18169682586768321</v>
      </c>
      <c r="Y56" s="70">
        <v>3.4434875097868245</v>
      </c>
      <c r="Z56" s="70">
        <v>5.083843492147988</v>
      </c>
      <c r="AA56" s="71">
        <v>3.0677257871002395</v>
      </c>
      <c r="AB56" s="70">
        <v>-2.4051348564967268</v>
      </c>
      <c r="AC56" s="70">
        <v>-4.0029483472245886</v>
      </c>
      <c r="AD56" s="70">
        <v>-5.0999999999999996</v>
      </c>
      <c r="AE56" s="70">
        <v>4.112992270887017</v>
      </c>
      <c r="AF56" s="70">
        <v>0.3739176069273098</v>
      </c>
      <c r="AG56" s="70">
        <v>0.38549900704800688</v>
      </c>
      <c r="AH56" s="71">
        <v>-9.5</v>
      </c>
      <c r="AI56" s="48" t="s">
        <v>189</v>
      </c>
      <c r="AJ56" s="70">
        <v>-4.1284932770893619</v>
      </c>
      <c r="AK56" s="70">
        <v>-25.618542686242527</v>
      </c>
      <c r="AL56" s="70">
        <v>-1.3546694648478574</v>
      </c>
      <c r="AM56" s="70">
        <v>-4.322978677346045</v>
      </c>
      <c r="AN56" s="70">
        <v>-6.599941978532053</v>
      </c>
      <c r="AO56" s="70">
        <v>-8.9285714285714199</v>
      </c>
      <c r="AP56" s="70">
        <v>-2.2798232695139919</v>
      </c>
      <c r="AQ56" s="70">
        <v>1.6</v>
      </c>
      <c r="AR56" s="70">
        <v>-5.4107827437278599</v>
      </c>
      <c r="AS56" s="70">
        <v>4.3135263246995015</v>
      </c>
      <c r="AT56" s="70">
        <v>-2.3524006432345534</v>
      </c>
      <c r="AU56" s="70">
        <v>9</v>
      </c>
      <c r="AV56" s="70">
        <v>-0.40851836441351264</v>
      </c>
      <c r="AW56" s="70">
        <v>8.0937805686156938</v>
      </c>
      <c r="AX56" s="70">
        <v>5.7607769680147802</v>
      </c>
      <c r="AY56" s="71">
        <v>3.1242722064372064</v>
      </c>
      <c r="AZ56" s="70">
        <v>6.3</v>
      </c>
      <c r="BA56" s="70">
        <v>7.1406369548584481</v>
      </c>
      <c r="BB56" s="70">
        <v>-3.6565478157693732</v>
      </c>
      <c r="BC56" s="70">
        <v>-0.60189875792713288</v>
      </c>
      <c r="BD56" s="70">
        <v>-12.751789578824702</v>
      </c>
      <c r="BE56" s="70">
        <v>-11.42396892998212</v>
      </c>
      <c r="BF56" s="70">
        <v>0.98204946697799667</v>
      </c>
      <c r="BG56" s="70">
        <v>5.9783245459871237</v>
      </c>
      <c r="BH56" s="70">
        <v>2.3536609729297719</v>
      </c>
      <c r="BI56" s="70">
        <v>-0.67248273355142718</v>
      </c>
      <c r="BJ56" s="70">
        <v>7.5948641522405325E-2</v>
      </c>
      <c r="BK56" s="70">
        <v>-1.7884163405018194</v>
      </c>
      <c r="BL56" s="70">
        <v>2.316828843237051</v>
      </c>
      <c r="BM56" s="70">
        <v>-4.4781080217321856</v>
      </c>
      <c r="BN56" s="70">
        <v>-0.19949515511765714</v>
      </c>
      <c r="BO56" s="71">
        <v>-8.2365663836048597</v>
      </c>
    </row>
    <row r="57" spans="1:67" s="10" customFormat="1" ht="11.25" customHeight="1">
      <c r="A57" s="48" t="s">
        <v>190</v>
      </c>
      <c r="B57" s="51" t="s">
        <v>187</v>
      </c>
      <c r="C57" s="51" t="s">
        <v>187</v>
      </c>
      <c r="D57" s="51" t="s">
        <v>187</v>
      </c>
      <c r="E57" s="51"/>
      <c r="F57" s="70">
        <v>1.3575376141385931</v>
      </c>
      <c r="G57" s="70">
        <v>1.6405553680676421</v>
      </c>
      <c r="H57" s="70">
        <v>-1.9697336073832283</v>
      </c>
      <c r="I57" s="70">
        <v>0.35770098975516085</v>
      </c>
      <c r="J57" s="70">
        <v>3.83855763288945</v>
      </c>
      <c r="K57" s="70">
        <v>3.0749014454664936</v>
      </c>
      <c r="L57" s="70">
        <v>-4.2231513155110978E-2</v>
      </c>
      <c r="M57" s="70">
        <v>-3.132329575546644</v>
      </c>
      <c r="N57" s="70">
        <v>3.0937408793016541</v>
      </c>
      <c r="O57" s="70">
        <v>2.6594228415245613</v>
      </c>
      <c r="P57" s="70">
        <v>7.1795339921038703</v>
      </c>
      <c r="Q57" s="71">
        <v>3.0846800258565121</v>
      </c>
      <c r="R57" s="70">
        <v>-1.9994012488238733</v>
      </c>
      <c r="S57" s="70">
        <v>2.6969602169039097</v>
      </c>
      <c r="T57" s="70">
        <v>0.36856649006971054</v>
      </c>
      <c r="U57" s="70">
        <v>3.2786139784457102</v>
      </c>
      <c r="V57" s="70">
        <v>-3.6055368844827185</v>
      </c>
      <c r="W57" s="70">
        <v>3.7237185484268132</v>
      </c>
      <c r="X57" s="70">
        <v>3.7976089129066803</v>
      </c>
      <c r="Y57" s="70">
        <v>2.8090369016337213</v>
      </c>
      <c r="Z57" s="70">
        <v>-1.7983789260385019</v>
      </c>
      <c r="AA57" s="71">
        <v>6.6011038635223507</v>
      </c>
      <c r="AB57" s="70">
        <v>-0.77149029844133521</v>
      </c>
      <c r="AC57" s="70">
        <v>-2.2857480361467175</v>
      </c>
      <c r="AD57" s="70">
        <v>-2.1619250532648238</v>
      </c>
      <c r="AE57" s="70">
        <v>-3</v>
      </c>
      <c r="AF57" s="70">
        <v>-1.4737598849748235</v>
      </c>
      <c r="AG57" s="70">
        <v>2.0403413498836231</v>
      </c>
      <c r="AH57" s="71">
        <v>5.0211588541666741</v>
      </c>
      <c r="AI57" s="48" t="s">
        <v>190</v>
      </c>
      <c r="AJ57" s="70">
        <v>-0.30034804279637228</v>
      </c>
      <c r="AK57" s="70">
        <v>-3.5</v>
      </c>
      <c r="AL57" s="70">
        <v>-1.1201055218117428</v>
      </c>
      <c r="AM57" s="70">
        <v>1.0995972668446541</v>
      </c>
      <c r="AN57" s="70">
        <v>2.6660454521923782</v>
      </c>
      <c r="AO57" s="70">
        <v>4.3478260869565188</v>
      </c>
      <c r="AP57" s="70">
        <v>-2.9358572462020671</v>
      </c>
      <c r="AQ57" s="70">
        <v>4.0917993698373456</v>
      </c>
      <c r="AR57" s="70">
        <v>-4.8071003488610708</v>
      </c>
      <c r="AS57" s="70">
        <v>4.8906163783310141</v>
      </c>
      <c r="AT57" s="70">
        <v>5.1851503317178915</v>
      </c>
      <c r="AU57" s="70">
        <v>-2.7170868347338839</v>
      </c>
      <c r="AV57" s="70">
        <v>2.9169356982794659</v>
      </c>
      <c r="AW57" s="70">
        <v>6.4</v>
      </c>
      <c r="AX57" s="70">
        <v>-0.36378585872106628</v>
      </c>
      <c r="AY57" s="71">
        <v>1.338090990187335</v>
      </c>
      <c r="AZ57" s="70">
        <v>-4.7527456515041644</v>
      </c>
      <c r="BA57" s="70">
        <v>9.7187043215317903</v>
      </c>
      <c r="BB57" s="70">
        <v>2.8972467158538739</v>
      </c>
      <c r="BC57" s="70">
        <v>2</v>
      </c>
      <c r="BD57" s="70">
        <v>2.4995229917954553</v>
      </c>
      <c r="BE57" s="70">
        <v>5.7224713502740387</v>
      </c>
      <c r="BF57" s="70">
        <v>3.0553419440564555</v>
      </c>
      <c r="BG57" s="70">
        <v>5.5471103617920958</v>
      </c>
      <c r="BH57" s="70">
        <v>2.8680175179632394</v>
      </c>
      <c r="BI57" s="70">
        <v>2.1756633119853541</v>
      </c>
      <c r="BJ57" s="70">
        <v>2.9277699022963066</v>
      </c>
      <c r="BK57" s="70">
        <v>0.85937742707136167</v>
      </c>
      <c r="BL57" s="70">
        <v>-2.7269252006965949</v>
      </c>
      <c r="BM57" s="70">
        <v>3.3029094510318213</v>
      </c>
      <c r="BN57" s="70">
        <v>0.40692693672745861</v>
      </c>
      <c r="BO57" s="71">
        <v>3.6842410308919771</v>
      </c>
    </row>
    <row r="58" spans="1:67" s="10" customFormat="1" ht="11.25" customHeight="1">
      <c r="A58" s="48" t="s">
        <v>191</v>
      </c>
      <c r="B58" s="51" t="s">
        <v>187</v>
      </c>
      <c r="C58" s="51" t="s">
        <v>187</v>
      </c>
      <c r="D58" s="51" t="s">
        <v>187</v>
      </c>
      <c r="E58" s="51"/>
      <c r="F58" s="70">
        <v>-1.5381922915374879</v>
      </c>
      <c r="G58" s="70">
        <v>-0.19144998621858367</v>
      </c>
      <c r="H58" s="70">
        <v>-2.3022292568116054</v>
      </c>
      <c r="I58" s="70">
        <v>-2.0555055713198156</v>
      </c>
      <c r="J58" s="70">
        <v>-2.672143198870458</v>
      </c>
      <c r="K58" s="70">
        <v>-1.6381947985721568</v>
      </c>
      <c r="L58" s="70">
        <v>-5.7</v>
      </c>
      <c r="M58" s="70">
        <v>-0.32284100080710587</v>
      </c>
      <c r="N58" s="70">
        <v>0.72320164714967383</v>
      </c>
      <c r="O58" s="70">
        <v>-0.88692158175849301</v>
      </c>
      <c r="P58" s="70">
        <v>1.7917598211434127</v>
      </c>
      <c r="Q58" s="71">
        <v>2.5935587438547181</v>
      </c>
      <c r="R58" s="70">
        <v>0.3556699906172911</v>
      </c>
      <c r="S58" s="70">
        <v>-2.1831566922637657</v>
      </c>
      <c r="T58" s="70">
        <v>-8.5878546986835609</v>
      </c>
      <c r="U58" s="70">
        <v>-7.2919287475469163</v>
      </c>
      <c r="V58" s="70">
        <v>-10.476978979807738</v>
      </c>
      <c r="W58" s="70">
        <v>-0.17050197204717676</v>
      </c>
      <c r="X58" s="70">
        <v>-0.86028598937345491</v>
      </c>
      <c r="Y58" s="70">
        <v>-0.11529218930144136</v>
      </c>
      <c r="Z58" s="70">
        <v>-12.103430487490318</v>
      </c>
      <c r="AA58" s="71">
        <v>4.68238129306775</v>
      </c>
      <c r="AB58" s="70">
        <v>-2.2431780874606067</v>
      </c>
      <c r="AC58" s="70">
        <v>-3.3808833010960715</v>
      </c>
      <c r="AD58" s="70">
        <v>-8.0125536411964404</v>
      </c>
      <c r="AE58" s="70">
        <v>3.1870333272628004</v>
      </c>
      <c r="AF58" s="70">
        <v>-4.729528042187658</v>
      </c>
      <c r="AG58" s="70">
        <v>0</v>
      </c>
      <c r="AH58" s="71">
        <v>6</v>
      </c>
      <c r="AI58" s="48" t="s">
        <v>191</v>
      </c>
      <c r="AJ58" s="70">
        <v>-6.8413272364468707</v>
      </c>
      <c r="AK58" s="70">
        <v>-13.16088686753838</v>
      </c>
      <c r="AL58" s="70">
        <v>-8.8041654115925798</v>
      </c>
      <c r="AM58" s="70">
        <v>-2.8690358965177576</v>
      </c>
      <c r="AN58" s="70">
        <v>-2.8943122226704365</v>
      </c>
      <c r="AO58" s="70">
        <v>-10.8</v>
      </c>
      <c r="AP58" s="70">
        <v>-4.1550214272405466</v>
      </c>
      <c r="AQ58" s="70">
        <v>-8.2791344541252592</v>
      </c>
      <c r="AR58" s="70">
        <v>-6.5319320937752607</v>
      </c>
      <c r="AS58" s="70">
        <v>3.8077408075009922</v>
      </c>
      <c r="AT58" s="70">
        <v>1.7848356072466931</v>
      </c>
      <c r="AU58" s="70">
        <v>7.5583069392456181</v>
      </c>
      <c r="AV58" s="70">
        <v>1.5020112927630391</v>
      </c>
      <c r="AW58" s="70">
        <v>4.9328831425512698</v>
      </c>
      <c r="AX58" s="70">
        <v>0.61124225152091594</v>
      </c>
      <c r="AY58" s="71">
        <v>-3.4174986628632609</v>
      </c>
      <c r="AZ58" s="70">
        <v>1.8878233427454871</v>
      </c>
      <c r="BA58" s="70">
        <v>1.3129125097883776</v>
      </c>
      <c r="BB58" s="70">
        <v>-3.9704660720531582</v>
      </c>
      <c r="BC58" s="70">
        <v>-2.7507934981244486</v>
      </c>
      <c r="BD58" s="70">
        <v>-4.6723752792256157</v>
      </c>
      <c r="BE58" s="70">
        <v>-7.7479557932935927</v>
      </c>
      <c r="BF58" s="70">
        <v>-1.216512899909894</v>
      </c>
      <c r="BG58" s="70">
        <v>-6.0228343982402954</v>
      </c>
      <c r="BH58" s="70">
        <v>-0.11859019970589246</v>
      </c>
      <c r="BI58" s="70">
        <v>4.298071240531609E-2</v>
      </c>
      <c r="BJ58" s="70">
        <v>-1.1203598506805301</v>
      </c>
      <c r="BK58" s="70">
        <v>-1.2110886514582697</v>
      </c>
      <c r="BL58" s="70">
        <v>6.7538535435133662</v>
      </c>
      <c r="BM58" s="70">
        <v>-6.8574297188755073</v>
      </c>
      <c r="BN58" s="70">
        <v>-4.5362667723029766</v>
      </c>
      <c r="BO58" s="71">
        <v>10.228627860177397</v>
      </c>
    </row>
    <row r="59" spans="1:67" s="10" customFormat="1" ht="11.25" customHeight="1">
      <c r="A59" s="72" t="s">
        <v>192</v>
      </c>
      <c r="B59" s="63" t="s">
        <v>187</v>
      </c>
      <c r="C59" s="63" t="s">
        <v>187</v>
      </c>
      <c r="D59" s="63" t="s">
        <v>187</v>
      </c>
      <c r="E59" s="63"/>
      <c r="F59" s="74">
        <f t="shared" ref="F59:P59" si="6">(F19/F18-1)*100</f>
        <v>-1.5779653631727397</v>
      </c>
      <c r="G59" s="74">
        <f t="shared" si="6"/>
        <v>-2.0037915621747948</v>
      </c>
      <c r="H59" s="74">
        <f t="shared" si="6"/>
        <v>-2.6015969365749014</v>
      </c>
      <c r="I59" s="74">
        <f t="shared" si="6"/>
        <v>-4.7484454494064465</v>
      </c>
      <c r="J59" s="74">
        <f t="shared" si="6"/>
        <v>-2.5680681940797756</v>
      </c>
      <c r="K59" s="74">
        <f t="shared" si="6"/>
        <v>0.57460091158489934</v>
      </c>
      <c r="L59" s="74">
        <f t="shared" si="6"/>
        <v>-7.5468833648952067</v>
      </c>
      <c r="M59" s="74">
        <f t="shared" si="6"/>
        <v>0.7312232320066947</v>
      </c>
      <c r="N59" s="74">
        <f t="shared" si="6"/>
        <v>-0.67968111201963666</v>
      </c>
      <c r="O59" s="74">
        <f t="shared" si="6"/>
        <v>-1.0827290705339498</v>
      </c>
      <c r="P59" s="74">
        <f t="shared" si="6"/>
        <v>0.59824500852394547</v>
      </c>
      <c r="Q59" s="73">
        <v>5.5</v>
      </c>
      <c r="R59" s="74">
        <f t="shared" ref="R59:Z59" si="7">(R19/R18-1)*100</f>
        <v>-2.765698382327364</v>
      </c>
      <c r="S59" s="74">
        <f t="shared" si="7"/>
        <v>-0.3302407058976109</v>
      </c>
      <c r="T59" s="74">
        <f t="shared" si="7"/>
        <v>3.1830423002578545</v>
      </c>
      <c r="U59" s="74">
        <f t="shared" si="7"/>
        <v>2.4113879389892956</v>
      </c>
      <c r="V59" s="74">
        <f t="shared" si="7"/>
        <v>4.3600230177976762</v>
      </c>
      <c r="W59" s="74">
        <f t="shared" si="7"/>
        <v>-0.74340603601318334</v>
      </c>
      <c r="X59" s="74">
        <f t="shared" si="7"/>
        <v>-0.23559668006510881</v>
      </c>
      <c r="Y59" s="74">
        <f t="shared" si="7"/>
        <v>-1.9844801691049629</v>
      </c>
      <c r="Z59" s="74">
        <f t="shared" si="7"/>
        <v>-3.1545741324921273</v>
      </c>
      <c r="AA59" s="73">
        <v>0.5</v>
      </c>
      <c r="AB59" s="74">
        <f t="shared" ref="AB59:AH59" si="8">(AB19/AB18-1)*100</f>
        <v>-1.6763740857578369</v>
      </c>
      <c r="AC59" s="74">
        <f t="shared" si="8"/>
        <v>-1.1427618134045137</v>
      </c>
      <c r="AD59" s="74">
        <f t="shared" si="8"/>
        <v>0.59880239520959666</v>
      </c>
      <c r="AE59" s="74">
        <f t="shared" si="8"/>
        <v>-8.0833039181080206</v>
      </c>
      <c r="AF59" s="74">
        <f t="shared" si="8"/>
        <v>-0.99216710182767898</v>
      </c>
      <c r="AG59" s="74">
        <f t="shared" si="8"/>
        <v>0.7494198653326567</v>
      </c>
      <c r="AH59" s="73">
        <f t="shared" si="8"/>
        <v>-6.8261633011413529</v>
      </c>
      <c r="AI59" s="72" t="s">
        <v>192</v>
      </c>
      <c r="AJ59" s="74">
        <f>(AJ19/AJ18-1)*100</f>
        <v>-2.4889316561573227</v>
      </c>
      <c r="AK59" s="74">
        <v>-8.8000000000000007</v>
      </c>
      <c r="AL59" s="74">
        <f>(AL19/AL18-1)*100</f>
        <v>-2.1009295522106286</v>
      </c>
      <c r="AM59" s="74">
        <f>(AM19/AM18-1)*100</f>
        <v>-2.315561494861984</v>
      </c>
      <c r="AN59" s="74">
        <f>(AN19/AN18-1)*100</f>
        <v>-3.1207809741406134</v>
      </c>
      <c r="AO59" s="74">
        <v>0.3</v>
      </c>
      <c r="AP59" s="74">
        <f t="shared" ref="AP59:AV59" si="9">(AP19/AP18-1)*100</f>
        <v>-3.8361845515811233</v>
      </c>
      <c r="AQ59" s="74">
        <f t="shared" si="9"/>
        <v>-0.24982155603141543</v>
      </c>
      <c r="AR59" s="74">
        <f t="shared" si="9"/>
        <v>-3.2347344750043194</v>
      </c>
      <c r="AS59" s="74">
        <f t="shared" si="9"/>
        <v>1.6559227931586928</v>
      </c>
      <c r="AT59" s="74">
        <f t="shared" si="9"/>
        <v>3.5817878175265827</v>
      </c>
      <c r="AU59" s="74">
        <f t="shared" si="9"/>
        <v>9.5301833757194245</v>
      </c>
      <c r="AV59" s="74">
        <f t="shared" si="9"/>
        <v>4.0575916230366493</v>
      </c>
      <c r="AW59" s="74">
        <v>-0.5</v>
      </c>
      <c r="AX59" s="74">
        <f t="shared" ref="AX59:BO59" si="10">(AX19/AX18-1)*100</f>
        <v>-1.5665086646765358</v>
      </c>
      <c r="AY59" s="73">
        <f t="shared" si="10"/>
        <v>-1.9532286535066889</v>
      </c>
      <c r="AZ59" s="74">
        <f t="shared" si="10"/>
        <v>-5.3273044731682813</v>
      </c>
      <c r="BA59" s="74">
        <f t="shared" si="10"/>
        <v>7.5676055489751315</v>
      </c>
      <c r="BB59" s="74">
        <f t="shared" si="10"/>
        <v>-7.5385149478404916</v>
      </c>
      <c r="BC59" s="74">
        <f t="shared" si="10"/>
        <v>-10.402781581910581</v>
      </c>
      <c r="BD59" s="74">
        <f t="shared" si="10"/>
        <v>1.9527436047650504E-2</v>
      </c>
      <c r="BE59" s="74">
        <f t="shared" si="10"/>
        <v>1.0932590870775805</v>
      </c>
      <c r="BF59" s="74">
        <f t="shared" si="10"/>
        <v>2.9118555403106816</v>
      </c>
      <c r="BG59" s="74">
        <f t="shared" si="10"/>
        <v>16.760477039678999</v>
      </c>
      <c r="BH59" s="74">
        <f t="shared" si="10"/>
        <v>2.2820098784194442</v>
      </c>
      <c r="BI59" s="74">
        <f t="shared" si="10"/>
        <v>-0.7930114745001271</v>
      </c>
      <c r="BJ59" s="74">
        <f t="shared" si="10"/>
        <v>1.7985358464374102</v>
      </c>
      <c r="BK59" s="74">
        <f t="shared" si="10"/>
        <v>-3.4342182442478886</v>
      </c>
      <c r="BL59" s="74">
        <f t="shared" si="10"/>
        <v>-0.41721716153257926</v>
      </c>
      <c r="BM59" s="74">
        <f t="shared" si="10"/>
        <v>-4.5471457332911474</v>
      </c>
      <c r="BN59" s="74">
        <f t="shared" si="10"/>
        <v>-1.5433313826674455</v>
      </c>
      <c r="BO59" s="73">
        <f t="shared" si="10"/>
        <v>-12.978067024468587</v>
      </c>
    </row>
    <row r="60" spans="1:67" s="10" customFormat="1" ht="12">
      <c r="A60" s="37" t="s">
        <v>208</v>
      </c>
      <c r="B60" s="38"/>
      <c r="C60" s="38"/>
      <c r="F60" s="76"/>
      <c r="G60" s="76"/>
      <c r="H60" s="77"/>
      <c r="I60" s="76"/>
      <c r="J60" s="76"/>
      <c r="K60" s="77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37" t="s">
        <v>1</v>
      </c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</row>
    <row r="61" spans="1:67" s="10" customFormat="1" ht="11.25" customHeight="1">
      <c r="A61" s="41" t="s">
        <v>186</v>
      </c>
      <c r="B61" s="44" t="s">
        <v>187</v>
      </c>
      <c r="C61" s="44" t="s">
        <v>187</v>
      </c>
      <c r="D61" s="44" t="s">
        <v>187</v>
      </c>
      <c r="E61" s="44"/>
      <c r="F61" s="68">
        <v>-0.9</v>
      </c>
      <c r="G61" s="68">
        <v>-2</v>
      </c>
      <c r="H61" s="68">
        <v>-6.6</v>
      </c>
      <c r="I61" s="68">
        <v>-5.2</v>
      </c>
      <c r="J61" s="68">
        <v>-3.3</v>
      </c>
      <c r="K61" s="68">
        <v>2.9</v>
      </c>
      <c r="L61" s="68">
        <v>-3.1</v>
      </c>
      <c r="M61" s="68">
        <v>0</v>
      </c>
      <c r="N61" s="68">
        <v>-0.5</v>
      </c>
      <c r="O61" s="68">
        <v>-0.4</v>
      </c>
      <c r="P61" s="68">
        <v>-0.7</v>
      </c>
      <c r="Q61" s="69">
        <v>6.7</v>
      </c>
      <c r="R61" s="68">
        <v>6</v>
      </c>
      <c r="S61" s="68">
        <v>-2.4</v>
      </c>
      <c r="T61" s="68">
        <v>6.9</v>
      </c>
      <c r="U61" s="68">
        <v>7.8</v>
      </c>
      <c r="V61" s="68">
        <v>5.7</v>
      </c>
      <c r="W61" s="68">
        <v>2.9</v>
      </c>
      <c r="X61" s="68">
        <v>9.9</v>
      </c>
      <c r="Y61" s="68">
        <v>-2.7</v>
      </c>
      <c r="Z61" s="68">
        <v>-6.2</v>
      </c>
      <c r="AA61" s="69">
        <v>-0.1</v>
      </c>
      <c r="AB61" s="68">
        <v>4.8</v>
      </c>
      <c r="AC61" s="68">
        <v>11.6</v>
      </c>
      <c r="AD61" s="68">
        <v>11</v>
      </c>
      <c r="AE61" s="68">
        <v>1.7</v>
      </c>
      <c r="AF61" s="68">
        <v>0.3</v>
      </c>
      <c r="AG61" s="68">
        <v>-0.5</v>
      </c>
      <c r="AH61" s="69">
        <v>-3.4</v>
      </c>
      <c r="AI61" s="41" t="s">
        <v>186</v>
      </c>
      <c r="AJ61" s="68">
        <v>-3.8</v>
      </c>
      <c r="AK61" s="68">
        <v>-8.1</v>
      </c>
      <c r="AL61" s="68">
        <v>-3.7</v>
      </c>
      <c r="AM61" s="68">
        <v>-0.3</v>
      </c>
      <c r="AN61" s="68">
        <v>-2</v>
      </c>
      <c r="AO61" s="68">
        <v>-20.7</v>
      </c>
      <c r="AP61" s="68">
        <v>-6.7</v>
      </c>
      <c r="AQ61" s="68">
        <v>-2.5</v>
      </c>
      <c r="AR61" s="68">
        <v>-5.7</v>
      </c>
      <c r="AS61" s="68">
        <v>-1.9</v>
      </c>
      <c r="AT61" s="68">
        <v>4.5</v>
      </c>
      <c r="AU61" s="68" t="s">
        <v>187</v>
      </c>
      <c r="AV61" s="68">
        <v>2.5</v>
      </c>
      <c r="AW61" s="68">
        <v>-6.2</v>
      </c>
      <c r="AX61" s="68">
        <v>-0.8</v>
      </c>
      <c r="AY61" s="69">
        <v>-1.1000000000000001</v>
      </c>
      <c r="AZ61" s="68">
        <v>-1.2</v>
      </c>
      <c r="BA61" s="68">
        <v>2</v>
      </c>
      <c r="BB61" s="68">
        <v>0.6</v>
      </c>
      <c r="BC61" s="68">
        <v>1.3</v>
      </c>
      <c r="BD61" s="68">
        <v>-5.5</v>
      </c>
      <c r="BE61" s="68">
        <v>-0.7</v>
      </c>
      <c r="BF61" s="68">
        <v>-2.8</v>
      </c>
      <c r="BG61" s="68">
        <v>3</v>
      </c>
      <c r="BH61" s="68">
        <v>-4.3</v>
      </c>
      <c r="BI61" s="68">
        <v>-3.9</v>
      </c>
      <c r="BJ61" s="68">
        <v>-2.6</v>
      </c>
      <c r="BK61" s="68" t="s">
        <v>209</v>
      </c>
      <c r="BL61" s="68">
        <v>-2.5</v>
      </c>
      <c r="BM61" s="68" t="s">
        <v>210</v>
      </c>
      <c r="BN61" s="68">
        <v>-2.9</v>
      </c>
      <c r="BO61" s="69" t="s">
        <v>210</v>
      </c>
    </row>
    <row r="62" spans="1:67" s="10" customFormat="1" ht="11.25" customHeight="1">
      <c r="A62" s="48" t="s">
        <v>188</v>
      </c>
      <c r="B62" s="51" t="s">
        <v>187</v>
      </c>
      <c r="C62" s="51" t="s">
        <v>187</v>
      </c>
      <c r="D62" s="51" t="s">
        <v>187</v>
      </c>
      <c r="E62" s="51"/>
      <c r="F62" s="70">
        <v>-1.1346284239730977</v>
      </c>
      <c r="G62" s="70">
        <v>-2.1347632174701658</v>
      </c>
      <c r="H62" s="70">
        <v>-3.3383088515222283</v>
      </c>
      <c r="I62" s="70">
        <v>-0.13175707355689781</v>
      </c>
      <c r="J62" s="70">
        <v>-0.60916519715752315</v>
      </c>
      <c r="K62" s="70">
        <v>-2.6153546808262149</v>
      </c>
      <c r="L62" s="70">
        <v>0.12934161006710099</v>
      </c>
      <c r="M62" s="70">
        <v>-6.854811978532652</v>
      </c>
      <c r="N62" s="70">
        <v>-1.510087827682284</v>
      </c>
      <c r="O62" s="70">
        <v>-9.6435135043956706</v>
      </c>
      <c r="P62" s="70">
        <v>2.7</v>
      </c>
      <c r="Q62" s="71">
        <v>-1.5908043036200326</v>
      </c>
      <c r="R62" s="70">
        <v>-5.7584337169409565</v>
      </c>
      <c r="S62" s="70">
        <v>-1.2838891934055709</v>
      </c>
      <c r="T62" s="70">
        <v>1.9746513776881756</v>
      </c>
      <c r="U62" s="70">
        <v>-5.5202449653553316</v>
      </c>
      <c r="V62" s="70">
        <v>15.3</v>
      </c>
      <c r="W62" s="70">
        <v>1.744269725188758</v>
      </c>
      <c r="X62" s="70">
        <v>2.5076593762617421</v>
      </c>
      <c r="Y62" s="70">
        <v>1.3736608008227336</v>
      </c>
      <c r="Z62" s="70">
        <v>3.6928109445733242</v>
      </c>
      <c r="AA62" s="71">
        <v>2.7511600559364524E-2</v>
      </c>
      <c r="AB62" s="70">
        <v>-1.1436446459326959</v>
      </c>
      <c r="AC62" s="70">
        <v>0.88616457538235238</v>
      </c>
      <c r="AD62" s="70">
        <v>-6.4837558738049665</v>
      </c>
      <c r="AE62" s="70">
        <v>-13.5</v>
      </c>
      <c r="AF62" s="70">
        <v>-4.1097200184986917</v>
      </c>
      <c r="AG62" s="70">
        <v>2.6589224558767768</v>
      </c>
      <c r="AH62" s="71">
        <v>12.197533803951146</v>
      </c>
      <c r="AI62" s="48" t="s">
        <v>188</v>
      </c>
      <c r="AJ62" s="70">
        <v>-4.0810139898713658</v>
      </c>
      <c r="AK62" s="70">
        <v>2.7309162240271263</v>
      </c>
      <c r="AL62" s="70">
        <v>-5</v>
      </c>
      <c r="AM62" s="70">
        <v>-2.2000000000000002</v>
      </c>
      <c r="AN62" s="70">
        <v>-2.3067177948015853</v>
      </c>
      <c r="AO62" s="70">
        <v>-6.2</v>
      </c>
      <c r="AP62" s="70">
        <v>-6.3809838958747065</v>
      </c>
      <c r="AQ62" s="70">
        <v>-6.61529377258708</v>
      </c>
      <c r="AR62" s="70">
        <v>-5.2823465819461575</v>
      </c>
      <c r="AS62" s="70">
        <v>1.0974697701108198</v>
      </c>
      <c r="AT62" s="70" t="s">
        <v>187</v>
      </c>
      <c r="AU62" s="70" t="s">
        <v>187</v>
      </c>
      <c r="AV62" s="70">
        <v>9.3000000000000007</v>
      </c>
      <c r="AW62" s="70">
        <v>0.37815619792591804</v>
      </c>
      <c r="AX62" s="70">
        <v>0.77053083693027702</v>
      </c>
      <c r="AY62" s="71">
        <v>-3</v>
      </c>
      <c r="AZ62" s="70">
        <v>1.8068093335519251</v>
      </c>
      <c r="BA62" s="70">
        <v>2.9579739257158622</v>
      </c>
      <c r="BB62" s="70">
        <v>-4.7923385308020698</v>
      </c>
      <c r="BC62" s="70">
        <v>-5.3282210785868642</v>
      </c>
      <c r="BD62" s="70">
        <v>-4.4000000000000004</v>
      </c>
      <c r="BE62" s="70">
        <v>-3.5126201157908241</v>
      </c>
      <c r="BF62" s="70">
        <v>-3.8</v>
      </c>
      <c r="BG62" s="70">
        <v>9.335272289023294</v>
      </c>
      <c r="BH62" s="70">
        <v>-4.7887248394147832</v>
      </c>
      <c r="BI62" s="70">
        <v>-3.8215061405300901</v>
      </c>
      <c r="BJ62" s="70">
        <v>-5.5</v>
      </c>
      <c r="BK62" s="70" t="s">
        <v>209</v>
      </c>
      <c r="BL62" s="70">
        <v>-2.9220333380264947</v>
      </c>
      <c r="BM62" s="70" t="s">
        <v>210</v>
      </c>
      <c r="BN62" s="70">
        <v>2.5246635794688075</v>
      </c>
      <c r="BO62" s="71" t="s">
        <v>210</v>
      </c>
    </row>
    <row r="63" spans="1:67" s="10" customFormat="1" ht="11.25" customHeight="1">
      <c r="A63" s="48" t="s">
        <v>189</v>
      </c>
      <c r="B63" s="51" t="s">
        <v>187</v>
      </c>
      <c r="C63" s="51" t="s">
        <v>187</v>
      </c>
      <c r="D63" s="51" t="s">
        <v>187</v>
      </c>
      <c r="E63" s="51"/>
      <c r="F63" s="70">
        <v>-6.4704118575434677E-2</v>
      </c>
      <c r="G63" s="70">
        <v>-0.98514937570101324</v>
      </c>
      <c r="H63" s="70">
        <v>-1.9</v>
      </c>
      <c r="I63" s="70">
        <v>-4.6590769839793751</v>
      </c>
      <c r="J63" s="70">
        <v>-4.4000000000000004</v>
      </c>
      <c r="K63" s="70">
        <v>1.006302386235177</v>
      </c>
      <c r="L63" s="70">
        <v>1.1000000000000001</v>
      </c>
      <c r="M63" s="70">
        <v>-2.7977247151450797</v>
      </c>
      <c r="N63" s="70">
        <v>1.8882455530237365</v>
      </c>
      <c r="O63" s="70">
        <v>-2.1686707459112</v>
      </c>
      <c r="P63" s="70">
        <v>-0.91583714008812933</v>
      </c>
      <c r="Q63" s="71">
        <v>1.1153619216201349</v>
      </c>
      <c r="R63" s="70">
        <v>1.1238579128056756</v>
      </c>
      <c r="S63" s="70">
        <v>1.4373725673669355</v>
      </c>
      <c r="T63" s="70">
        <v>2.5936910171095349</v>
      </c>
      <c r="U63" s="70">
        <v>0.88451901408119227</v>
      </c>
      <c r="V63" s="70">
        <v>5.005624087482488</v>
      </c>
      <c r="W63" s="70">
        <v>2.2011629783462325</v>
      </c>
      <c r="X63" s="70">
        <v>3.1737351450748577</v>
      </c>
      <c r="Y63" s="70">
        <v>2.6225074501853243</v>
      </c>
      <c r="Z63" s="70">
        <v>1.6284753308974729</v>
      </c>
      <c r="AA63" s="71">
        <v>-0.41765624434758308</v>
      </c>
      <c r="AB63" s="70">
        <v>-0.4134029147925844</v>
      </c>
      <c r="AC63" s="70">
        <v>0.20569066051714913</v>
      </c>
      <c r="AD63" s="70">
        <v>-4.0999999999999996</v>
      </c>
      <c r="AE63" s="70">
        <v>6.2377472151908364</v>
      </c>
      <c r="AF63" s="70">
        <v>0.37391760692730713</v>
      </c>
      <c r="AG63" s="70">
        <v>3.1711192261541896</v>
      </c>
      <c r="AH63" s="71">
        <v>-11.3</v>
      </c>
      <c r="AI63" s="48" t="s">
        <v>189</v>
      </c>
      <c r="AJ63" s="70">
        <v>-5.0999999999999996</v>
      </c>
      <c r="AK63" s="70">
        <v>-26.933735448175383</v>
      </c>
      <c r="AL63" s="70">
        <v>-2.8</v>
      </c>
      <c r="AM63" s="70">
        <v>-5.5</v>
      </c>
      <c r="AN63" s="70">
        <v>-7.9802384024946491</v>
      </c>
      <c r="AO63" s="70">
        <v>-7.9156435071500653</v>
      </c>
      <c r="AP63" s="70">
        <v>-2.4748735224690535</v>
      </c>
      <c r="AQ63" s="70">
        <v>1.5</v>
      </c>
      <c r="AR63" s="70">
        <v>-5.8813758644058396</v>
      </c>
      <c r="AS63" s="70">
        <v>3.5884074723927455</v>
      </c>
      <c r="AT63" s="70">
        <v>-3.1</v>
      </c>
      <c r="AU63" s="70" t="s">
        <v>187</v>
      </c>
      <c r="AV63" s="70">
        <v>0.90322354162763929</v>
      </c>
      <c r="AW63" s="70">
        <v>6.4963355355819772</v>
      </c>
      <c r="AX63" s="70">
        <v>6.5063212165304947</v>
      </c>
      <c r="AY63" s="71">
        <v>0.21795160975432282</v>
      </c>
      <c r="AZ63" s="70">
        <v>9.0861003776872025</v>
      </c>
      <c r="BA63" s="70">
        <v>8.1136598939035736</v>
      </c>
      <c r="BB63" s="70">
        <v>-6</v>
      </c>
      <c r="BC63" s="70">
        <v>-3.0262426906606237</v>
      </c>
      <c r="BD63" s="70">
        <v>-13.358281607571698</v>
      </c>
      <c r="BE63" s="70">
        <v>-13.330693669258437</v>
      </c>
      <c r="BF63" s="70">
        <v>2.1052067411304165</v>
      </c>
      <c r="BG63" s="70">
        <v>19.210713775013616</v>
      </c>
      <c r="BH63" s="70">
        <v>3.5968228470948986</v>
      </c>
      <c r="BI63" s="70">
        <v>-1.3629421385813743</v>
      </c>
      <c r="BJ63" s="70">
        <v>-0.22338121483309692</v>
      </c>
      <c r="BK63" s="70" t="s">
        <v>209</v>
      </c>
      <c r="BL63" s="70">
        <v>1.9091920749372946</v>
      </c>
      <c r="BM63" s="70" t="s">
        <v>210</v>
      </c>
      <c r="BN63" s="70">
        <v>-0.19949515511765981</v>
      </c>
      <c r="BO63" s="71" t="s">
        <v>210</v>
      </c>
    </row>
    <row r="64" spans="1:67" s="10" customFormat="1" ht="11.25" customHeight="1">
      <c r="A64" s="48" t="s">
        <v>190</v>
      </c>
      <c r="B64" s="51" t="s">
        <v>187</v>
      </c>
      <c r="C64" s="51" t="s">
        <v>187</v>
      </c>
      <c r="D64" s="51" t="s">
        <v>187</v>
      </c>
      <c r="E64" s="51"/>
      <c r="F64" s="70">
        <v>-0.23864408057224296</v>
      </c>
      <c r="G64" s="70">
        <v>-0.15662537517913222</v>
      </c>
      <c r="H64" s="70">
        <v>-2.3602924376327081</v>
      </c>
      <c r="I64" s="70">
        <v>-1.8986305085482229</v>
      </c>
      <c r="J64" s="70">
        <v>-0.25114540548563014</v>
      </c>
      <c r="K64" s="70">
        <v>1.6517765734383545</v>
      </c>
      <c r="L64" s="70">
        <v>-1.1298036727548038</v>
      </c>
      <c r="M64" s="70">
        <v>-0.8</v>
      </c>
      <c r="N64" s="70">
        <v>2.1741733194267994</v>
      </c>
      <c r="O64" s="71">
        <v>1.2</v>
      </c>
      <c r="P64" s="78">
        <v>4.6675136641639341</v>
      </c>
      <c r="Q64" s="71">
        <v>1.3615339487281375</v>
      </c>
      <c r="R64" s="70">
        <v>-2.8735393942753973</v>
      </c>
      <c r="S64" s="70">
        <v>0.19215630917453552</v>
      </c>
      <c r="T64" s="70">
        <v>-1.0171928105821451</v>
      </c>
      <c r="U64" s="70">
        <v>2.4589424389342298</v>
      </c>
      <c r="V64" s="70">
        <v>-5.6805644662257606</v>
      </c>
      <c r="W64" s="70">
        <v>-1</v>
      </c>
      <c r="X64" s="70">
        <v>0.2875448433880905</v>
      </c>
      <c r="Y64" s="70">
        <v>-2.735064426079731</v>
      </c>
      <c r="Z64" s="70">
        <v>-8.2227840430266355</v>
      </c>
      <c r="AA64" s="71">
        <v>1.7186105567961363</v>
      </c>
      <c r="AB64" s="70">
        <v>0.12967679269291921</v>
      </c>
      <c r="AC64" s="70">
        <v>0.32264061997256022</v>
      </c>
      <c r="AD64" s="70">
        <v>-1.6702764354420339</v>
      </c>
      <c r="AE64" s="70">
        <v>-2.8</v>
      </c>
      <c r="AF64" s="70">
        <v>-2.061391535760265</v>
      </c>
      <c r="AG64" s="70">
        <v>4.1227972957996144</v>
      </c>
      <c r="AH64" s="71">
        <v>1.9</v>
      </c>
      <c r="AI64" s="48" t="s">
        <v>190</v>
      </c>
      <c r="AJ64" s="70">
        <v>-2.5418846948156073</v>
      </c>
      <c r="AK64" s="70">
        <v>-4.4150484441090327</v>
      </c>
      <c r="AL64" s="70">
        <v>-3.5318102651821732</v>
      </c>
      <c r="AM64" s="70">
        <v>-1.3662465689320555</v>
      </c>
      <c r="AN64" s="70">
        <v>-0.61370236961046487</v>
      </c>
      <c r="AO64" s="70">
        <v>2.9071263184975464</v>
      </c>
      <c r="AP64" s="70">
        <v>-5.1181400256129592</v>
      </c>
      <c r="AQ64" s="70">
        <v>1.7515145355203856</v>
      </c>
      <c r="AR64" s="70">
        <v>-6.4902753918085097</v>
      </c>
      <c r="AS64" s="70">
        <v>0.27783592574668603</v>
      </c>
      <c r="AT64" s="70">
        <v>4.0999999999999996</v>
      </c>
      <c r="AU64" s="70" t="s">
        <v>187</v>
      </c>
      <c r="AV64" s="70">
        <v>3.2266155449141962</v>
      </c>
      <c r="AW64" s="70">
        <v>-2.3476452778817816</v>
      </c>
      <c r="AX64" s="70">
        <v>-0.36378585872107294</v>
      </c>
      <c r="AY64" s="71">
        <v>-0.25778445847701903</v>
      </c>
      <c r="AZ64" s="70">
        <v>-4.1778125266641553</v>
      </c>
      <c r="BA64" s="70">
        <v>10.380990263110434</v>
      </c>
      <c r="BB64" s="70">
        <v>0.78084888918105833</v>
      </c>
      <c r="BC64" s="70">
        <v>0</v>
      </c>
      <c r="BD64" s="70">
        <v>0.39130557472621774</v>
      </c>
      <c r="BE64" s="70">
        <v>3.3455242915679833</v>
      </c>
      <c r="BF64" s="70">
        <v>1.6</v>
      </c>
      <c r="BG64" s="70">
        <v>12.2</v>
      </c>
      <c r="BH64" s="70">
        <v>1.1000000000000001</v>
      </c>
      <c r="BI64" s="70">
        <v>-2.3812806276552578E-2</v>
      </c>
      <c r="BJ64" s="70">
        <v>0.51540029521122221</v>
      </c>
      <c r="BK64" s="70" t="s">
        <v>209</v>
      </c>
      <c r="BL64" s="70">
        <v>-4.2</v>
      </c>
      <c r="BM64" s="70" t="s">
        <v>210</v>
      </c>
      <c r="BN64" s="70">
        <v>-1.17428451109501</v>
      </c>
      <c r="BO64" s="71" t="s">
        <v>210</v>
      </c>
    </row>
    <row r="65" spans="1:67" s="10" customFormat="1" ht="11.25" customHeight="1">
      <c r="A65" s="48" t="s">
        <v>191</v>
      </c>
      <c r="B65" s="51" t="s">
        <v>187</v>
      </c>
      <c r="C65" s="51" t="s">
        <v>187</v>
      </c>
      <c r="D65" s="51" t="s">
        <v>187</v>
      </c>
      <c r="E65" s="51"/>
      <c r="F65" s="70">
        <v>-2.2226338545555961</v>
      </c>
      <c r="G65" s="70">
        <v>-1.5694773039631116</v>
      </c>
      <c r="H65" s="70">
        <v>-0.41001962977736639</v>
      </c>
      <c r="I65" s="70">
        <v>-3.4</v>
      </c>
      <c r="J65" s="70">
        <v>-3.6</v>
      </c>
      <c r="K65" s="70">
        <v>-0.14029928789051382</v>
      </c>
      <c r="L65" s="70">
        <v>-4.2977535769050235</v>
      </c>
      <c r="M65" s="70">
        <v>-0.62097806660727883</v>
      </c>
      <c r="N65" s="70">
        <v>1.0262804886155266</v>
      </c>
      <c r="O65" s="70">
        <v>-1.4780532621853695</v>
      </c>
      <c r="P65" s="70">
        <v>0.98388871145181156</v>
      </c>
      <c r="Q65" s="71">
        <v>0.28695869389511586</v>
      </c>
      <c r="R65" s="70">
        <v>0.75870480985670952</v>
      </c>
      <c r="S65" s="70">
        <v>-2.959480845499769</v>
      </c>
      <c r="T65" s="70">
        <v>-8.6791755231603815</v>
      </c>
      <c r="U65" s="70">
        <v>-7.1991278754223487</v>
      </c>
      <c r="V65" s="70">
        <v>-10.9</v>
      </c>
      <c r="W65" s="70">
        <v>1.3497441908150449</v>
      </c>
      <c r="X65" s="70">
        <v>3.1</v>
      </c>
      <c r="Y65" s="70">
        <v>-0.41405003918389127</v>
      </c>
      <c r="Z65" s="70">
        <v>-4.0430463837230519</v>
      </c>
      <c r="AA65" s="71">
        <v>1.7</v>
      </c>
      <c r="AB65" s="70">
        <v>-0.7</v>
      </c>
      <c r="AC65" s="70">
        <v>0.5401838698271888</v>
      </c>
      <c r="AD65" s="70">
        <v>-6.8952972076886994</v>
      </c>
      <c r="AE65" s="70">
        <v>4.5999999999999996</v>
      </c>
      <c r="AF65" s="70">
        <v>-5.0144845884223912</v>
      </c>
      <c r="AG65" s="70">
        <v>1.8631734267125211</v>
      </c>
      <c r="AH65" s="71">
        <v>3.6</v>
      </c>
      <c r="AI65" s="48" t="s">
        <v>191</v>
      </c>
      <c r="AJ65" s="70">
        <v>-8.1275416533006677</v>
      </c>
      <c r="AK65" s="70">
        <v>-13.5</v>
      </c>
      <c r="AL65" s="70">
        <v>-10.416665433784459</v>
      </c>
      <c r="AM65" s="70">
        <v>-4</v>
      </c>
      <c r="AN65" s="70">
        <v>-3.8557546759113279</v>
      </c>
      <c r="AO65" s="70">
        <v>-11.3</v>
      </c>
      <c r="AP65" s="70">
        <v>-5.19784513080171</v>
      </c>
      <c r="AQ65" s="70">
        <v>-9.2770865025966884</v>
      </c>
      <c r="AR65" s="70">
        <v>-7.1</v>
      </c>
      <c r="AS65" s="70">
        <v>-3.0740048482717128</v>
      </c>
      <c r="AT65" s="70">
        <v>1.7848356072466913</v>
      </c>
      <c r="AU65" s="70" t="s">
        <v>187</v>
      </c>
      <c r="AV65" s="70">
        <v>2.6309517621466512</v>
      </c>
      <c r="AW65" s="70">
        <v>-8.5</v>
      </c>
      <c r="AX65" s="70">
        <v>2.2471974100822365</v>
      </c>
      <c r="AY65" s="71">
        <v>-4.1840264512532457</v>
      </c>
      <c r="AZ65" s="70">
        <v>4.8228635213430948</v>
      </c>
      <c r="BA65" s="70">
        <v>3.4861210518778023</v>
      </c>
      <c r="BB65" s="70">
        <v>-5.7610069401895601</v>
      </c>
      <c r="BC65" s="70">
        <v>-4.6576406844357336</v>
      </c>
      <c r="BD65" s="70">
        <v>-6.3579324943277271</v>
      </c>
      <c r="BE65" s="70">
        <v>-9.200743891037007</v>
      </c>
      <c r="BF65" s="70">
        <v>-1.3151977022076977</v>
      </c>
      <c r="BG65" s="70">
        <v>-3.5142036942918793</v>
      </c>
      <c r="BH65" s="70">
        <v>-0.51652410329272413</v>
      </c>
      <c r="BI65" s="70">
        <v>-1.1000000000000001</v>
      </c>
      <c r="BJ65" s="70">
        <v>-1.3177244018767738</v>
      </c>
      <c r="BK65" s="70" t="s">
        <v>209</v>
      </c>
      <c r="BL65" s="70">
        <v>6.1</v>
      </c>
      <c r="BM65" s="70" t="s">
        <v>210</v>
      </c>
      <c r="BN65" s="70">
        <v>-5.1998676984140815</v>
      </c>
      <c r="BO65" s="71" t="s">
        <v>210</v>
      </c>
    </row>
    <row r="66" spans="1:67" s="10" customFormat="1" ht="11.25" customHeight="1">
      <c r="A66" s="72" t="s">
        <v>192</v>
      </c>
      <c r="B66" s="63" t="s">
        <v>187</v>
      </c>
      <c r="C66" s="63" t="s">
        <v>187</v>
      </c>
      <c r="D66" s="63" t="s">
        <v>187</v>
      </c>
      <c r="E66" s="63"/>
      <c r="F66" s="74">
        <f>(100+F59)/(100-0.4)*100-100</f>
        <v>-1.1826961477637781</v>
      </c>
      <c r="G66" s="74">
        <f>(100+G59)/(100-0.5)*100-100</f>
        <v>-1.5113483036932678</v>
      </c>
      <c r="H66" s="74">
        <f>(100+H59)/(100+0.6)*100-100</f>
        <v>-3.1825019250247522</v>
      </c>
      <c r="I66" s="74">
        <v>-4.4000000000000004</v>
      </c>
      <c r="J66" s="74">
        <f>(100+J59)/(100-0.8)*100-100</f>
        <v>-1.7823268085481629</v>
      </c>
      <c r="K66" s="74">
        <f>(100+K59)/(100+1.3)*100-100</f>
        <v>-0.71608991946209244</v>
      </c>
      <c r="L66" s="74">
        <f>(100+L59)/(100-7.7)*100-100</f>
        <v>0.16589017887842772</v>
      </c>
      <c r="M66" s="74">
        <f>(100+M59)/(100+3)*100-100</f>
        <v>-2.2026958912556296</v>
      </c>
      <c r="N66" s="74">
        <f>(100+N59)/(100-0.4)*100-100</f>
        <v>-0.28080432933698773</v>
      </c>
      <c r="O66" s="74">
        <v>-2.6</v>
      </c>
      <c r="P66" s="74">
        <f>(100+P59)/(100-0.1)*100-100</f>
        <v>0.69894395247642649</v>
      </c>
      <c r="Q66" s="73">
        <f>(100+Q59)/(100+1.3)*100-100</f>
        <v>4.1461006910167697</v>
      </c>
      <c r="R66" s="74">
        <f>(100+R59)/(100+0)*100-100</f>
        <v>-2.7656983823273578</v>
      </c>
      <c r="S66" s="74">
        <f>(100+S59)/(100+0.3)*100-100</f>
        <v>-0.62835563898066482</v>
      </c>
      <c r="T66" s="74">
        <f>(100+T59)/(100-0.5)*100-100</f>
        <v>3.7015500505104058</v>
      </c>
      <c r="U66" s="74">
        <f>(100+U59)/(100-0.3)*100-100</f>
        <v>2.7195465787254562</v>
      </c>
      <c r="V66" s="74">
        <f>(100+V59)/(100-0.8)*100-100</f>
        <v>5.2016361066508807</v>
      </c>
      <c r="W66" s="74">
        <f>(100+W59)/(100-1.6)*100-100</f>
        <v>0.87052232112480965</v>
      </c>
      <c r="X66" s="74">
        <f>(100+X59)/(100-2)*100-100</f>
        <v>1.8004115509539673</v>
      </c>
      <c r="Y66" s="74">
        <f>(100+Y59)/(100-1.7)*100-100</f>
        <v>-0.28939996857066319</v>
      </c>
      <c r="Z66" s="74">
        <v>3.5</v>
      </c>
      <c r="AA66" s="73">
        <f>(100+AA59)/(100+1.3)*100-100</f>
        <v>-0.7897334649555745</v>
      </c>
      <c r="AB66" s="74">
        <f>(100+AB59)/(100-1.2)*100-100</f>
        <v>-0.4821600058277653</v>
      </c>
      <c r="AC66" s="74">
        <f>(100+AC59)/(100-2.5)*100-100</f>
        <v>1.3920391657389501</v>
      </c>
      <c r="AD66" s="74">
        <f>(100+AD59)/(100-0.9)*100-100</f>
        <v>1.5124141223104033</v>
      </c>
      <c r="AE66" s="74">
        <f>(100+AE59)/(100-0.4)*100-100</f>
        <v>-7.7141605603493986</v>
      </c>
      <c r="AF66" s="74">
        <f>(100+AF59)/(100-0.9)*100-100</f>
        <v>-9.3004139079383208E-2</v>
      </c>
      <c r="AG66" s="74">
        <v>1.9</v>
      </c>
      <c r="AH66" s="73">
        <v>-7.6</v>
      </c>
      <c r="AI66" s="72" t="s">
        <v>192</v>
      </c>
      <c r="AJ66" s="74">
        <f>(100+AJ59)/(100-0.2)*100-100</f>
        <v>-2.2935186935443994</v>
      </c>
      <c r="AK66" s="74">
        <v>-8.6999999999999993</v>
      </c>
      <c r="AL66" s="74">
        <f>(100+AL59)/(100-0.1)*100-100</f>
        <v>-2.0029324846953358</v>
      </c>
      <c r="AM66" s="74">
        <f>(100+AM59)/(100-0.6)*100-100</f>
        <v>-1.7259169968430399</v>
      </c>
      <c r="AN66" s="74">
        <f>(100+AN59)/(100+0.9)*100-100</f>
        <v>-3.9849167236279754</v>
      </c>
      <c r="AO66" s="74">
        <f>(100+AO59)/(100-0.5)*100-100</f>
        <v>0.80402010050251249</v>
      </c>
      <c r="AP66" s="74">
        <v>-3.3</v>
      </c>
      <c r="AQ66" s="74">
        <f>(100+AQ59)/(100+0)*100-100</f>
        <v>-0.24982155603142076</v>
      </c>
      <c r="AR66" s="74">
        <f>(100+AR59)/(100-0.2)*100-100</f>
        <v>-3.0408161072187454</v>
      </c>
      <c r="AS66" s="74">
        <f>(100+AS59)/(100-0.7)*100-100</f>
        <v>2.3725305067056297</v>
      </c>
      <c r="AT66" s="74">
        <f>(100+AT59)/(100-0.1)*100-100</f>
        <v>3.6854732908174128</v>
      </c>
      <c r="AU66" s="74" t="s">
        <v>187</v>
      </c>
      <c r="AV66" s="74">
        <v>5.5</v>
      </c>
      <c r="AW66" s="74">
        <f>(100+AW59)/(100-0.9)*100-100</f>
        <v>0.40363269424823045</v>
      </c>
      <c r="AX66" s="74">
        <f>(100+AX59)/(100-0.2)*100-100</f>
        <v>-1.3692471589945256</v>
      </c>
      <c r="AY66" s="73">
        <v>-2.2000000000000002</v>
      </c>
      <c r="AZ66" s="74">
        <f>(100+AZ59)/(100-0.4)*100-100</f>
        <v>-4.9470928445464608</v>
      </c>
      <c r="BA66" s="74">
        <f>(100+BA59)/(100-0.2)*100-100</f>
        <v>7.7831718927606488</v>
      </c>
      <c r="BB66" s="74">
        <f>(100+BB59)/(100+1.4)*100-100</f>
        <v>-8.8151034988565158</v>
      </c>
      <c r="BC66" s="74">
        <f>(100+BC59)/(100+1.8)*100-100</f>
        <v>-11.987015306395449</v>
      </c>
      <c r="BD66" s="74">
        <f>(100+BD59)/(100+0.4)*100-100</f>
        <v>-0.37895673700433008</v>
      </c>
      <c r="BE66" s="74">
        <f>(100+BE59)/(100+0.6)*100-100</f>
        <v>0.49031718397374391</v>
      </c>
      <c r="BF66" s="74">
        <f>(100+BF59)/(100-0.8)*100-100</f>
        <v>3.7417898591841663</v>
      </c>
      <c r="BG66" s="74">
        <v>20.8</v>
      </c>
      <c r="BH66" s="74">
        <f>(100+BH59)/(100-0.9)*100-100</f>
        <v>3.210908050877336</v>
      </c>
      <c r="BI66" s="74">
        <f>(100+BI59)/(100+0.3)*100-100</f>
        <v>-1.0897422477568597</v>
      </c>
      <c r="BJ66" s="74">
        <f>(100+BJ59)/(100-0.7)*100-100</f>
        <v>2.5161488886580088</v>
      </c>
      <c r="BK66" s="74" t="s">
        <v>209</v>
      </c>
      <c r="BL66" s="74">
        <f>(100+BL59)/(100+1)*100-100</f>
        <v>-1.4031853084481014</v>
      </c>
      <c r="BM66" s="74" t="s">
        <v>210</v>
      </c>
      <c r="BN66" s="74">
        <f>(100+BN59)/(100-0.4)*100-100</f>
        <v>-1.1479230749673093</v>
      </c>
      <c r="BO66" s="73" t="s">
        <v>210</v>
      </c>
    </row>
    <row r="67" spans="1:67" s="10" customFormat="1" ht="16.5" customHeight="1">
      <c r="A67" s="10" t="s">
        <v>211</v>
      </c>
    </row>
    <row r="68" spans="1:67" ht="13.5" customHeight="1"/>
    <row r="69" spans="1:67" ht="13.5" customHeight="1"/>
    <row r="70" spans="1:67" ht="13.5" customHeight="1"/>
    <row r="71" spans="1:67" ht="13.5" customHeight="1"/>
    <row r="72" spans="1:67" ht="13.5" customHeight="1"/>
    <row r="73" spans="1:67" ht="13.5" customHeight="1"/>
  </sheetData>
  <phoneticPr fontId="0"/>
  <printOptions horizontalCentered="1" verticalCentered="1"/>
  <pageMargins left="0.27559055118110237" right="0.27559055118110237" top="0.98425196850393704" bottom="0.23622047244094491" header="0.51181102362204722" footer="0.35433070866141736"/>
  <pageSetup paperSize="9" orientation="portrait" horizontalDpi="200" verticalDpi="2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全国全世帯</vt:lpstr>
      <vt:lpstr>全国全世帯!Print_Area</vt:lpstr>
    </vt:vector>
  </TitlesOfParts>
  <Company>富山県統計課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生計農林課</dc:creator>
  <cp:lastModifiedBy>555860</cp:lastModifiedBy>
  <dcterms:created xsi:type="dcterms:W3CDTF">2000-08-31T23:47:59Z</dcterms:created>
  <dcterms:modified xsi:type="dcterms:W3CDTF">2017-05-29T07:11:04Z</dcterms:modified>
</cp:coreProperties>
</file>