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庁内LAN\掲示板\1015\lib\kakei\_rep11\_dat\"/>
    </mc:Choice>
  </mc:AlternateContent>
  <bookViews>
    <workbookView xWindow="480" yWindow="60" windowWidth="12795" windowHeight="8325"/>
  </bookViews>
  <sheets>
    <sheet name="富山市勤労者" sheetId="1" r:id="rId1"/>
  </sheets>
  <definedNames>
    <definedName name="_xlnm.Print_Area" localSheetId="0">富山市勤労者!$CB$1:$CO$67</definedName>
  </definedNames>
  <calcPr calcId="152511" refMode="R1C1"/>
</workbook>
</file>

<file path=xl/calcChain.xml><?xml version="1.0" encoding="utf-8"?>
<calcChain xmlns="http://schemas.openxmlformats.org/spreadsheetml/2006/main">
  <c r="B19" i="1" l="1"/>
  <c r="C19" i="1"/>
  <c r="D19" i="1"/>
  <c r="F19" i="1"/>
  <c r="G19" i="1"/>
  <c r="M52" i="1" s="1"/>
  <c r="H19" i="1"/>
  <c r="I19" i="1"/>
  <c r="I52" i="1" s="1"/>
  <c r="J19" i="1"/>
  <c r="K19" i="1"/>
  <c r="K52" i="1" s="1"/>
  <c r="L19" i="1"/>
  <c r="N19" i="1"/>
  <c r="N59" i="1" s="1"/>
  <c r="N66" i="1" s="1"/>
  <c r="O19" i="1"/>
  <c r="P19" i="1"/>
  <c r="P59" i="1" s="1"/>
  <c r="P66" i="1" s="1"/>
  <c r="Q19" i="1"/>
  <c r="R19" i="1"/>
  <c r="R59" i="1" s="1"/>
  <c r="R66" i="1" s="1"/>
  <c r="T19" i="1"/>
  <c r="V19" i="1"/>
  <c r="W19" i="1"/>
  <c r="Y19" i="1"/>
  <c r="Y52" i="1" s="1"/>
  <c r="Z19" i="1"/>
  <c r="AA19" i="1"/>
  <c r="AA52" i="1" s="1"/>
  <c r="AB19" i="1"/>
  <c r="AC19" i="1"/>
  <c r="AC52" i="1" s="1"/>
  <c r="AD19" i="1"/>
  <c r="AE19" i="1"/>
  <c r="AE52" i="1" s="1"/>
  <c r="AG19" i="1"/>
  <c r="AH19" i="1"/>
  <c r="AH52" i="1" s="1"/>
  <c r="AI19" i="1"/>
  <c r="AJ19" i="1"/>
  <c r="AJ52" i="1" s="1"/>
  <c r="AK19" i="1"/>
  <c r="AL19" i="1"/>
  <c r="AL52" i="1" s="1"/>
  <c r="AM19" i="1"/>
  <c r="AN19" i="1"/>
  <c r="AN52" i="1" s="1"/>
  <c r="AO19" i="1"/>
  <c r="AP19" i="1"/>
  <c r="AP52" i="1" s="1"/>
  <c r="AQ19" i="1"/>
  <c r="AR19" i="1"/>
  <c r="AR52" i="1" s="1"/>
  <c r="AS19" i="1"/>
  <c r="AT19" i="1"/>
  <c r="AT52" i="1" s="1"/>
  <c r="AU19" i="1"/>
  <c r="AV19" i="1"/>
  <c r="AV52" i="1" s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B19" i="1"/>
  <c r="CC19" i="1"/>
  <c r="CC52" i="1" s="1"/>
  <c r="CE19" i="1"/>
  <c r="CF19" i="1"/>
  <c r="CG19" i="1"/>
  <c r="CH19" i="1"/>
  <c r="CI19" i="1"/>
  <c r="CJ19" i="1"/>
  <c r="CK19" i="1"/>
  <c r="CM19" i="1"/>
  <c r="CN19" i="1"/>
  <c r="H52" i="1"/>
  <c r="J52" i="1"/>
  <c r="L52" i="1"/>
  <c r="N52" i="1"/>
  <c r="P52" i="1"/>
  <c r="R52" i="1"/>
  <c r="Z52" i="1"/>
  <c r="AB52" i="1"/>
  <c r="AD52" i="1"/>
  <c r="AG52" i="1"/>
  <c r="AI52" i="1"/>
  <c r="AK52" i="1"/>
  <c r="AM52" i="1"/>
  <c r="AO52" i="1"/>
  <c r="AQ52" i="1"/>
  <c r="AS52" i="1"/>
  <c r="AU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D52" i="1"/>
  <c r="CE52" i="1"/>
  <c r="CF52" i="1"/>
  <c r="CG52" i="1"/>
  <c r="CH52" i="1"/>
  <c r="F59" i="1"/>
  <c r="G59" i="1"/>
  <c r="G66" i="1" s="1"/>
  <c r="H59" i="1"/>
  <c r="I59" i="1"/>
  <c r="I66" i="1" s="1"/>
  <c r="J59" i="1"/>
  <c r="K59" i="1"/>
  <c r="K66" i="1" s="1"/>
  <c r="L59" i="1"/>
  <c r="M59" i="1"/>
  <c r="M66" i="1" s="1"/>
  <c r="O59" i="1"/>
  <c r="O66" i="1" s="1"/>
  <c r="Q59" i="1"/>
  <c r="Q66" i="1" s="1"/>
  <c r="S59" i="1"/>
  <c r="T59" i="1"/>
  <c r="V59" i="1"/>
  <c r="W59" i="1"/>
  <c r="X59" i="1"/>
  <c r="X66" i="1" s="1"/>
  <c r="Z59" i="1"/>
  <c r="Z66" i="1" s="1"/>
  <c r="AB59" i="1"/>
  <c r="AB66" i="1" s="1"/>
  <c r="AD59" i="1"/>
  <c r="AD66" i="1" s="1"/>
  <c r="AG59" i="1"/>
  <c r="AG66" i="1" s="1"/>
  <c r="AI59" i="1"/>
  <c r="AI66" i="1" s="1"/>
  <c r="AK59" i="1"/>
  <c r="AK66" i="1" s="1"/>
  <c r="AM59" i="1"/>
  <c r="AM66" i="1" s="1"/>
  <c r="AO59" i="1"/>
  <c r="AO66" i="1" s="1"/>
  <c r="AQ59" i="1"/>
  <c r="AQ66" i="1" s="1"/>
  <c r="AS59" i="1"/>
  <c r="AS66" i="1" s="1"/>
  <c r="AU59" i="1"/>
  <c r="AU66" i="1" s="1"/>
  <c r="AW59" i="1"/>
  <c r="AW66" i="1" s="1"/>
  <c r="AX59" i="1"/>
  <c r="AY59" i="1"/>
  <c r="AY66" i="1" s="1"/>
  <c r="AZ59" i="1"/>
  <c r="BA59" i="1"/>
  <c r="BA66" i="1" s="1"/>
  <c r="BB59" i="1"/>
  <c r="BC59" i="1"/>
  <c r="BC66" i="1" s="1"/>
  <c r="BD59" i="1"/>
  <c r="BE59" i="1"/>
  <c r="BE66" i="1" s="1"/>
  <c r="BF59" i="1"/>
  <c r="BG59" i="1"/>
  <c r="BG66" i="1" s="1"/>
  <c r="BH59" i="1"/>
  <c r="BI59" i="1"/>
  <c r="BI66" i="1" s="1"/>
  <c r="BJ59" i="1"/>
  <c r="BK59" i="1"/>
  <c r="BK66" i="1" s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D59" i="1"/>
  <c r="CE59" i="1"/>
  <c r="CF59" i="1"/>
  <c r="CG59" i="1"/>
  <c r="CH59" i="1"/>
  <c r="CI59" i="1"/>
  <c r="CJ59" i="1"/>
  <c r="CK59" i="1"/>
  <c r="CM59" i="1"/>
  <c r="CN59" i="1"/>
  <c r="CO59" i="1"/>
  <c r="H66" i="1"/>
  <c r="J66" i="1"/>
  <c r="L66" i="1"/>
  <c r="AX66" i="1"/>
  <c r="AZ66" i="1"/>
  <c r="BB66" i="1"/>
  <c r="BD66" i="1"/>
  <c r="BF66" i="1"/>
  <c r="BH66" i="1"/>
  <c r="BJ66" i="1"/>
  <c r="BM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E66" i="1"/>
  <c r="CG66" i="1"/>
  <c r="CM66" i="1"/>
  <c r="CC59" i="1" l="1"/>
  <c r="CC66" i="1" s="1"/>
  <c r="AV59" i="1"/>
  <c r="AV66" i="1" s="1"/>
  <c r="AT59" i="1"/>
  <c r="AT66" i="1" s="1"/>
  <c r="AR59" i="1"/>
  <c r="AR66" i="1" s="1"/>
  <c r="AP59" i="1"/>
  <c r="AP66" i="1" s="1"/>
  <c r="AN59" i="1"/>
  <c r="AN66" i="1" s="1"/>
  <c r="AL59" i="1"/>
  <c r="AL66" i="1" s="1"/>
  <c r="AJ59" i="1"/>
  <c r="AJ66" i="1" s="1"/>
  <c r="AH59" i="1"/>
  <c r="AH66" i="1" s="1"/>
  <c r="AE59" i="1"/>
  <c r="AE66" i="1" s="1"/>
  <c r="AC59" i="1"/>
  <c r="AC66" i="1" s="1"/>
  <c r="AA59" i="1"/>
  <c r="AA66" i="1" s="1"/>
  <c r="Y59" i="1"/>
  <c r="Y66" i="1" s="1"/>
  <c r="Q52" i="1"/>
  <c r="O52" i="1"/>
</calcChain>
</file>

<file path=xl/sharedStrings.xml><?xml version="1.0" encoding="utf-8"?>
<sst xmlns="http://schemas.openxmlformats.org/spreadsheetml/2006/main" count="986" uniqueCount="273">
  <si>
    <t>第２表　　富山市の１世帯当たり年平均１か月間の収入と支出　</t>
  </si>
  <si>
    <t>　　　　　　　　　　　　　　　　　　　　　　　　　　　　　　　　　　　　　　　　　　　　　　　　　　第２表　　富山市の１世帯当たり年平均１か月間の収入と支出　</t>
  </si>
  <si>
    <t>（勤労者世帯）</t>
  </si>
  <si>
    <t>（勤労者世帯）（続き）</t>
  </si>
  <si>
    <t>世</t>
  </si>
  <si>
    <t>有</t>
  </si>
  <si>
    <t>収</t>
  </si>
  <si>
    <t>実　</t>
  </si>
  <si>
    <t>　</t>
  </si>
  <si>
    <t xml:space="preserve"> </t>
  </si>
  <si>
    <t>実</t>
  </si>
  <si>
    <t>繰　</t>
  </si>
  <si>
    <t>支</t>
  </si>
  <si>
    <t>消　</t>
  </si>
  <si>
    <t>非</t>
  </si>
  <si>
    <t>翌</t>
  </si>
  <si>
    <t>可</t>
  </si>
  <si>
    <t>黒</t>
  </si>
  <si>
    <t>貯</t>
  </si>
  <si>
    <t>帯</t>
  </si>
  <si>
    <t>　　</t>
  </si>
  <si>
    <t>経　</t>
  </si>
  <si>
    <t>特</t>
  </si>
  <si>
    <t>食</t>
  </si>
  <si>
    <t>住　</t>
  </si>
  <si>
    <t>光</t>
  </si>
  <si>
    <t>家</t>
  </si>
  <si>
    <t>被</t>
  </si>
  <si>
    <t>保</t>
  </si>
  <si>
    <t>交　</t>
  </si>
  <si>
    <t>教　　</t>
  </si>
  <si>
    <t>教</t>
  </si>
  <si>
    <t>そ消</t>
  </si>
  <si>
    <t>消</t>
  </si>
  <si>
    <t>月</t>
  </si>
  <si>
    <t>処</t>
  </si>
  <si>
    <t>業</t>
  </si>
  <si>
    <t>主</t>
  </si>
  <si>
    <t>入</t>
  </si>
  <si>
    <t>勤</t>
  </si>
  <si>
    <t>事</t>
  </si>
  <si>
    <t>他</t>
  </si>
  <si>
    <t>出</t>
  </si>
  <si>
    <t>費　</t>
  </si>
  <si>
    <t>穀　</t>
  </si>
  <si>
    <t>魚</t>
  </si>
  <si>
    <t>肉</t>
  </si>
  <si>
    <t>乳</t>
  </si>
  <si>
    <t>野</t>
  </si>
  <si>
    <t>果　</t>
  </si>
  <si>
    <t>油</t>
  </si>
  <si>
    <t>菓</t>
  </si>
  <si>
    <t>調</t>
  </si>
  <si>
    <t>飲　</t>
  </si>
  <si>
    <t>酒</t>
  </si>
  <si>
    <t>外　</t>
  </si>
  <si>
    <t xml:space="preserve">  設</t>
  </si>
  <si>
    <t>電</t>
  </si>
  <si>
    <t>ガ</t>
  </si>
  <si>
    <t>上</t>
  </si>
  <si>
    <t>具　</t>
  </si>
  <si>
    <t xml:space="preserve">  室</t>
  </si>
  <si>
    <t>寝　</t>
  </si>
  <si>
    <t>服</t>
  </si>
  <si>
    <t>和</t>
  </si>
  <si>
    <t>洋</t>
  </si>
  <si>
    <t xml:space="preserve"> シ</t>
  </si>
  <si>
    <t>下</t>
  </si>
  <si>
    <t>生</t>
  </si>
  <si>
    <t>履　</t>
  </si>
  <si>
    <t xml:space="preserve">被 </t>
  </si>
  <si>
    <t>医　</t>
  </si>
  <si>
    <t xml:space="preserve">健 </t>
  </si>
  <si>
    <t>自</t>
  </si>
  <si>
    <t>通　</t>
  </si>
  <si>
    <t>授</t>
  </si>
  <si>
    <t>教 学</t>
  </si>
  <si>
    <t>補</t>
  </si>
  <si>
    <t>書</t>
  </si>
  <si>
    <t>諸</t>
  </si>
  <si>
    <t>こ</t>
  </si>
  <si>
    <t>仕</t>
  </si>
  <si>
    <t>費</t>
  </si>
  <si>
    <t>へ</t>
  </si>
  <si>
    <t>分</t>
  </si>
  <si>
    <t>蓄</t>
  </si>
  <si>
    <t>の</t>
  </si>
  <si>
    <t>収　</t>
  </si>
  <si>
    <t>常　</t>
  </si>
  <si>
    <t>め</t>
  </si>
  <si>
    <t xml:space="preserve">  他 収</t>
  </si>
  <si>
    <t>業　</t>
  </si>
  <si>
    <t>の　</t>
  </si>
  <si>
    <t>別</t>
  </si>
  <si>
    <t>以</t>
  </si>
  <si>
    <t>入　</t>
  </si>
  <si>
    <t>菜</t>
  </si>
  <si>
    <t>脂</t>
  </si>
  <si>
    <t>理　</t>
  </si>
  <si>
    <t>賃</t>
  </si>
  <si>
    <t xml:space="preserve">  備</t>
  </si>
  <si>
    <t>熱</t>
  </si>
  <si>
    <t>・</t>
  </si>
  <si>
    <t>庭</t>
  </si>
  <si>
    <t xml:space="preserve">  内</t>
  </si>
  <si>
    <t>及</t>
  </si>
  <si>
    <t xml:space="preserve">  ャ セ</t>
  </si>
  <si>
    <t>地</t>
  </si>
  <si>
    <t>健</t>
  </si>
  <si>
    <t>康</t>
  </si>
  <si>
    <t>健 用</t>
  </si>
  <si>
    <t>通</t>
  </si>
  <si>
    <t>動</t>
  </si>
  <si>
    <t>科 習</t>
  </si>
  <si>
    <t>習</t>
  </si>
  <si>
    <t>養</t>
  </si>
  <si>
    <t>籍 他</t>
  </si>
  <si>
    <t>の費</t>
  </si>
  <si>
    <t>づ</t>
  </si>
  <si>
    <t>送</t>
  </si>
  <si>
    <t>先</t>
  </si>
  <si>
    <t>定</t>
  </si>
  <si>
    <t>臨</t>
  </si>
  <si>
    <t>賞　</t>
  </si>
  <si>
    <t>帯 配</t>
  </si>
  <si>
    <t xml:space="preserve">  の</t>
  </si>
  <si>
    <t>内</t>
  </si>
  <si>
    <t>経</t>
  </si>
  <si>
    <t>外</t>
  </si>
  <si>
    <t>介</t>
  </si>
  <si>
    <t>卵</t>
  </si>
  <si>
    <t>子</t>
  </si>
  <si>
    <t xml:space="preserve">  修</t>
  </si>
  <si>
    <t>気</t>
  </si>
  <si>
    <t>ス</t>
  </si>
  <si>
    <t>用</t>
  </si>
  <si>
    <t xml:space="preserve">  装</t>
  </si>
  <si>
    <t>サ</t>
  </si>
  <si>
    <t>び</t>
  </si>
  <si>
    <t xml:space="preserve"> ツ   I</t>
  </si>
  <si>
    <t>着</t>
  </si>
  <si>
    <t>物　</t>
  </si>
  <si>
    <t xml:space="preserve">関 サ </t>
  </si>
  <si>
    <t>薬　</t>
  </si>
  <si>
    <t>医 品</t>
  </si>
  <si>
    <t>医 サ</t>
  </si>
  <si>
    <t>車</t>
  </si>
  <si>
    <t>書 参</t>
  </si>
  <si>
    <t>娯</t>
  </si>
  <si>
    <t xml:space="preserve"> ・  の</t>
  </si>
  <si>
    <t>娯 サ</t>
  </si>
  <si>
    <t>雑</t>
  </si>
  <si>
    <t>際　</t>
  </si>
  <si>
    <t>人</t>
  </si>
  <si>
    <t>総</t>
  </si>
  <si>
    <t>期</t>
  </si>
  <si>
    <t>時</t>
  </si>
  <si>
    <t>主 偶 の</t>
  </si>
  <si>
    <t xml:space="preserve">  世</t>
  </si>
  <si>
    <t>職</t>
  </si>
  <si>
    <t>常</t>
  </si>
  <si>
    <t>支　</t>
  </si>
  <si>
    <t xml:space="preserve">  繕</t>
  </si>
  <si>
    <t>水</t>
  </si>
  <si>
    <t>耐</t>
  </si>
  <si>
    <t xml:space="preserve">  備装</t>
  </si>
  <si>
    <t>ｌ</t>
  </si>
  <si>
    <t xml:space="preserve">  ・  タ</t>
  </si>
  <si>
    <t>連  I</t>
  </si>
  <si>
    <t>医</t>
  </si>
  <si>
    <t>持 摂</t>
  </si>
  <si>
    <t>療  ・</t>
  </si>
  <si>
    <t>療  I</t>
  </si>
  <si>
    <t>等 関</t>
  </si>
  <si>
    <t xml:space="preserve"> ・ 考</t>
  </si>
  <si>
    <t>楽 耐</t>
  </si>
  <si>
    <t>楽</t>
  </si>
  <si>
    <t xml:space="preserve">    印</t>
  </si>
  <si>
    <t>楽  I</t>
  </si>
  <si>
    <t>他支</t>
  </si>
  <si>
    <t>繰</t>
  </si>
  <si>
    <t>純</t>
  </si>
  <si>
    <t>年</t>
  </si>
  <si>
    <t>の 者 収</t>
  </si>
  <si>
    <t xml:space="preserve">  帯</t>
  </si>
  <si>
    <t>海</t>
  </si>
  <si>
    <t>味</t>
  </si>
  <si>
    <t xml:space="preserve">   ・維</t>
  </si>
  <si>
    <t>道</t>
  </si>
  <si>
    <t>久</t>
  </si>
  <si>
    <t xml:space="preserve">   ・飾</t>
  </si>
  <si>
    <t>耗</t>
  </si>
  <si>
    <t>ビ</t>
  </si>
  <si>
    <t>履</t>
  </si>
  <si>
    <t xml:space="preserve">       I</t>
  </si>
  <si>
    <t>糸</t>
  </si>
  <si>
    <t xml:space="preserve">     ビ</t>
  </si>
  <si>
    <t>用 取</t>
  </si>
  <si>
    <t xml:space="preserve">    器</t>
  </si>
  <si>
    <t xml:space="preserve">    ビ</t>
  </si>
  <si>
    <t xml:space="preserve">    係</t>
  </si>
  <si>
    <t>料</t>
  </si>
  <si>
    <t xml:space="preserve">    教</t>
  </si>
  <si>
    <t>用 久</t>
  </si>
  <si>
    <t xml:space="preserve">    刷</t>
  </si>
  <si>
    <t>か</t>
  </si>
  <si>
    <t>り</t>
  </si>
  <si>
    <t>越</t>
  </si>
  <si>
    <t>所</t>
  </si>
  <si>
    <t>員</t>
  </si>
  <si>
    <t>齢</t>
  </si>
  <si>
    <t>額</t>
  </si>
  <si>
    <t>与</t>
  </si>
  <si>
    <t xml:space="preserve">   (女)入</t>
  </si>
  <si>
    <t xml:space="preserve">  員 入</t>
  </si>
  <si>
    <t>金</t>
  </si>
  <si>
    <t>類</t>
  </si>
  <si>
    <t>藻</t>
  </si>
  <si>
    <t>物</t>
  </si>
  <si>
    <t>品</t>
  </si>
  <si>
    <t>居</t>
  </si>
  <si>
    <t>代</t>
  </si>
  <si>
    <t xml:space="preserve">     持</t>
  </si>
  <si>
    <t>財</t>
  </si>
  <si>
    <t xml:space="preserve">     品</t>
  </si>
  <si>
    <t>貨</t>
  </si>
  <si>
    <t xml:space="preserve">     類</t>
  </si>
  <si>
    <t xml:space="preserve">     ス</t>
  </si>
  <si>
    <t>療</t>
  </si>
  <si>
    <t xml:space="preserve">    品</t>
  </si>
  <si>
    <t xml:space="preserve">    具</t>
  </si>
  <si>
    <t xml:space="preserve">    ス</t>
  </si>
  <si>
    <t>信</t>
  </si>
  <si>
    <t xml:space="preserve">    費</t>
  </si>
  <si>
    <t>育</t>
  </si>
  <si>
    <t>等</t>
  </si>
  <si>
    <t xml:space="preserve">    材</t>
  </si>
  <si>
    <t xml:space="preserve">    財</t>
  </si>
  <si>
    <t xml:space="preserve">    物</t>
  </si>
  <si>
    <t>の出</t>
  </si>
  <si>
    <t>い</t>
  </si>
  <si>
    <t>得</t>
  </si>
  <si>
    <t>字</t>
  </si>
  <si>
    <t>増</t>
  </si>
  <si>
    <t>実　　数　　（円）</t>
  </si>
  <si>
    <t>平成６年平均</t>
  </si>
  <si>
    <t>　  －</t>
  </si>
  <si>
    <t>平成７年</t>
  </si>
  <si>
    <t>平成８年</t>
  </si>
  <si>
    <t>平成９年</t>
  </si>
  <si>
    <t>平成10年</t>
  </si>
  <si>
    <t>平成11年</t>
  </si>
  <si>
    <t>平成10年１月</t>
  </si>
  <si>
    <t>　　　　2</t>
  </si>
  <si>
    <t>　　　　3</t>
  </si>
  <si>
    <t>　　　　4</t>
  </si>
  <si>
    <t>　　　　5</t>
  </si>
  <si>
    <t>　　　　6</t>
  </si>
  <si>
    <t>　　　　7</t>
  </si>
  <si>
    <t>　　　　8</t>
  </si>
  <si>
    <t>　　　　9</t>
  </si>
  <si>
    <t>　　　　10</t>
  </si>
  <si>
    <t>　　　　11</t>
  </si>
  <si>
    <t>　　　　12</t>
  </si>
  <si>
    <t>平成11年１月</t>
  </si>
  <si>
    <t>構　成　比　（％）</t>
  </si>
  <si>
    <t>　－</t>
  </si>
  <si>
    <t>　     －</t>
  </si>
  <si>
    <t>　   －</t>
  </si>
  <si>
    <t>　    －</t>
  </si>
  <si>
    <t>　　対前年名目増加率（％）</t>
  </si>
  <si>
    <t>　　対前年実質増加率（％）</t>
  </si>
  <si>
    <t>注　表示した数値は、その１桁下位を四捨五入しているので、内訳の合計は必ずしも計に一致しない。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</si>
</sst>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84" formatCode="0.0_ "/>
  </numFmts>
  <fonts count="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distributed"/>
    </xf>
    <xf numFmtId="0" fontId="3" fillId="0" borderId="3" xfId="0" applyFont="1" applyBorder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distributed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3" xfId="0" applyFont="1" applyBorder="1" applyAlignment="1"/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/>
    <xf numFmtId="0" fontId="3" fillId="0" borderId="0" xfId="0" applyFont="1" applyBorder="1" applyAlignment="1">
      <alignment horizontal="distributed"/>
    </xf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7" xfId="0" applyFont="1" applyBorder="1"/>
    <xf numFmtId="0" fontId="3" fillId="0" borderId="7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/>
    <xf numFmtId="0" fontId="3" fillId="0" borderId="8" xfId="0" applyFont="1" applyBorder="1"/>
    <xf numFmtId="0" fontId="3" fillId="0" borderId="9" xfId="0" applyFont="1" applyBorder="1" applyAlignment="1">
      <alignment horizontal="distributed"/>
    </xf>
    <xf numFmtId="0" fontId="3" fillId="0" borderId="7" xfId="0" applyFont="1" applyBorder="1" applyAlignment="1"/>
    <xf numFmtId="0" fontId="3" fillId="0" borderId="9" xfId="0" applyFont="1" applyBorder="1" applyAlignme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6" xfId="0" applyFont="1" applyBorder="1"/>
    <xf numFmtId="2" fontId="3" fillId="0" borderId="6" xfId="0" applyNumberFormat="1" applyFont="1" applyBorder="1"/>
    <xf numFmtId="176" fontId="3" fillId="0" borderId="6" xfId="0" applyNumberFormat="1" applyFont="1" applyBorder="1"/>
    <xf numFmtId="0" fontId="3" fillId="0" borderId="6" xfId="0" applyFont="1" applyBorder="1"/>
    <xf numFmtId="3" fontId="3" fillId="0" borderId="6" xfId="1" applyNumberFormat="1" applyFont="1" applyBorder="1"/>
    <xf numFmtId="3" fontId="3" fillId="0" borderId="1" xfId="1" applyNumberFormat="1" applyFont="1" applyBorder="1"/>
    <xf numFmtId="3" fontId="3" fillId="0" borderId="6" xfId="0" applyNumberFormat="1" applyFont="1" applyBorder="1"/>
    <xf numFmtId="3" fontId="3" fillId="0" borderId="3" xfId="1" applyNumberFormat="1" applyFont="1" applyBorder="1"/>
    <xf numFmtId="3" fontId="3" fillId="0" borderId="6" xfId="1" applyNumberFormat="1" applyFont="1" applyBorder="1" applyAlignment="1"/>
    <xf numFmtId="0" fontId="4" fillId="0" borderId="10" xfId="0" applyFont="1" applyBorder="1"/>
    <xf numFmtId="2" fontId="3" fillId="0" borderId="10" xfId="0" applyNumberFormat="1" applyFont="1" applyBorder="1"/>
    <xf numFmtId="176" fontId="3" fillId="0" borderId="10" xfId="0" applyNumberFormat="1" applyFont="1" applyBorder="1"/>
    <xf numFmtId="0" fontId="3" fillId="0" borderId="10" xfId="0" applyFont="1" applyBorder="1"/>
    <xf numFmtId="3" fontId="3" fillId="0" borderId="10" xfId="1" applyNumberFormat="1" applyFont="1" applyBorder="1"/>
    <xf numFmtId="3" fontId="3" fillId="0" borderId="4" xfId="1" applyNumberFormat="1" applyFont="1" applyBorder="1"/>
    <xf numFmtId="3" fontId="3" fillId="0" borderId="10" xfId="0" applyNumberFormat="1" applyFont="1" applyBorder="1"/>
    <xf numFmtId="3" fontId="3" fillId="0" borderId="0" xfId="1" applyNumberFormat="1" applyFont="1"/>
    <xf numFmtId="3" fontId="3" fillId="0" borderId="4" xfId="0" applyNumberFormat="1" applyFont="1" applyBorder="1"/>
    <xf numFmtId="3" fontId="3" fillId="0" borderId="0" xfId="0" applyNumberFormat="1" applyFont="1"/>
    <xf numFmtId="38" fontId="3" fillId="0" borderId="10" xfId="1" applyFont="1" applyBorder="1"/>
    <xf numFmtId="38" fontId="3" fillId="0" borderId="4" xfId="1" applyFont="1" applyBorder="1"/>
    <xf numFmtId="38" fontId="3" fillId="0" borderId="0" xfId="1" applyFont="1" applyBorder="1"/>
    <xf numFmtId="0" fontId="4" fillId="0" borderId="10" xfId="0" quotePrefix="1" applyFont="1" applyBorder="1" applyAlignment="1">
      <alignment horizontal="left"/>
    </xf>
    <xf numFmtId="176" fontId="3" fillId="0" borderId="5" xfId="0" applyNumberFormat="1" applyFont="1" applyBorder="1"/>
    <xf numFmtId="38" fontId="3" fillId="0" borderId="5" xfId="1" applyFont="1" applyBorder="1"/>
    <xf numFmtId="0" fontId="3" fillId="0" borderId="4" xfId="0" applyNumberFormat="1" applyFont="1" applyBorder="1"/>
    <xf numFmtId="0" fontId="3" fillId="0" borderId="10" xfId="0" applyNumberFormat="1" applyFont="1" applyBorder="1"/>
    <xf numFmtId="3" fontId="3" fillId="0" borderId="0" xfId="1" applyNumberFormat="1" applyFont="1" applyBorder="1"/>
    <xf numFmtId="3" fontId="5" fillId="0" borderId="4" xfId="1" applyNumberFormat="1" applyFont="1" applyBorder="1"/>
    <xf numFmtId="0" fontId="3" fillId="0" borderId="0" xfId="0" applyFont="1" applyBorder="1"/>
    <xf numFmtId="2" fontId="3" fillId="0" borderId="5" xfId="0" applyNumberFormat="1" applyFont="1" applyBorder="1"/>
    <xf numFmtId="3" fontId="3" fillId="0" borderId="4" xfId="1" applyNumberFormat="1" applyFont="1" applyFill="1" applyBorder="1"/>
    <xf numFmtId="0" fontId="4" fillId="0" borderId="11" xfId="0" quotePrefix="1" applyFont="1" applyBorder="1" applyAlignment="1">
      <alignment horizontal="left"/>
    </xf>
    <xf numFmtId="2" fontId="3" fillId="0" borderId="7" xfId="0" applyNumberFormat="1" applyFont="1" applyBorder="1"/>
    <xf numFmtId="2" fontId="3" fillId="0" borderId="8" xfId="0" applyNumberFormat="1" applyFont="1" applyBorder="1"/>
    <xf numFmtId="176" fontId="3" fillId="0" borderId="8" xfId="0" applyNumberFormat="1" applyFont="1" applyBorder="1"/>
    <xf numFmtId="0" fontId="3" fillId="0" borderId="11" xfId="0" applyFont="1" applyBorder="1"/>
    <xf numFmtId="38" fontId="3" fillId="0" borderId="11" xfId="1" applyFont="1" applyBorder="1"/>
    <xf numFmtId="38" fontId="3" fillId="0" borderId="7" xfId="1" applyFont="1" applyBorder="1"/>
    <xf numFmtId="38" fontId="3" fillId="0" borderId="9" xfId="1" applyFont="1" applyBorder="1"/>
    <xf numFmtId="3" fontId="3" fillId="0" borderId="11" xfId="1" applyNumberFormat="1" applyFont="1" applyBorder="1"/>
    <xf numFmtId="0" fontId="4" fillId="0" borderId="1" xfId="0" applyFont="1" applyBorder="1"/>
    <xf numFmtId="0" fontId="4" fillId="0" borderId="6" xfId="0" applyFont="1" applyBorder="1" applyAlignment="1">
      <alignment horizontal="left"/>
    </xf>
    <xf numFmtId="184" fontId="3" fillId="0" borderId="6" xfId="0" applyNumberFormat="1" applyFont="1" applyBorder="1"/>
    <xf numFmtId="184" fontId="3" fillId="0" borderId="1" xfId="0" applyNumberFormat="1" applyFont="1" applyBorder="1"/>
    <xf numFmtId="0" fontId="4" fillId="0" borderId="4" xfId="0" applyFont="1" applyBorder="1"/>
    <xf numFmtId="0" fontId="4" fillId="0" borderId="10" xfId="0" applyFont="1" applyBorder="1" applyAlignment="1">
      <alignment horizontal="left"/>
    </xf>
    <xf numFmtId="184" fontId="3" fillId="0" borderId="10" xfId="0" applyNumberFormat="1" applyFont="1" applyBorder="1"/>
    <xf numFmtId="184" fontId="3" fillId="0" borderId="4" xfId="0" applyNumberFormat="1" applyFont="1" applyBorder="1"/>
    <xf numFmtId="0" fontId="4" fillId="0" borderId="7" xfId="0" applyFont="1" applyBorder="1"/>
    <xf numFmtId="0" fontId="4" fillId="0" borderId="11" xfId="0" applyFont="1" applyBorder="1" applyAlignment="1">
      <alignment horizontal="left"/>
    </xf>
    <xf numFmtId="184" fontId="3" fillId="0" borderId="7" xfId="0" applyNumberFormat="1" applyFont="1" applyBorder="1"/>
    <xf numFmtId="184" fontId="3" fillId="0" borderId="11" xfId="0" applyNumberFormat="1" applyFont="1" applyBorder="1"/>
    <xf numFmtId="184" fontId="3" fillId="0" borderId="0" xfId="0" applyNumberFormat="1" applyFont="1"/>
    <xf numFmtId="184" fontId="3" fillId="0" borderId="0" xfId="0" applyNumberFormat="1" applyFont="1" applyBorder="1"/>
    <xf numFmtId="0" fontId="4" fillId="0" borderId="0" xfId="0" applyFont="1" applyBorder="1"/>
    <xf numFmtId="184" fontId="3" fillId="0" borderId="6" xfId="0" applyNumberFormat="1" applyFont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CP67"/>
  <sheetViews>
    <sheetView tabSelected="1" topLeftCell="F1" workbookViewId="0">
      <selection activeCell="F1" sqref="F1"/>
    </sheetView>
  </sheetViews>
  <sheetFormatPr defaultRowHeight="13.5"/>
  <cols>
    <col min="1" max="1" width="12.125" customWidth="1"/>
    <col min="2" max="4" width="4.375" customWidth="1"/>
    <col min="5" max="5" width="0.5" customWidth="1"/>
    <col min="6" max="6" width="7.875" customWidth="1"/>
    <col min="7" max="7" width="8.375" customWidth="1"/>
    <col min="8" max="8" width="7.875" customWidth="1"/>
    <col min="9" max="9" width="8.375" customWidth="1"/>
    <col min="10" max="10" width="7.5" customWidth="1"/>
    <col min="11" max="11" width="6.875" customWidth="1"/>
    <col min="12" max="12" width="5.375" customWidth="1"/>
    <col min="13" max="13" width="6.875" customWidth="1"/>
    <col min="14" max="14" width="6.75" customWidth="1"/>
    <col min="15" max="15" width="6.625" customWidth="1"/>
    <col min="16" max="16" width="5.375" customWidth="1"/>
    <col min="17" max="18" width="6.625" customWidth="1"/>
    <col min="19" max="19" width="7.625" customWidth="1"/>
    <col min="20" max="20" width="6.375" customWidth="1"/>
    <col min="21" max="21" width="0.5" customWidth="1"/>
    <col min="22" max="22" width="7.625" customWidth="1"/>
    <col min="23" max="24" width="6.875" customWidth="1"/>
    <col min="25" max="25" width="6.5" customWidth="1"/>
    <col min="26" max="26" width="5.5" customWidth="1"/>
    <col min="27" max="27" width="5.625" customWidth="1"/>
    <col min="28" max="28" width="5" customWidth="1"/>
    <col min="29" max="29" width="4.75" customWidth="1"/>
    <col min="30" max="30" width="5.625" customWidth="1"/>
    <col min="31" max="31" width="5.375" customWidth="1"/>
    <col min="32" max="32" width="12.125" customWidth="1"/>
    <col min="33" max="33" width="5.125" customWidth="1"/>
    <col min="34" max="35" width="5.375" customWidth="1"/>
    <col min="36" max="36" width="5.125" customWidth="1"/>
    <col min="37" max="37" width="5.375" customWidth="1"/>
    <col min="38" max="39" width="5.75" customWidth="1"/>
    <col min="40" max="40" width="6.25" customWidth="1"/>
    <col min="41" max="43" width="5.75" customWidth="1"/>
    <col min="44" max="44" width="5.125" customWidth="1"/>
    <col min="45" max="45" width="5.375" customWidth="1"/>
    <col min="46" max="46" width="5.125" customWidth="1"/>
    <col min="47" max="48" width="5.75" customWidth="1"/>
    <col min="49" max="50" width="5.375" customWidth="1"/>
    <col min="51" max="51" width="5.125" customWidth="1"/>
    <col min="52" max="53" width="5.375" customWidth="1"/>
    <col min="54" max="54" width="5.75" customWidth="1"/>
    <col min="55" max="55" width="6.25" customWidth="1"/>
    <col min="56" max="56" width="5.75" customWidth="1"/>
    <col min="57" max="59" width="5.375" customWidth="1"/>
    <col min="60" max="60" width="5.125" customWidth="1"/>
    <col min="61" max="62" width="5.375" customWidth="1"/>
    <col min="63" max="63" width="5.875" customWidth="1"/>
    <col min="64" max="64" width="12" customWidth="1"/>
    <col min="65" max="65" width="5.375" customWidth="1"/>
    <col min="66" max="66" width="5.125" customWidth="1"/>
    <col min="67" max="68" width="5.375" customWidth="1"/>
    <col min="69" max="69" width="6.375" customWidth="1"/>
    <col min="70" max="70" width="5.375" customWidth="1"/>
    <col min="71" max="74" width="5.75" customWidth="1"/>
    <col min="75" max="75" width="5.375" customWidth="1"/>
    <col min="76" max="76" width="6.5" customWidth="1"/>
    <col min="77" max="77" width="5.75" customWidth="1"/>
    <col min="78" max="78" width="5.375" customWidth="1"/>
    <col min="79" max="79" width="5.75" customWidth="1"/>
    <col min="80" max="80" width="5.375" customWidth="1"/>
    <col min="81" max="81" width="5.75" customWidth="1"/>
    <col min="82" max="82" width="6.75" customWidth="1"/>
    <col min="83" max="83" width="5.875" customWidth="1"/>
    <col min="84" max="84" width="6.375" customWidth="1"/>
    <col min="85" max="85" width="6.625" customWidth="1"/>
    <col min="86" max="86" width="6.375" customWidth="1"/>
    <col min="87" max="87" width="6.5" customWidth="1"/>
    <col min="88" max="88" width="8" customWidth="1"/>
    <col min="89" max="89" width="7.375" customWidth="1"/>
    <col min="90" max="90" width="0.5" customWidth="1"/>
    <col min="91" max="91" width="8.625" customWidth="1"/>
    <col min="92" max="92" width="7" customWidth="1"/>
    <col min="93" max="93" width="7.625" customWidth="1"/>
  </cols>
  <sheetData>
    <row r="2" spans="1:9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AF2" s="1" t="s">
        <v>1</v>
      </c>
      <c r="BL2" s="1" t="s">
        <v>1</v>
      </c>
    </row>
    <row r="3" spans="1:93">
      <c r="K3" s="3" t="s">
        <v>2</v>
      </c>
      <c r="AO3" s="3" t="s">
        <v>3</v>
      </c>
      <c r="BU3" s="3" t="s">
        <v>3</v>
      </c>
    </row>
    <row r="5" spans="1:93" s="10" customFormat="1" ht="11.25" customHeight="1">
      <c r="A5" s="4"/>
      <c r="B5" s="5" t="s">
        <v>4</v>
      </c>
      <c r="C5" s="5" t="s">
        <v>5</v>
      </c>
      <c r="D5" s="5" t="s">
        <v>4</v>
      </c>
      <c r="E5" s="6"/>
      <c r="F5" s="7" t="s">
        <v>6</v>
      </c>
      <c r="G5" s="8" t="s">
        <v>7</v>
      </c>
      <c r="H5" s="8" t="s">
        <v>8</v>
      </c>
      <c r="I5" s="8" t="s">
        <v>8</v>
      </c>
      <c r="J5" s="8" t="s">
        <v>8</v>
      </c>
      <c r="K5" s="8" t="s">
        <v>8</v>
      </c>
      <c r="L5" s="8" t="s">
        <v>8</v>
      </c>
      <c r="M5" s="8" t="s">
        <v>8</v>
      </c>
      <c r="N5" s="8" t="s">
        <v>8</v>
      </c>
      <c r="O5" s="8" t="s">
        <v>9</v>
      </c>
      <c r="P5" s="8" t="s">
        <v>8</v>
      </c>
      <c r="Q5" s="8" t="s">
        <v>8</v>
      </c>
      <c r="R5" s="6" t="s">
        <v>8</v>
      </c>
      <c r="S5" s="6" t="s">
        <v>10</v>
      </c>
      <c r="T5" s="6" t="s">
        <v>11</v>
      </c>
      <c r="U5" s="6"/>
      <c r="V5" s="6" t="s">
        <v>12</v>
      </c>
      <c r="W5" s="6" t="s">
        <v>10</v>
      </c>
      <c r="X5" s="8" t="s">
        <v>13</v>
      </c>
      <c r="Y5" s="8" t="s">
        <v>8</v>
      </c>
      <c r="Z5" s="8" t="s">
        <v>8</v>
      </c>
      <c r="AA5" s="8" t="s">
        <v>8</v>
      </c>
      <c r="AB5" s="8" t="s">
        <v>8</v>
      </c>
      <c r="AC5" s="8" t="s">
        <v>8</v>
      </c>
      <c r="AD5" s="8" t="s">
        <v>8</v>
      </c>
      <c r="AE5" s="8" t="s">
        <v>8</v>
      </c>
      <c r="AF5" s="4"/>
      <c r="AG5" s="8" t="s">
        <v>8</v>
      </c>
      <c r="AH5" s="8" t="s">
        <v>8</v>
      </c>
      <c r="AI5" s="8" t="s">
        <v>8</v>
      </c>
      <c r="AJ5" s="8" t="s">
        <v>8</v>
      </c>
      <c r="AK5" s="8" t="s">
        <v>8</v>
      </c>
      <c r="AL5" s="8" t="s">
        <v>8</v>
      </c>
      <c r="AM5" s="8" t="s">
        <v>8</v>
      </c>
      <c r="AN5" s="8" t="s">
        <v>8</v>
      </c>
      <c r="AO5" s="8" t="s">
        <v>8</v>
      </c>
      <c r="AP5" s="8" t="s">
        <v>8</v>
      </c>
      <c r="AQ5" s="8" t="s">
        <v>8</v>
      </c>
      <c r="AR5" s="8" t="s">
        <v>8</v>
      </c>
      <c r="AS5" s="8" t="s">
        <v>8</v>
      </c>
      <c r="AT5" s="8" t="s">
        <v>8</v>
      </c>
      <c r="AU5" s="8" t="s">
        <v>8</v>
      </c>
      <c r="AV5" s="8" t="s">
        <v>8</v>
      </c>
      <c r="AW5" s="8" t="s">
        <v>8</v>
      </c>
      <c r="AX5" s="8" t="s">
        <v>8</v>
      </c>
      <c r="AY5" s="8" t="s">
        <v>8</v>
      </c>
      <c r="AZ5" s="8" t="s">
        <v>8</v>
      </c>
      <c r="BA5" s="8" t="s">
        <v>8</v>
      </c>
      <c r="BB5" s="8" t="s">
        <v>8</v>
      </c>
      <c r="BC5" s="8" t="s">
        <v>8</v>
      </c>
      <c r="BD5" s="8" t="s">
        <v>8</v>
      </c>
      <c r="BE5" s="8" t="s">
        <v>8</v>
      </c>
      <c r="BF5" s="8"/>
      <c r="BG5" s="8" t="s">
        <v>9</v>
      </c>
      <c r="BH5" s="8" t="s">
        <v>9</v>
      </c>
      <c r="BI5" s="8" t="s">
        <v>9</v>
      </c>
      <c r="BJ5" s="8" t="s">
        <v>9</v>
      </c>
      <c r="BK5" s="8" t="s">
        <v>8</v>
      </c>
      <c r="BL5" s="4"/>
      <c r="BM5" s="8" t="s">
        <v>8</v>
      </c>
      <c r="BN5" s="8" t="s">
        <v>8</v>
      </c>
      <c r="BO5" s="9" t="s">
        <v>8</v>
      </c>
      <c r="BP5" s="8" t="s">
        <v>8</v>
      </c>
      <c r="BQ5" s="8" t="s">
        <v>8</v>
      </c>
      <c r="BR5" s="8" t="s">
        <v>8</v>
      </c>
      <c r="BS5" s="8" t="s">
        <v>8</v>
      </c>
      <c r="BT5" s="8" t="s">
        <v>8</v>
      </c>
      <c r="BU5" s="8" t="s">
        <v>8</v>
      </c>
      <c r="BV5" s="8" t="s">
        <v>8</v>
      </c>
      <c r="BW5" s="8" t="s">
        <v>8</v>
      </c>
      <c r="BX5" s="8" t="s">
        <v>8</v>
      </c>
      <c r="BY5" s="8" t="s">
        <v>8</v>
      </c>
      <c r="BZ5" s="8" t="s">
        <v>8</v>
      </c>
      <c r="CA5" s="8"/>
      <c r="CB5" s="8" t="s">
        <v>8</v>
      </c>
      <c r="CC5" s="8" t="s">
        <v>8</v>
      </c>
      <c r="CD5" s="8" t="s">
        <v>8</v>
      </c>
      <c r="CE5" s="8" t="s">
        <v>8</v>
      </c>
      <c r="CF5" s="8" t="s">
        <v>8</v>
      </c>
      <c r="CG5" s="8" t="s">
        <v>8</v>
      </c>
      <c r="CH5" s="6" t="s">
        <v>8</v>
      </c>
      <c r="CI5" s="6" t="s">
        <v>14</v>
      </c>
      <c r="CJ5" s="6" t="s">
        <v>10</v>
      </c>
      <c r="CK5" s="6" t="s">
        <v>15</v>
      </c>
      <c r="CL5" s="6"/>
      <c r="CM5" s="6" t="s">
        <v>16</v>
      </c>
      <c r="CN5" s="6" t="s">
        <v>17</v>
      </c>
      <c r="CO5" s="6" t="s">
        <v>18</v>
      </c>
    </row>
    <row r="6" spans="1:93" s="10" customFormat="1" ht="11.25" customHeight="1">
      <c r="A6" s="11"/>
      <c r="B6" s="12" t="s">
        <v>8</v>
      </c>
      <c r="C6" s="12" t="s">
        <v>8</v>
      </c>
      <c r="D6" s="12" t="s">
        <v>19</v>
      </c>
      <c r="E6" s="13"/>
      <c r="F6" s="14" t="s">
        <v>8</v>
      </c>
      <c r="G6" s="13" t="s">
        <v>20</v>
      </c>
      <c r="H6" s="8" t="s">
        <v>21</v>
      </c>
      <c r="I6" s="8" t="s">
        <v>8</v>
      </c>
      <c r="J6" s="15" t="s">
        <v>8</v>
      </c>
      <c r="K6" s="15" t="s">
        <v>8</v>
      </c>
      <c r="L6" s="8" t="s">
        <v>8</v>
      </c>
      <c r="M6" s="15" t="s">
        <v>8</v>
      </c>
      <c r="N6" s="15" t="s">
        <v>8</v>
      </c>
      <c r="O6" s="15" t="s">
        <v>9</v>
      </c>
      <c r="P6" s="15" t="s">
        <v>8</v>
      </c>
      <c r="Q6" s="16" t="s">
        <v>8</v>
      </c>
      <c r="R6" s="6" t="s">
        <v>22</v>
      </c>
      <c r="S6" s="13" t="s">
        <v>6</v>
      </c>
      <c r="T6" s="13" t="s">
        <v>8</v>
      </c>
      <c r="U6" s="17"/>
      <c r="V6" s="13" t="s">
        <v>8</v>
      </c>
      <c r="W6" s="13" t="s">
        <v>8</v>
      </c>
      <c r="X6" s="13" t="s">
        <v>8</v>
      </c>
      <c r="Y6" s="8" t="s">
        <v>23</v>
      </c>
      <c r="Z6" s="8" t="s">
        <v>8</v>
      </c>
      <c r="AA6" s="15" t="s">
        <v>8</v>
      </c>
      <c r="AB6" s="15" t="s">
        <v>8</v>
      </c>
      <c r="AC6" s="15" t="s">
        <v>8</v>
      </c>
      <c r="AD6" s="15" t="s">
        <v>8</v>
      </c>
      <c r="AE6" s="15" t="s">
        <v>8</v>
      </c>
      <c r="AF6" s="11"/>
      <c r="AG6" s="8" t="s">
        <v>8</v>
      </c>
      <c r="AH6" s="8" t="s">
        <v>8</v>
      </c>
      <c r="AI6" s="8" t="s">
        <v>8</v>
      </c>
      <c r="AJ6" s="8" t="s">
        <v>8</v>
      </c>
      <c r="AK6" s="8" t="s">
        <v>8</v>
      </c>
      <c r="AL6" s="6" t="s">
        <v>8</v>
      </c>
      <c r="AM6" s="8" t="s">
        <v>24</v>
      </c>
      <c r="AN6" s="8" t="s">
        <v>8</v>
      </c>
      <c r="AO6" s="6" t="s">
        <v>8</v>
      </c>
      <c r="AP6" s="8" t="s">
        <v>25</v>
      </c>
      <c r="AQ6" s="8" t="s">
        <v>8</v>
      </c>
      <c r="AR6" s="8" t="s">
        <v>8</v>
      </c>
      <c r="AS6" s="8" t="s">
        <v>8</v>
      </c>
      <c r="AT6" s="8" t="s">
        <v>8</v>
      </c>
      <c r="AU6" s="18" t="s">
        <v>26</v>
      </c>
      <c r="AV6" s="8" t="s">
        <v>8</v>
      </c>
      <c r="AW6" s="8" t="s">
        <v>8</v>
      </c>
      <c r="AX6" s="8" t="s">
        <v>8</v>
      </c>
      <c r="AY6" s="8" t="s">
        <v>8</v>
      </c>
      <c r="AZ6" s="8" t="s">
        <v>8</v>
      </c>
      <c r="BA6" s="6" t="s">
        <v>8</v>
      </c>
      <c r="BB6" s="8" t="s">
        <v>27</v>
      </c>
      <c r="BC6" s="8" t="s">
        <v>8</v>
      </c>
      <c r="BD6" s="8" t="s">
        <v>8</v>
      </c>
      <c r="BE6" s="15" t="s">
        <v>8</v>
      </c>
      <c r="BF6" s="15"/>
      <c r="BG6" s="8" t="s">
        <v>9</v>
      </c>
      <c r="BH6" s="8" t="s">
        <v>9</v>
      </c>
      <c r="BI6" s="8" t="s">
        <v>9</v>
      </c>
      <c r="BJ6" s="16" t="s">
        <v>9</v>
      </c>
      <c r="BK6" s="8" t="s">
        <v>28</v>
      </c>
      <c r="BL6" s="11"/>
      <c r="BM6" s="15" t="s">
        <v>8</v>
      </c>
      <c r="BN6" s="15" t="s">
        <v>8</v>
      </c>
      <c r="BO6" s="15" t="s">
        <v>8</v>
      </c>
      <c r="BP6" s="16" t="s">
        <v>8</v>
      </c>
      <c r="BQ6" s="8" t="s">
        <v>29</v>
      </c>
      <c r="BR6" s="8" t="s">
        <v>8</v>
      </c>
      <c r="BS6" s="15" t="s">
        <v>8</v>
      </c>
      <c r="BT6" s="6" t="s">
        <v>8</v>
      </c>
      <c r="BU6" s="8" t="s">
        <v>30</v>
      </c>
      <c r="BV6" s="8" t="s">
        <v>8</v>
      </c>
      <c r="BW6" s="15" t="s">
        <v>8</v>
      </c>
      <c r="BX6" s="6" t="s">
        <v>8</v>
      </c>
      <c r="BY6" s="8" t="s">
        <v>31</v>
      </c>
      <c r="BZ6" s="15" t="s">
        <v>8</v>
      </c>
      <c r="CA6" s="15"/>
      <c r="CB6" s="15" t="s">
        <v>8</v>
      </c>
      <c r="CC6" s="16" t="s">
        <v>8</v>
      </c>
      <c r="CD6" s="19" t="s">
        <v>32</v>
      </c>
      <c r="CE6" s="8" t="s">
        <v>8</v>
      </c>
      <c r="CF6" s="8" t="s">
        <v>8</v>
      </c>
      <c r="CG6" s="8" t="s">
        <v>8</v>
      </c>
      <c r="CH6" s="6" t="s">
        <v>8</v>
      </c>
      <c r="CI6" s="13" t="s">
        <v>33</v>
      </c>
      <c r="CJ6" s="13" t="s">
        <v>12</v>
      </c>
      <c r="CK6" s="13" t="s">
        <v>34</v>
      </c>
      <c r="CL6" s="13"/>
      <c r="CM6" s="13" t="s">
        <v>35</v>
      </c>
      <c r="CN6" s="13" t="s">
        <v>8</v>
      </c>
      <c r="CO6" s="13" t="s">
        <v>8</v>
      </c>
    </row>
    <row r="7" spans="1:93" s="10" customFormat="1" ht="11.25" customHeight="1">
      <c r="A7" s="11"/>
      <c r="B7" s="12" t="s">
        <v>19</v>
      </c>
      <c r="C7" s="12" t="s">
        <v>36</v>
      </c>
      <c r="D7" s="12" t="s">
        <v>37</v>
      </c>
      <c r="E7" s="13"/>
      <c r="F7" s="14" t="s">
        <v>38</v>
      </c>
      <c r="G7" s="13" t="s">
        <v>20</v>
      </c>
      <c r="H7" s="13" t="s">
        <v>8</v>
      </c>
      <c r="I7" s="8" t="s">
        <v>39</v>
      </c>
      <c r="J7" s="15" t="s">
        <v>8</v>
      </c>
      <c r="K7" s="15" t="s">
        <v>8</v>
      </c>
      <c r="L7" s="8" t="s">
        <v>8</v>
      </c>
      <c r="M7" s="15"/>
      <c r="N7" s="15" t="s">
        <v>8</v>
      </c>
      <c r="O7" s="16" t="s">
        <v>9</v>
      </c>
      <c r="P7" s="5" t="s">
        <v>40</v>
      </c>
      <c r="Q7" s="6" t="s">
        <v>41</v>
      </c>
      <c r="R7" s="13" t="s">
        <v>8</v>
      </c>
      <c r="S7" s="13" t="s">
        <v>38</v>
      </c>
      <c r="T7" s="13" t="s">
        <v>8</v>
      </c>
      <c r="U7" s="17"/>
      <c r="V7" s="13" t="s">
        <v>42</v>
      </c>
      <c r="W7" s="13" t="s">
        <v>8</v>
      </c>
      <c r="X7" s="13" t="s">
        <v>43</v>
      </c>
      <c r="Y7" s="13" t="s">
        <v>8</v>
      </c>
      <c r="Z7" s="6" t="s">
        <v>44</v>
      </c>
      <c r="AA7" s="6" t="s">
        <v>45</v>
      </c>
      <c r="AB7" s="6" t="s">
        <v>46</v>
      </c>
      <c r="AC7" s="6" t="s">
        <v>47</v>
      </c>
      <c r="AD7" s="6" t="s">
        <v>48</v>
      </c>
      <c r="AE7" s="6" t="s">
        <v>49</v>
      </c>
      <c r="AF7" s="11"/>
      <c r="AG7" s="6" t="s">
        <v>50</v>
      </c>
      <c r="AH7" s="6" t="s">
        <v>51</v>
      </c>
      <c r="AI7" s="6" t="s">
        <v>52</v>
      </c>
      <c r="AJ7" s="6" t="s">
        <v>53</v>
      </c>
      <c r="AK7" s="6" t="s">
        <v>54</v>
      </c>
      <c r="AL7" s="6" t="s">
        <v>55</v>
      </c>
      <c r="AM7" s="13" t="s">
        <v>8</v>
      </c>
      <c r="AN7" s="6" t="s">
        <v>26</v>
      </c>
      <c r="AO7" s="20" t="s">
        <v>56</v>
      </c>
      <c r="AP7" s="13" t="s">
        <v>8</v>
      </c>
      <c r="AQ7" s="6" t="s">
        <v>57</v>
      </c>
      <c r="AR7" s="6" t="s">
        <v>58</v>
      </c>
      <c r="AS7" s="6" t="s">
        <v>41</v>
      </c>
      <c r="AT7" s="8" t="s">
        <v>59</v>
      </c>
      <c r="AU7" s="12" t="s">
        <v>60</v>
      </c>
      <c r="AV7" s="5" t="s">
        <v>26</v>
      </c>
      <c r="AW7" s="20" t="s">
        <v>61</v>
      </c>
      <c r="AX7" s="6" t="s">
        <v>62</v>
      </c>
      <c r="AY7" s="6" t="s">
        <v>26</v>
      </c>
      <c r="AZ7" s="6" t="s">
        <v>26</v>
      </c>
      <c r="BA7" s="6" t="s">
        <v>26</v>
      </c>
      <c r="BB7" s="13" t="s">
        <v>63</v>
      </c>
      <c r="BC7" s="6" t="s">
        <v>64</v>
      </c>
      <c r="BD7" s="6" t="s">
        <v>65</v>
      </c>
      <c r="BE7" s="16" t="s">
        <v>66</v>
      </c>
      <c r="BF7" s="6" t="s">
        <v>67</v>
      </c>
      <c r="BG7" s="6" t="s">
        <v>68</v>
      </c>
      <c r="BH7" s="6" t="s">
        <v>41</v>
      </c>
      <c r="BI7" s="6" t="s">
        <v>69</v>
      </c>
      <c r="BJ7" s="20" t="s">
        <v>70</v>
      </c>
      <c r="BK7" s="13" t="s">
        <v>8</v>
      </c>
      <c r="BL7" s="11"/>
      <c r="BM7" s="5" t="s">
        <v>71</v>
      </c>
      <c r="BN7" s="21" t="s">
        <v>72</v>
      </c>
      <c r="BO7" s="21" t="s">
        <v>28</v>
      </c>
      <c r="BP7" s="21" t="s">
        <v>28</v>
      </c>
      <c r="BQ7" s="12" t="s">
        <v>8</v>
      </c>
      <c r="BR7" s="5" t="s">
        <v>29</v>
      </c>
      <c r="BS7" s="21" t="s">
        <v>73</v>
      </c>
      <c r="BT7" s="5" t="s">
        <v>74</v>
      </c>
      <c r="BU7" s="12" t="s">
        <v>8</v>
      </c>
      <c r="BV7" s="5" t="s">
        <v>75</v>
      </c>
      <c r="BW7" s="21" t="s">
        <v>76</v>
      </c>
      <c r="BX7" s="5" t="s">
        <v>77</v>
      </c>
      <c r="BY7" s="12" t="s">
        <v>8</v>
      </c>
      <c r="BZ7" s="22" t="s">
        <v>31</v>
      </c>
      <c r="CA7" s="5" t="s">
        <v>31</v>
      </c>
      <c r="CB7" s="21" t="s">
        <v>78</v>
      </c>
      <c r="CC7" s="20" t="s">
        <v>31</v>
      </c>
      <c r="CD7" s="23" t="s">
        <v>8</v>
      </c>
      <c r="CE7" s="6" t="s">
        <v>79</v>
      </c>
      <c r="CF7" s="6" t="s">
        <v>80</v>
      </c>
      <c r="CG7" s="6" t="s">
        <v>29</v>
      </c>
      <c r="CH7" s="6" t="s">
        <v>81</v>
      </c>
      <c r="CI7" s="13" t="s">
        <v>82</v>
      </c>
      <c r="CJ7" s="13" t="s">
        <v>42</v>
      </c>
      <c r="CK7" s="13" t="s">
        <v>83</v>
      </c>
      <c r="CL7" s="13"/>
      <c r="CM7" s="13" t="s">
        <v>84</v>
      </c>
      <c r="CN7" s="13"/>
      <c r="CO7" s="13" t="s">
        <v>85</v>
      </c>
    </row>
    <row r="8" spans="1:93" s="10" customFormat="1" ht="11.25" customHeight="1">
      <c r="A8" s="11"/>
      <c r="B8" s="12" t="s">
        <v>8</v>
      </c>
      <c r="C8" s="12" t="s">
        <v>8</v>
      </c>
      <c r="D8" s="12" t="s">
        <v>86</v>
      </c>
      <c r="E8" s="13"/>
      <c r="F8" s="14" t="s">
        <v>8</v>
      </c>
      <c r="G8" s="13" t="s">
        <v>87</v>
      </c>
      <c r="H8" s="13" t="s">
        <v>88</v>
      </c>
      <c r="I8" s="13" t="s">
        <v>89</v>
      </c>
      <c r="J8" s="8" t="s">
        <v>4</v>
      </c>
      <c r="K8" s="15" t="s">
        <v>8</v>
      </c>
      <c r="L8" s="8" t="s">
        <v>8</v>
      </c>
      <c r="M8" s="16"/>
      <c r="N8" s="24" t="s">
        <v>4</v>
      </c>
      <c r="O8" s="20" t="s">
        <v>90</v>
      </c>
      <c r="P8" s="12" t="s">
        <v>91</v>
      </c>
      <c r="Q8" s="13" t="s">
        <v>92</v>
      </c>
      <c r="R8" s="13" t="s">
        <v>93</v>
      </c>
      <c r="S8" s="13" t="s">
        <v>94</v>
      </c>
      <c r="T8" s="13" t="s">
        <v>95</v>
      </c>
      <c r="U8" s="17"/>
      <c r="V8" s="13" t="s">
        <v>8</v>
      </c>
      <c r="W8" s="13" t="s">
        <v>12</v>
      </c>
      <c r="X8" s="13" t="s">
        <v>8</v>
      </c>
      <c r="Y8" s="13"/>
      <c r="Z8" s="13"/>
      <c r="AA8" s="13" t="s">
        <v>8</v>
      </c>
      <c r="AB8" s="13" t="s">
        <v>8</v>
      </c>
      <c r="AC8" s="13" t="s">
        <v>8</v>
      </c>
      <c r="AD8" s="13" t="s">
        <v>96</v>
      </c>
      <c r="AE8" s="13" t="s">
        <v>8</v>
      </c>
      <c r="AF8" s="11"/>
      <c r="AG8" s="13" t="s">
        <v>97</v>
      </c>
      <c r="AH8" s="13" t="s">
        <v>8</v>
      </c>
      <c r="AI8" s="13" t="s">
        <v>98</v>
      </c>
      <c r="AJ8" s="13" t="s">
        <v>8</v>
      </c>
      <c r="AK8" s="13" t="s">
        <v>8</v>
      </c>
      <c r="AL8" s="13" t="s">
        <v>8</v>
      </c>
      <c r="AM8" s="13" t="s">
        <v>8</v>
      </c>
      <c r="AN8" s="13" t="s">
        <v>99</v>
      </c>
      <c r="AO8" s="25" t="s">
        <v>100</v>
      </c>
      <c r="AP8" s="13" t="s">
        <v>101</v>
      </c>
      <c r="AQ8" s="13" t="s">
        <v>8</v>
      </c>
      <c r="AR8" s="13" t="s">
        <v>8</v>
      </c>
      <c r="AS8" s="13" t="s">
        <v>86</v>
      </c>
      <c r="AT8" s="26" t="s">
        <v>67</v>
      </c>
      <c r="AU8" s="12" t="s">
        <v>102</v>
      </c>
      <c r="AV8" s="12" t="s">
        <v>103</v>
      </c>
      <c r="AW8" s="25" t="s">
        <v>104</v>
      </c>
      <c r="AX8" s="13" t="s">
        <v>8</v>
      </c>
      <c r="AY8" s="13" t="s">
        <v>40</v>
      </c>
      <c r="AZ8" s="13" t="s">
        <v>40</v>
      </c>
      <c r="BA8" s="13" t="s">
        <v>40</v>
      </c>
      <c r="BB8" s="13" t="s">
        <v>105</v>
      </c>
      <c r="BC8" s="13"/>
      <c r="BD8" s="13"/>
      <c r="BE8" s="25" t="s">
        <v>106</v>
      </c>
      <c r="BF8" s="13"/>
      <c r="BG8" s="13" t="s">
        <v>107</v>
      </c>
      <c r="BH8" s="13" t="s">
        <v>86</v>
      </c>
      <c r="BI8" s="13" t="s">
        <v>9</v>
      </c>
      <c r="BJ8" s="25" t="s">
        <v>63</v>
      </c>
      <c r="BK8" s="13" t="s">
        <v>108</v>
      </c>
      <c r="BL8" s="11"/>
      <c r="BM8" s="12" t="s">
        <v>8</v>
      </c>
      <c r="BN8" s="27" t="s">
        <v>109</v>
      </c>
      <c r="BO8" s="27" t="s">
        <v>110</v>
      </c>
      <c r="BP8" s="27" t="s">
        <v>108</v>
      </c>
      <c r="BQ8" s="12" t="s">
        <v>111</v>
      </c>
      <c r="BR8" s="12" t="s">
        <v>8</v>
      </c>
      <c r="BS8" s="27" t="s">
        <v>112</v>
      </c>
      <c r="BT8" s="12"/>
      <c r="BU8" s="12"/>
      <c r="BV8" s="12" t="s">
        <v>36</v>
      </c>
      <c r="BW8" s="27" t="s">
        <v>113</v>
      </c>
      <c r="BX8" s="12" t="s">
        <v>114</v>
      </c>
      <c r="BY8" s="12" t="s">
        <v>115</v>
      </c>
      <c r="BZ8" s="28" t="s">
        <v>115</v>
      </c>
      <c r="CA8" s="12" t="s">
        <v>115</v>
      </c>
      <c r="CB8" s="27" t="s">
        <v>116</v>
      </c>
      <c r="CC8" s="25" t="s">
        <v>115</v>
      </c>
      <c r="CD8" s="23" t="s">
        <v>117</v>
      </c>
      <c r="CE8" s="13" t="s">
        <v>8</v>
      </c>
      <c r="CF8" s="13" t="s">
        <v>118</v>
      </c>
      <c r="CG8" s="13" t="s">
        <v>8</v>
      </c>
      <c r="CH8" s="13" t="s">
        <v>119</v>
      </c>
      <c r="CI8" s="13" t="s">
        <v>8</v>
      </c>
      <c r="CJ8" s="13" t="s">
        <v>94</v>
      </c>
      <c r="CK8" s="13" t="s">
        <v>86</v>
      </c>
      <c r="CL8" s="13"/>
      <c r="CM8" s="13" t="s">
        <v>8</v>
      </c>
      <c r="CN8" s="13"/>
      <c r="CO8" s="13" t="s">
        <v>8</v>
      </c>
    </row>
    <row r="9" spans="1:93" s="10" customFormat="1" ht="11.25" customHeight="1">
      <c r="A9" s="11"/>
      <c r="B9" s="12" t="s">
        <v>8</v>
      </c>
      <c r="C9" s="12" t="s">
        <v>8</v>
      </c>
      <c r="D9" s="12" t="s">
        <v>8</v>
      </c>
      <c r="E9" s="13"/>
      <c r="F9" s="14" t="s">
        <v>8</v>
      </c>
      <c r="G9" s="13" t="s">
        <v>20</v>
      </c>
      <c r="H9" s="13" t="s">
        <v>8</v>
      </c>
      <c r="I9" s="13" t="s">
        <v>120</v>
      </c>
      <c r="J9" s="13" t="s">
        <v>19</v>
      </c>
      <c r="K9" s="6" t="s">
        <v>121</v>
      </c>
      <c r="L9" s="6" t="s">
        <v>122</v>
      </c>
      <c r="M9" s="6" t="s">
        <v>123</v>
      </c>
      <c r="N9" s="23" t="s">
        <v>124</v>
      </c>
      <c r="O9" s="25" t="s">
        <v>125</v>
      </c>
      <c r="P9" s="12" t="s">
        <v>126</v>
      </c>
      <c r="Q9" s="13" t="s">
        <v>127</v>
      </c>
      <c r="R9" s="13" t="s">
        <v>8</v>
      </c>
      <c r="S9" s="13" t="s">
        <v>128</v>
      </c>
      <c r="T9" s="13" t="s">
        <v>8</v>
      </c>
      <c r="U9" s="17"/>
      <c r="V9" s="13" t="s">
        <v>8</v>
      </c>
      <c r="W9" s="13" t="s">
        <v>8</v>
      </c>
      <c r="X9" s="13" t="s">
        <v>8</v>
      </c>
      <c r="Y9" s="13"/>
      <c r="Z9" s="13"/>
      <c r="AA9" s="13" t="s">
        <v>129</v>
      </c>
      <c r="AB9" s="13"/>
      <c r="AC9" s="13" t="s">
        <v>130</v>
      </c>
      <c r="AD9" s="13" t="s">
        <v>102</v>
      </c>
      <c r="AE9" s="13"/>
      <c r="AF9" s="11"/>
      <c r="AG9" s="13" t="s">
        <v>102</v>
      </c>
      <c r="AH9" s="13" t="s">
        <v>131</v>
      </c>
      <c r="AI9" s="13" t="s">
        <v>8</v>
      </c>
      <c r="AJ9" s="13"/>
      <c r="AK9" s="13"/>
      <c r="AL9" s="13"/>
      <c r="AM9" s="13"/>
      <c r="AN9" s="13" t="s">
        <v>8</v>
      </c>
      <c r="AO9" s="25" t="s">
        <v>132</v>
      </c>
      <c r="AP9" s="13" t="s">
        <v>102</v>
      </c>
      <c r="AQ9" s="13" t="s">
        <v>133</v>
      </c>
      <c r="AR9" s="13" t="s">
        <v>134</v>
      </c>
      <c r="AS9" s="13" t="s">
        <v>8</v>
      </c>
      <c r="AT9" s="26" t="s">
        <v>8</v>
      </c>
      <c r="AU9" s="12" t="s">
        <v>26</v>
      </c>
      <c r="AV9" s="12" t="s">
        <v>135</v>
      </c>
      <c r="AW9" s="25" t="s">
        <v>136</v>
      </c>
      <c r="AX9" s="13" t="s">
        <v>60</v>
      </c>
      <c r="AY9" s="13" t="s">
        <v>8</v>
      </c>
      <c r="AZ9" s="13" t="s">
        <v>135</v>
      </c>
      <c r="BA9" s="13" t="s">
        <v>137</v>
      </c>
      <c r="BB9" s="13" t="s">
        <v>138</v>
      </c>
      <c r="BC9" s="13"/>
      <c r="BD9" s="13"/>
      <c r="BE9" s="25" t="s">
        <v>139</v>
      </c>
      <c r="BF9" s="13" t="s">
        <v>140</v>
      </c>
      <c r="BG9" s="13" t="s">
        <v>102</v>
      </c>
      <c r="BH9" s="13" t="s">
        <v>9</v>
      </c>
      <c r="BI9" s="13" t="s">
        <v>141</v>
      </c>
      <c r="BJ9" s="25" t="s">
        <v>142</v>
      </c>
      <c r="BK9" s="13" t="s">
        <v>8</v>
      </c>
      <c r="BL9" s="11"/>
      <c r="BM9" s="12" t="s">
        <v>143</v>
      </c>
      <c r="BN9" s="27" t="s">
        <v>28</v>
      </c>
      <c r="BO9" s="27" t="s">
        <v>144</v>
      </c>
      <c r="BP9" s="27" t="s">
        <v>145</v>
      </c>
      <c r="BQ9" s="12" t="s">
        <v>102</v>
      </c>
      <c r="BR9" s="12"/>
      <c r="BS9" s="27" t="s">
        <v>146</v>
      </c>
      <c r="BT9" s="12"/>
      <c r="BU9" s="12"/>
      <c r="BV9" s="12" t="s">
        <v>8</v>
      </c>
      <c r="BW9" s="27" t="s">
        <v>147</v>
      </c>
      <c r="BX9" s="12" t="s">
        <v>8</v>
      </c>
      <c r="BY9" s="12" t="s">
        <v>8</v>
      </c>
      <c r="BZ9" s="28" t="s">
        <v>148</v>
      </c>
      <c r="CA9" s="12" t="s">
        <v>148</v>
      </c>
      <c r="CB9" s="27" t="s">
        <v>149</v>
      </c>
      <c r="CC9" s="25" t="s">
        <v>150</v>
      </c>
      <c r="CD9" s="23" t="s">
        <v>8</v>
      </c>
      <c r="CE9" s="13" t="s">
        <v>151</v>
      </c>
      <c r="CF9" s="13" t="s">
        <v>8</v>
      </c>
      <c r="CG9" s="13" t="s">
        <v>152</v>
      </c>
      <c r="CH9" s="13" t="s">
        <v>8</v>
      </c>
      <c r="CI9" s="13" t="s">
        <v>8</v>
      </c>
      <c r="CJ9" s="13" t="s">
        <v>128</v>
      </c>
      <c r="CK9" s="13" t="s">
        <v>8</v>
      </c>
      <c r="CL9" s="13"/>
      <c r="CM9" s="13" t="s">
        <v>8</v>
      </c>
      <c r="CN9" s="13"/>
      <c r="CO9" s="13" t="s">
        <v>8</v>
      </c>
    </row>
    <row r="10" spans="1:93" s="10" customFormat="1" ht="11.25" customHeight="1">
      <c r="A10" s="11"/>
      <c r="B10" s="12" t="s">
        <v>153</v>
      </c>
      <c r="C10" s="12" t="s">
        <v>153</v>
      </c>
      <c r="D10" s="12" t="s">
        <v>8</v>
      </c>
      <c r="E10" s="13"/>
      <c r="F10" s="14" t="s">
        <v>154</v>
      </c>
      <c r="G10" s="17"/>
      <c r="H10" s="13" t="s">
        <v>87</v>
      </c>
      <c r="I10" s="13" t="s">
        <v>8</v>
      </c>
      <c r="J10" s="13" t="s">
        <v>37</v>
      </c>
      <c r="K10" s="13" t="s">
        <v>155</v>
      </c>
      <c r="L10" s="13" t="s">
        <v>156</v>
      </c>
      <c r="M10" s="13" t="s">
        <v>20</v>
      </c>
      <c r="N10" s="23" t="s">
        <v>157</v>
      </c>
      <c r="O10" s="25" t="s">
        <v>158</v>
      </c>
      <c r="P10" s="12" t="s">
        <v>159</v>
      </c>
      <c r="Q10" s="13" t="s">
        <v>160</v>
      </c>
      <c r="R10" s="13" t="s">
        <v>6</v>
      </c>
      <c r="S10" s="13" t="s">
        <v>86</v>
      </c>
      <c r="T10" s="13"/>
      <c r="U10" s="17"/>
      <c r="V10" s="13" t="s">
        <v>154</v>
      </c>
      <c r="W10" s="13"/>
      <c r="X10" s="13" t="s">
        <v>161</v>
      </c>
      <c r="Y10" s="13"/>
      <c r="Z10" s="13"/>
      <c r="AA10" s="13" t="s">
        <v>8</v>
      </c>
      <c r="AB10" s="13"/>
      <c r="AC10" s="13" t="s">
        <v>8</v>
      </c>
      <c r="AD10" s="13" t="s">
        <v>8</v>
      </c>
      <c r="AE10" s="13"/>
      <c r="AF10" s="11"/>
      <c r="AG10" s="13" t="s">
        <v>52</v>
      </c>
      <c r="AH10" s="13" t="s">
        <v>8</v>
      </c>
      <c r="AI10" s="13" t="s">
        <v>8</v>
      </c>
      <c r="AJ10" s="17"/>
      <c r="AK10" s="17"/>
      <c r="AL10" s="17"/>
      <c r="AM10" s="17"/>
      <c r="AN10" s="13" t="s">
        <v>8</v>
      </c>
      <c r="AO10" s="25" t="s">
        <v>162</v>
      </c>
      <c r="AP10" s="13" t="s">
        <v>163</v>
      </c>
      <c r="AQ10" s="13" t="s">
        <v>8</v>
      </c>
      <c r="AR10" s="13" t="s">
        <v>8</v>
      </c>
      <c r="AS10" s="13" t="s">
        <v>8</v>
      </c>
      <c r="AT10" s="26" t="s">
        <v>163</v>
      </c>
      <c r="AU10" s="12" t="s">
        <v>40</v>
      </c>
      <c r="AV10" s="12" t="s">
        <v>164</v>
      </c>
      <c r="AW10" s="25" t="s">
        <v>165</v>
      </c>
      <c r="AX10" s="13" t="s">
        <v>8</v>
      </c>
      <c r="AY10" s="13" t="s">
        <v>8</v>
      </c>
      <c r="AZ10" s="13" t="s">
        <v>33</v>
      </c>
      <c r="BA10" s="13" t="s">
        <v>166</v>
      </c>
      <c r="BB10" s="13" t="s">
        <v>8</v>
      </c>
      <c r="BC10" s="13"/>
      <c r="BD10" s="13"/>
      <c r="BE10" s="25" t="s">
        <v>167</v>
      </c>
      <c r="BF10" s="13"/>
      <c r="BG10" s="13" t="s">
        <v>9</v>
      </c>
      <c r="BH10" s="13" t="s">
        <v>9</v>
      </c>
      <c r="BI10" s="13" t="s">
        <v>9</v>
      </c>
      <c r="BJ10" s="25" t="s">
        <v>168</v>
      </c>
      <c r="BK10" s="13" t="s">
        <v>169</v>
      </c>
      <c r="BL10" s="11"/>
      <c r="BM10" s="12" t="s">
        <v>8</v>
      </c>
      <c r="BN10" s="27" t="s">
        <v>170</v>
      </c>
      <c r="BO10" s="27" t="s">
        <v>171</v>
      </c>
      <c r="BP10" s="27" t="s">
        <v>172</v>
      </c>
      <c r="BQ10" s="12" t="s">
        <v>74</v>
      </c>
      <c r="BR10" s="12"/>
      <c r="BS10" s="27" t="s">
        <v>173</v>
      </c>
      <c r="BT10" s="12"/>
      <c r="BU10" s="12"/>
      <c r="BV10" s="12" t="s">
        <v>8</v>
      </c>
      <c r="BW10" s="27" t="s">
        <v>174</v>
      </c>
      <c r="BX10" s="12" t="s">
        <v>8</v>
      </c>
      <c r="BY10" s="12" t="s">
        <v>148</v>
      </c>
      <c r="BZ10" s="28" t="s">
        <v>175</v>
      </c>
      <c r="CA10" s="12" t="s">
        <v>176</v>
      </c>
      <c r="CB10" s="27" t="s">
        <v>177</v>
      </c>
      <c r="CC10" s="25" t="s">
        <v>178</v>
      </c>
      <c r="CD10" s="23" t="s">
        <v>179</v>
      </c>
      <c r="CE10" s="13" t="s">
        <v>8</v>
      </c>
      <c r="CF10" s="13" t="s">
        <v>8</v>
      </c>
      <c r="CG10" s="13" t="s">
        <v>8</v>
      </c>
      <c r="CH10" s="13" t="s">
        <v>8</v>
      </c>
      <c r="CI10" s="13"/>
      <c r="CJ10" s="13" t="s">
        <v>86</v>
      </c>
      <c r="CK10" s="13" t="s">
        <v>180</v>
      </c>
      <c r="CL10" s="13"/>
      <c r="CM10" s="13"/>
      <c r="CN10" s="13"/>
      <c r="CO10" s="13" t="s">
        <v>181</v>
      </c>
    </row>
    <row r="11" spans="1:93" s="10" customFormat="1" ht="11.25" customHeight="1">
      <c r="A11" s="11"/>
      <c r="B11" s="12" t="s">
        <v>20</v>
      </c>
      <c r="C11" s="12" t="s">
        <v>8</v>
      </c>
      <c r="D11" s="12" t="s">
        <v>182</v>
      </c>
      <c r="E11" s="13"/>
      <c r="F11" s="14" t="s">
        <v>8</v>
      </c>
      <c r="G11" s="13" t="s">
        <v>20</v>
      </c>
      <c r="H11" s="13" t="s">
        <v>8</v>
      </c>
      <c r="I11" s="13" t="s">
        <v>6</v>
      </c>
      <c r="J11" s="13" t="s">
        <v>6</v>
      </c>
      <c r="K11" s="13" t="s">
        <v>6</v>
      </c>
      <c r="L11" s="13" t="s">
        <v>6</v>
      </c>
      <c r="M11" s="13"/>
      <c r="N11" s="23" t="s">
        <v>183</v>
      </c>
      <c r="O11" s="25" t="s">
        <v>184</v>
      </c>
      <c r="P11" s="12" t="s">
        <v>6</v>
      </c>
      <c r="Q11" s="13" t="s">
        <v>6</v>
      </c>
      <c r="R11" s="13" t="s">
        <v>8</v>
      </c>
      <c r="S11" s="13" t="s">
        <v>6</v>
      </c>
      <c r="T11" s="13"/>
      <c r="U11" s="17"/>
      <c r="V11" s="13" t="s">
        <v>8</v>
      </c>
      <c r="W11" s="13"/>
      <c r="X11" s="13" t="s">
        <v>8</v>
      </c>
      <c r="Y11" s="13"/>
      <c r="Z11" s="13"/>
      <c r="AA11" s="13"/>
      <c r="AB11" s="13"/>
      <c r="AC11" s="13"/>
      <c r="AD11" s="13" t="s">
        <v>185</v>
      </c>
      <c r="AE11" s="13"/>
      <c r="AF11" s="11"/>
      <c r="AG11" s="13" t="s">
        <v>186</v>
      </c>
      <c r="AH11" s="17"/>
      <c r="AI11" s="13" t="s">
        <v>23</v>
      </c>
      <c r="AJ11" s="17"/>
      <c r="AK11" s="17"/>
      <c r="AL11" s="17"/>
      <c r="AM11" s="17"/>
      <c r="AN11" s="13" t="s">
        <v>107</v>
      </c>
      <c r="AO11" s="25" t="s">
        <v>187</v>
      </c>
      <c r="AP11" s="13" t="s">
        <v>8</v>
      </c>
      <c r="AQ11" s="13"/>
      <c r="AR11" s="13"/>
      <c r="AS11" s="13" t="s">
        <v>25</v>
      </c>
      <c r="AT11" s="26" t="s">
        <v>188</v>
      </c>
      <c r="AU11" s="12" t="s">
        <v>135</v>
      </c>
      <c r="AV11" s="12" t="s">
        <v>189</v>
      </c>
      <c r="AW11" s="25" t="s">
        <v>190</v>
      </c>
      <c r="AX11" s="13" t="s">
        <v>8</v>
      </c>
      <c r="AY11" s="13" t="s">
        <v>151</v>
      </c>
      <c r="AZ11" s="13" t="s">
        <v>191</v>
      </c>
      <c r="BA11" s="13" t="s">
        <v>192</v>
      </c>
      <c r="BB11" s="13" t="s">
        <v>193</v>
      </c>
      <c r="BC11" s="13"/>
      <c r="BD11" s="13"/>
      <c r="BE11" s="17" t="s">
        <v>194</v>
      </c>
      <c r="BF11" s="13"/>
      <c r="BG11" s="13" t="s">
        <v>195</v>
      </c>
      <c r="BH11" s="13" t="s">
        <v>27</v>
      </c>
      <c r="BI11" s="13"/>
      <c r="BJ11" s="25" t="s">
        <v>196</v>
      </c>
      <c r="BK11" s="13" t="s">
        <v>8</v>
      </c>
      <c r="BL11" s="11"/>
      <c r="BM11" s="12"/>
      <c r="BN11" s="27" t="s">
        <v>197</v>
      </c>
      <c r="BO11" s="27" t="s">
        <v>198</v>
      </c>
      <c r="BP11" s="27" t="s">
        <v>199</v>
      </c>
      <c r="BQ11" s="12" t="s">
        <v>8</v>
      </c>
      <c r="BR11" s="12"/>
      <c r="BS11" s="27" t="s">
        <v>200</v>
      </c>
      <c r="BT11" s="12"/>
      <c r="BU11" s="12"/>
      <c r="BV11" s="12" t="s">
        <v>201</v>
      </c>
      <c r="BW11" s="27" t="s">
        <v>202</v>
      </c>
      <c r="BX11" s="12" t="s">
        <v>31</v>
      </c>
      <c r="BY11" s="12" t="s">
        <v>8</v>
      </c>
      <c r="BZ11" s="28" t="s">
        <v>203</v>
      </c>
      <c r="CA11" s="12" t="s">
        <v>135</v>
      </c>
      <c r="CB11" s="27" t="s">
        <v>204</v>
      </c>
      <c r="CC11" s="25" t="s">
        <v>196</v>
      </c>
      <c r="CD11" s="23" t="s">
        <v>8</v>
      </c>
      <c r="CE11" s="13"/>
      <c r="CF11" s="13" t="s">
        <v>205</v>
      </c>
      <c r="CG11" s="13"/>
      <c r="CH11" s="13" t="s">
        <v>206</v>
      </c>
      <c r="CI11" s="13" t="s">
        <v>12</v>
      </c>
      <c r="CJ11" s="13" t="s">
        <v>12</v>
      </c>
      <c r="CK11" s="13" t="s">
        <v>207</v>
      </c>
      <c r="CL11" s="13"/>
      <c r="CM11" s="13" t="s">
        <v>208</v>
      </c>
      <c r="CN11" s="13"/>
      <c r="CO11" s="13" t="s">
        <v>8</v>
      </c>
    </row>
    <row r="12" spans="1:93" s="10" customFormat="1" ht="11.25" customHeight="1">
      <c r="A12" s="29"/>
      <c r="B12" s="30" t="s">
        <v>209</v>
      </c>
      <c r="C12" s="30" t="s">
        <v>209</v>
      </c>
      <c r="D12" s="30" t="s">
        <v>210</v>
      </c>
      <c r="E12" s="31"/>
      <c r="F12" s="32" t="s">
        <v>211</v>
      </c>
      <c r="G12" s="31" t="s">
        <v>38</v>
      </c>
      <c r="H12" s="31" t="s">
        <v>38</v>
      </c>
      <c r="I12" s="31" t="s">
        <v>38</v>
      </c>
      <c r="J12" s="31" t="s">
        <v>38</v>
      </c>
      <c r="K12" s="31" t="s">
        <v>38</v>
      </c>
      <c r="L12" s="31" t="s">
        <v>38</v>
      </c>
      <c r="M12" s="31" t="s">
        <v>212</v>
      </c>
      <c r="N12" s="33" t="s">
        <v>213</v>
      </c>
      <c r="O12" s="34" t="s">
        <v>214</v>
      </c>
      <c r="P12" s="30" t="s">
        <v>38</v>
      </c>
      <c r="Q12" s="31" t="s">
        <v>38</v>
      </c>
      <c r="R12" s="31" t="s">
        <v>38</v>
      </c>
      <c r="S12" s="31" t="s">
        <v>38</v>
      </c>
      <c r="T12" s="31" t="s">
        <v>215</v>
      </c>
      <c r="U12" s="35"/>
      <c r="V12" s="31" t="s">
        <v>211</v>
      </c>
      <c r="W12" s="31" t="s">
        <v>42</v>
      </c>
      <c r="X12" s="31" t="s">
        <v>42</v>
      </c>
      <c r="Y12" s="31" t="s">
        <v>201</v>
      </c>
      <c r="Z12" s="31" t="s">
        <v>216</v>
      </c>
      <c r="AA12" s="31" t="s">
        <v>216</v>
      </c>
      <c r="AB12" s="31" t="s">
        <v>216</v>
      </c>
      <c r="AC12" s="31" t="s">
        <v>216</v>
      </c>
      <c r="AD12" s="31" t="s">
        <v>217</v>
      </c>
      <c r="AE12" s="31" t="s">
        <v>218</v>
      </c>
      <c r="AF12" s="29"/>
      <c r="AG12" s="31" t="s">
        <v>201</v>
      </c>
      <c r="AH12" s="31" t="s">
        <v>216</v>
      </c>
      <c r="AI12" s="31" t="s">
        <v>219</v>
      </c>
      <c r="AJ12" s="31" t="s">
        <v>201</v>
      </c>
      <c r="AK12" s="31" t="s">
        <v>216</v>
      </c>
      <c r="AL12" s="31" t="s">
        <v>23</v>
      </c>
      <c r="AM12" s="31" t="s">
        <v>220</v>
      </c>
      <c r="AN12" s="31" t="s">
        <v>221</v>
      </c>
      <c r="AO12" s="34" t="s">
        <v>222</v>
      </c>
      <c r="AP12" s="31" t="s">
        <v>188</v>
      </c>
      <c r="AQ12" s="31" t="s">
        <v>221</v>
      </c>
      <c r="AR12" s="31" t="s">
        <v>221</v>
      </c>
      <c r="AS12" s="31" t="s">
        <v>101</v>
      </c>
      <c r="AT12" s="36" t="s">
        <v>201</v>
      </c>
      <c r="AU12" s="30" t="s">
        <v>219</v>
      </c>
      <c r="AV12" s="30" t="s">
        <v>223</v>
      </c>
      <c r="AW12" s="34" t="s">
        <v>224</v>
      </c>
      <c r="AX12" s="31" t="s">
        <v>216</v>
      </c>
      <c r="AY12" s="31" t="s">
        <v>225</v>
      </c>
      <c r="AZ12" s="31" t="s">
        <v>219</v>
      </c>
      <c r="BA12" s="31" t="s">
        <v>134</v>
      </c>
      <c r="BB12" s="31" t="s">
        <v>218</v>
      </c>
      <c r="BC12" s="31" t="s">
        <v>63</v>
      </c>
      <c r="BD12" s="31" t="s">
        <v>63</v>
      </c>
      <c r="BE12" s="35" t="s">
        <v>226</v>
      </c>
      <c r="BF12" s="31" t="s">
        <v>216</v>
      </c>
      <c r="BG12" s="31" t="s">
        <v>216</v>
      </c>
      <c r="BH12" s="31" t="s">
        <v>63</v>
      </c>
      <c r="BI12" s="31" t="s">
        <v>216</v>
      </c>
      <c r="BJ12" s="34" t="s">
        <v>227</v>
      </c>
      <c r="BK12" s="31" t="s">
        <v>228</v>
      </c>
      <c r="BL12" s="29"/>
      <c r="BM12" s="30" t="s">
        <v>219</v>
      </c>
      <c r="BN12" s="37" t="s">
        <v>229</v>
      </c>
      <c r="BO12" s="37" t="s">
        <v>230</v>
      </c>
      <c r="BP12" s="37" t="s">
        <v>231</v>
      </c>
      <c r="BQ12" s="30" t="s">
        <v>232</v>
      </c>
      <c r="BR12" s="30" t="s">
        <v>74</v>
      </c>
      <c r="BS12" s="37" t="s">
        <v>233</v>
      </c>
      <c r="BT12" s="30" t="s">
        <v>232</v>
      </c>
      <c r="BU12" s="30" t="s">
        <v>234</v>
      </c>
      <c r="BV12" s="30" t="s">
        <v>235</v>
      </c>
      <c r="BW12" s="37" t="s">
        <v>236</v>
      </c>
      <c r="BX12" s="30" t="s">
        <v>234</v>
      </c>
      <c r="BY12" s="30" t="s">
        <v>176</v>
      </c>
      <c r="BZ12" s="38" t="s">
        <v>237</v>
      </c>
      <c r="CA12" s="30" t="s">
        <v>219</v>
      </c>
      <c r="CB12" s="37" t="s">
        <v>238</v>
      </c>
      <c r="CC12" s="34" t="s">
        <v>227</v>
      </c>
      <c r="CD12" s="33" t="s">
        <v>239</v>
      </c>
      <c r="CE12" s="31" t="s">
        <v>82</v>
      </c>
      <c r="CF12" s="31" t="s">
        <v>240</v>
      </c>
      <c r="CG12" s="31" t="s">
        <v>43</v>
      </c>
      <c r="CH12" s="31" t="s">
        <v>215</v>
      </c>
      <c r="CI12" s="31" t="s">
        <v>42</v>
      </c>
      <c r="CJ12" s="31" t="s">
        <v>42</v>
      </c>
      <c r="CK12" s="31" t="s">
        <v>215</v>
      </c>
      <c r="CL12" s="31"/>
      <c r="CM12" s="31" t="s">
        <v>241</v>
      </c>
      <c r="CN12" s="31" t="s">
        <v>242</v>
      </c>
      <c r="CO12" s="31" t="s">
        <v>243</v>
      </c>
    </row>
    <row r="13" spans="1:93" s="10" customFormat="1" ht="16.5" customHeight="1">
      <c r="A13" s="39" t="s">
        <v>244</v>
      </c>
      <c r="B13" s="40"/>
      <c r="C13" s="40"/>
      <c r="G13" s="10" t="s">
        <v>9</v>
      </c>
      <c r="AF13" s="41" t="s">
        <v>8</v>
      </c>
      <c r="BL13" s="41" t="s">
        <v>8</v>
      </c>
    </row>
    <row r="14" spans="1:93" s="10" customFormat="1" ht="11.25" customHeight="1">
      <c r="A14" s="42" t="s">
        <v>245</v>
      </c>
      <c r="B14" s="43">
        <v>3.7</v>
      </c>
      <c r="C14" s="43">
        <v>1.94</v>
      </c>
      <c r="D14" s="44">
        <v>47.7</v>
      </c>
      <c r="E14" s="45"/>
      <c r="F14" s="46">
        <v>1189721</v>
      </c>
      <c r="G14" s="46">
        <v>706375</v>
      </c>
      <c r="H14" s="46">
        <v>696858</v>
      </c>
      <c r="I14" s="46">
        <v>655584</v>
      </c>
      <c r="J14" s="46">
        <v>463754</v>
      </c>
      <c r="K14" s="46">
        <v>362175</v>
      </c>
      <c r="L14" s="46">
        <v>5250</v>
      </c>
      <c r="M14" s="46">
        <v>96330</v>
      </c>
      <c r="N14" s="47">
        <v>107142</v>
      </c>
      <c r="O14" s="47">
        <v>84687</v>
      </c>
      <c r="P14" s="46">
        <v>4494</v>
      </c>
      <c r="Q14" s="46">
        <v>36780</v>
      </c>
      <c r="R14" s="46">
        <v>9517</v>
      </c>
      <c r="S14" s="46">
        <v>370049</v>
      </c>
      <c r="T14" s="46">
        <v>113297</v>
      </c>
      <c r="U14" s="48"/>
      <c r="V14" s="46">
        <v>1189721</v>
      </c>
      <c r="W14" s="46">
        <v>473808</v>
      </c>
      <c r="X14" s="46">
        <v>370582</v>
      </c>
      <c r="Y14" s="46">
        <v>88362</v>
      </c>
      <c r="Z14" s="46">
        <v>11453</v>
      </c>
      <c r="AA14" s="46">
        <v>12763</v>
      </c>
      <c r="AB14" s="46">
        <v>6760</v>
      </c>
      <c r="AC14" s="46">
        <v>3620</v>
      </c>
      <c r="AD14" s="47">
        <v>11397</v>
      </c>
      <c r="AE14" s="47">
        <v>3356</v>
      </c>
      <c r="AF14" s="42" t="s">
        <v>245</v>
      </c>
      <c r="AG14" s="46">
        <v>3135</v>
      </c>
      <c r="AH14" s="46">
        <v>5571</v>
      </c>
      <c r="AI14" s="46">
        <v>7983</v>
      </c>
      <c r="AJ14" s="46">
        <v>3411</v>
      </c>
      <c r="AK14" s="46">
        <v>5264</v>
      </c>
      <c r="AL14" s="46">
        <v>13651</v>
      </c>
      <c r="AM14" s="46">
        <v>12164</v>
      </c>
      <c r="AN14" s="46">
        <v>5736</v>
      </c>
      <c r="AO14" s="46">
        <v>6428</v>
      </c>
      <c r="AP14" s="46">
        <v>20153</v>
      </c>
      <c r="AQ14" s="46">
        <v>9608</v>
      </c>
      <c r="AR14" s="46">
        <v>4625</v>
      </c>
      <c r="AS14" s="47">
        <v>2689</v>
      </c>
      <c r="AT14" s="49">
        <v>3231</v>
      </c>
      <c r="AU14" s="47">
        <v>12470</v>
      </c>
      <c r="AV14" s="46">
        <v>5040</v>
      </c>
      <c r="AW14" s="46">
        <v>1213</v>
      </c>
      <c r="AX14" s="46">
        <v>749</v>
      </c>
      <c r="AY14" s="46">
        <v>2474</v>
      </c>
      <c r="AZ14" s="46">
        <v>2131</v>
      </c>
      <c r="BA14" s="46">
        <v>863</v>
      </c>
      <c r="BB14" s="46">
        <v>23732</v>
      </c>
      <c r="BC14" s="46">
        <v>3241</v>
      </c>
      <c r="BD14" s="46">
        <v>8646</v>
      </c>
      <c r="BE14" s="46">
        <v>4003</v>
      </c>
      <c r="BF14" s="46">
        <v>1725</v>
      </c>
      <c r="BG14" s="46">
        <v>855</v>
      </c>
      <c r="BH14" s="46">
        <v>1392</v>
      </c>
      <c r="BI14" s="46">
        <v>2053</v>
      </c>
      <c r="BJ14" s="46">
        <v>1817</v>
      </c>
      <c r="BK14" s="47">
        <v>7729</v>
      </c>
      <c r="BL14" s="42" t="s">
        <v>245</v>
      </c>
      <c r="BM14" s="46">
        <v>1783</v>
      </c>
      <c r="BN14" s="50" t="s">
        <v>246</v>
      </c>
      <c r="BO14" s="46">
        <v>1812</v>
      </c>
      <c r="BP14" s="46">
        <v>4134</v>
      </c>
      <c r="BQ14" s="46">
        <v>31271</v>
      </c>
      <c r="BR14" s="46">
        <v>4879</v>
      </c>
      <c r="BS14" s="46">
        <v>20433</v>
      </c>
      <c r="BT14" s="46">
        <v>5959</v>
      </c>
      <c r="BU14" s="46">
        <v>12845</v>
      </c>
      <c r="BV14" s="46">
        <v>9735</v>
      </c>
      <c r="BW14" s="46">
        <v>402</v>
      </c>
      <c r="BX14" s="46">
        <v>2709</v>
      </c>
      <c r="BY14" s="46">
        <v>28818</v>
      </c>
      <c r="BZ14" s="46">
        <v>2440</v>
      </c>
      <c r="CA14" s="47">
        <v>6803</v>
      </c>
      <c r="CB14" s="46">
        <v>4393</v>
      </c>
      <c r="CC14" s="46">
        <v>15182</v>
      </c>
      <c r="CD14" s="46">
        <v>133038</v>
      </c>
      <c r="CE14" s="46">
        <v>18377</v>
      </c>
      <c r="CF14" s="46">
        <v>63876</v>
      </c>
      <c r="CG14" s="46">
        <v>33199</v>
      </c>
      <c r="CH14" s="46">
        <v>17586</v>
      </c>
      <c r="CI14" s="46">
        <v>103227</v>
      </c>
      <c r="CJ14" s="46">
        <v>609384</v>
      </c>
      <c r="CK14" s="46">
        <v>106529</v>
      </c>
      <c r="CL14" s="48"/>
      <c r="CM14" s="46">
        <v>603148</v>
      </c>
      <c r="CN14" s="46">
        <v>232567</v>
      </c>
      <c r="CO14" s="47">
        <v>185056</v>
      </c>
    </row>
    <row r="15" spans="1:93" s="10" customFormat="1" ht="11.25" customHeight="1">
      <c r="A15" s="51" t="s">
        <v>247</v>
      </c>
      <c r="B15" s="52">
        <v>3.5066666666666664</v>
      </c>
      <c r="C15" s="52">
        <v>1.7566666666666668</v>
      </c>
      <c r="D15" s="53">
        <v>47.85</v>
      </c>
      <c r="E15" s="54"/>
      <c r="F15" s="55">
        <v>1253723.25</v>
      </c>
      <c r="G15" s="55">
        <v>674909</v>
      </c>
      <c r="H15" s="55">
        <v>655255.58333333337</v>
      </c>
      <c r="I15" s="55">
        <v>600474.08333333337</v>
      </c>
      <c r="J15" s="55">
        <v>469291.33333333331</v>
      </c>
      <c r="K15" s="55">
        <v>353674.25</v>
      </c>
      <c r="L15" s="55">
        <v>3684.75</v>
      </c>
      <c r="M15" s="55">
        <v>111932.5</v>
      </c>
      <c r="N15" s="56">
        <v>60545.25</v>
      </c>
      <c r="O15" s="56">
        <v>70637.583333333328</v>
      </c>
      <c r="P15" s="55">
        <v>10263.333333333334</v>
      </c>
      <c r="Q15" s="55">
        <v>44518.083333333336</v>
      </c>
      <c r="R15" s="55">
        <v>19653.75</v>
      </c>
      <c r="S15" s="55">
        <v>493324.16666666669</v>
      </c>
      <c r="T15" s="55">
        <v>85489.833333333328</v>
      </c>
      <c r="U15" s="57"/>
      <c r="V15" s="55">
        <v>1253723.25</v>
      </c>
      <c r="W15" s="55">
        <v>472608.5</v>
      </c>
      <c r="X15" s="55">
        <v>376746.16666666669</v>
      </c>
      <c r="Y15" s="55">
        <v>80752.083333333328</v>
      </c>
      <c r="Z15" s="55">
        <v>9496.4166666666661</v>
      </c>
      <c r="AA15" s="55">
        <v>11179.583333333334</v>
      </c>
      <c r="AB15" s="55">
        <v>6613.083333333333</v>
      </c>
      <c r="AC15" s="55">
        <v>3265.9166666666665</v>
      </c>
      <c r="AD15" s="56">
        <v>10659.416666666666</v>
      </c>
      <c r="AE15" s="56">
        <v>3322.75</v>
      </c>
      <c r="AF15" s="51" t="s">
        <v>247</v>
      </c>
      <c r="AG15" s="55">
        <v>3124.5</v>
      </c>
      <c r="AH15" s="55">
        <v>5246.75</v>
      </c>
      <c r="AI15" s="55">
        <v>7387</v>
      </c>
      <c r="AJ15" s="55">
        <v>3243.4166666666665</v>
      </c>
      <c r="AK15" s="55">
        <v>4902.666666666667</v>
      </c>
      <c r="AL15" s="55">
        <v>12311.25</v>
      </c>
      <c r="AM15" s="55">
        <v>19732</v>
      </c>
      <c r="AN15" s="55">
        <v>6141.083333333333</v>
      </c>
      <c r="AO15" s="55">
        <v>13591</v>
      </c>
      <c r="AP15" s="55">
        <v>20231.583333333332</v>
      </c>
      <c r="AQ15" s="55">
        <v>9396.6666666666661</v>
      </c>
      <c r="AR15" s="55">
        <v>4826</v>
      </c>
      <c r="AS15" s="56">
        <v>2687</v>
      </c>
      <c r="AT15" s="58">
        <v>3322.1666666666665</v>
      </c>
      <c r="AU15" s="56">
        <v>13678</v>
      </c>
      <c r="AV15" s="55">
        <v>5723.166666666667</v>
      </c>
      <c r="AW15" s="55">
        <v>1851</v>
      </c>
      <c r="AX15" s="55">
        <v>786.58333333333337</v>
      </c>
      <c r="AY15" s="55">
        <v>2310</v>
      </c>
      <c r="AZ15" s="55">
        <v>2059</v>
      </c>
      <c r="BA15" s="55">
        <v>948.33333333333337</v>
      </c>
      <c r="BB15" s="55">
        <v>18241</v>
      </c>
      <c r="BC15" s="55">
        <v>423.33333333333331</v>
      </c>
      <c r="BD15" s="55">
        <v>7221.416666666667</v>
      </c>
      <c r="BE15" s="55">
        <v>3566</v>
      </c>
      <c r="BF15" s="55">
        <v>1817.4166666666667</v>
      </c>
      <c r="BG15" s="55">
        <v>388.08333333333331</v>
      </c>
      <c r="BH15" s="55">
        <v>1424.0833333333333</v>
      </c>
      <c r="BI15" s="55">
        <v>1923.25</v>
      </c>
      <c r="BJ15" s="55">
        <v>1477.9166666666667</v>
      </c>
      <c r="BK15" s="56">
        <v>7955.333333333333</v>
      </c>
      <c r="BL15" s="51" t="s">
        <v>247</v>
      </c>
      <c r="BM15" s="55">
        <v>1166.6666666666667</v>
      </c>
      <c r="BN15" s="55">
        <v>284.33333333333331</v>
      </c>
      <c r="BO15" s="55">
        <v>1563.9166666666667</v>
      </c>
      <c r="BP15" s="55">
        <v>4940.75</v>
      </c>
      <c r="BQ15" s="55">
        <v>39843.25</v>
      </c>
      <c r="BR15" s="55">
        <v>3900</v>
      </c>
      <c r="BS15" s="55">
        <v>29424.166666666668</v>
      </c>
      <c r="BT15" s="55">
        <v>6519.416666666667</v>
      </c>
      <c r="BU15" s="55">
        <v>13071.25</v>
      </c>
      <c r="BV15" s="55">
        <v>9563.75</v>
      </c>
      <c r="BW15" s="55">
        <v>667.58333333333337</v>
      </c>
      <c r="BX15" s="55">
        <v>2840</v>
      </c>
      <c r="BY15" s="55">
        <v>31748</v>
      </c>
      <c r="BZ15" s="55">
        <v>4078</v>
      </c>
      <c r="CA15" s="56">
        <v>7156.666666666667</v>
      </c>
      <c r="CB15" s="55">
        <v>4390</v>
      </c>
      <c r="CC15" s="55">
        <v>16122.916666666666</v>
      </c>
      <c r="CD15" s="55">
        <v>131493</v>
      </c>
      <c r="CE15" s="55">
        <v>16394.166666666668</v>
      </c>
      <c r="CF15" s="55">
        <v>53189.333333333336</v>
      </c>
      <c r="CG15" s="55">
        <v>29479.25</v>
      </c>
      <c r="CH15" s="55">
        <v>32430.416666666668</v>
      </c>
      <c r="CI15" s="55">
        <v>95862.416666666672</v>
      </c>
      <c r="CJ15" s="55">
        <v>697267.83333333337</v>
      </c>
      <c r="CK15" s="55">
        <v>83847</v>
      </c>
      <c r="CL15" s="57"/>
      <c r="CM15" s="55">
        <v>579047.08333333337</v>
      </c>
      <c r="CN15" s="55">
        <v>202300.91666666666</v>
      </c>
      <c r="CO15" s="56">
        <v>146157.41666666666</v>
      </c>
    </row>
    <row r="16" spans="1:93" s="10" customFormat="1" ht="11.25" customHeight="1">
      <c r="A16" s="51" t="s">
        <v>248</v>
      </c>
      <c r="B16" s="52">
        <v>3.3008333333333333</v>
      </c>
      <c r="C16" s="52">
        <v>1.6825000000000001</v>
      </c>
      <c r="D16" s="53">
        <v>47.7</v>
      </c>
      <c r="E16" s="54"/>
      <c r="F16" s="55">
        <v>1218046.1666666667</v>
      </c>
      <c r="G16" s="55">
        <v>691476</v>
      </c>
      <c r="H16" s="55">
        <v>670611.08333333337</v>
      </c>
      <c r="I16" s="55">
        <v>629132.25</v>
      </c>
      <c r="J16" s="55">
        <v>491734.08333333331</v>
      </c>
      <c r="K16" s="55">
        <v>391677.75</v>
      </c>
      <c r="L16" s="55">
        <v>2585.25</v>
      </c>
      <c r="M16" s="55">
        <v>97471.083333333328</v>
      </c>
      <c r="N16" s="56">
        <v>76461.75</v>
      </c>
      <c r="O16" s="56">
        <v>60936</v>
      </c>
      <c r="P16" s="55">
        <v>2699.75</v>
      </c>
      <c r="Q16" s="55">
        <v>38779.166666666664</v>
      </c>
      <c r="R16" s="55">
        <v>20864.583333333332</v>
      </c>
      <c r="S16" s="55">
        <v>432792.75</v>
      </c>
      <c r="T16" s="55">
        <v>93777.583333333328</v>
      </c>
      <c r="U16" s="57"/>
      <c r="V16" s="55">
        <v>1218046.1666666667</v>
      </c>
      <c r="W16" s="55">
        <v>484701.16666666669</v>
      </c>
      <c r="X16" s="55">
        <v>379879.16666666669</v>
      </c>
      <c r="Y16" s="55">
        <v>80376</v>
      </c>
      <c r="Z16" s="55">
        <v>8797.6666666666661</v>
      </c>
      <c r="AA16" s="55">
        <v>10330.75</v>
      </c>
      <c r="AB16" s="55">
        <v>6111.666666666667</v>
      </c>
      <c r="AC16" s="55">
        <v>3778.5833333333335</v>
      </c>
      <c r="AD16" s="56">
        <v>9539.4166666666661</v>
      </c>
      <c r="AE16" s="56">
        <v>3322.9166666666665</v>
      </c>
      <c r="AF16" s="51" t="s">
        <v>248</v>
      </c>
      <c r="AG16" s="55">
        <v>2942.1666666666665</v>
      </c>
      <c r="AH16" s="55">
        <v>5046.416666666667</v>
      </c>
      <c r="AI16" s="55">
        <v>7595.916666666667</v>
      </c>
      <c r="AJ16" s="55">
        <v>3718</v>
      </c>
      <c r="AK16" s="55">
        <v>4434</v>
      </c>
      <c r="AL16" s="55">
        <v>14759.333333333334</v>
      </c>
      <c r="AM16" s="55">
        <v>23618</v>
      </c>
      <c r="AN16" s="55">
        <v>9023.5</v>
      </c>
      <c r="AO16" s="55">
        <v>14594.416666666666</v>
      </c>
      <c r="AP16" s="55">
        <v>20737.333333333332</v>
      </c>
      <c r="AQ16" s="55">
        <v>9213</v>
      </c>
      <c r="AR16" s="55">
        <v>5641.666666666667</v>
      </c>
      <c r="AS16" s="56">
        <v>2433.4166666666665</v>
      </c>
      <c r="AT16" s="58">
        <v>3448.9166666666665</v>
      </c>
      <c r="AU16" s="56">
        <v>13748.333333333334</v>
      </c>
      <c r="AV16" s="55">
        <v>4558</v>
      </c>
      <c r="AW16" s="55">
        <v>2299</v>
      </c>
      <c r="AX16" s="55">
        <v>1224.1666666666667</v>
      </c>
      <c r="AY16" s="55">
        <v>2790.3333333333335</v>
      </c>
      <c r="AZ16" s="55">
        <v>2145.6666666666665</v>
      </c>
      <c r="BA16" s="55">
        <v>730.58333333333337</v>
      </c>
      <c r="BB16" s="55">
        <v>21785.833333333332</v>
      </c>
      <c r="BC16" s="55">
        <v>1526.1666666666667</v>
      </c>
      <c r="BD16" s="55">
        <v>8638.5</v>
      </c>
      <c r="BE16" s="55">
        <v>3581.9166666666665</v>
      </c>
      <c r="BF16" s="55">
        <v>1983.6666666666667</v>
      </c>
      <c r="BG16" s="55">
        <v>594.58333333333337</v>
      </c>
      <c r="BH16" s="55">
        <v>1451.75</v>
      </c>
      <c r="BI16" s="55">
        <v>2036.6666666666667</v>
      </c>
      <c r="BJ16" s="55">
        <v>1972</v>
      </c>
      <c r="BK16" s="56">
        <v>8624.1666666666661</v>
      </c>
      <c r="BL16" s="51" t="s">
        <v>248</v>
      </c>
      <c r="BM16" s="55">
        <v>1173.75</v>
      </c>
      <c r="BN16" s="55">
        <v>497.33333333333331</v>
      </c>
      <c r="BO16" s="55">
        <v>2424.8333333333335</v>
      </c>
      <c r="BP16" s="55">
        <v>4528</v>
      </c>
      <c r="BQ16" s="55">
        <v>42484</v>
      </c>
      <c r="BR16" s="55">
        <v>5528.75</v>
      </c>
      <c r="BS16" s="55">
        <v>29091</v>
      </c>
      <c r="BT16" s="55">
        <v>7863.666666666667</v>
      </c>
      <c r="BU16" s="55">
        <v>10238.583333333334</v>
      </c>
      <c r="BV16" s="55">
        <v>6194.166666666667</v>
      </c>
      <c r="BW16" s="55">
        <v>606.91666666666663</v>
      </c>
      <c r="BX16" s="55">
        <v>3437.5</v>
      </c>
      <c r="BY16" s="55">
        <v>32185.833333333332</v>
      </c>
      <c r="BZ16" s="55">
        <v>4932.75</v>
      </c>
      <c r="CA16" s="56">
        <v>7217</v>
      </c>
      <c r="CB16" s="55">
        <v>4978.083333333333</v>
      </c>
      <c r="CC16" s="55">
        <v>15057.583333333334</v>
      </c>
      <c r="CD16" s="55">
        <v>126080.91666666667</v>
      </c>
      <c r="CE16" s="55">
        <v>24627.75</v>
      </c>
      <c r="CF16" s="55">
        <v>48301.583333333336</v>
      </c>
      <c r="CG16" s="55">
        <v>37115.083333333336</v>
      </c>
      <c r="CH16" s="55">
        <v>16036.333333333334</v>
      </c>
      <c r="CI16" s="55">
        <v>104821.83333333333</v>
      </c>
      <c r="CJ16" s="55">
        <v>645854.75</v>
      </c>
      <c r="CK16" s="55">
        <v>87490.333333333328</v>
      </c>
      <c r="CL16" s="57"/>
      <c r="CM16" s="55">
        <v>586654</v>
      </c>
      <c r="CN16" s="55">
        <v>206774.66666666666</v>
      </c>
      <c r="CO16" s="56">
        <v>170366.33333333334</v>
      </c>
    </row>
    <row r="17" spans="1:94" s="10" customFormat="1" ht="11.25" customHeight="1">
      <c r="A17" s="51" t="s">
        <v>249</v>
      </c>
      <c r="B17" s="52">
        <v>3.3975</v>
      </c>
      <c r="C17" s="52">
        <v>1.8025</v>
      </c>
      <c r="D17" s="53">
        <v>47.283333333333331</v>
      </c>
      <c r="E17" s="54"/>
      <c r="F17" s="55">
        <v>1233936.6666666667</v>
      </c>
      <c r="G17" s="55">
        <v>719534</v>
      </c>
      <c r="H17" s="55">
        <v>689603.83333333337</v>
      </c>
      <c r="I17" s="55">
        <v>621079.41666666663</v>
      </c>
      <c r="J17" s="55">
        <v>464977.83333333331</v>
      </c>
      <c r="K17" s="55">
        <v>358257.41666666669</v>
      </c>
      <c r="L17" s="55">
        <v>4382.666666666667</v>
      </c>
      <c r="M17" s="55">
        <v>102337.75</v>
      </c>
      <c r="N17" s="56">
        <v>66840.083333333328</v>
      </c>
      <c r="O17" s="56">
        <v>88843.166666666672</v>
      </c>
      <c r="P17" s="55">
        <v>8086.25</v>
      </c>
      <c r="Q17" s="55">
        <v>60438</v>
      </c>
      <c r="R17" s="55">
        <v>29930.75</v>
      </c>
      <c r="S17" s="55">
        <v>418037</v>
      </c>
      <c r="T17" s="55">
        <v>96365.333333333328</v>
      </c>
      <c r="U17" s="57"/>
      <c r="V17" s="55">
        <v>1233936.6666666667</v>
      </c>
      <c r="W17" s="55">
        <v>509662.33333333331</v>
      </c>
      <c r="X17" s="55">
        <v>405705</v>
      </c>
      <c r="Y17" s="55">
        <v>82947</v>
      </c>
      <c r="Z17" s="55">
        <v>8575.0833333333339</v>
      </c>
      <c r="AA17" s="55">
        <v>11166.833333333334</v>
      </c>
      <c r="AB17" s="55">
        <v>6361</v>
      </c>
      <c r="AC17" s="55">
        <v>3797.1666666666665</v>
      </c>
      <c r="AD17" s="56">
        <v>10308.666666666666</v>
      </c>
      <c r="AE17" s="56">
        <v>3221.0833333333335</v>
      </c>
      <c r="AF17" s="51" t="s">
        <v>249</v>
      </c>
      <c r="AG17" s="55">
        <v>3085.4166666666665</v>
      </c>
      <c r="AH17" s="55">
        <v>5226.583333333333</v>
      </c>
      <c r="AI17" s="55">
        <v>8957.5833333333339</v>
      </c>
      <c r="AJ17" s="55">
        <v>3696.0833333333335</v>
      </c>
      <c r="AK17" s="55">
        <v>3998.6666666666665</v>
      </c>
      <c r="AL17" s="55">
        <v>14553</v>
      </c>
      <c r="AM17" s="55">
        <v>25939.25</v>
      </c>
      <c r="AN17" s="55">
        <v>11047.833333333334</v>
      </c>
      <c r="AO17" s="55">
        <v>14891.333333333334</v>
      </c>
      <c r="AP17" s="55">
        <v>22074.833333333332</v>
      </c>
      <c r="AQ17" s="55">
        <v>9564.75</v>
      </c>
      <c r="AR17" s="55">
        <v>5531.916666666667</v>
      </c>
      <c r="AS17" s="56">
        <v>2456.5833333333335</v>
      </c>
      <c r="AT17" s="58">
        <v>4521</v>
      </c>
      <c r="AU17" s="56">
        <v>12741.333333333334</v>
      </c>
      <c r="AV17" s="55">
        <v>4796.083333333333</v>
      </c>
      <c r="AW17" s="55">
        <v>1191.75</v>
      </c>
      <c r="AX17" s="55">
        <v>1248.75</v>
      </c>
      <c r="AY17" s="55">
        <v>2364.4166666666665</v>
      </c>
      <c r="AZ17" s="55">
        <v>2218.25</v>
      </c>
      <c r="BA17" s="55">
        <v>922.08333333333337</v>
      </c>
      <c r="BB17" s="55">
        <v>19493</v>
      </c>
      <c r="BC17" s="55">
        <v>1065</v>
      </c>
      <c r="BD17" s="55">
        <v>7313.5</v>
      </c>
      <c r="BE17" s="55">
        <v>3896.3333333333335</v>
      </c>
      <c r="BF17" s="55">
        <v>1617.75</v>
      </c>
      <c r="BG17" s="55">
        <v>465.5</v>
      </c>
      <c r="BH17" s="55">
        <v>1362.8333333333333</v>
      </c>
      <c r="BI17" s="55">
        <v>2194.4166666666665</v>
      </c>
      <c r="BJ17" s="55">
        <v>1577.6666666666667</v>
      </c>
      <c r="BK17" s="56">
        <v>10386.666666666666</v>
      </c>
      <c r="BL17" s="51" t="s">
        <v>249</v>
      </c>
      <c r="BM17" s="55">
        <v>1861.0833333333333</v>
      </c>
      <c r="BN17" s="55">
        <v>800</v>
      </c>
      <c r="BO17" s="55">
        <v>2103.25</v>
      </c>
      <c r="BP17" s="55">
        <v>5622.333333333333</v>
      </c>
      <c r="BQ17" s="55">
        <v>41708.833333333336</v>
      </c>
      <c r="BR17" s="55">
        <v>5399.666666666667</v>
      </c>
      <c r="BS17" s="55">
        <v>29314.666666666668</v>
      </c>
      <c r="BT17" s="55">
        <v>6994</v>
      </c>
      <c r="BU17" s="55">
        <v>11903.916666666666</v>
      </c>
      <c r="BV17" s="55">
        <v>8251.0833333333339</v>
      </c>
      <c r="BW17" s="55">
        <v>436.83333333333331</v>
      </c>
      <c r="BX17" s="55">
        <v>3216.0833333333335</v>
      </c>
      <c r="BY17" s="55">
        <v>33932.25</v>
      </c>
      <c r="BZ17" s="55">
        <v>4363.25</v>
      </c>
      <c r="CA17" s="56">
        <v>7607.25</v>
      </c>
      <c r="CB17" s="55">
        <v>5182.333333333333</v>
      </c>
      <c r="CC17" s="55">
        <v>16779.333333333332</v>
      </c>
      <c r="CD17" s="55">
        <v>144578.08333333334</v>
      </c>
      <c r="CE17" s="55">
        <v>27872.083333333332</v>
      </c>
      <c r="CF17" s="55">
        <v>63228.666666666664</v>
      </c>
      <c r="CG17" s="55">
        <v>35328.916666666664</v>
      </c>
      <c r="CH17" s="55">
        <v>18148.416666666668</v>
      </c>
      <c r="CI17" s="55">
        <v>103956.91666666667</v>
      </c>
      <c r="CJ17" s="55">
        <v>635825.33333333337</v>
      </c>
      <c r="CK17" s="55">
        <v>88449.083333333328</v>
      </c>
      <c r="CL17" s="57"/>
      <c r="CM17" s="55">
        <v>615577.58333333337</v>
      </c>
      <c r="CN17" s="55">
        <v>209872.25</v>
      </c>
      <c r="CO17" s="56">
        <v>179722.25</v>
      </c>
    </row>
    <row r="18" spans="1:94" s="10" customFormat="1" ht="11.25" customHeight="1">
      <c r="A18" s="51" t="s">
        <v>250</v>
      </c>
      <c r="B18" s="52">
        <v>3.4508333333333336</v>
      </c>
      <c r="C18" s="52">
        <v>1.95</v>
      </c>
      <c r="D18" s="53">
        <v>49.524999999999999</v>
      </c>
      <c r="E18" s="54"/>
      <c r="F18" s="55">
        <v>1379307.5</v>
      </c>
      <c r="G18" s="55">
        <v>814226.25</v>
      </c>
      <c r="H18" s="55">
        <v>756123.91666666663</v>
      </c>
      <c r="I18" s="55">
        <v>688806.91666666663</v>
      </c>
      <c r="J18" s="55">
        <v>503487.83333333331</v>
      </c>
      <c r="K18" s="55">
        <v>385903.83333333331</v>
      </c>
      <c r="L18" s="55">
        <v>2360.4166666666665</v>
      </c>
      <c r="M18" s="55">
        <v>115223.66666666667</v>
      </c>
      <c r="N18" s="56">
        <v>75379.916666666672</v>
      </c>
      <c r="O18" s="56">
        <v>109938.75</v>
      </c>
      <c r="P18" s="55">
        <v>4065.75</v>
      </c>
      <c r="Q18" s="55">
        <v>63251.333333333336</v>
      </c>
      <c r="R18" s="55">
        <v>58102.416666666664</v>
      </c>
      <c r="S18" s="55">
        <v>458598.41666666669</v>
      </c>
      <c r="T18" s="55">
        <v>106482.83333333333</v>
      </c>
      <c r="U18" s="57"/>
      <c r="V18" s="55">
        <v>1379307.5</v>
      </c>
      <c r="W18" s="55">
        <v>524479.5</v>
      </c>
      <c r="X18" s="55">
        <v>412159</v>
      </c>
      <c r="Y18" s="55">
        <v>85879.083333333328</v>
      </c>
      <c r="Z18" s="55">
        <v>8413.25</v>
      </c>
      <c r="AA18" s="55">
        <v>11705.916666666666</v>
      </c>
      <c r="AB18" s="55">
        <v>6150.833333333333</v>
      </c>
      <c r="AC18" s="55">
        <v>4195.333333333333</v>
      </c>
      <c r="AD18" s="56">
        <v>10935.666666666666</v>
      </c>
      <c r="AE18" s="56">
        <v>3421.4166666666665</v>
      </c>
      <c r="AF18" s="51" t="s">
        <v>250</v>
      </c>
      <c r="AG18" s="55">
        <v>3028</v>
      </c>
      <c r="AH18" s="55">
        <v>5200.083333333333</v>
      </c>
      <c r="AI18" s="55">
        <v>8977.4166666666661</v>
      </c>
      <c r="AJ18" s="55">
        <v>3323.75</v>
      </c>
      <c r="AK18" s="55">
        <v>4569</v>
      </c>
      <c r="AL18" s="55">
        <v>15958.166666666666</v>
      </c>
      <c r="AM18" s="55">
        <v>18980</v>
      </c>
      <c r="AN18" s="55">
        <v>9267.25</v>
      </c>
      <c r="AO18" s="55">
        <v>9712.6666666666661</v>
      </c>
      <c r="AP18" s="55">
        <v>22522.75</v>
      </c>
      <c r="AQ18" s="55">
        <v>9650</v>
      </c>
      <c r="AR18" s="55">
        <v>5338</v>
      </c>
      <c r="AS18" s="56">
        <v>2613.9166666666665</v>
      </c>
      <c r="AT18" s="58">
        <v>4919.583333333333</v>
      </c>
      <c r="AU18" s="56">
        <v>18666.25</v>
      </c>
      <c r="AV18" s="55">
        <v>7910.75</v>
      </c>
      <c r="AW18" s="55">
        <v>2741.8333333333335</v>
      </c>
      <c r="AX18" s="55">
        <v>2558.75</v>
      </c>
      <c r="AY18" s="55">
        <v>2535.6666666666665</v>
      </c>
      <c r="AZ18" s="55">
        <v>2181</v>
      </c>
      <c r="BA18" s="55">
        <v>738.16666666666663</v>
      </c>
      <c r="BB18" s="55">
        <v>21431.166666666668</v>
      </c>
      <c r="BC18" s="55">
        <v>3052.9166666666665</v>
      </c>
      <c r="BD18" s="55">
        <v>7304.416666666667</v>
      </c>
      <c r="BE18" s="55">
        <v>3856</v>
      </c>
      <c r="BF18" s="55">
        <v>1691.1666666666667</v>
      </c>
      <c r="BG18" s="55">
        <v>286.83333333333331</v>
      </c>
      <c r="BH18" s="55">
        <v>1390.5</v>
      </c>
      <c r="BI18" s="55">
        <v>2089</v>
      </c>
      <c r="BJ18" s="55">
        <v>1760.8333333333333</v>
      </c>
      <c r="BK18" s="56">
        <v>11150</v>
      </c>
      <c r="BL18" s="51" t="s">
        <v>250</v>
      </c>
      <c r="BM18" s="55">
        <v>1661.75</v>
      </c>
      <c r="BN18" s="55">
        <v>854</v>
      </c>
      <c r="BO18" s="55">
        <v>2060.9166666666665</v>
      </c>
      <c r="BP18" s="55">
        <v>6573.833333333333</v>
      </c>
      <c r="BQ18" s="55">
        <v>38583.833333333336</v>
      </c>
      <c r="BR18" s="55">
        <v>6681.833333333333</v>
      </c>
      <c r="BS18" s="55">
        <v>23218.333333333332</v>
      </c>
      <c r="BT18" s="55">
        <v>8683.75</v>
      </c>
      <c r="BU18" s="55">
        <v>14873.25</v>
      </c>
      <c r="BV18" s="55">
        <v>10339.416666666666</v>
      </c>
      <c r="BW18" s="55">
        <v>338.33333333333331</v>
      </c>
      <c r="BX18" s="55">
        <v>4196</v>
      </c>
      <c r="BY18" s="55">
        <v>32160</v>
      </c>
      <c r="BZ18" s="55">
        <v>3081.4166666666665</v>
      </c>
      <c r="CA18" s="56">
        <v>7419</v>
      </c>
      <c r="CB18" s="55">
        <v>4875.416666666667</v>
      </c>
      <c r="CC18" s="55">
        <v>16784.166666666668</v>
      </c>
      <c r="CD18" s="55">
        <v>147913.5</v>
      </c>
      <c r="CE18" s="55">
        <v>33340.166666666664</v>
      </c>
      <c r="CF18" s="55">
        <v>54871.583333333336</v>
      </c>
      <c r="CG18" s="55">
        <v>37180.25</v>
      </c>
      <c r="CH18" s="55">
        <v>22521.5</v>
      </c>
      <c r="CI18" s="55">
        <v>112320.41666666667</v>
      </c>
      <c r="CJ18" s="55">
        <v>754355.83333333337</v>
      </c>
      <c r="CK18" s="55">
        <v>100472.25</v>
      </c>
      <c r="CL18" s="57"/>
      <c r="CM18" s="55">
        <v>701905.91666666663</v>
      </c>
      <c r="CN18" s="55">
        <v>289746.83333333331</v>
      </c>
      <c r="CO18" s="56">
        <v>222301.58333333334</v>
      </c>
    </row>
    <row r="19" spans="1:94" s="10" customFormat="1" ht="11.25" customHeight="1">
      <c r="A19" s="51" t="s">
        <v>251</v>
      </c>
      <c r="B19" s="52">
        <f>AVERAGE(B34:B45)</f>
        <v>3.6258333333333339</v>
      </c>
      <c r="C19" s="52">
        <f>AVERAGE(C34:C45)</f>
        <v>1.9674999999999996</v>
      </c>
      <c r="D19" s="53">
        <f>AVERAGE(D34:D45)</f>
        <v>48.741666666666674</v>
      </c>
      <c r="E19" s="54"/>
      <c r="F19" s="55">
        <f t="shared" ref="F19:L19" si="0">AVERAGE(F34:F45)</f>
        <v>1296650</v>
      </c>
      <c r="G19" s="55">
        <f t="shared" si="0"/>
        <v>766451.41666666663</v>
      </c>
      <c r="H19" s="55">
        <f t="shared" si="0"/>
        <v>725317.75</v>
      </c>
      <c r="I19" s="55">
        <f t="shared" si="0"/>
        <v>660340.83333333337</v>
      </c>
      <c r="J19" s="55">
        <f t="shared" si="0"/>
        <v>484273.83333333331</v>
      </c>
      <c r="K19" s="55">
        <f t="shared" si="0"/>
        <v>383088.33333333331</v>
      </c>
      <c r="L19" s="55">
        <f t="shared" si="0"/>
        <v>3844.1666666666665</v>
      </c>
      <c r="M19" s="55">
        <v>97341</v>
      </c>
      <c r="N19" s="56">
        <f>AVERAGE(N34:N45)</f>
        <v>86582.666666666672</v>
      </c>
      <c r="O19" s="56">
        <f>AVERAGE(O34:O45)</f>
        <v>88208.25</v>
      </c>
      <c r="P19" s="55">
        <f>AVERAGE(P34:P45)</f>
        <v>4211.583333333333</v>
      </c>
      <c r="Q19" s="55">
        <f>AVERAGE(Q34:Q45)</f>
        <v>60765.25</v>
      </c>
      <c r="R19" s="55">
        <f>AVERAGE(R34:R45)</f>
        <v>41133.666666666664</v>
      </c>
      <c r="S19" s="55">
        <v>436274</v>
      </c>
      <c r="T19" s="55">
        <f>AVERAGE(T34:T45)</f>
        <v>93924.416666666672</v>
      </c>
      <c r="U19" s="57"/>
      <c r="V19" s="55">
        <f>AVERAGE(V34:V45)</f>
        <v>1296650</v>
      </c>
      <c r="W19" s="55">
        <f>AVERAGE(W34:W45)</f>
        <v>548101.25</v>
      </c>
      <c r="X19" s="55">
        <v>445315</v>
      </c>
      <c r="Y19" s="55">
        <f t="shared" ref="Y19:AE19" si="1">AVERAGE(Y34:Y45)</f>
        <v>83351.333333333328</v>
      </c>
      <c r="Z19" s="55">
        <f t="shared" si="1"/>
        <v>8394.0833333333339</v>
      </c>
      <c r="AA19" s="55">
        <f t="shared" si="1"/>
        <v>11253.75</v>
      </c>
      <c r="AB19" s="55">
        <f t="shared" si="1"/>
        <v>6502.416666666667</v>
      </c>
      <c r="AC19" s="55">
        <f t="shared" si="1"/>
        <v>4137.583333333333</v>
      </c>
      <c r="AD19" s="56">
        <f t="shared" si="1"/>
        <v>10652.25</v>
      </c>
      <c r="AE19" s="56">
        <f t="shared" si="1"/>
        <v>3387.75</v>
      </c>
      <c r="AF19" s="51" t="s">
        <v>251</v>
      </c>
      <c r="AG19" s="55">
        <f t="shared" ref="AG19:AV19" si="2">AVERAGE(AG34:AG45)</f>
        <v>3179.5833333333335</v>
      </c>
      <c r="AH19" s="55">
        <f t="shared" si="2"/>
        <v>5475.916666666667</v>
      </c>
      <c r="AI19" s="55">
        <f t="shared" si="2"/>
        <v>9370.8333333333339</v>
      </c>
      <c r="AJ19" s="55">
        <f t="shared" si="2"/>
        <v>3910.3333333333335</v>
      </c>
      <c r="AK19" s="55">
        <f t="shared" si="2"/>
        <v>4314.083333333333</v>
      </c>
      <c r="AL19" s="55">
        <f t="shared" si="2"/>
        <v>12772.833333333334</v>
      </c>
      <c r="AM19" s="55">
        <f t="shared" si="2"/>
        <v>17888</v>
      </c>
      <c r="AN19" s="55">
        <f t="shared" si="2"/>
        <v>9473.25</v>
      </c>
      <c r="AO19" s="55">
        <f t="shared" si="2"/>
        <v>8414.6666666666661</v>
      </c>
      <c r="AP19" s="55">
        <f t="shared" si="2"/>
        <v>23651.416666666668</v>
      </c>
      <c r="AQ19" s="55">
        <f t="shared" si="2"/>
        <v>10249.583333333334</v>
      </c>
      <c r="AR19" s="55">
        <f t="shared" si="2"/>
        <v>5519</v>
      </c>
      <c r="AS19" s="56">
        <f t="shared" si="2"/>
        <v>2584.6666666666665</v>
      </c>
      <c r="AT19" s="58">
        <f t="shared" si="2"/>
        <v>5298.25</v>
      </c>
      <c r="AU19" s="56">
        <f t="shared" si="2"/>
        <v>12967.416666666666</v>
      </c>
      <c r="AV19" s="55">
        <f t="shared" si="2"/>
        <v>4189.75</v>
      </c>
      <c r="AW19" s="55">
        <v>2098</v>
      </c>
      <c r="AX19" s="55">
        <f t="shared" ref="AX19:BK19" si="3">AVERAGE(AX34:AX45)</f>
        <v>1059.1666666666667</v>
      </c>
      <c r="AY19" s="55">
        <f t="shared" si="3"/>
        <v>2424</v>
      </c>
      <c r="AZ19" s="55">
        <f t="shared" si="3"/>
        <v>2351</v>
      </c>
      <c r="BA19" s="55">
        <f t="shared" si="3"/>
        <v>845</v>
      </c>
      <c r="BB19" s="55">
        <f t="shared" si="3"/>
        <v>18987.416666666668</v>
      </c>
      <c r="BC19" s="55">
        <f t="shared" si="3"/>
        <v>587</v>
      </c>
      <c r="BD19" s="55">
        <f t="shared" si="3"/>
        <v>7505.666666666667</v>
      </c>
      <c r="BE19" s="55">
        <f t="shared" si="3"/>
        <v>3500.5833333333335</v>
      </c>
      <c r="BF19" s="55">
        <f t="shared" si="3"/>
        <v>1776.25</v>
      </c>
      <c r="BG19" s="55">
        <f t="shared" si="3"/>
        <v>212.16666666666666</v>
      </c>
      <c r="BH19" s="55">
        <f t="shared" si="3"/>
        <v>1119.5833333333333</v>
      </c>
      <c r="BI19" s="55">
        <f t="shared" si="3"/>
        <v>2386.0833333333335</v>
      </c>
      <c r="BJ19" s="55">
        <f t="shared" si="3"/>
        <v>1900.5833333333333</v>
      </c>
      <c r="BK19" s="56">
        <f t="shared" si="3"/>
        <v>8893.25</v>
      </c>
      <c r="BL19" s="51" t="s">
        <v>251</v>
      </c>
      <c r="BM19" s="55">
        <f t="shared" ref="BM19:BZ19" si="4">AVERAGE(BM34:BM45)</f>
        <v>1537</v>
      </c>
      <c r="BN19" s="55">
        <f t="shared" si="4"/>
        <v>878.08333333333337</v>
      </c>
      <c r="BO19" s="55">
        <f t="shared" si="4"/>
        <v>2075.9166666666665</v>
      </c>
      <c r="BP19" s="55">
        <f t="shared" si="4"/>
        <v>4402.25</v>
      </c>
      <c r="BQ19" s="55">
        <f t="shared" si="4"/>
        <v>34860.416666666664</v>
      </c>
      <c r="BR19" s="55">
        <f t="shared" si="4"/>
        <v>4941</v>
      </c>
      <c r="BS19" s="55">
        <f t="shared" si="4"/>
        <v>20349.916666666668</v>
      </c>
      <c r="BT19" s="55">
        <f t="shared" si="4"/>
        <v>9569.5833333333339</v>
      </c>
      <c r="BU19" s="55">
        <f t="shared" si="4"/>
        <v>17988.75</v>
      </c>
      <c r="BV19" s="55">
        <f t="shared" si="4"/>
        <v>14122</v>
      </c>
      <c r="BW19" s="55">
        <f t="shared" si="4"/>
        <v>417.66666666666669</v>
      </c>
      <c r="BX19" s="55">
        <f t="shared" si="4"/>
        <v>3448.9166666666665</v>
      </c>
      <c r="BY19" s="55">
        <f t="shared" si="4"/>
        <v>33575</v>
      </c>
      <c r="BZ19" s="55">
        <f t="shared" si="4"/>
        <v>4629.416666666667</v>
      </c>
      <c r="CA19" s="56">
        <v>7409</v>
      </c>
      <c r="CB19" s="55">
        <f>AVERAGE(CB34:CB45)</f>
        <v>4401.25</v>
      </c>
      <c r="CC19" s="55">
        <f>AVERAGE(CC34:CC45)</f>
        <v>17134.916666666668</v>
      </c>
      <c r="CD19" s="55">
        <v>193152</v>
      </c>
      <c r="CE19" s="55">
        <f t="shared" ref="CE19:CK19" si="5">AVERAGE(CE34:CE45)</f>
        <v>31677.083333333332</v>
      </c>
      <c r="CF19" s="55">
        <f t="shared" si="5"/>
        <v>101367.75</v>
      </c>
      <c r="CG19" s="55">
        <f t="shared" si="5"/>
        <v>35048.416666666664</v>
      </c>
      <c r="CH19" s="55">
        <f t="shared" si="5"/>
        <v>25059.25</v>
      </c>
      <c r="CI19" s="55">
        <f t="shared" si="5"/>
        <v>102785.75</v>
      </c>
      <c r="CJ19" s="55">
        <f t="shared" si="5"/>
        <v>657930.66666666663</v>
      </c>
      <c r="CK19" s="55">
        <f t="shared" si="5"/>
        <v>90618.25</v>
      </c>
      <c r="CL19" s="57"/>
      <c r="CM19" s="55">
        <f>AVERAGE(CM34:CM45)</f>
        <v>663665.58333333337</v>
      </c>
      <c r="CN19" s="55">
        <f>AVERAGE(CN34:CN45)</f>
        <v>218350.08333333334</v>
      </c>
      <c r="CO19" s="56">
        <v>180472</v>
      </c>
    </row>
    <row r="20" spans="1:94" s="10" customFormat="1" ht="11.25" customHeight="1">
      <c r="A20" s="51"/>
      <c r="B20" s="52"/>
      <c r="C20" s="52"/>
      <c r="D20" s="53"/>
      <c r="E20" s="54"/>
      <c r="F20" s="57"/>
      <c r="G20" s="57"/>
      <c r="H20" s="57"/>
      <c r="I20" s="57"/>
      <c r="J20" s="57"/>
      <c r="K20" s="57"/>
      <c r="L20" s="57"/>
      <c r="M20" s="57"/>
      <c r="N20" s="59"/>
      <c r="O20" s="59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9"/>
      <c r="AE20" s="59"/>
      <c r="AF20" s="51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9"/>
      <c r="AT20" s="60"/>
      <c r="AU20" s="59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9"/>
      <c r="BL20" s="51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9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9"/>
    </row>
    <row r="21" spans="1:94" s="10" customFormat="1" ht="11.25" customHeight="1">
      <c r="A21" s="51" t="s">
        <v>252</v>
      </c>
      <c r="B21" s="54">
        <v>3.45</v>
      </c>
      <c r="C21" s="52">
        <v>1.9</v>
      </c>
      <c r="D21" s="53">
        <v>49.3</v>
      </c>
      <c r="E21" s="54"/>
      <c r="F21" s="61">
        <v>1137012</v>
      </c>
      <c r="G21" s="61">
        <v>591017</v>
      </c>
      <c r="H21" s="61">
        <v>506434</v>
      </c>
      <c r="I21" s="61">
        <v>500980</v>
      </c>
      <c r="J21" s="61">
        <v>353293</v>
      </c>
      <c r="K21" s="61">
        <v>350710</v>
      </c>
      <c r="L21" s="61">
        <v>2583</v>
      </c>
      <c r="M21" s="61">
        <v>0</v>
      </c>
      <c r="N21" s="62">
        <v>54173</v>
      </c>
      <c r="O21" s="62">
        <v>93514</v>
      </c>
      <c r="P21" s="61">
        <v>3134</v>
      </c>
      <c r="Q21" s="61">
        <v>2321</v>
      </c>
      <c r="R21" s="61">
        <v>84583</v>
      </c>
      <c r="S21" s="61">
        <v>433023</v>
      </c>
      <c r="T21" s="61">
        <v>112972</v>
      </c>
      <c r="U21" s="55"/>
      <c r="V21" s="61">
        <v>1137012</v>
      </c>
      <c r="W21" s="61">
        <v>537544</v>
      </c>
      <c r="X21" s="61">
        <v>454038</v>
      </c>
      <c r="Y21" s="61">
        <v>78755</v>
      </c>
      <c r="Z21" s="61">
        <v>6719</v>
      </c>
      <c r="AA21" s="61">
        <v>10951</v>
      </c>
      <c r="AB21" s="61">
        <v>5540</v>
      </c>
      <c r="AC21" s="61">
        <v>4010</v>
      </c>
      <c r="AD21" s="62">
        <v>9906</v>
      </c>
      <c r="AE21" s="62">
        <v>2998</v>
      </c>
      <c r="AF21" s="51" t="s">
        <v>252</v>
      </c>
      <c r="AG21" s="61">
        <v>2677</v>
      </c>
      <c r="AH21" s="61">
        <v>5247</v>
      </c>
      <c r="AI21" s="61">
        <v>9746</v>
      </c>
      <c r="AJ21" s="61">
        <v>3212</v>
      </c>
      <c r="AK21" s="61">
        <v>3322</v>
      </c>
      <c r="AL21" s="61">
        <v>14425</v>
      </c>
      <c r="AM21" s="61">
        <v>8563</v>
      </c>
      <c r="AN21" s="61">
        <v>7125</v>
      </c>
      <c r="AO21" s="61">
        <v>1439</v>
      </c>
      <c r="AP21" s="61">
        <v>27140</v>
      </c>
      <c r="AQ21" s="61">
        <v>10512</v>
      </c>
      <c r="AR21" s="61">
        <v>6293</v>
      </c>
      <c r="AS21" s="62">
        <v>5929</v>
      </c>
      <c r="AT21" s="63">
        <v>4406</v>
      </c>
      <c r="AU21" s="62">
        <v>10438</v>
      </c>
      <c r="AV21" s="61">
        <v>3163</v>
      </c>
      <c r="AW21" s="61">
        <v>2272</v>
      </c>
      <c r="AX21" s="61">
        <v>93</v>
      </c>
      <c r="AY21" s="61">
        <v>2444</v>
      </c>
      <c r="AZ21" s="61">
        <v>1648</v>
      </c>
      <c r="BA21" s="61">
        <v>819</v>
      </c>
      <c r="BB21" s="61">
        <v>16928</v>
      </c>
      <c r="BC21" s="61">
        <v>456</v>
      </c>
      <c r="BD21" s="61">
        <v>6887</v>
      </c>
      <c r="BE21" s="61">
        <v>2646</v>
      </c>
      <c r="BF21" s="61">
        <v>1391</v>
      </c>
      <c r="BG21" s="61">
        <v>135</v>
      </c>
      <c r="BH21" s="61">
        <v>1842</v>
      </c>
      <c r="BI21" s="61">
        <v>1989</v>
      </c>
      <c r="BJ21" s="61">
        <v>1581</v>
      </c>
      <c r="BK21" s="62">
        <v>13545</v>
      </c>
      <c r="BL21" s="51" t="s">
        <v>252</v>
      </c>
      <c r="BM21" s="61">
        <v>1337</v>
      </c>
      <c r="BN21" s="61">
        <v>40</v>
      </c>
      <c r="BO21" s="61">
        <v>2210</v>
      </c>
      <c r="BP21" s="61">
        <v>9957</v>
      </c>
      <c r="BQ21" s="61">
        <v>38115</v>
      </c>
      <c r="BR21" s="61">
        <v>5054</v>
      </c>
      <c r="BS21" s="61">
        <v>25155</v>
      </c>
      <c r="BT21" s="61">
        <v>7906</v>
      </c>
      <c r="BU21" s="61">
        <v>11887</v>
      </c>
      <c r="BV21" s="61">
        <v>9334</v>
      </c>
      <c r="BW21" s="61">
        <v>163</v>
      </c>
      <c r="BX21" s="61">
        <v>2390</v>
      </c>
      <c r="BY21" s="61">
        <v>27861</v>
      </c>
      <c r="BZ21" s="61">
        <v>2717</v>
      </c>
      <c r="CA21" s="62">
        <v>8277</v>
      </c>
      <c r="CB21" s="61">
        <v>4194</v>
      </c>
      <c r="CC21" s="61">
        <v>12674</v>
      </c>
      <c r="CD21" s="61">
        <v>220806</v>
      </c>
      <c r="CE21" s="61">
        <v>74311</v>
      </c>
      <c r="CF21" s="61">
        <v>77283</v>
      </c>
      <c r="CG21" s="61">
        <v>55560</v>
      </c>
      <c r="CH21" s="61">
        <v>13652</v>
      </c>
      <c r="CI21" s="61">
        <v>83506</v>
      </c>
      <c r="CJ21" s="61">
        <v>509166</v>
      </c>
      <c r="CK21" s="61">
        <v>90302</v>
      </c>
      <c r="CL21" s="61"/>
      <c r="CM21" s="61">
        <v>507511</v>
      </c>
      <c r="CN21" s="61">
        <v>53473</v>
      </c>
      <c r="CO21" s="62">
        <v>52122</v>
      </c>
      <c r="CP21" s="63"/>
    </row>
    <row r="22" spans="1:94" s="10" customFormat="1" ht="11.25" customHeight="1">
      <c r="A22" s="64" t="s">
        <v>253</v>
      </c>
      <c r="B22" s="11">
        <v>3.25</v>
      </c>
      <c r="C22" s="17">
        <v>1.89</v>
      </c>
      <c r="D22" s="65">
        <v>49.3</v>
      </c>
      <c r="E22" s="54"/>
      <c r="F22" s="61">
        <v>1130114</v>
      </c>
      <c r="G22" s="61">
        <v>647455</v>
      </c>
      <c r="H22" s="61">
        <v>642830</v>
      </c>
      <c r="I22" s="61">
        <v>524934</v>
      </c>
      <c r="J22" s="61">
        <v>364826</v>
      </c>
      <c r="K22" s="61">
        <v>362582</v>
      </c>
      <c r="L22" s="61">
        <v>2244</v>
      </c>
      <c r="M22" s="61">
        <v>0</v>
      </c>
      <c r="N22" s="62">
        <v>67306</v>
      </c>
      <c r="O22" s="62">
        <v>92803</v>
      </c>
      <c r="P22" s="61">
        <v>3014</v>
      </c>
      <c r="Q22" s="61">
        <v>114882</v>
      </c>
      <c r="R22" s="61">
        <v>4625</v>
      </c>
      <c r="S22" s="61">
        <v>382967</v>
      </c>
      <c r="T22" s="61">
        <v>99692</v>
      </c>
      <c r="U22" s="55"/>
      <c r="V22" s="61">
        <v>1130114</v>
      </c>
      <c r="W22" s="61">
        <v>418091</v>
      </c>
      <c r="X22" s="61">
        <v>335906</v>
      </c>
      <c r="Y22" s="61">
        <v>73373</v>
      </c>
      <c r="Z22" s="61">
        <v>7037</v>
      </c>
      <c r="AA22" s="61">
        <v>10384</v>
      </c>
      <c r="AB22" s="61">
        <v>5164</v>
      </c>
      <c r="AC22" s="61">
        <v>4125</v>
      </c>
      <c r="AD22" s="62">
        <v>9490</v>
      </c>
      <c r="AE22" s="62">
        <v>3029</v>
      </c>
      <c r="AF22" s="64" t="s">
        <v>253</v>
      </c>
      <c r="AG22" s="61">
        <v>2488</v>
      </c>
      <c r="AH22" s="61">
        <v>5128</v>
      </c>
      <c r="AI22" s="61">
        <v>8363</v>
      </c>
      <c r="AJ22" s="61">
        <v>2648</v>
      </c>
      <c r="AK22" s="61">
        <v>3745</v>
      </c>
      <c r="AL22" s="61">
        <v>11771</v>
      </c>
      <c r="AM22" s="61">
        <v>9041</v>
      </c>
      <c r="AN22" s="61">
        <v>7150</v>
      </c>
      <c r="AO22" s="61">
        <v>1890</v>
      </c>
      <c r="AP22" s="61">
        <v>28473</v>
      </c>
      <c r="AQ22" s="61">
        <v>12340</v>
      </c>
      <c r="AR22" s="61">
        <v>6150</v>
      </c>
      <c r="AS22" s="62">
        <v>4376</v>
      </c>
      <c r="AT22" s="63">
        <v>5606</v>
      </c>
      <c r="AU22" s="62">
        <v>8011</v>
      </c>
      <c r="AV22" s="61">
        <v>1606</v>
      </c>
      <c r="AW22" s="61">
        <v>488</v>
      </c>
      <c r="AX22" s="61">
        <v>1168</v>
      </c>
      <c r="AY22" s="61">
        <v>2506</v>
      </c>
      <c r="AZ22" s="61">
        <v>1545</v>
      </c>
      <c r="BA22" s="61">
        <v>698</v>
      </c>
      <c r="BB22" s="61">
        <v>9289</v>
      </c>
      <c r="BC22" s="61">
        <v>0</v>
      </c>
      <c r="BD22" s="61">
        <v>2095</v>
      </c>
      <c r="BE22" s="61">
        <v>2953</v>
      </c>
      <c r="BF22" s="61">
        <v>924</v>
      </c>
      <c r="BG22" s="61">
        <v>344</v>
      </c>
      <c r="BH22" s="61">
        <v>1463</v>
      </c>
      <c r="BI22" s="61">
        <v>1003</v>
      </c>
      <c r="BJ22" s="61">
        <v>507</v>
      </c>
      <c r="BK22" s="62">
        <v>12468</v>
      </c>
      <c r="BL22" s="64" t="s">
        <v>253</v>
      </c>
      <c r="BM22" s="61">
        <v>3223</v>
      </c>
      <c r="BN22" s="61">
        <v>29</v>
      </c>
      <c r="BO22" s="61">
        <v>1629</v>
      </c>
      <c r="BP22" s="61">
        <v>7587</v>
      </c>
      <c r="BQ22" s="61">
        <v>28308</v>
      </c>
      <c r="BR22" s="61">
        <v>6293</v>
      </c>
      <c r="BS22" s="61">
        <v>14300</v>
      </c>
      <c r="BT22" s="61">
        <v>7715</v>
      </c>
      <c r="BU22" s="61">
        <v>14243</v>
      </c>
      <c r="BV22" s="61">
        <v>10098</v>
      </c>
      <c r="BW22" s="61">
        <v>93</v>
      </c>
      <c r="BX22" s="61">
        <v>4052</v>
      </c>
      <c r="BY22" s="61">
        <v>27958</v>
      </c>
      <c r="BZ22" s="61">
        <v>603</v>
      </c>
      <c r="CA22" s="62">
        <v>5021</v>
      </c>
      <c r="CB22" s="61">
        <v>5528</v>
      </c>
      <c r="CC22" s="61">
        <v>16807</v>
      </c>
      <c r="CD22" s="61">
        <v>124743</v>
      </c>
      <c r="CE22" s="61">
        <v>19972</v>
      </c>
      <c r="CF22" s="61">
        <v>49038</v>
      </c>
      <c r="CG22" s="61">
        <v>29744</v>
      </c>
      <c r="CH22" s="61">
        <v>25989</v>
      </c>
      <c r="CI22" s="61">
        <v>82185</v>
      </c>
      <c r="CJ22" s="61">
        <v>618665</v>
      </c>
      <c r="CK22" s="61">
        <v>93358</v>
      </c>
      <c r="CL22" s="61"/>
      <c r="CM22" s="61">
        <v>565270</v>
      </c>
      <c r="CN22" s="61">
        <v>229364</v>
      </c>
      <c r="CO22" s="62">
        <v>184442</v>
      </c>
      <c r="CP22" s="63"/>
    </row>
    <row r="23" spans="1:94" s="10" customFormat="1" ht="11.25" customHeight="1">
      <c r="A23" s="64" t="s">
        <v>254</v>
      </c>
      <c r="B23" s="11">
        <v>3.32</v>
      </c>
      <c r="C23" s="17">
        <v>1.92</v>
      </c>
      <c r="D23" s="65">
        <v>50.1</v>
      </c>
      <c r="E23" s="54"/>
      <c r="F23" s="61">
        <v>1288171</v>
      </c>
      <c r="G23" s="61">
        <v>650730</v>
      </c>
      <c r="H23" s="61">
        <v>590000</v>
      </c>
      <c r="I23" s="61">
        <v>572313</v>
      </c>
      <c r="J23" s="61">
        <v>389041</v>
      </c>
      <c r="K23" s="61">
        <v>362929</v>
      </c>
      <c r="L23" s="61">
        <v>2065</v>
      </c>
      <c r="M23" s="61">
        <v>24047</v>
      </c>
      <c r="N23" s="62">
        <v>79733</v>
      </c>
      <c r="O23" s="62">
        <v>103540</v>
      </c>
      <c r="P23" s="61">
        <v>4876</v>
      </c>
      <c r="Q23" s="61">
        <v>12810</v>
      </c>
      <c r="R23" s="61">
        <v>60731</v>
      </c>
      <c r="S23" s="61">
        <v>532773</v>
      </c>
      <c r="T23" s="61">
        <v>104669</v>
      </c>
      <c r="U23" s="57"/>
      <c r="V23" s="61">
        <v>1288171</v>
      </c>
      <c r="W23" s="61">
        <v>640424</v>
      </c>
      <c r="X23" s="61">
        <v>538822</v>
      </c>
      <c r="Y23" s="61">
        <v>83502</v>
      </c>
      <c r="Z23" s="61">
        <v>7901</v>
      </c>
      <c r="AA23" s="61">
        <v>11503</v>
      </c>
      <c r="AB23" s="61">
        <v>6342</v>
      </c>
      <c r="AC23" s="61">
        <v>4171</v>
      </c>
      <c r="AD23" s="62">
        <v>10112</v>
      </c>
      <c r="AE23" s="62">
        <v>3089</v>
      </c>
      <c r="AF23" s="64" t="s">
        <v>254</v>
      </c>
      <c r="AG23" s="61">
        <v>2719</v>
      </c>
      <c r="AH23" s="61">
        <v>5670</v>
      </c>
      <c r="AI23" s="61">
        <v>8645</v>
      </c>
      <c r="AJ23" s="61">
        <v>2714</v>
      </c>
      <c r="AK23" s="61">
        <v>3756</v>
      </c>
      <c r="AL23" s="61">
        <v>16880</v>
      </c>
      <c r="AM23" s="61">
        <v>14218</v>
      </c>
      <c r="AN23" s="61">
        <v>10752</v>
      </c>
      <c r="AO23" s="61">
        <v>3467</v>
      </c>
      <c r="AP23" s="61">
        <v>24542</v>
      </c>
      <c r="AQ23" s="61">
        <v>10948</v>
      </c>
      <c r="AR23" s="61">
        <v>6515</v>
      </c>
      <c r="AS23" s="62">
        <v>3586</v>
      </c>
      <c r="AT23" s="63">
        <v>3492</v>
      </c>
      <c r="AU23" s="62">
        <v>9707</v>
      </c>
      <c r="AV23" s="61">
        <v>3043</v>
      </c>
      <c r="AW23" s="61">
        <v>288</v>
      </c>
      <c r="AX23" s="61">
        <v>1526</v>
      </c>
      <c r="AY23" s="61">
        <v>2515</v>
      </c>
      <c r="AZ23" s="61">
        <v>1838</v>
      </c>
      <c r="BA23" s="61">
        <v>497</v>
      </c>
      <c r="BB23" s="61">
        <v>25982</v>
      </c>
      <c r="BC23" s="61">
        <v>0</v>
      </c>
      <c r="BD23" s="61">
        <v>12994</v>
      </c>
      <c r="BE23" s="61">
        <v>4853</v>
      </c>
      <c r="BF23" s="61">
        <v>1572</v>
      </c>
      <c r="BG23" s="61">
        <v>183</v>
      </c>
      <c r="BH23" s="61">
        <v>1236</v>
      </c>
      <c r="BI23" s="61">
        <v>3088</v>
      </c>
      <c r="BJ23" s="61">
        <v>2056</v>
      </c>
      <c r="BK23" s="62">
        <v>13396</v>
      </c>
      <c r="BL23" s="64" t="s">
        <v>254</v>
      </c>
      <c r="BM23" s="61">
        <v>1183</v>
      </c>
      <c r="BN23" s="61">
        <v>87</v>
      </c>
      <c r="BO23" s="61">
        <v>1989</v>
      </c>
      <c r="BP23" s="61">
        <v>10137</v>
      </c>
      <c r="BQ23" s="61">
        <v>85922</v>
      </c>
      <c r="BR23" s="61">
        <v>8582</v>
      </c>
      <c r="BS23" s="61">
        <v>68061</v>
      </c>
      <c r="BT23" s="61">
        <v>9279</v>
      </c>
      <c r="BU23" s="61">
        <v>24510</v>
      </c>
      <c r="BV23" s="61">
        <v>18664</v>
      </c>
      <c r="BW23" s="61">
        <v>723</v>
      </c>
      <c r="BX23" s="61">
        <v>5124</v>
      </c>
      <c r="BY23" s="61">
        <v>40869</v>
      </c>
      <c r="BZ23" s="61">
        <v>11020</v>
      </c>
      <c r="CA23" s="62">
        <v>9784</v>
      </c>
      <c r="CB23" s="61">
        <v>4890</v>
      </c>
      <c r="CC23" s="61">
        <v>15175</v>
      </c>
      <c r="CD23" s="61">
        <v>216173</v>
      </c>
      <c r="CE23" s="61">
        <v>80201</v>
      </c>
      <c r="CF23" s="61">
        <v>33664</v>
      </c>
      <c r="CG23" s="61">
        <v>56569</v>
      </c>
      <c r="CH23" s="61">
        <v>45740</v>
      </c>
      <c r="CI23" s="61">
        <v>101603</v>
      </c>
      <c r="CJ23" s="61">
        <v>565598</v>
      </c>
      <c r="CK23" s="61">
        <v>82149</v>
      </c>
      <c r="CL23" s="61"/>
      <c r="CM23" s="61">
        <v>549128</v>
      </c>
      <c r="CN23" s="61">
        <v>10306</v>
      </c>
      <c r="CO23" s="62">
        <v>-8064</v>
      </c>
      <c r="CP23" s="63"/>
    </row>
    <row r="24" spans="1:94" s="10" customFormat="1" ht="11.25" customHeight="1">
      <c r="A24" s="64" t="s">
        <v>255</v>
      </c>
      <c r="B24" s="11">
        <v>3.28</v>
      </c>
      <c r="C24" s="17">
        <v>1.91</v>
      </c>
      <c r="D24" s="65">
        <v>51.4</v>
      </c>
      <c r="E24" s="54"/>
      <c r="F24" s="62">
        <v>1301208</v>
      </c>
      <c r="G24" s="66">
        <v>673223</v>
      </c>
      <c r="H24" s="66">
        <v>665335</v>
      </c>
      <c r="I24" s="66">
        <v>543894</v>
      </c>
      <c r="J24" s="66">
        <v>381136</v>
      </c>
      <c r="K24" s="66">
        <v>375999</v>
      </c>
      <c r="L24" s="66">
        <v>1611</v>
      </c>
      <c r="M24" s="66">
        <v>3526</v>
      </c>
      <c r="N24" s="66">
        <v>62085</v>
      </c>
      <c r="O24" s="62">
        <v>100672</v>
      </c>
      <c r="P24" s="61">
        <v>5154</v>
      </c>
      <c r="Q24" s="61">
        <v>116288</v>
      </c>
      <c r="R24" s="61">
        <v>7888</v>
      </c>
      <c r="S24" s="61">
        <v>529677</v>
      </c>
      <c r="T24" s="61">
        <v>98308</v>
      </c>
      <c r="U24" s="55"/>
      <c r="V24" s="61">
        <v>1301208</v>
      </c>
      <c r="W24" s="61">
        <v>628360</v>
      </c>
      <c r="X24" s="61">
        <v>503392</v>
      </c>
      <c r="Y24" s="61">
        <v>84289</v>
      </c>
      <c r="Z24" s="61">
        <v>7456</v>
      </c>
      <c r="AA24" s="61">
        <v>11078</v>
      </c>
      <c r="AB24" s="61">
        <v>5675</v>
      </c>
      <c r="AC24" s="61">
        <v>4326</v>
      </c>
      <c r="AD24" s="62">
        <v>10251</v>
      </c>
      <c r="AE24" s="62">
        <v>3086</v>
      </c>
      <c r="AF24" s="64" t="s">
        <v>255</v>
      </c>
      <c r="AG24" s="61">
        <v>2683</v>
      </c>
      <c r="AH24" s="61">
        <v>4761</v>
      </c>
      <c r="AI24" s="61">
        <v>7779</v>
      </c>
      <c r="AJ24" s="61">
        <v>2772</v>
      </c>
      <c r="AK24" s="61">
        <v>4555</v>
      </c>
      <c r="AL24" s="61">
        <v>19867</v>
      </c>
      <c r="AM24" s="61">
        <v>10279</v>
      </c>
      <c r="AN24" s="61">
        <v>8533</v>
      </c>
      <c r="AO24" s="61">
        <v>1745</v>
      </c>
      <c r="AP24" s="61">
        <v>23738</v>
      </c>
      <c r="AQ24" s="61">
        <v>9255</v>
      </c>
      <c r="AR24" s="61">
        <v>6631</v>
      </c>
      <c r="AS24" s="62">
        <v>2365</v>
      </c>
      <c r="AT24" s="63">
        <v>5488</v>
      </c>
      <c r="AU24" s="62">
        <v>68398</v>
      </c>
      <c r="AV24" s="61">
        <v>50485</v>
      </c>
      <c r="AW24" s="61">
        <v>1408</v>
      </c>
      <c r="AX24" s="61">
        <v>11441</v>
      </c>
      <c r="AY24" s="61">
        <v>2489</v>
      </c>
      <c r="AZ24" s="61">
        <v>2080</v>
      </c>
      <c r="BA24" s="61">
        <v>496</v>
      </c>
      <c r="BB24" s="61">
        <v>60143</v>
      </c>
      <c r="BC24" s="61">
        <v>35385</v>
      </c>
      <c r="BD24" s="61">
        <v>8972</v>
      </c>
      <c r="BE24" s="61">
        <v>5662</v>
      </c>
      <c r="BF24" s="61">
        <v>1402</v>
      </c>
      <c r="BG24" s="61">
        <v>497</v>
      </c>
      <c r="BH24" s="61">
        <v>2455</v>
      </c>
      <c r="BI24" s="61">
        <v>3010</v>
      </c>
      <c r="BJ24" s="61">
        <v>2758</v>
      </c>
      <c r="BK24" s="62">
        <v>14142</v>
      </c>
      <c r="BL24" s="64" t="s">
        <v>255</v>
      </c>
      <c r="BM24" s="61">
        <v>1709</v>
      </c>
      <c r="BN24" s="61">
        <v>144</v>
      </c>
      <c r="BO24" s="61">
        <v>1197</v>
      </c>
      <c r="BP24" s="61">
        <v>11092</v>
      </c>
      <c r="BQ24" s="61">
        <v>34737</v>
      </c>
      <c r="BR24" s="61">
        <v>8489</v>
      </c>
      <c r="BS24" s="61">
        <v>19096</v>
      </c>
      <c r="BT24" s="61">
        <v>7152</v>
      </c>
      <c r="BU24" s="61">
        <v>30660</v>
      </c>
      <c r="BV24" s="61">
        <v>15707</v>
      </c>
      <c r="BW24" s="61">
        <v>1759</v>
      </c>
      <c r="BX24" s="61">
        <v>13194</v>
      </c>
      <c r="BY24" s="61">
        <v>32989</v>
      </c>
      <c r="BZ24" s="61">
        <v>1988</v>
      </c>
      <c r="CA24" s="62">
        <v>8675</v>
      </c>
      <c r="CB24" s="61">
        <v>5979</v>
      </c>
      <c r="CC24" s="61">
        <v>16347</v>
      </c>
      <c r="CD24" s="61">
        <v>144017</v>
      </c>
      <c r="CE24" s="61">
        <v>15008</v>
      </c>
      <c r="CF24" s="61">
        <v>34770</v>
      </c>
      <c r="CG24" s="61">
        <v>31651</v>
      </c>
      <c r="CH24" s="61">
        <v>62587</v>
      </c>
      <c r="CI24" s="61">
        <v>124968</v>
      </c>
      <c r="CJ24" s="61">
        <v>578554</v>
      </c>
      <c r="CK24" s="61">
        <v>94294</v>
      </c>
      <c r="CL24" s="61"/>
      <c r="CM24" s="61">
        <v>548255</v>
      </c>
      <c r="CN24" s="61">
        <v>44863</v>
      </c>
      <c r="CO24" s="62">
        <v>26085</v>
      </c>
      <c r="CP24" s="63"/>
    </row>
    <row r="25" spans="1:94" s="10" customFormat="1" ht="11.25" customHeight="1">
      <c r="A25" s="64" t="s">
        <v>256</v>
      </c>
      <c r="B25" s="67">
        <v>3.38</v>
      </c>
      <c r="C25" s="68">
        <v>1.89</v>
      </c>
      <c r="D25" s="68">
        <v>50.1</v>
      </c>
      <c r="E25" s="54"/>
      <c r="F25" s="55">
        <v>1251926</v>
      </c>
      <c r="G25" s="55">
        <v>569621</v>
      </c>
      <c r="H25" s="55">
        <v>559990</v>
      </c>
      <c r="I25" s="55">
        <v>547415</v>
      </c>
      <c r="J25" s="55">
        <v>397718</v>
      </c>
      <c r="K25" s="55">
        <v>394324</v>
      </c>
      <c r="L25" s="55">
        <v>3394</v>
      </c>
      <c r="M25" s="55">
        <v>0</v>
      </c>
      <c r="N25" s="56">
        <v>71811</v>
      </c>
      <c r="O25" s="56">
        <v>77885</v>
      </c>
      <c r="P25" s="55">
        <v>3367</v>
      </c>
      <c r="Q25" s="55">
        <v>9208</v>
      </c>
      <c r="R25" s="55">
        <v>9631</v>
      </c>
      <c r="S25" s="55">
        <v>568787</v>
      </c>
      <c r="T25" s="55">
        <v>113518</v>
      </c>
      <c r="U25" s="55"/>
      <c r="V25" s="55">
        <v>1251926</v>
      </c>
      <c r="W25" s="55">
        <v>452290</v>
      </c>
      <c r="X25" s="55">
        <v>339287</v>
      </c>
      <c r="Y25" s="55">
        <v>85154</v>
      </c>
      <c r="Z25" s="55">
        <v>8377</v>
      </c>
      <c r="AA25" s="55">
        <v>11435</v>
      </c>
      <c r="AB25" s="55">
        <v>6257</v>
      </c>
      <c r="AC25" s="55">
        <v>4466</v>
      </c>
      <c r="AD25" s="56">
        <v>11223</v>
      </c>
      <c r="AE25" s="56">
        <v>2690</v>
      </c>
      <c r="AF25" s="64" t="s">
        <v>256</v>
      </c>
      <c r="AG25" s="55">
        <v>3024</v>
      </c>
      <c r="AH25" s="55">
        <v>5054</v>
      </c>
      <c r="AI25" s="55">
        <v>8228</v>
      </c>
      <c r="AJ25" s="55">
        <v>3351</v>
      </c>
      <c r="AK25" s="55">
        <v>4706</v>
      </c>
      <c r="AL25" s="55">
        <v>16344</v>
      </c>
      <c r="AM25" s="55">
        <v>16876</v>
      </c>
      <c r="AN25" s="55">
        <v>6753</v>
      </c>
      <c r="AO25" s="55">
        <v>10123</v>
      </c>
      <c r="AP25" s="55">
        <v>21072</v>
      </c>
      <c r="AQ25" s="55">
        <v>9172</v>
      </c>
      <c r="AR25" s="55">
        <v>5490</v>
      </c>
      <c r="AS25" s="56">
        <v>2296</v>
      </c>
      <c r="AT25" s="69">
        <v>4113</v>
      </c>
      <c r="AU25" s="56">
        <v>17010</v>
      </c>
      <c r="AV25" s="55">
        <v>9579</v>
      </c>
      <c r="AW25" s="55">
        <v>956</v>
      </c>
      <c r="AX25" s="55">
        <v>1093</v>
      </c>
      <c r="AY25" s="55">
        <v>2202</v>
      </c>
      <c r="AZ25" s="55">
        <v>2376</v>
      </c>
      <c r="BA25" s="55">
        <v>805</v>
      </c>
      <c r="BB25" s="55">
        <v>16045</v>
      </c>
      <c r="BC25" s="55">
        <v>159</v>
      </c>
      <c r="BD25" s="55">
        <v>5404</v>
      </c>
      <c r="BE25" s="55">
        <v>3521</v>
      </c>
      <c r="BF25" s="55">
        <v>1729</v>
      </c>
      <c r="BG25" s="55">
        <v>43</v>
      </c>
      <c r="BH25" s="55">
        <v>1019</v>
      </c>
      <c r="BI25" s="55">
        <v>2148</v>
      </c>
      <c r="BJ25" s="55">
        <v>2022</v>
      </c>
      <c r="BK25" s="56">
        <v>7302</v>
      </c>
      <c r="BL25" s="64" t="s">
        <v>256</v>
      </c>
      <c r="BM25" s="55">
        <v>1542</v>
      </c>
      <c r="BN25" s="55">
        <v>407</v>
      </c>
      <c r="BO25" s="55">
        <v>1301</v>
      </c>
      <c r="BP25" s="55">
        <v>4051</v>
      </c>
      <c r="BQ25" s="55">
        <v>29154</v>
      </c>
      <c r="BR25" s="55">
        <v>7236</v>
      </c>
      <c r="BS25" s="55">
        <v>14129</v>
      </c>
      <c r="BT25" s="55">
        <v>7789</v>
      </c>
      <c r="BU25" s="55">
        <v>9975</v>
      </c>
      <c r="BV25" s="55">
        <v>6163</v>
      </c>
      <c r="BW25" s="55">
        <v>114</v>
      </c>
      <c r="BX25" s="55">
        <v>3698</v>
      </c>
      <c r="BY25" s="55">
        <v>29485</v>
      </c>
      <c r="BZ25" s="55">
        <v>1461</v>
      </c>
      <c r="CA25" s="56">
        <v>8733</v>
      </c>
      <c r="CB25" s="55">
        <v>5495</v>
      </c>
      <c r="CC25" s="55">
        <v>13797</v>
      </c>
      <c r="CD25" s="55">
        <v>107213</v>
      </c>
      <c r="CE25" s="55">
        <v>23621</v>
      </c>
      <c r="CF25" s="55">
        <v>35983</v>
      </c>
      <c r="CG25" s="55">
        <v>27899</v>
      </c>
      <c r="CH25" s="55">
        <v>19711</v>
      </c>
      <c r="CI25" s="55">
        <v>113003</v>
      </c>
      <c r="CJ25" s="55">
        <v>693577</v>
      </c>
      <c r="CK25" s="55">
        <v>106059</v>
      </c>
      <c r="CL25" s="55"/>
      <c r="CM25" s="55">
        <v>456618</v>
      </c>
      <c r="CN25" s="55">
        <v>117331</v>
      </c>
      <c r="CO25" s="70">
        <v>-113766</v>
      </c>
      <c r="CP25" s="63"/>
    </row>
    <row r="26" spans="1:94" s="10" customFormat="1" ht="11.25" customHeight="1">
      <c r="A26" s="64" t="s">
        <v>257</v>
      </c>
      <c r="B26" s="11">
        <v>3.39</v>
      </c>
      <c r="C26" s="54">
        <v>1.95</v>
      </c>
      <c r="D26" s="53">
        <v>49.6</v>
      </c>
      <c r="E26" s="54"/>
      <c r="F26" s="61">
        <v>2012963</v>
      </c>
      <c r="G26" s="61">
        <v>1473573</v>
      </c>
      <c r="H26" s="61">
        <v>1046423</v>
      </c>
      <c r="I26" s="61">
        <v>924247</v>
      </c>
      <c r="J26" s="61">
        <v>694149</v>
      </c>
      <c r="K26" s="61">
        <v>395439</v>
      </c>
      <c r="L26" s="61">
        <v>1747</v>
      </c>
      <c r="M26" s="61">
        <v>296963</v>
      </c>
      <c r="N26" s="62">
        <v>123647</v>
      </c>
      <c r="O26" s="62">
        <v>106450</v>
      </c>
      <c r="P26" s="61">
        <v>2686</v>
      </c>
      <c r="Q26" s="61">
        <v>119490</v>
      </c>
      <c r="R26" s="61">
        <v>427150</v>
      </c>
      <c r="S26" s="61">
        <v>445151</v>
      </c>
      <c r="T26" s="61">
        <v>94238</v>
      </c>
      <c r="U26" s="55"/>
      <c r="V26" s="61">
        <v>2012963</v>
      </c>
      <c r="W26" s="61">
        <v>502332</v>
      </c>
      <c r="X26" s="61">
        <v>366569</v>
      </c>
      <c r="Y26" s="61">
        <v>84077</v>
      </c>
      <c r="Z26" s="61">
        <v>8532</v>
      </c>
      <c r="AA26" s="61">
        <v>10671</v>
      </c>
      <c r="AB26" s="61">
        <v>6716</v>
      </c>
      <c r="AC26" s="61">
        <v>4269</v>
      </c>
      <c r="AD26" s="62">
        <v>11892</v>
      </c>
      <c r="AE26" s="62">
        <v>3404</v>
      </c>
      <c r="AF26" s="64" t="s">
        <v>257</v>
      </c>
      <c r="AG26" s="61">
        <v>3097</v>
      </c>
      <c r="AH26" s="61">
        <v>4242</v>
      </c>
      <c r="AI26" s="61">
        <v>7984</v>
      </c>
      <c r="AJ26" s="61">
        <v>3139</v>
      </c>
      <c r="AK26" s="61">
        <v>4789</v>
      </c>
      <c r="AL26" s="61">
        <v>15340</v>
      </c>
      <c r="AM26" s="61">
        <v>38955</v>
      </c>
      <c r="AN26" s="61">
        <v>10161</v>
      </c>
      <c r="AO26" s="61">
        <v>28793</v>
      </c>
      <c r="AP26" s="61">
        <v>20073</v>
      </c>
      <c r="AQ26" s="61">
        <v>7711</v>
      </c>
      <c r="AR26" s="61">
        <v>5363</v>
      </c>
      <c r="AS26" s="62">
        <v>885</v>
      </c>
      <c r="AT26" s="63">
        <v>6114</v>
      </c>
      <c r="AU26" s="62">
        <v>10998</v>
      </c>
      <c r="AV26" s="61">
        <v>4371</v>
      </c>
      <c r="AW26" s="61">
        <v>834</v>
      </c>
      <c r="AX26" s="61">
        <v>481</v>
      </c>
      <c r="AY26" s="61">
        <v>2820</v>
      </c>
      <c r="AZ26" s="61">
        <v>1907</v>
      </c>
      <c r="BA26" s="61">
        <v>586</v>
      </c>
      <c r="BB26" s="61">
        <v>15813</v>
      </c>
      <c r="BC26" s="61">
        <v>0</v>
      </c>
      <c r="BD26" s="61">
        <v>3585</v>
      </c>
      <c r="BE26" s="61">
        <v>3920</v>
      </c>
      <c r="BF26" s="61">
        <v>1702</v>
      </c>
      <c r="BG26" s="61">
        <v>332</v>
      </c>
      <c r="BH26" s="61">
        <v>1002</v>
      </c>
      <c r="BI26" s="61">
        <v>3059</v>
      </c>
      <c r="BJ26" s="61">
        <v>2212</v>
      </c>
      <c r="BK26" s="62">
        <v>8888</v>
      </c>
      <c r="BL26" s="64" t="s">
        <v>257</v>
      </c>
      <c r="BM26" s="61">
        <v>993</v>
      </c>
      <c r="BN26" s="61">
        <v>1967</v>
      </c>
      <c r="BO26" s="61">
        <v>994</v>
      </c>
      <c r="BP26" s="61">
        <v>4935</v>
      </c>
      <c r="BQ26" s="61">
        <v>36825</v>
      </c>
      <c r="BR26" s="61">
        <v>7871</v>
      </c>
      <c r="BS26" s="61">
        <v>19701</v>
      </c>
      <c r="BT26" s="61">
        <v>9253</v>
      </c>
      <c r="BU26" s="61">
        <v>10082</v>
      </c>
      <c r="BV26" s="61">
        <v>7957</v>
      </c>
      <c r="BW26" s="61">
        <v>99</v>
      </c>
      <c r="BX26" s="61">
        <v>2026</v>
      </c>
      <c r="BY26" s="61">
        <v>25874</v>
      </c>
      <c r="BZ26" s="61">
        <v>4806</v>
      </c>
      <c r="CA26" s="62">
        <v>5539</v>
      </c>
      <c r="CB26" s="61">
        <v>4626</v>
      </c>
      <c r="CC26" s="61">
        <v>10902</v>
      </c>
      <c r="CD26" s="61">
        <v>114986</v>
      </c>
      <c r="CE26" s="61">
        <v>18919</v>
      </c>
      <c r="CF26" s="61">
        <v>39388</v>
      </c>
      <c r="CG26" s="61">
        <v>19872</v>
      </c>
      <c r="CH26" s="61">
        <v>36806</v>
      </c>
      <c r="CI26" s="61">
        <v>135763</v>
      </c>
      <c r="CJ26" s="61">
        <v>1397757</v>
      </c>
      <c r="CK26" s="61">
        <v>112874</v>
      </c>
      <c r="CL26" s="61"/>
      <c r="CM26" s="61">
        <v>1337810</v>
      </c>
      <c r="CN26" s="61">
        <v>971241</v>
      </c>
      <c r="CO26" s="62">
        <v>826020</v>
      </c>
      <c r="CP26" s="63"/>
    </row>
    <row r="27" spans="1:94" s="10" customFormat="1" ht="11.25" customHeight="1">
      <c r="A27" s="64" t="s">
        <v>258</v>
      </c>
      <c r="B27" s="54">
        <v>3.48</v>
      </c>
      <c r="C27" s="54">
        <v>2.0499999999999998</v>
      </c>
      <c r="D27" s="53">
        <v>50</v>
      </c>
      <c r="E27" s="54"/>
      <c r="F27" s="61">
        <v>1562148</v>
      </c>
      <c r="G27" s="61">
        <v>1014452</v>
      </c>
      <c r="H27" s="61">
        <v>1007652</v>
      </c>
      <c r="I27" s="61">
        <v>995432</v>
      </c>
      <c r="J27" s="61">
        <v>719204</v>
      </c>
      <c r="K27" s="61">
        <v>414876</v>
      </c>
      <c r="L27" s="61">
        <v>2193</v>
      </c>
      <c r="M27" s="61">
        <v>302135</v>
      </c>
      <c r="N27" s="62">
        <v>88978</v>
      </c>
      <c r="O27" s="62">
        <v>187250</v>
      </c>
      <c r="P27" s="61">
        <v>3231</v>
      </c>
      <c r="Q27" s="61">
        <v>8988</v>
      </c>
      <c r="R27" s="61">
        <v>6800</v>
      </c>
      <c r="S27" s="61">
        <v>436985</v>
      </c>
      <c r="T27" s="61">
        <v>110711</v>
      </c>
      <c r="U27" s="61"/>
      <c r="V27" s="61">
        <v>1562148</v>
      </c>
      <c r="W27" s="61">
        <v>553444</v>
      </c>
      <c r="X27" s="61">
        <v>391189</v>
      </c>
      <c r="Y27" s="61">
        <v>85552</v>
      </c>
      <c r="Z27" s="61">
        <v>8168</v>
      </c>
      <c r="AA27" s="61">
        <v>10508</v>
      </c>
      <c r="AB27" s="61">
        <v>6576</v>
      </c>
      <c r="AC27" s="61">
        <v>4301</v>
      </c>
      <c r="AD27" s="62">
        <v>9664</v>
      </c>
      <c r="AE27" s="62">
        <v>3638</v>
      </c>
      <c r="AF27" s="64" t="s">
        <v>258</v>
      </c>
      <c r="AG27" s="61">
        <v>3263</v>
      </c>
      <c r="AH27" s="61">
        <v>4820</v>
      </c>
      <c r="AI27" s="61">
        <v>9204</v>
      </c>
      <c r="AJ27" s="61">
        <v>3579</v>
      </c>
      <c r="AK27" s="61">
        <v>3738</v>
      </c>
      <c r="AL27" s="61">
        <v>18092</v>
      </c>
      <c r="AM27" s="61">
        <v>16930</v>
      </c>
      <c r="AN27" s="61">
        <v>6718</v>
      </c>
      <c r="AO27" s="61">
        <v>10211</v>
      </c>
      <c r="AP27" s="61">
        <v>18375</v>
      </c>
      <c r="AQ27" s="61">
        <v>7903</v>
      </c>
      <c r="AR27" s="61">
        <v>4610</v>
      </c>
      <c r="AS27" s="62">
        <v>2038</v>
      </c>
      <c r="AT27" s="63">
        <v>3825</v>
      </c>
      <c r="AU27" s="62">
        <v>13905</v>
      </c>
      <c r="AV27" s="61">
        <v>1699</v>
      </c>
      <c r="AW27" s="61">
        <v>6767</v>
      </c>
      <c r="AX27" s="61">
        <v>272</v>
      </c>
      <c r="AY27" s="61">
        <v>1916</v>
      </c>
      <c r="AZ27" s="61">
        <v>2397</v>
      </c>
      <c r="BA27" s="61">
        <v>854</v>
      </c>
      <c r="BB27" s="61">
        <v>19901</v>
      </c>
      <c r="BC27" s="61">
        <v>635</v>
      </c>
      <c r="BD27" s="61">
        <v>6185</v>
      </c>
      <c r="BE27" s="61">
        <v>5064</v>
      </c>
      <c r="BF27" s="61">
        <v>2184</v>
      </c>
      <c r="BG27" s="61">
        <v>420</v>
      </c>
      <c r="BH27" s="61">
        <v>1641</v>
      </c>
      <c r="BI27" s="61">
        <v>2156</v>
      </c>
      <c r="BJ27" s="61">
        <v>1615</v>
      </c>
      <c r="BK27" s="62">
        <v>9432</v>
      </c>
      <c r="BL27" s="64" t="s">
        <v>258</v>
      </c>
      <c r="BM27" s="61">
        <v>1489</v>
      </c>
      <c r="BN27" s="61">
        <v>734</v>
      </c>
      <c r="BO27" s="61">
        <v>1629</v>
      </c>
      <c r="BP27" s="61">
        <v>5580</v>
      </c>
      <c r="BQ27" s="61">
        <v>39441</v>
      </c>
      <c r="BR27" s="61">
        <v>9408</v>
      </c>
      <c r="BS27" s="61">
        <v>20455</v>
      </c>
      <c r="BT27" s="61">
        <v>9578</v>
      </c>
      <c r="BU27" s="61">
        <v>11670</v>
      </c>
      <c r="BV27" s="61">
        <v>8622</v>
      </c>
      <c r="BW27" s="61">
        <v>134</v>
      </c>
      <c r="BX27" s="61">
        <v>2913</v>
      </c>
      <c r="BY27" s="61">
        <v>34007</v>
      </c>
      <c r="BZ27" s="61">
        <v>1881</v>
      </c>
      <c r="CA27" s="62">
        <v>7111</v>
      </c>
      <c r="CB27" s="61">
        <v>4506</v>
      </c>
      <c r="CC27" s="61">
        <v>20509</v>
      </c>
      <c r="CD27" s="61">
        <v>141977</v>
      </c>
      <c r="CE27" s="61">
        <v>18752</v>
      </c>
      <c r="CF27" s="61">
        <v>61565</v>
      </c>
      <c r="CG27" s="61">
        <v>33655</v>
      </c>
      <c r="CH27" s="61">
        <v>28005</v>
      </c>
      <c r="CI27" s="61">
        <v>162255</v>
      </c>
      <c r="CJ27" s="61">
        <v>893644</v>
      </c>
      <c r="CK27" s="61">
        <v>115059</v>
      </c>
      <c r="CL27" s="55"/>
      <c r="CM27" s="61">
        <v>852197</v>
      </c>
      <c r="CN27" s="61">
        <v>461008</v>
      </c>
      <c r="CO27" s="62">
        <v>401320</v>
      </c>
      <c r="CP27" s="63"/>
    </row>
    <row r="28" spans="1:94" s="10" customFormat="1" ht="11.25" customHeight="1">
      <c r="A28" s="64" t="s">
        <v>259</v>
      </c>
      <c r="B28" s="54">
        <v>3.71</v>
      </c>
      <c r="C28" s="52">
        <v>2.1</v>
      </c>
      <c r="D28" s="53">
        <v>49.3</v>
      </c>
      <c r="E28" s="54"/>
      <c r="F28" s="61">
        <v>1340122</v>
      </c>
      <c r="G28" s="61">
        <v>777053</v>
      </c>
      <c r="H28" s="61">
        <v>767612</v>
      </c>
      <c r="I28" s="61">
        <v>642460</v>
      </c>
      <c r="J28" s="61">
        <v>464046</v>
      </c>
      <c r="K28" s="61">
        <v>401593</v>
      </c>
      <c r="L28" s="61">
        <v>2041</v>
      </c>
      <c r="M28" s="61">
        <v>60412</v>
      </c>
      <c r="N28" s="62">
        <v>57937</v>
      </c>
      <c r="O28" s="62">
        <v>120476</v>
      </c>
      <c r="P28" s="61">
        <v>2819</v>
      </c>
      <c r="Q28" s="61">
        <v>122333</v>
      </c>
      <c r="R28" s="61">
        <v>9441</v>
      </c>
      <c r="S28" s="61">
        <v>434727</v>
      </c>
      <c r="T28" s="61">
        <v>128342</v>
      </c>
      <c r="U28" s="61"/>
      <c r="V28" s="61">
        <v>1340122</v>
      </c>
      <c r="W28" s="61">
        <v>477264</v>
      </c>
      <c r="X28" s="61">
        <v>382466</v>
      </c>
      <c r="Y28" s="61">
        <v>90976</v>
      </c>
      <c r="Z28" s="61">
        <v>8814</v>
      </c>
      <c r="AA28" s="61">
        <v>13323</v>
      </c>
      <c r="AB28" s="61">
        <v>7141</v>
      </c>
      <c r="AC28" s="61">
        <v>4288</v>
      </c>
      <c r="AD28" s="62">
        <v>10649</v>
      </c>
      <c r="AE28" s="62">
        <v>4105</v>
      </c>
      <c r="AF28" s="64" t="s">
        <v>259</v>
      </c>
      <c r="AG28" s="61">
        <v>3180</v>
      </c>
      <c r="AH28" s="61">
        <v>5328</v>
      </c>
      <c r="AI28" s="61">
        <v>10588</v>
      </c>
      <c r="AJ28" s="61">
        <v>3995</v>
      </c>
      <c r="AK28" s="61">
        <v>5385</v>
      </c>
      <c r="AL28" s="61">
        <v>14178</v>
      </c>
      <c r="AM28" s="61">
        <v>32563</v>
      </c>
      <c r="AN28" s="61">
        <v>9165</v>
      </c>
      <c r="AO28" s="61">
        <v>23399</v>
      </c>
      <c r="AP28" s="61">
        <v>21601</v>
      </c>
      <c r="AQ28" s="61">
        <v>10703</v>
      </c>
      <c r="AR28" s="61">
        <v>4251</v>
      </c>
      <c r="AS28" s="62">
        <v>1307</v>
      </c>
      <c r="AT28" s="63">
        <v>5339</v>
      </c>
      <c r="AU28" s="62">
        <v>17247</v>
      </c>
      <c r="AV28" s="61">
        <v>5874</v>
      </c>
      <c r="AW28" s="61">
        <v>1264</v>
      </c>
      <c r="AX28" s="61">
        <v>3590</v>
      </c>
      <c r="AY28" s="61">
        <v>2559</v>
      </c>
      <c r="AZ28" s="61">
        <v>2395</v>
      </c>
      <c r="BA28" s="61">
        <v>1565</v>
      </c>
      <c r="BB28" s="61">
        <v>11065</v>
      </c>
      <c r="BC28" s="61">
        <v>0</v>
      </c>
      <c r="BD28" s="61">
        <v>3912</v>
      </c>
      <c r="BE28" s="61">
        <v>2512</v>
      </c>
      <c r="BF28" s="61">
        <v>1528</v>
      </c>
      <c r="BG28" s="61">
        <v>216</v>
      </c>
      <c r="BH28" s="61">
        <v>618</v>
      </c>
      <c r="BI28" s="61">
        <v>824</v>
      </c>
      <c r="BJ28" s="61">
        <v>1454</v>
      </c>
      <c r="BK28" s="62">
        <v>12480</v>
      </c>
      <c r="BL28" s="64" t="s">
        <v>259</v>
      </c>
      <c r="BM28" s="61">
        <v>1664</v>
      </c>
      <c r="BN28" s="61">
        <v>2142</v>
      </c>
      <c r="BO28" s="61">
        <v>1559</v>
      </c>
      <c r="BP28" s="61">
        <v>7115</v>
      </c>
      <c r="BQ28" s="61">
        <v>42005</v>
      </c>
      <c r="BR28" s="61">
        <v>4041</v>
      </c>
      <c r="BS28" s="61">
        <v>28916</v>
      </c>
      <c r="BT28" s="61">
        <v>9048</v>
      </c>
      <c r="BU28" s="61">
        <v>6872</v>
      </c>
      <c r="BV28" s="61">
        <v>3216</v>
      </c>
      <c r="BW28" s="61">
        <v>84</v>
      </c>
      <c r="BX28" s="61">
        <v>3571</v>
      </c>
      <c r="BY28" s="61">
        <v>36085</v>
      </c>
      <c r="BZ28" s="61">
        <v>629</v>
      </c>
      <c r="CA28" s="62">
        <v>8122</v>
      </c>
      <c r="CB28" s="61">
        <v>4428</v>
      </c>
      <c r="CC28" s="61">
        <v>22906</v>
      </c>
      <c r="CD28" s="61">
        <v>111572</v>
      </c>
      <c r="CE28" s="61">
        <v>16938</v>
      </c>
      <c r="CF28" s="61">
        <v>48495</v>
      </c>
      <c r="CG28" s="61">
        <v>36071</v>
      </c>
      <c r="CH28" s="61">
        <v>10069</v>
      </c>
      <c r="CI28" s="61">
        <v>94797</v>
      </c>
      <c r="CJ28" s="61">
        <v>728831</v>
      </c>
      <c r="CK28" s="61">
        <v>134027</v>
      </c>
      <c r="CL28" s="55"/>
      <c r="CM28" s="61">
        <v>682255</v>
      </c>
      <c r="CN28" s="61">
        <v>299789</v>
      </c>
      <c r="CO28" s="62">
        <v>223377</v>
      </c>
      <c r="CP28" s="63"/>
    </row>
    <row r="29" spans="1:94" s="10" customFormat="1" ht="11.25" customHeight="1">
      <c r="A29" s="64" t="s">
        <v>260</v>
      </c>
      <c r="B29" s="54">
        <v>3.58</v>
      </c>
      <c r="C29" s="54">
        <v>2.02</v>
      </c>
      <c r="D29" s="53">
        <v>48.8</v>
      </c>
      <c r="E29" s="54"/>
      <c r="F29" s="61">
        <v>1043132</v>
      </c>
      <c r="G29" s="61">
        <v>544734</v>
      </c>
      <c r="H29" s="61">
        <v>538117</v>
      </c>
      <c r="I29" s="61">
        <v>530454</v>
      </c>
      <c r="J29" s="61">
        <v>385838</v>
      </c>
      <c r="K29" s="61">
        <v>383033</v>
      </c>
      <c r="L29" s="61">
        <v>2805</v>
      </c>
      <c r="M29" s="61">
        <v>0</v>
      </c>
      <c r="N29" s="62">
        <v>52738</v>
      </c>
      <c r="O29" s="62">
        <v>91877</v>
      </c>
      <c r="P29" s="61">
        <v>1594</v>
      </c>
      <c r="Q29" s="61">
        <v>6069</v>
      </c>
      <c r="R29" s="61">
        <v>6617</v>
      </c>
      <c r="S29" s="61">
        <v>396081</v>
      </c>
      <c r="T29" s="61">
        <v>102317</v>
      </c>
      <c r="U29" s="61"/>
      <c r="V29" s="61">
        <v>1043132</v>
      </c>
      <c r="W29" s="61">
        <v>411678</v>
      </c>
      <c r="X29" s="61">
        <v>321368</v>
      </c>
      <c r="Y29" s="61">
        <v>85722</v>
      </c>
      <c r="Z29" s="61">
        <v>8677</v>
      </c>
      <c r="AA29" s="61">
        <v>11552</v>
      </c>
      <c r="AB29" s="61">
        <v>6571</v>
      </c>
      <c r="AC29" s="61">
        <v>4345</v>
      </c>
      <c r="AD29" s="62">
        <v>12239</v>
      </c>
      <c r="AE29" s="62">
        <v>3846</v>
      </c>
      <c r="AF29" s="64" t="s">
        <v>260</v>
      </c>
      <c r="AG29" s="61">
        <v>3149</v>
      </c>
      <c r="AH29" s="61">
        <v>5231</v>
      </c>
      <c r="AI29" s="61">
        <v>8953</v>
      </c>
      <c r="AJ29" s="61">
        <v>3332</v>
      </c>
      <c r="AK29" s="61">
        <v>5008</v>
      </c>
      <c r="AL29" s="61">
        <v>12819</v>
      </c>
      <c r="AM29" s="61">
        <v>13776</v>
      </c>
      <c r="AN29" s="61">
        <v>11120</v>
      </c>
      <c r="AO29" s="61">
        <v>2656</v>
      </c>
      <c r="AP29" s="61">
        <v>19977</v>
      </c>
      <c r="AQ29" s="61">
        <v>9414</v>
      </c>
      <c r="AR29" s="61">
        <v>4143</v>
      </c>
      <c r="AS29" s="62">
        <v>899</v>
      </c>
      <c r="AT29" s="63">
        <v>5520</v>
      </c>
      <c r="AU29" s="62">
        <v>16367</v>
      </c>
      <c r="AV29" s="61">
        <v>2739</v>
      </c>
      <c r="AW29" s="61">
        <v>375</v>
      </c>
      <c r="AX29" s="61">
        <v>7288</v>
      </c>
      <c r="AY29" s="61">
        <v>2676</v>
      </c>
      <c r="AZ29" s="61">
        <v>2643</v>
      </c>
      <c r="BA29" s="61">
        <v>646</v>
      </c>
      <c r="BB29" s="61">
        <v>13329</v>
      </c>
      <c r="BC29" s="61">
        <v>0</v>
      </c>
      <c r="BD29" s="61">
        <v>6131</v>
      </c>
      <c r="BE29" s="61">
        <v>2436</v>
      </c>
      <c r="BF29" s="61">
        <v>1365</v>
      </c>
      <c r="BG29" s="61">
        <v>285</v>
      </c>
      <c r="BH29" s="61">
        <v>717</v>
      </c>
      <c r="BI29" s="61">
        <v>1168</v>
      </c>
      <c r="BJ29" s="61">
        <v>1225</v>
      </c>
      <c r="BK29" s="62">
        <v>12372</v>
      </c>
      <c r="BL29" s="64" t="s">
        <v>260</v>
      </c>
      <c r="BM29" s="61">
        <v>2085</v>
      </c>
      <c r="BN29" s="61">
        <v>1583</v>
      </c>
      <c r="BO29" s="61">
        <v>2908</v>
      </c>
      <c r="BP29" s="61">
        <v>5797</v>
      </c>
      <c r="BQ29" s="61">
        <v>36064</v>
      </c>
      <c r="BR29" s="61">
        <v>6036</v>
      </c>
      <c r="BS29" s="61">
        <v>22034</v>
      </c>
      <c r="BT29" s="61">
        <v>7994</v>
      </c>
      <c r="BU29" s="61">
        <v>15652</v>
      </c>
      <c r="BV29" s="61">
        <v>12102</v>
      </c>
      <c r="BW29" s="61">
        <v>161</v>
      </c>
      <c r="BX29" s="61">
        <v>3388</v>
      </c>
      <c r="BY29" s="61">
        <v>28360</v>
      </c>
      <c r="BZ29" s="61">
        <v>5945</v>
      </c>
      <c r="CA29" s="62">
        <v>5603</v>
      </c>
      <c r="CB29" s="61">
        <v>4944</v>
      </c>
      <c r="CC29" s="61">
        <v>11867</v>
      </c>
      <c r="CD29" s="61">
        <v>79749</v>
      </c>
      <c r="CE29" s="61">
        <v>17631</v>
      </c>
      <c r="CF29" s="61">
        <v>37288</v>
      </c>
      <c r="CG29" s="61">
        <v>19910</v>
      </c>
      <c r="CH29" s="61">
        <v>4919</v>
      </c>
      <c r="CI29" s="61">
        <v>90310</v>
      </c>
      <c r="CJ29" s="61">
        <v>529775</v>
      </c>
      <c r="CK29" s="61">
        <v>101680</v>
      </c>
      <c r="CL29" s="55"/>
      <c r="CM29" s="61">
        <v>454424</v>
      </c>
      <c r="CN29" s="61">
        <v>133056</v>
      </c>
      <c r="CO29" s="56">
        <v>46014</v>
      </c>
      <c r="CP29" s="63"/>
    </row>
    <row r="30" spans="1:94" s="10" customFormat="1" ht="11.25" customHeight="1">
      <c r="A30" s="64" t="s">
        <v>261</v>
      </c>
      <c r="B30" s="54">
        <v>3.59</v>
      </c>
      <c r="C30" s="54">
        <v>1.98</v>
      </c>
      <c r="D30" s="53">
        <v>48.2</v>
      </c>
      <c r="E30" s="54"/>
      <c r="F30" s="61">
        <v>1208386</v>
      </c>
      <c r="G30" s="61">
        <v>695473</v>
      </c>
      <c r="H30" s="61">
        <v>689803</v>
      </c>
      <c r="I30" s="61">
        <v>555597</v>
      </c>
      <c r="J30" s="61">
        <v>414093</v>
      </c>
      <c r="K30" s="61">
        <v>409954</v>
      </c>
      <c r="L30" s="61">
        <v>4139</v>
      </c>
      <c r="M30" s="61">
        <v>0</v>
      </c>
      <c r="N30" s="62">
        <v>49844</v>
      </c>
      <c r="O30" s="62">
        <v>91660</v>
      </c>
      <c r="P30" s="61">
        <v>7425</v>
      </c>
      <c r="Q30" s="61">
        <v>126782</v>
      </c>
      <c r="R30" s="61">
        <v>5670</v>
      </c>
      <c r="S30" s="61">
        <v>405239</v>
      </c>
      <c r="T30" s="61">
        <v>107674</v>
      </c>
      <c r="U30" s="61"/>
      <c r="V30" s="61">
        <v>1208386</v>
      </c>
      <c r="W30" s="61">
        <v>477652</v>
      </c>
      <c r="X30" s="61">
        <v>384011</v>
      </c>
      <c r="Y30" s="61">
        <v>88452</v>
      </c>
      <c r="Z30" s="61">
        <v>10213</v>
      </c>
      <c r="AA30" s="61">
        <v>11735</v>
      </c>
      <c r="AB30" s="61">
        <v>6374</v>
      </c>
      <c r="AC30" s="61">
        <v>3993</v>
      </c>
      <c r="AD30" s="62">
        <v>12214</v>
      </c>
      <c r="AE30" s="62">
        <v>3664</v>
      </c>
      <c r="AF30" s="64" t="s">
        <v>261</v>
      </c>
      <c r="AG30" s="61">
        <v>3169</v>
      </c>
      <c r="AH30" s="61">
        <v>4954</v>
      </c>
      <c r="AI30" s="61">
        <v>9549</v>
      </c>
      <c r="AJ30" s="61">
        <v>3855</v>
      </c>
      <c r="AK30" s="61">
        <v>5000</v>
      </c>
      <c r="AL30" s="61">
        <v>13732</v>
      </c>
      <c r="AM30" s="61">
        <v>29904</v>
      </c>
      <c r="AN30" s="61">
        <v>8417</v>
      </c>
      <c r="AO30" s="61">
        <v>21487</v>
      </c>
      <c r="AP30" s="61">
        <v>20915</v>
      </c>
      <c r="AQ30" s="61">
        <v>9427</v>
      </c>
      <c r="AR30" s="61">
        <v>4688</v>
      </c>
      <c r="AS30" s="62">
        <v>1722</v>
      </c>
      <c r="AT30" s="63">
        <v>5078</v>
      </c>
      <c r="AU30" s="62">
        <v>28570</v>
      </c>
      <c r="AV30" s="61">
        <v>5624</v>
      </c>
      <c r="AW30" s="61">
        <v>16899</v>
      </c>
      <c r="AX30" s="61">
        <v>407</v>
      </c>
      <c r="AY30" s="61">
        <v>2542</v>
      </c>
      <c r="AZ30" s="61">
        <v>2233</v>
      </c>
      <c r="BA30" s="61">
        <v>866</v>
      </c>
      <c r="BB30" s="61">
        <v>19695</v>
      </c>
      <c r="BC30" s="61">
        <v>0</v>
      </c>
      <c r="BD30" s="61">
        <v>7673</v>
      </c>
      <c r="BE30" s="61">
        <v>4069</v>
      </c>
      <c r="BF30" s="61">
        <v>1758</v>
      </c>
      <c r="BG30" s="61">
        <v>277</v>
      </c>
      <c r="BH30" s="61">
        <v>929</v>
      </c>
      <c r="BI30" s="61">
        <v>2607</v>
      </c>
      <c r="BJ30" s="61">
        <v>2382</v>
      </c>
      <c r="BK30" s="62">
        <v>8360</v>
      </c>
      <c r="BL30" s="64" t="s">
        <v>261</v>
      </c>
      <c r="BM30" s="61">
        <v>1408</v>
      </c>
      <c r="BN30" s="61">
        <v>882</v>
      </c>
      <c r="BO30" s="61">
        <v>1815</v>
      </c>
      <c r="BP30" s="61">
        <v>4254</v>
      </c>
      <c r="BQ30" s="61">
        <v>30026</v>
      </c>
      <c r="BR30" s="61">
        <v>4221</v>
      </c>
      <c r="BS30" s="61">
        <v>18722</v>
      </c>
      <c r="BT30" s="61">
        <v>7084</v>
      </c>
      <c r="BU30" s="61">
        <v>10575</v>
      </c>
      <c r="BV30" s="61">
        <v>7848</v>
      </c>
      <c r="BW30" s="61">
        <v>184</v>
      </c>
      <c r="BX30" s="61">
        <v>2543</v>
      </c>
      <c r="BY30" s="61">
        <v>27578</v>
      </c>
      <c r="BZ30" s="61">
        <v>974</v>
      </c>
      <c r="CA30" s="62">
        <v>6123</v>
      </c>
      <c r="CB30" s="61">
        <v>4451</v>
      </c>
      <c r="CC30" s="61">
        <v>16030</v>
      </c>
      <c r="CD30" s="61">
        <v>119935</v>
      </c>
      <c r="CE30" s="61">
        <v>20425</v>
      </c>
      <c r="CF30" s="61">
        <v>64577</v>
      </c>
      <c r="CG30" s="61">
        <v>24444</v>
      </c>
      <c r="CH30" s="61">
        <v>10489</v>
      </c>
      <c r="CI30" s="61">
        <v>93641</v>
      </c>
      <c r="CJ30" s="61">
        <v>647413</v>
      </c>
      <c r="CK30" s="61">
        <v>83322</v>
      </c>
      <c r="CL30" s="55"/>
      <c r="CM30" s="61">
        <v>601833</v>
      </c>
      <c r="CN30" s="61">
        <v>217822</v>
      </c>
      <c r="CO30" s="62">
        <v>189160</v>
      </c>
      <c r="CP30" s="63"/>
    </row>
    <row r="31" spans="1:94" s="10" customFormat="1" ht="11.25" customHeight="1">
      <c r="A31" s="64" t="s">
        <v>262</v>
      </c>
      <c r="B31" s="52">
        <v>3.51</v>
      </c>
      <c r="C31" s="54">
        <v>1.93</v>
      </c>
      <c r="D31" s="53">
        <v>49.1</v>
      </c>
      <c r="E31" s="54"/>
      <c r="F31" s="61">
        <v>1067085</v>
      </c>
      <c r="G31" s="61">
        <v>576308</v>
      </c>
      <c r="H31" s="61">
        <v>524776</v>
      </c>
      <c r="I31" s="61">
        <v>516886</v>
      </c>
      <c r="J31" s="61">
        <v>383931</v>
      </c>
      <c r="K31" s="61">
        <v>382409</v>
      </c>
      <c r="L31" s="61">
        <v>1522</v>
      </c>
      <c r="M31" s="61">
        <v>0</v>
      </c>
      <c r="N31" s="62">
        <v>53722</v>
      </c>
      <c r="O31" s="62">
        <v>79232</v>
      </c>
      <c r="P31" s="61">
        <v>6305</v>
      </c>
      <c r="Q31" s="61">
        <v>1585</v>
      </c>
      <c r="R31" s="61">
        <v>51532</v>
      </c>
      <c r="S31" s="61">
        <v>388486</v>
      </c>
      <c r="T31" s="61">
        <v>102291</v>
      </c>
      <c r="U31" s="61"/>
      <c r="V31" s="61">
        <v>1067085</v>
      </c>
      <c r="W31" s="61">
        <v>482770</v>
      </c>
      <c r="X31" s="61">
        <v>392141</v>
      </c>
      <c r="Y31" s="61">
        <v>83806</v>
      </c>
      <c r="Z31" s="61">
        <v>8042</v>
      </c>
      <c r="AA31" s="61">
        <v>11651</v>
      </c>
      <c r="AB31" s="61">
        <v>5625</v>
      </c>
      <c r="AC31" s="61">
        <v>3796</v>
      </c>
      <c r="AD31" s="62">
        <v>11657</v>
      </c>
      <c r="AE31" s="62">
        <v>3340</v>
      </c>
      <c r="AF31" s="64" t="s">
        <v>262</v>
      </c>
      <c r="AG31" s="61">
        <v>3150</v>
      </c>
      <c r="AH31" s="61">
        <v>4921</v>
      </c>
      <c r="AI31" s="61">
        <v>7499</v>
      </c>
      <c r="AJ31" s="61">
        <v>3177</v>
      </c>
      <c r="AK31" s="61">
        <v>4902</v>
      </c>
      <c r="AL31" s="61">
        <v>16044</v>
      </c>
      <c r="AM31" s="61">
        <v>15601</v>
      </c>
      <c r="AN31" s="61">
        <v>12401</v>
      </c>
      <c r="AO31" s="61">
        <v>3200</v>
      </c>
      <c r="AP31" s="61">
        <v>19233</v>
      </c>
      <c r="AQ31" s="61">
        <v>8228</v>
      </c>
      <c r="AR31" s="61">
        <v>4702</v>
      </c>
      <c r="AS31" s="62">
        <v>2228</v>
      </c>
      <c r="AT31" s="63">
        <v>4075</v>
      </c>
      <c r="AU31" s="62">
        <v>10962</v>
      </c>
      <c r="AV31" s="61">
        <v>2908</v>
      </c>
      <c r="AW31" s="61">
        <v>935</v>
      </c>
      <c r="AX31" s="61">
        <v>1532</v>
      </c>
      <c r="AY31" s="61">
        <v>3157</v>
      </c>
      <c r="AZ31" s="61">
        <v>2201</v>
      </c>
      <c r="BA31" s="61">
        <v>229</v>
      </c>
      <c r="BB31" s="61">
        <v>21049</v>
      </c>
      <c r="BC31" s="61">
        <v>0</v>
      </c>
      <c r="BD31" s="61">
        <v>11239</v>
      </c>
      <c r="BE31" s="61">
        <v>3702</v>
      </c>
      <c r="BF31" s="61">
        <v>1268</v>
      </c>
      <c r="BG31" s="61">
        <v>294</v>
      </c>
      <c r="BH31" s="61">
        <v>1263</v>
      </c>
      <c r="BI31" s="61">
        <v>1664</v>
      </c>
      <c r="BJ31" s="61">
        <v>1619</v>
      </c>
      <c r="BK31" s="62">
        <v>7588</v>
      </c>
      <c r="BL31" s="64" t="s">
        <v>262</v>
      </c>
      <c r="BM31" s="61">
        <v>1342</v>
      </c>
      <c r="BN31" s="61">
        <v>1515</v>
      </c>
      <c r="BO31" s="61">
        <v>1601</v>
      </c>
      <c r="BP31" s="61">
        <v>3131</v>
      </c>
      <c r="BQ31" s="61">
        <v>31348</v>
      </c>
      <c r="BR31" s="61">
        <v>7058</v>
      </c>
      <c r="BS31" s="61">
        <v>13996</v>
      </c>
      <c r="BT31" s="61">
        <v>10294</v>
      </c>
      <c r="BU31" s="61">
        <v>20183</v>
      </c>
      <c r="BV31" s="61">
        <v>17425</v>
      </c>
      <c r="BW31" s="61">
        <v>239</v>
      </c>
      <c r="BX31" s="61">
        <v>2520</v>
      </c>
      <c r="BY31" s="61">
        <v>29005</v>
      </c>
      <c r="BZ31" s="61">
        <v>905</v>
      </c>
      <c r="CA31" s="62">
        <v>4776</v>
      </c>
      <c r="CB31" s="61">
        <v>4159</v>
      </c>
      <c r="CC31" s="61">
        <v>19164</v>
      </c>
      <c r="CD31" s="61">
        <v>153365</v>
      </c>
      <c r="CE31" s="61">
        <v>63616</v>
      </c>
      <c r="CF31" s="61">
        <v>53128</v>
      </c>
      <c r="CG31" s="61">
        <v>32046</v>
      </c>
      <c r="CH31" s="61">
        <v>4576</v>
      </c>
      <c r="CI31" s="61">
        <v>90629</v>
      </c>
      <c r="CJ31" s="61">
        <v>494525</v>
      </c>
      <c r="CK31" s="61">
        <v>89790</v>
      </c>
      <c r="CL31" s="55"/>
      <c r="CM31" s="61">
        <v>485679</v>
      </c>
      <c r="CN31" s="61">
        <v>93538</v>
      </c>
      <c r="CO31" s="62">
        <v>75748</v>
      </c>
      <c r="CP31" s="63"/>
    </row>
    <row r="32" spans="1:94" s="10" customFormat="1" ht="11.25" customHeight="1">
      <c r="A32" s="64" t="s">
        <v>263</v>
      </c>
      <c r="B32" s="52">
        <v>3.47</v>
      </c>
      <c r="C32" s="52">
        <v>1.92</v>
      </c>
      <c r="D32" s="53">
        <v>49.1</v>
      </c>
      <c r="E32" s="54"/>
      <c r="F32" s="61">
        <v>2209423</v>
      </c>
      <c r="G32" s="61">
        <v>1557076</v>
      </c>
      <c r="H32" s="61">
        <v>1534515</v>
      </c>
      <c r="I32" s="61">
        <v>1411071</v>
      </c>
      <c r="J32" s="61">
        <v>1094579</v>
      </c>
      <c r="K32" s="61">
        <v>396998</v>
      </c>
      <c r="L32" s="61">
        <v>1981</v>
      </c>
      <c r="M32" s="61">
        <v>695601</v>
      </c>
      <c r="N32" s="61">
        <v>142585</v>
      </c>
      <c r="O32" s="62">
        <v>173906</v>
      </c>
      <c r="P32" s="61">
        <v>5184</v>
      </c>
      <c r="Q32" s="61">
        <v>118260</v>
      </c>
      <c r="R32" s="61">
        <v>22561</v>
      </c>
      <c r="S32" s="61">
        <v>549285</v>
      </c>
      <c r="T32" s="61">
        <v>103062</v>
      </c>
      <c r="U32" s="61"/>
      <c r="V32" s="61">
        <v>2209423</v>
      </c>
      <c r="W32" s="61">
        <v>711905</v>
      </c>
      <c r="X32" s="61">
        <v>536719</v>
      </c>
      <c r="Y32" s="61">
        <v>106891</v>
      </c>
      <c r="Z32" s="61">
        <v>11023</v>
      </c>
      <c r="AA32" s="61">
        <v>15680</v>
      </c>
      <c r="AB32" s="61">
        <v>5829</v>
      </c>
      <c r="AC32" s="61">
        <v>4254</v>
      </c>
      <c r="AD32" s="61">
        <v>11931</v>
      </c>
      <c r="AE32" s="62">
        <v>4168</v>
      </c>
      <c r="AF32" s="64" t="s">
        <v>263</v>
      </c>
      <c r="AG32" s="61">
        <v>3737</v>
      </c>
      <c r="AH32" s="61">
        <v>7045</v>
      </c>
      <c r="AI32" s="61">
        <v>11191</v>
      </c>
      <c r="AJ32" s="61">
        <v>4111</v>
      </c>
      <c r="AK32" s="61">
        <v>5915</v>
      </c>
      <c r="AL32" s="61">
        <v>22006</v>
      </c>
      <c r="AM32" s="61">
        <v>21054</v>
      </c>
      <c r="AN32" s="61">
        <v>12912</v>
      </c>
      <c r="AO32" s="61">
        <v>8142</v>
      </c>
      <c r="AP32" s="61">
        <v>25134</v>
      </c>
      <c r="AQ32" s="61">
        <v>10193</v>
      </c>
      <c r="AR32" s="61">
        <v>5226</v>
      </c>
      <c r="AS32" s="61">
        <v>3736</v>
      </c>
      <c r="AT32" s="61">
        <v>5979</v>
      </c>
      <c r="AU32" s="62">
        <v>12382</v>
      </c>
      <c r="AV32" s="61">
        <v>3838</v>
      </c>
      <c r="AW32" s="61">
        <v>416</v>
      </c>
      <c r="AX32" s="61">
        <v>1814</v>
      </c>
      <c r="AY32" s="61">
        <v>2602</v>
      </c>
      <c r="AZ32" s="61">
        <v>2915</v>
      </c>
      <c r="BA32" s="61">
        <v>797</v>
      </c>
      <c r="BB32" s="61">
        <v>27935</v>
      </c>
      <c r="BC32" s="61">
        <v>0</v>
      </c>
      <c r="BD32" s="61">
        <v>12576</v>
      </c>
      <c r="BE32" s="61">
        <v>4926</v>
      </c>
      <c r="BF32" s="61">
        <v>3471</v>
      </c>
      <c r="BG32" s="61">
        <v>416</v>
      </c>
      <c r="BH32" s="61">
        <v>2501</v>
      </c>
      <c r="BI32" s="61">
        <v>2345</v>
      </c>
      <c r="BJ32" s="61">
        <v>1699</v>
      </c>
      <c r="BK32" s="62">
        <v>13827</v>
      </c>
      <c r="BL32" s="64" t="s">
        <v>263</v>
      </c>
      <c r="BM32" s="61">
        <v>1966</v>
      </c>
      <c r="BN32" s="61">
        <v>711</v>
      </c>
      <c r="BO32" s="61">
        <v>5899</v>
      </c>
      <c r="BP32" s="61">
        <v>5250</v>
      </c>
      <c r="BQ32" s="61">
        <v>31061</v>
      </c>
      <c r="BR32" s="61">
        <v>5893</v>
      </c>
      <c r="BS32" s="61">
        <v>14055</v>
      </c>
      <c r="BT32" s="61">
        <v>11113</v>
      </c>
      <c r="BU32" s="61">
        <v>12170</v>
      </c>
      <c r="BV32" s="61">
        <v>6937</v>
      </c>
      <c r="BW32" s="61">
        <v>307</v>
      </c>
      <c r="BX32" s="61">
        <v>4926</v>
      </c>
      <c r="BY32" s="61">
        <v>45841</v>
      </c>
      <c r="BZ32" s="61">
        <v>4048</v>
      </c>
      <c r="CA32" s="62">
        <v>11257</v>
      </c>
      <c r="CB32" s="61">
        <v>5305</v>
      </c>
      <c r="CC32" s="61">
        <v>25232</v>
      </c>
      <c r="CD32" s="61">
        <v>240426</v>
      </c>
      <c r="CE32" s="61">
        <v>30688</v>
      </c>
      <c r="CF32" s="61">
        <v>123280</v>
      </c>
      <c r="CG32" s="61">
        <v>78742</v>
      </c>
      <c r="CH32" s="61">
        <v>7715</v>
      </c>
      <c r="CI32" s="61">
        <v>175185</v>
      </c>
      <c r="CJ32" s="61">
        <v>1394765</v>
      </c>
      <c r="CK32" s="61">
        <v>102753</v>
      </c>
      <c r="CL32" s="55"/>
      <c r="CM32" s="61">
        <v>1381891</v>
      </c>
      <c r="CN32" s="61">
        <v>845171</v>
      </c>
      <c r="CO32" s="62">
        <v>765161</v>
      </c>
      <c r="CP32" s="61"/>
    </row>
    <row r="33" spans="1:94" s="10" customFormat="1" ht="11.25" customHeight="1">
      <c r="A33" s="64"/>
      <c r="B33" s="6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11"/>
      <c r="O33" s="11"/>
      <c r="P33" s="54"/>
      <c r="Q33" s="54"/>
      <c r="R33" s="54"/>
      <c r="S33" s="54"/>
      <c r="T33" s="54"/>
      <c r="U33" s="57"/>
      <c r="V33" s="54"/>
      <c r="W33" s="54"/>
      <c r="X33" s="54"/>
      <c r="Y33" s="54"/>
      <c r="Z33" s="54"/>
      <c r="AA33" s="54"/>
      <c r="AB33" s="54"/>
      <c r="AC33" s="54"/>
      <c r="AD33" s="11"/>
      <c r="AE33" s="11"/>
      <c r="AF33" s="6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11"/>
      <c r="AU33" s="11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11"/>
      <c r="BL33" s="6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11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11"/>
      <c r="CP33" s="71"/>
    </row>
    <row r="34" spans="1:94" s="10" customFormat="1" ht="11.25" customHeight="1">
      <c r="A34" s="51" t="s">
        <v>264</v>
      </c>
      <c r="B34" s="52">
        <v>3.6</v>
      </c>
      <c r="C34" s="52">
        <v>1.9</v>
      </c>
      <c r="D34" s="53">
        <v>48.6</v>
      </c>
      <c r="E34" s="54"/>
      <c r="F34" s="61">
        <v>1108791</v>
      </c>
      <c r="G34" s="61">
        <v>541789</v>
      </c>
      <c r="H34" s="61">
        <v>514012</v>
      </c>
      <c r="I34" s="61">
        <v>507065</v>
      </c>
      <c r="J34" s="61">
        <v>380215</v>
      </c>
      <c r="K34" s="61">
        <v>379537</v>
      </c>
      <c r="L34" s="61">
        <v>678</v>
      </c>
      <c r="M34" s="61">
        <v>0</v>
      </c>
      <c r="N34" s="62">
        <v>60001</v>
      </c>
      <c r="O34" s="62">
        <v>66850</v>
      </c>
      <c r="P34" s="61">
        <v>4368</v>
      </c>
      <c r="Q34" s="61">
        <v>2579</v>
      </c>
      <c r="R34" s="61">
        <v>27777</v>
      </c>
      <c r="S34" s="61">
        <v>445590</v>
      </c>
      <c r="T34" s="61">
        <v>121412</v>
      </c>
      <c r="U34" s="55"/>
      <c r="V34" s="61">
        <v>1108791</v>
      </c>
      <c r="W34" s="61">
        <v>476526</v>
      </c>
      <c r="X34" s="61">
        <v>387146</v>
      </c>
      <c r="Y34" s="61">
        <v>77164</v>
      </c>
      <c r="Z34" s="61">
        <v>7222</v>
      </c>
      <c r="AA34" s="61">
        <v>11239</v>
      </c>
      <c r="AB34" s="61">
        <v>5869</v>
      </c>
      <c r="AC34" s="61">
        <v>3447</v>
      </c>
      <c r="AD34" s="62">
        <v>9342</v>
      </c>
      <c r="AE34" s="62">
        <v>3172</v>
      </c>
      <c r="AF34" s="51" t="s">
        <v>264</v>
      </c>
      <c r="AG34" s="61">
        <v>2620</v>
      </c>
      <c r="AH34" s="61">
        <v>4874</v>
      </c>
      <c r="AI34" s="61">
        <v>7913</v>
      </c>
      <c r="AJ34" s="61">
        <v>3371</v>
      </c>
      <c r="AK34" s="61">
        <v>3740</v>
      </c>
      <c r="AL34" s="61">
        <v>14355</v>
      </c>
      <c r="AM34" s="61">
        <v>14561</v>
      </c>
      <c r="AN34" s="61">
        <v>11741</v>
      </c>
      <c r="AO34" s="61">
        <v>2820</v>
      </c>
      <c r="AP34" s="61">
        <v>28439</v>
      </c>
      <c r="AQ34" s="61">
        <v>12707</v>
      </c>
      <c r="AR34" s="61">
        <v>5351</v>
      </c>
      <c r="AS34" s="62">
        <v>6024</v>
      </c>
      <c r="AT34" s="63">
        <v>4358</v>
      </c>
      <c r="AU34" s="62">
        <v>11757</v>
      </c>
      <c r="AV34" s="61">
        <v>5825</v>
      </c>
      <c r="AW34" s="61">
        <v>508</v>
      </c>
      <c r="AX34" s="61">
        <v>391</v>
      </c>
      <c r="AY34" s="61">
        <v>2611</v>
      </c>
      <c r="AZ34" s="61">
        <v>1844</v>
      </c>
      <c r="BA34" s="61">
        <v>579</v>
      </c>
      <c r="BB34" s="61">
        <v>22300</v>
      </c>
      <c r="BC34" s="61">
        <v>68</v>
      </c>
      <c r="BD34" s="61">
        <v>10608</v>
      </c>
      <c r="BE34" s="61">
        <v>4606</v>
      </c>
      <c r="BF34" s="61">
        <v>2242</v>
      </c>
      <c r="BG34" s="61">
        <v>95</v>
      </c>
      <c r="BH34" s="61">
        <v>1276</v>
      </c>
      <c r="BI34" s="61">
        <v>2938</v>
      </c>
      <c r="BJ34" s="61">
        <v>467</v>
      </c>
      <c r="BK34" s="62">
        <v>11918</v>
      </c>
      <c r="BL34" s="51" t="s">
        <v>264</v>
      </c>
      <c r="BM34" s="61">
        <v>1682</v>
      </c>
      <c r="BN34" s="61">
        <v>1258</v>
      </c>
      <c r="BO34" s="61">
        <v>1718</v>
      </c>
      <c r="BP34" s="61">
        <v>7259</v>
      </c>
      <c r="BQ34" s="61">
        <v>27026</v>
      </c>
      <c r="BR34" s="61">
        <v>5254</v>
      </c>
      <c r="BS34" s="61">
        <v>12817</v>
      </c>
      <c r="BT34" s="61">
        <v>8956</v>
      </c>
      <c r="BU34" s="61">
        <v>9285</v>
      </c>
      <c r="BV34" s="61">
        <v>6845</v>
      </c>
      <c r="BW34" s="61">
        <v>27</v>
      </c>
      <c r="BX34" s="61">
        <v>2413</v>
      </c>
      <c r="BY34" s="61">
        <v>37270</v>
      </c>
      <c r="BZ34" s="61">
        <v>2047</v>
      </c>
      <c r="CA34" s="62">
        <v>6887</v>
      </c>
      <c r="CB34" s="61">
        <v>3927</v>
      </c>
      <c r="CC34" s="61">
        <v>24409</v>
      </c>
      <c r="CD34" s="61">
        <v>147426</v>
      </c>
      <c r="CE34" s="61">
        <v>18915</v>
      </c>
      <c r="CF34" s="61">
        <v>62925</v>
      </c>
      <c r="CG34" s="61">
        <v>53376</v>
      </c>
      <c r="CH34" s="61">
        <v>12210</v>
      </c>
      <c r="CI34" s="61">
        <v>89380</v>
      </c>
      <c r="CJ34" s="61">
        <v>552755</v>
      </c>
      <c r="CK34" s="61">
        <v>79510</v>
      </c>
      <c r="CL34" s="61"/>
      <c r="CM34" s="61">
        <v>452409</v>
      </c>
      <c r="CN34" s="61">
        <v>65263</v>
      </c>
      <c r="CO34" s="62">
        <v>69328</v>
      </c>
      <c r="CP34" s="63"/>
    </row>
    <row r="35" spans="1:94" s="10" customFormat="1" ht="11.25" customHeight="1">
      <c r="A35" s="64" t="s">
        <v>253</v>
      </c>
      <c r="B35" s="11">
        <v>3.52</v>
      </c>
      <c r="C35" s="72">
        <v>1.9</v>
      </c>
      <c r="D35" s="65">
        <v>48.5</v>
      </c>
      <c r="E35" s="54"/>
      <c r="F35" s="61">
        <v>1072011</v>
      </c>
      <c r="G35" s="61">
        <v>637861</v>
      </c>
      <c r="H35" s="61">
        <v>629206</v>
      </c>
      <c r="I35" s="61">
        <v>513923</v>
      </c>
      <c r="J35" s="61">
        <v>391624</v>
      </c>
      <c r="K35" s="61">
        <v>389883</v>
      </c>
      <c r="L35" s="61">
        <v>1578</v>
      </c>
      <c r="M35" s="61">
        <v>163</v>
      </c>
      <c r="N35" s="62">
        <v>58107</v>
      </c>
      <c r="O35" s="62">
        <v>64192</v>
      </c>
      <c r="P35" s="61">
        <v>208</v>
      </c>
      <c r="Q35" s="61">
        <v>115075</v>
      </c>
      <c r="R35" s="61">
        <v>8655</v>
      </c>
      <c r="S35" s="61">
        <v>341844</v>
      </c>
      <c r="T35" s="61">
        <v>92306</v>
      </c>
      <c r="U35" s="55"/>
      <c r="V35" s="61">
        <v>1072011</v>
      </c>
      <c r="W35" s="61">
        <v>423916</v>
      </c>
      <c r="X35" s="61">
        <v>332640</v>
      </c>
      <c r="Y35" s="61">
        <v>74344</v>
      </c>
      <c r="Z35" s="61">
        <v>7756</v>
      </c>
      <c r="AA35" s="61">
        <v>11252</v>
      </c>
      <c r="AB35" s="61">
        <v>5437</v>
      </c>
      <c r="AC35" s="61">
        <v>4126</v>
      </c>
      <c r="AD35" s="62">
        <v>9626</v>
      </c>
      <c r="AE35" s="62">
        <v>2853</v>
      </c>
      <c r="AF35" s="64" t="s">
        <v>253</v>
      </c>
      <c r="AG35" s="61">
        <v>2693</v>
      </c>
      <c r="AH35" s="61">
        <v>5784</v>
      </c>
      <c r="AI35" s="61">
        <v>8464</v>
      </c>
      <c r="AJ35" s="61">
        <v>3640</v>
      </c>
      <c r="AK35" s="61">
        <v>3388</v>
      </c>
      <c r="AL35" s="61">
        <v>9325</v>
      </c>
      <c r="AM35" s="61">
        <v>24108</v>
      </c>
      <c r="AN35" s="61">
        <v>11686</v>
      </c>
      <c r="AO35" s="61">
        <v>12422</v>
      </c>
      <c r="AP35" s="61">
        <v>29928</v>
      </c>
      <c r="AQ35" s="61">
        <v>12809</v>
      </c>
      <c r="AR35" s="61">
        <v>6691</v>
      </c>
      <c r="AS35" s="62">
        <v>3565</v>
      </c>
      <c r="AT35" s="63">
        <v>6862</v>
      </c>
      <c r="AU35" s="62">
        <v>13214</v>
      </c>
      <c r="AV35" s="61">
        <v>3529</v>
      </c>
      <c r="AW35" s="61">
        <v>2381</v>
      </c>
      <c r="AX35" s="61">
        <v>2695</v>
      </c>
      <c r="AY35" s="61">
        <v>2153</v>
      </c>
      <c r="AZ35" s="61">
        <v>1894</v>
      </c>
      <c r="BA35" s="61">
        <v>563</v>
      </c>
      <c r="BB35" s="61">
        <v>15864</v>
      </c>
      <c r="BC35" s="61">
        <v>0</v>
      </c>
      <c r="BD35" s="61">
        <v>8525</v>
      </c>
      <c r="BE35" s="61">
        <v>2923</v>
      </c>
      <c r="BF35" s="61">
        <v>1190</v>
      </c>
      <c r="BG35" s="61">
        <v>290</v>
      </c>
      <c r="BH35" s="61">
        <v>1020</v>
      </c>
      <c r="BI35" s="61">
        <v>1125</v>
      </c>
      <c r="BJ35" s="61">
        <v>792</v>
      </c>
      <c r="BK35" s="62">
        <v>9274</v>
      </c>
      <c r="BL35" s="64" t="s">
        <v>253</v>
      </c>
      <c r="BM35" s="61">
        <v>1172</v>
      </c>
      <c r="BN35" s="61">
        <v>100</v>
      </c>
      <c r="BO35" s="61">
        <v>2439</v>
      </c>
      <c r="BP35" s="61">
        <v>5564</v>
      </c>
      <c r="BQ35" s="61">
        <v>25875</v>
      </c>
      <c r="BR35" s="61">
        <v>4364</v>
      </c>
      <c r="BS35" s="61">
        <v>11505</v>
      </c>
      <c r="BT35" s="61">
        <v>10006</v>
      </c>
      <c r="BU35" s="61">
        <v>10546</v>
      </c>
      <c r="BV35" s="61">
        <v>8284</v>
      </c>
      <c r="BW35" s="61">
        <v>602</v>
      </c>
      <c r="BX35" s="61">
        <v>1660</v>
      </c>
      <c r="BY35" s="61">
        <v>24412</v>
      </c>
      <c r="BZ35" s="61">
        <v>7348</v>
      </c>
      <c r="CA35" s="62">
        <v>3810</v>
      </c>
      <c r="CB35" s="61">
        <v>4235</v>
      </c>
      <c r="CC35" s="61">
        <v>9019</v>
      </c>
      <c r="CD35" s="61">
        <v>105075</v>
      </c>
      <c r="CE35" s="61">
        <v>16162</v>
      </c>
      <c r="CF35" s="61">
        <v>51435</v>
      </c>
      <c r="CG35" s="61">
        <v>20033</v>
      </c>
      <c r="CH35" s="61">
        <v>17444</v>
      </c>
      <c r="CI35" s="61">
        <v>91275</v>
      </c>
      <c r="CJ35" s="61">
        <v>552249</v>
      </c>
      <c r="CK35" s="61">
        <v>95847</v>
      </c>
      <c r="CL35" s="61"/>
      <c r="CM35" s="61">
        <v>546586</v>
      </c>
      <c r="CN35" s="61">
        <v>213946</v>
      </c>
      <c r="CO35" s="62">
        <v>175026</v>
      </c>
      <c r="CP35" s="63"/>
    </row>
    <row r="36" spans="1:94" s="10" customFormat="1" ht="11.25" customHeight="1">
      <c r="A36" s="64" t="s">
        <v>254</v>
      </c>
      <c r="B36" s="11">
        <v>3.65</v>
      </c>
      <c r="C36" s="17">
        <v>1.87</v>
      </c>
      <c r="D36" s="65">
        <v>49.6</v>
      </c>
      <c r="E36" s="54"/>
      <c r="F36" s="61">
        <v>1358775</v>
      </c>
      <c r="G36" s="61">
        <v>638852</v>
      </c>
      <c r="H36" s="61">
        <v>605825</v>
      </c>
      <c r="I36" s="61">
        <v>595736</v>
      </c>
      <c r="J36" s="61">
        <v>445289</v>
      </c>
      <c r="K36" s="61">
        <v>416294</v>
      </c>
      <c r="L36" s="61">
        <v>3563</v>
      </c>
      <c r="M36" s="61">
        <v>25433</v>
      </c>
      <c r="N36" s="62">
        <v>83322</v>
      </c>
      <c r="O36" s="62">
        <v>67126</v>
      </c>
      <c r="P36" s="61">
        <v>8535</v>
      </c>
      <c r="Q36" s="61">
        <v>1554</v>
      </c>
      <c r="R36" s="61">
        <v>33027</v>
      </c>
      <c r="S36" s="61">
        <v>623508</v>
      </c>
      <c r="T36" s="61">
        <v>96415</v>
      </c>
      <c r="U36" s="57"/>
      <c r="V36" s="61">
        <v>1358775</v>
      </c>
      <c r="W36" s="61">
        <v>637100</v>
      </c>
      <c r="X36" s="61">
        <v>526579</v>
      </c>
      <c r="Y36" s="61">
        <v>83115</v>
      </c>
      <c r="Z36" s="61">
        <v>8725</v>
      </c>
      <c r="AA36" s="61">
        <v>11923</v>
      </c>
      <c r="AB36" s="61">
        <v>6709</v>
      </c>
      <c r="AC36" s="61">
        <v>4318</v>
      </c>
      <c r="AD36" s="62">
        <v>10493</v>
      </c>
      <c r="AE36" s="62">
        <v>2979</v>
      </c>
      <c r="AF36" s="64" t="s">
        <v>254</v>
      </c>
      <c r="AG36" s="61">
        <v>3229</v>
      </c>
      <c r="AH36" s="61">
        <v>5734</v>
      </c>
      <c r="AI36" s="61">
        <v>8132</v>
      </c>
      <c r="AJ36" s="61">
        <v>4190</v>
      </c>
      <c r="AK36" s="61">
        <v>4931</v>
      </c>
      <c r="AL36" s="61">
        <v>11751</v>
      </c>
      <c r="AM36" s="61">
        <v>11100</v>
      </c>
      <c r="AN36" s="61">
        <v>8868</v>
      </c>
      <c r="AO36" s="61">
        <v>2232</v>
      </c>
      <c r="AP36" s="61">
        <v>26635</v>
      </c>
      <c r="AQ36" s="61">
        <v>11506</v>
      </c>
      <c r="AR36" s="61">
        <v>5958</v>
      </c>
      <c r="AS36" s="62">
        <v>4952</v>
      </c>
      <c r="AT36" s="63">
        <v>4219</v>
      </c>
      <c r="AU36" s="62">
        <v>10540</v>
      </c>
      <c r="AV36" s="61">
        <v>2484</v>
      </c>
      <c r="AW36" s="61">
        <v>430</v>
      </c>
      <c r="AX36" s="61">
        <v>2465</v>
      </c>
      <c r="AY36" s="61">
        <v>2215</v>
      </c>
      <c r="AZ36" s="61">
        <v>2187</v>
      </c>
      <c r="BA36" s="61">
        <v>759</v>
      </c>
      <c r="BB36" s="61">
        <v>33263</v>
      </c>
      <c r="BC36" s="61">
        <v>3518</v>
      </c>
      <c r="BD36" s="61">
        <v>16828</v>
      </c>
      <c r="BE36" s="61">
        <v>3566</v>
      </c>
      <c r="BF36" s="61">
        <v>2487</v>
      </c>
      <c r="BG36" s="61">
        <v>214</v>
      </c>
      <c r="BH36" s="61">
        <v>1181</v>
      </c>
      <c r="BI36" s="61">
        <v>3232</v>
      </c>
      <c r="BJ36" s="61">
        <v>2239</v>
      </c>
      <c r="BK36" s="62">
        <v>10869</v>
      </c>
      <c r="BL36" s="64" t="s">
        <v>254</v>
      </c>
      <c r="BM36" s="61">
        <v>1793</v>
      </c>
      <c r="BN36" s="61">
        <v>766</v>
      </c>
      <c r="BO36" s="61">
        <v>2463</v>
      </c>
      <c r="BP36" s="61">
        <v>5847</v>
      </c>
      <c r="BQ36" s="61">
        <v>52442</v>
      </c>
      <c r="BR36" s="61">
        <v>4887</v>
      </c>
      <c r="BS36" s="61">
        <v>38013</v>
      </c>
      <c r="BT36" s="61">
        <v>9542</v>
      </c>
      <c r="BU36" s="61">
        <v>28214</v>
      </c>
      <c r="BV36" s="61">
        <v>22111</v>
      </c>
      <c r="BW36" s="61">
        <v>1956</v>
      </c>
      <c r="BX36" s="61">
        <v>4147</v>
      </c>
      <c r="BY36" s="61">
        <v>45893</v>
      </c>
      <c r="BZ36" s="61">
        <v>4632</v>
      </c>
      <c r="CA36" s="62">
        <v>11648</v>
      </c>
      <c r="CB36" s="61">
        <v>4991</v>
      </c>
      <c r="CC36" s="61">
        <v>24623</v>
      </c>
      <c r="CD36" s="61">
        <v>224508</v>
      </c>
      <c r="CE36" s="61">
        <v>26292</v>
      </c>
      <c r="CF36" s="61">
        <v>74018</v>
      </c>
      <c r="CG36" s="61">
        <v>48599</v>
      </c>
      <c r="CH36" s="61">
        <v>75599</v>
      </c>
      <c r="CI36" s="61">
        <v>110521</v>
      </c>
      <c r="CJ36" s="61">
        <v>602999</v>
      </c>
      <c r="CK36" s="61">
        <v>118675</v>
      </c>
      <c r="CL36" s="61"/>
      <c r="CM36" s="61">
        <v>528330</v>
      </c>
      <c r="CN36" s="61">
        <v>1751</v>
      </c>
      <c r="CO36" s="62">
        <v>-76129</v>
      </c>
      <c r="CP36" s="63"/>
    </row>
    <row r="37" spans="1:94" s="10" customFormat="1" ht="11.25" customHeight="1">
      <c r="A37" s="64" t="s">
        <v>255</v>
      </c>
      <c r="B37" s="11">
        <v>3.68</v>
      </c>
      <c r="C37" s="17">
        <v>2.0499999999999998</v>
      </c>
      <c r="D37" s="65">
        <v>49.8</v>
      </c>
      <c r="E37" s="54"/>
      <c r="F37" s="62">
        <v>1446653</v>
      </c>
      <c r="G37" s="66">
        <v>760485</v>
      </c>
      <c r="H37" s="66">
        <v>700705</v>
      </c>
      <c r="I37" s="66">
        <v>567647</v>
      </c>
      <c r="J37" s="66">
        <v>408201</v>
      </c>
      <c r="K37" s="66">
        <v>402955</v>
      </c>
      <c r="L37" s="66">
        <v>5246</v>
      </c>
      <c r="M37" s="66">
        <v>0</v>
      </c>
      <c r="N37" s="66">
        <v>83363</v>
      </c>
      <c r="O37" s="62">
        <v>76084</v>
      </c>
      <c r="P37" s="61">
        <v>565</v>
      </c>
      <c r="Q37" s="61">
        <v>132493</v>
      </c>
      <c r="R37" s="61">
        <v>59780</v>
      </c>
      <c r="S37" s="61">
        <v>565192</v>
      </c>
      <c r="T37" s="61">
        <v>120977</v>
      </c>
      <c r="U37" s="55"/>
      <c r="V37" s="61">
        <v>1446653</v>
      </c>
      <c r="W37" s="61">
        <v>669590</v>
      </c>
      <c r="X37" s="61">
        <v>555716</v>
      </c>
      <c r="Y37" s="61">
        <v>80403</v>
      </c>
      <c r="Z37" s="61">
        <v>7787</v>
      </c>
      <c r="AA37" s="61">
        <v>11582</v>
      </c>
      <c r="AB37" s="61">
        <v>6146</v>
      </c>
      <c r="AC37" s="61">
        <v>4108</v>
      </c>
      <c r="AD37" s="62">
        <v>10689</v>
      </c>
      <c r="AE37" s="62">
        <v>3042</v>
      </c>
      <c r="AF37" s="64" t="s">
        <v>255</v>
      </c>
      <c r="AG37" s="61">
        <v>2975</v>
      </c>
      <c r="AH37" s="61">
        <v>5580</v>
      </c>
      <c r="AI37" s="61">
        <v>8390</v>
      </c>
      <c r="AJ37" s="61">
        <v>3451</v>
      </c>
      <c r="AK37" s="61">
        <v>3553</v>
      </c>
      <c r="AL37" s="61">
        <v>13101</v>
      </c>
      <c r="AM37" s="61">
        <v>12670</v>
      </c>
      <c r="AN37" s="61">
        <v>9658</v>
      </c>
      <c r="AO37" s="61">
        <v>3012</v>
      </c>
      <c r="AP37" s="61">
        <v>26260</v>
      </c>
      <c r="AQ37" s="61">
        <v>10508</v>
      </c>
      <c r="AR37" s="61">
        <v>5900</v>
      </c>
      <c r="AS37" s="62">
        <v>3052</v>
      </c>
      <c r="AT37" s="63">
        <v>6800</v>
      </c>
      <c r="AU37" s="62">
        <v>10474</v>
      </c>
      <c r="AV37" s="61">
        <v>2032</v>
      </c>
      <c r="AW37" s="61">
        <v>631</v>
      </c>
      <c r="AX37" s="61">
        <v>996</v>
      </c>
      <c r="AY37" s="61">
        <v>2661</v>
      </c>
      <c r="AZ37" s="61">
        <v>1822</v>
      </c>
      <c r="BA37" s="61">
        <v>2332</v>
      </c>
      <c r="BB37" s="61">
        <v>15250</v>
      </c>
      <c r="BC37" s="61">
        <v>0</v>
      </c>
      <c r="BD37" s="61">
        <v>3069</v>
      </c>
      <c r="BE37" s="61">
        <v>2629</v>
      </c>
      <c r="BF37" s="61">
        <v>1248</v>
      </c>
      <c r="BG37" s="61">
        <v>728</v>
      </c>
      <c r="BH37" s="61">
        <v>695</v>
      </c>
      <c r="BI37" s="61">
        <v>4313</v>
      </c>
      <c r="BJ37" s="61">
        <v>2567</v>
      </c>
      <c r="BK37" s="62">
        <v>6831</v>
      </c>
      <c r="BL37" s="64" t="s">
        <v>255</v>
      </c>
      <c r="BM37" s="61">
        <v>1206</v>
      </c>
      <c r="BN37" s="61">
        <v>190</v>
      </c>
      <c r="BO37" s="61">
        <v>1729</v>
      </c>
      <c r="BP37" s="61">
        <v>3707</v>
      </c>
      <c r="BQ37" s="61">
        <v>41315</v>
      </c>
      <c r="BR37" s="61">
        <v>8206</v>
      </c>
      <c r="BS37" s="61">
        <v>23181</v>
      </c>
      <c r="BT37" s="61">
        <v>9928</v>
      </c>
      <c r="BU37" s="61">
        <v>44249</v>
      </c>
      <c r="BV37" s="61">
        <v>40806</v>
      </c>
      <c r="BW37" s="61">
        <v>866</v>
      </c>
      <c r="BX37" s="61">
        <v>2577</v>
      </c>
      <c r="BY37" s="61">
        <v>32904</v>
      </c>
      <c r="BZ37" s="61">
        <v>5581</v>
      </c>
      <c r="CA37" s="62">
        <v>7629</v>
      </c>
      <c r="CB37" s="61">
        <v>4626</v>
      </c>
      <c r="CC37" s="61">
        <v>15068</v>
      </c>
      <c r="CD37" s="61">
        <v>285358</v>
      </c>
      <c r="CE37" s="61">
        <v>79795</v>
      </c>
      <c r="CF37" s="61">
        <v>93048</v>
      </c>
      <c r="CG37" s="61">
        <v>37019</v>
      </c>
      <c r="CH37" s="61">
        <v>75496</v>
      </c>
      <c r="CI37" s="61">
        <v>113875</v>
      </c>
      <c r="CJ37" s="61">
        <v>683973</v>
      </c>
      <c r="CK37" s="61">
        <v>93090</v>
      </c>
      <c r="CL37" s="61"/>
      <c r="CM37" s="61">
        <v>646610</v>
      </c>
      <c r="CN37" s="61">
        <v>90894</v>
      </c>
      <c r="CO37" s="62">
        <v>69413</v>
      </c>
      <c r="CP37" s="63"/>
    </row>
    <row r="38" spans="1:94" s="10" customFormat="1" ht="11.25" customHeight="1">
      <c r="A38" s="64" t="s">
        <v>256</v>
      </c>
      <c r="B38" s="67">
        <v>3.55</v>
      </c>
      <c r="C38" s="68">
        <v>1.98</v>
      </c>
      <c r="D38" s="68">
        <v>48.1</v>
      </c>
      <c r="E38" s="54"/>
      <c r="F38" s="55">
        <v>985165</v>
      </c>
      <c r="G38" s="55">
        <v>534813</v>
      </c>
      <c r="H38" s="55">
        <v>527280</v>
      </c>
      <c r="I38" s="55">
        <v>525480</v>
      </c>
      <c r="J38" s="55">
        <v>381549</v>
      </c>
      <c r="K38" s="55">
        <v>378194</v>
      </c>
      <c r="L38" s="55">
        <v>3355</v>
      </c>
      <c r="M38" s="55">
        <v>0</v>
      </c>
      <c r="N38" s="56">
        <v>78305</v>
      </c>
      <c r="O38" s="56">
        <v>65626</v>
      </c>
      <c r="P38" s="55">
        <v>0</v>
      </c>
      <c r="Q38" s="55">
        <v>1801</v>
      </c>
      <c r="R38" s="55">
        <v>7532</v>
      </c>
      <c r="S38" s="55">
        <v>362156</v>
      </c>
      <c r="T38" s="55">
        <v>88197</v>
      </c>
      <c r="U38" s="55"/>
      <c r="V38" s="55">
        <v>985165</v>
      </c>
      <c r="W38" s="55">
        <v>476902</v>
      </c>
      <c r="X38" s="55">
        <v>369537</v>
      </c>
      <c r="Y38" s="55">
        <v>78806</v>
      </c>
      <c r="Z38" s="55">
        <v>8153</v>
      </c>
      <c r="AA38" s="55">
        <v>10415</v>
      </c>
      <c r="AB38" s="55">
        <v>6144</v>
      </c>
      <c r="AC38" s="55">
        <v>3931</v>
      </c>
      <c r="AD38" s="56">
        <v>10027</v>
      </c>
      <c r="AE38" s="56">
        <v>2820</v>
      </c>
      <c r="AF38" s="64" t="s">
        <v>256</v>
      </c>
      <c r="AG38" s="55">
        <v>3134</v>
      </c>
      <c r="AH38" s="55">
        <v>5020</v>
      </c>
      <c r="AI38" s="55">
        <v>8695</v>
      </c>
      <c r="AJ38" s="55">
        <v>4373</v>
      </c>
      <c r="AK38" s="55">
        <v>3985</v>
      </c>
      <c r="AL38" s="55">
        <v>12109</v>
      </c>
      <c r="AM38" s="55">
        <v>13117</v>
      </c>
      <c r="AN38" s="55">
        <v>8685</v>
      </c>
      <c r="AO38" s="55">
        <v>4432</v>
      </c>
      <c r="AP38" s="55">
        <v>20756</v>
      </c>
      <c r="AQ38" s="55">
        <v>9152</v>
      </c>
      <c r="AR38" s="55">
        <v>5838</v>
      </c>
      <c r="AS38" s="56">
        <v>1397</v>
      </c>
      <c r="AT38" s="69">
        <v>4369</v>
      </c>
      <c r="AU38" s="56">
        <v>11044</v>
      </c>
      <c r="AV38" s="55">
        <v>1353</v>
      </c>
      <c r="AW38" s="55">
        <v>3679</v>
      </c>
      <c r="AX38" s="55">
        <v>851</v>
      </c>
      <c r="AY38" s="55">
        <v>2449</v>
      </c>
      <c r="AZ38" s="55">
        <v>2352</v>
      </c>
      <c r="BA38" s="55">
        <v>359</v>
      </c>
      <c r="BB38" s="55">
        <v>17463</v>
      </c>
      <c r="BC38" s="55">
        <v>0</v>
      </c>
      <c r="BD38" s="55">
        <v>7174</v>
      </c>
      <c r="BE38" s="55">
        <v>3245</v>
      </c>
      <c r="BF38" s="55">
        <v>1371</v>
      </c>
      <c r="BG38" s="55">
        <v>238</v>
      </c>
      <c r="BH38" s="55">
        <v>761</v>
      </c>
      <c r="BI38" s="55">
        <v>1998</v>
      </c>
      <c r="BJ38" s="55">
        <v>2677</v>
      </c>
      <c r="BK38" s="56">
        <v>10398</v>
      </c>
      <c r="BL38" s="64" t="s">
        <v>256</v>
      </c>
      <c r="BM38" s="55">
        <v>1240</v>
      </c>
      <c r="BN38" s="55">
        <v>1493</v>
      </c>
      <c r="BO38" s="55">
        <v>4624</v>
      </c>
      <c r="BP38" s="55">
        <v>3041</v>
      </c>
      <c r="BQ38" s="55">
        <v>29712</v>
      </c>
      <c r="BR38" s="55">
        <v>6765</v>
      </c>
      <c r="BS38" s="55">
        <v>12148</v>
      </c>
      <c r="BT38" s="55">
        <v>10799</v>
      </c>
      <c r="BU38" s="55">
        <v>12481</v>
      </c>
      <c r="BV38" s="55">
        <v>9830</v>
      </c>
      <c r="BW38" s="55">
        <v>350</v>
      </c>
      <c r="BX38" s="55">
        <v>2301</v>
      </c>
      <c r="BY38" s="55">
        <v>24433</v>
      </c>
      <c r="BZ38" s="55">
        <v>786</v>
      </c>
      <c r="CA38" s="56">
        <v>7434</v>
      </c>
      <c r="CB38" s="55">
        <v>3897</v>
      </c>
      <c r="CC38" s="55">
        <v>12316</v>
      </c>
      <c r="CD38" s="55">
        <v>151327</v>
      </c>
      <c r="CE38" s="55">
        <v>23760</v>
      </c>
      <c r="CF38" s="55">
        <v>77237</v>
      </c>
      <c r="CG38" s="55">
        <v>27486</v>
      </c>
      <c r="CH38" s="55">
        <v>22845</v>
      </c>
      <c r="CI38" s="55">
        <v>107364</v>
      </c>
      <c r="CJ38" s="55">
        <v>431264</v>
      </c>
      <c r="CK38" s="55">
        <v>77000</v>
      </c>
      <c r="CL38" s="55"/>
      <c r="CM38" s="55">
        <v>427448</v>
      </c>
      <c r="CN38" s="55">
        <v>57911</v>
      </c>
      <c r="CO38" s="73">
        <v>13292</v>
      </c>
      <c r="CP38" s="69"/>
    </row>
    <row r="39" spans="1:94" s="10" customFormat="1" ht="11.25" customHeight="1">
      <c r="A39" s="64" t="s">
        <v>257</v>
      </c>
      <c r="B39" s="11">
        <v>3.64</v>
      </c>
      <c r="C39" s="52">
        <v>2</v>
      </c>
      <c r="D39" s="53">
        <v>47.5</v>
      </c>
      <c r="E39" s="54"/>
      <c r="F39" s="61">
        <v>1447045</v>
      </c>
      <c r="G39" s="61">
        <v>944057</v>
      </c>
      <c r="H39" s="61">
        <v>916860</v>
      </c>
      <c r="I39" s="61">
        <v>802919</v>
      </c>
      <c r="J39" s="61">
        <v>564265</v>
      </c>
      <c r="K39" s="61">
        <v>374315</v>
      </c>
      <c r="L39" s="61">
        <v>4047</v>
      </c>
      <c r="M39" s="61">
        <v>185903</v>
      </c>
      <c r="N39" s="62">
        <v>149086</v>
      </c>
      <c r="O39" s="62">
        <v>89569</v>
      </c>
      <c r="P39" s="61">
        <v>0</v>
      </c>
      <c r="Q39" s="61">
        <v>113940</v>
      </c>
      <c r="R39" s="61">
        <v>27197</v>
      </c>
      <c r="S39" s="61">
        <v>427620</v>
      </c>
      <c r="T39" s="61">
        <v>75369</v>
      </c>
      <c r="U39" s="55"/>
      <c r="V39" s="61">
        <v>1447045</v>
      </c>
      <c r="W39" s="61">
        <v>530172</v>
      </c>
      <c r="X39" s="61">
        <v>412891</v>
      </c>
      <c r="Y39" s="61">
        <v>77972</v>
      </c>
      <c r="Z39" s="61">
        <v>7653</v>
      </c>
      <c r="AA39" s="61">
        <v>9507</v>
      </c>
      <c r="AB39" s="61">
        <v>5889</v>
      </c>
      <c r="AC39" s="61">
        <v>3910</v>
      </c>
      <c r="AD39" s="62">
        <v>11057</v>
      </c>
      <c r="AE39" s="62">
        <v>3398</v>
      </c>
      <c r="AF39" s="64" t="s">
        <v>257</v>
      </c>
      <c r="AG39" s="61">
        <v>2970</v>
      </c>
      <c r="AH39" s="61">
        <v>5398</v>
      </c>
      <c r="AI39" s="61">
        <v>8173</v>
      </c>
      <c r="AJ39" s="61">
        <v>4006</v>
      </c>
      <c r="AK39" s="61">
        <v>2959</v>
      </c>
      <c r="AL39" s="61">
        <v>13052</v>
      </c>
      <c r="AM39" s="61">
        <v>25854</v>
      </c>
      <c r="AN39" s="61">
        <v>11200</v>
      </c>
      <c r="AO39" s="61">
        <v>14654</v>
      </c>
      <c r="AP39" s="61">
        <v>20309</v>
      </c>
      <c r="AQ39" s="61">
        <v>7775</v>
      </c>
      <c r="AR39" s="61">
        <v>5386</v>
      </c>
      <c r="AS39" s="62">
        <v>1102</v>
      </c>
      <c r="AT39" s="63">
        <v>6045</v>
      </c>
      <c r="AU39" s="62">
        <v>10540</v>
      </c>
      <c r="AV39" s="61">
        <v>4409</v>
      </c>
      <c r="AW39" s="61">
        <v>169</v>
      </c>
      <c r="AX39" s="61">
        <v>396</v>
      </c>
      <c r="AY39" s="61">
        <v>2057</v>
      </c>
      <c r="AZ39" s="61">
        <v>2635</v>
      </c>
      <c r="BA39" s="61">
        <v>875</v>
      </c>
      <c r="BB39" s="61">
        <v>15214</v>
      </c>
      <c r="BC39" s="61">
        <v>0</v>
      </c>
      <c r="BD39" s="61">
        <v>4658</v>
      </c>
      <c r="BE39" s="61">
        <v>3711</v>
      </c>
      <c r="BF39" s="61">
        <v>1677</v>
      </c>
      <c r="BG39" s="61">
        <v>188</v>
      </c>
      <c r="BH39" s="61">
        <v>1405</v>
      </c>
      <c r="BI39" s="61">
        <v>1542</v>
      </c>
      <c r="BJ39" s="61">
        <v>2033</v>
      </c>
      <c r="BK39" s="62">
        <v>6239</v>
      </c>
      <c r="BL39" s="64" t="s">
        <v>257</v>
      </c>
      <c r="BM39" s="61">
        <v>1256</v>
      </c>
      <c r="BN39" s="61">
        <v>272</v>
      </c>
      <c r="BO39" s="61">
        <v>1111</v>
      </c>
      <c r="BP39" s="61">
        <v>3600</v>
      </c>
      <c r="BQ39" s="61">
        <v>28464</v>
      </c>
      <c r="BR39" s="61">
        <v>2840</v>
      </c>
      <c r="BS39" s="61">
        <v>16418</v>
      </c>
      <c r="BT39" s="61">
        <v>9206</v>
      </c>
      <c r="BU39" s="61">
        <v>16144</v>
      </c>
      <c r="BV39" s="61">
        <v>12534</v>
      </c>
      <c r="BW39" s="61">
        <v>264</v>
      </c>
      <c r="BX39" s="61">
        <v>3346</v>
      </c>
      <c r="BY39" s="61">
        <v>28493</v>
      </c>
      <c r="BZ39" s="61">
        <v>4537</v>
      </c>
      <c r="CA39" s="62">
        <v>4987</v>
      </c>
      <c r="CB39" s="61">
        <v>4009</v>
      </c>
      <c r="CC39" s="61">
        <v>14960</v>
      </c>
      <c r="CD39" s="61">
        <v>183662</v>
      </c>
      <c r="CE39" s="61">
        <v>61499</v>
      </c>
      <c r="CF39" s="61">
        <v>90432</v>
      </c>
      <c r="CG39" s="61">
        <v>22718</v>
      </c>
      <c r="CH39" s="61">
        <v>9013</v>
      </c>
      <c r="CI39" s="61">
        <v>117281</v>
      </c>
      <c r="CJ39" s="61">
        <v>837006</v>
      </c>
      <c r="CK39" s="61">
        <v>79868</v>
      </c>
      <c r="CL39" s="61"/>
      <c r="CM39" s="61">
        <v>826776</v>
      </c>
      <c r="CN39" s="61">
        <v>413885</v>
      </c>
      <c r="CO39" s="62">
        <v>367321</v>
      </c>
      <c r="CP39" s="63"/>
    </row>
    <row r="40" spans="1:94" s="10" customFormat="1" ht="11.25" customHeight="1">
      <c r="A40" s="64" t="s">
        <v>258</v>
      </c>
      <c r="B40" s="54">
        <v>3.62</v>
      </c>
      <c r="C40" s="54">
        <v>1.97</v>
      </c>
      <c r="D40" s="53">
        <v>48.7</v>
      </c>
      <c r="E40" s="54"/>
      <c r="F40" s="61">
        <v>1616296</v>
      </c>
      <c r="G40" s="61">
        <v>1127245</v>
      </c>
      <c r="H40" s="61">
        <v>875139</v>
      </c>
      <c r="I40" s="61">
        <v>863544</v>
      </c>
      <c r="J40" s="61">
        <v>655614</v>
      </c>
      <c r="K40" s="61">
        <v>365486</v>
      </c>
      <c r="L40" s="61">
        <v>3427</v>
      </c>
      <c r="M40" s="61">
        <v>286701</v>
      </c>
      <c r="N40" s="62">
        <v>85388</v>
      </c>
      <c r="O40" s="62">
        <v>122542</v>
      </c>
      <c r="P40" s="61">
        <v>1818</v>
      </c>
      <c r="Q40" s="61">
        <v>9777</v>
      </c>
      <c r="R40" s="61">
        <v>252107</v>
      </c>
      <c r="S40" s="61">
        <v>406072</v>
      </c>
      <c r="T40" s="61">
        <v>82979</v>
      </c>
      <c r="U40" s="61"/>
      <c r="V40" s="61">
        <v>1616296</v>
      </c>
      <c r="W40" s="61">
        <v>573981</v>
      </c>
      <c r="X40" s="61">
        <v>450856</v>
      </c>
      <c r="Y40" s="61">
        <v>85376</v>
      </c>
      <c r="Z40" s="61">
        <v>8431</v>
      </c>
      <c r="AA40" s="61">
        <v>10385</v>
      </c>
      <c r="AB40" s="61">
        <v>6243</v>
      </c>
      <c r="AC40" s="61">
        <v>4499</v>
      </c>
      <c r="AD40" s="62">
        <v>10480</v>
      </c>
      <c r="AE40" s="62">
        <v>4076</v>
      </c>
      <c r="AF40" s="64" t="s">
        <v>258</v>
      </c>
      <c r="AG40" s="61">
        <v>3079</v>
      </c>
      <c r="AH40" s="61">
        <v>5872</v>
      </c>
      <c r="AI40" s="61">
        <v>9676</v>
      </c>
      <c r="AJ40" s="61">
        <v>4337</v>
      </c>
      <c r="AK40" s="61">
        <v>4912</v>
      </c>
      <c r="AL40" s="61">
        <v>13386</v>
      </c>
      <c r="AM40" s="61">
        <v>20619</v>
      </c>
      <c r="AN40" s="61">
        <v>9601</v>
      </c>
      <c r="AO40" s="61">
        <v>11018</v>
      </c>
      <c r="AP40" s="61">
        <v>18109</v>
      </c>
      <c r="AQ40" s="61">
        <v>7474</v>
      </c>
      <c r="AR40" s="61">
        <v>5544</v>
      </c>
      <c r="AS40" s="62">
        <v>677</v>
      </c>
      <c r="AT40" s="63">
        <v>4415</v>
      </c>
      <c r="AU40" s="62">
        <v>17187</v>
      </c>
      <c r="AV40" s="61">
        <v>9338</v>
      </c>
      <c r="AW40" s="61">
        <v>771</v>
      </c>
      <c r="AX40" s="61">
        <v>531</v>
      </c>
      <c r="AY40" s="61">
        <v>3722</v>
      </c>
      <c r="AZ40" s="61">
        <v>2178</v>
      </c>
      <c r="BA40" s="61">
        <v>647</v>
      </c>
      <c r="BB40" s="61">
        <v>19093</v>
      </c>
      <c r="BC40" s="61">
        <v>32</v>
      </c>
      <c r="BD40" s="61">
        <v>8859</v>
      </c>
      <c r="BE40" s="61">
        <v>3113</v>
      </c>
      <c r="BF40" s="61">
        <v>2277</v>
      </c>
      <c r="BG40" s="61">
        <v>132</v>
      </c>
      <c r="BH40" s="61">
        <v>893</v>
      </c>
      <c r="BI40" s="61">
        <v>2328</v>
      </c>
      <c r="BJ40" s="61">
        <v>1460</v>
      </c>
      <c r="BK40" s="62">
        <v>9413</v>
      </c>
      <c r="BL40" s="64" t="s">
        <v>258</v>
      </c>
      <c r="BM40" s="61">
        <v>2215</v>
      </c>
      <c r="BN40" s="61">
        <v>1483</v>
      </c>
      <c r="BO40" s="61">
        <v>2197</v>
      </c>
      <c r="BP40" s="61">
        <v>3518</v>
      </c>
      <c r="BQ40" s="61">
        <v>42912</v>
      </c>
      <c r="BR40" s="61">
        <v>2915</v>
      </c>
      <c r="BS40" s="61">
        <v>31293</v>
      </c>
      <c r="BT40" s="61">
        <v>8704</v>
      </c>
      <c r="BU40" s="61">
        <v>15771</v>
      </c>
      <c r="BV40" s="61">
        <v>11074</v>
      </c>
      <c r="BW40" s="61">
        <v>56</v>
      </c>
      <c r="BX40" s="61">
        <v>4641</v>
      </c>
      <c r="BY40" s="61">
        <v>31975</v>
      </c>
      <c r="BZ40" s="61">
        <v>7104</v>
      </c>
      <c r="CA40" s="62">
        <v>5779</v>
      </c>
      <c r="CB40" s="61">
        <v>4373</v>
      </c>
      <c r="CC40" s="61">
        <v>14719</v>
      </c>
      <c r="CD40" s="61">
        <v>190401</v>
      </c>
      <c r="CE40" s="61">
        <v>15844</v>
      </c>
      <c r="CF40" s="61">
        <v>133981</v>
      </c>
      <c r="CG40" s="61">
        <v>31243</v>
      </c>
      <c r="CH40" s="61">
        <v>9333</v>
      </c>
      <c r="CI40" s="61">
        <v>123126</v>
      </c>
      <c r="CJ40" s="61">
        <v>954155</v>
      </c>
      <c r="CK40" s="61">
        <v>88160</v>
      </c>
      <c r="CL40" s="55"/>
      <c r="CM40" s="61">
        <v>1004120</v>
      </c>
      <c r="CN40" s="61">
        <v>553264</v>
      </c>
      <c r="CO40" s="62">
        <v>485460</v>
      </c>
    </row>
    <row r="41" spans="1:94" s="10" customFormat="1" ht="11.25" customHeight="1">
      <c r="A41" s="64" t="s">
        <v>259</v>
      </c>
      <c r="B41" s="54">
        <v>3.55</v>
      </c>
      <c r="C41" s="52">
        <v>2</v>
      </c>
      <c r="D41" s="53">
        <v>49.1</v>
      </c>
      <c r="E41" s="54"/>
      <c r="F41" s="61">
        <v>1226140</v>
      </c>
      <c r="G41" s="61">
        <v>723207</v>
      </c>
      <c r="H41" s="61">
        <v>681194</v>
      </c>
      <c r="I41" s="61">
        <v>542768</v>
      </c>
      <c r="J41" s="61">
        <v>374462</v>
      </c>
      <c r="K41" s="61">
        <v>359347</v>
      </c>
      <c r="L41" s="61">
        <v>2746</v>
      </c>
      <c r="M41" s="61">
        <v>12369</v>
      </c>
      <c r="N41" s="62">
        <v>80949</v>
      </c>
      <c r="O41" s="62">
        <v>87357</v>
      </c>
      <c r="P41" s="61">
        <v>4751</v>
      </c>
      <c r="Q41" s="61">
        <v>133675</v>
      </c>
      <c r="R41" s="61">
        <v>42013</v>
      </c>
      <c r="S41" s="61">
        <v>406096</v>
      </c>
      <c r="T41" s="61">
        <v>96837</v>
      </c>
      <c r="U41" s="61"/>
      <c r="V41" s="61">
        <v>1226140</v>
      </c>
      <c r="W41" s="61">
        <v>518827</v>
      </c>
      <c r="X41" s="61">
        <v>419131</v>
      </c>
      <c r="Y41" s="61">
        <v>86623</v>
      </c>
      <c r="Z41" s="61">
        <v>7398</v>
      </c>
      <c r="AA41" s="61">
        <v>10164</v>
      </c>
      <c r="AB41" s="61">
        <v>6465</v>
      </c>
      <c r="AC41" s="61">
        <v>4602</v>
      </c>
      <c r="AD41" s="62">
        <v>10939</v>
      </c>
      <c r="AE41" s="62">
        <v>4534</v>
      </c>
      <c r="AF41" s="64" t="s">
        <v>259</v>
      </c>
      <c r="AG41" s="61">
        <v>2978</v>
      </c>
      <c r="AH41" s="61">
        <v>5596</v>
      </c>
      <c r="AI41" s="61">
        <v>9871</v>
      </c>
      <c r="AJ41" s="61">
        <v>4933</v>
      </c>
      <c r="AK41" s="61">
        <v>3943</v>
      </c>
      <c r="AL41" s="61">
        <v>15200</v>
      </c>
      <c r="AM41" s="61">
        <v>20516</v>
      </c>
      <c r="AN41" s="61">
        <v>12561</v>
      </c>
      <c r="AO41" s="61">
        <v>7955</v>
      </c>
      <c r="AP41" s="61">
        <v>21731</v>
      </c>
      <c r="AQ41" s="61">
        <v>11040</v>
      </c>
      <c r="AR41" s="61">
        <v>5294</v>
      </c>
      <c r="AS41" s="62">
        <v>616</v>
      </c>
      <c r="AT41" s="63">
        <v>4780</v>
      </c>
      <c r="AU41" s="62">
        <v>11494</v>
      </c>
      <c r="AV41" s="61">
        <v>5364</v>
      </c>
      <c r="AW41" s="61">
        <v>427</v>
      </c>
      <c r="AX41" s="61">
        <v>225</v>
      </c>
      <c r="AY41" s="61">
        <v>1889</v>
      </c>
      <c r="AZ41" s="61">
        <v>2684</v>
      </c>
      <c r="BA41" s="61">
        <v>905</v>
      </c>
      <c r="BB41" s="61">
        <v>17263</v>
      </c>
      <c r="BC41" s="61">
        <v>485</v>
      </c>
      <c r="BD41" s="61">
        <v>6633</v>
      </c>
      <c r="BE41" s="61">
        <v>3292</v>
      </c>
      <c r="BF41" s="61">
        <v>1476</v>
      </c>
      <c r="BG41" s="61">
        <v>109</v>
      </c>
      <c r="BH41" s="61">
        <v>963</v>
      </c>
      <c r="BI41" s="61">
        <v>1767</v>
      </c>
      <c r="BJ41" s="61">
        <v>2539</v>
      </c>
      <c r="BK41" s="62">
        <v>8069</v>
      </c>
      <c r="BL41" s="64" t="s">
        <v>259</v>
      </c>
      <c r="BM41" s="61">
        <v>1621</v>
      </c>
      <c r="BN41" s="61">
        <v>1804</v>
      </c>
      <c r="BO41" s="61">
        <v>1114</v>
      </c>
      <c r="BP41" s="61">
        <v>3529</v>
      </c>
      <c r="BQ41" s="61">
        <v>30408</v>
      </c>
      <c r="BR41" s="61">
        <v>5613</v>
      </c>
      <c r="BS41" s="61">
        <v>15927</v>
      </c>
      <c r="BT41" s="61">
        <v>8868</v>
      </c>
      <c r="BU41" s="61">
        <v>9700</v>
      </c>
      <c r="BV41" s="61">
        <v>4719</v>
      </c>
      <c r="BW41" s="61">
        <v>129</v>
      </c>
      <c r="BX41" s="61">
        <v>4851</v>
      </c>
      <c r="BY41" s="61">
        <v>26158</v>
      </c>
      <c r="BZ41" s="61">
        <v>1614</v>
      </c>
      <c r="CA41" s="62">
        <v>6247</v>
      </c>
      <c r="CB41" s="61">
        <v>3752</v>
      </c>
      <c r="CC41" s="61">
        <v>14546</v>
      </c>
      <c r="CD41" s="61">
        <v>187171</v>
      </c>
      <c r="CE41" s="61">
        <v>18675</v>
      </c>
      <c r="CF41" s="61">
        <v>117253</v>
      </c>
      <c r="CG41" s="61">
        <v>44080</v>
      </c>
      <c r="CH41" s="61">
        <v>7163</v>
      </c>
      <c r="CI41" s="61">
        <v>99696</v>
      </c>
      <c r="CJ41" s="61">
        <v>611831</v>
      </c>
      <c r="CK41" s="61">
        <v>95482</v>
      </c>
      <c r="CL41" s="55"/>
      <c r="CM41" s="61">
        <v>623511</v>
      </c>
      <c r="CN41" s="61">
        <v>204380</v>
      </c>
      <c r="CO41" s="62">
        <v>160146</v>
      </c>
    </row>
    <row r="42" spans="1:94" s="10" customFormat="1" ht="11.25" customHeight="1">
      <c r="A42" s="64" t="s">
        <v>260</v>
      </c>
      <c r="B42" s="52">
        <v>3.6</v>
      </c>
      <c r="C42" s="54">
        <v>1.98</v>
      </c>
      <c r="D42" s="53">
        <v>48.5</v>
      </c>
      <c r="E42" s="54"/>
      <c r="F42" s="61">
        <v>939141</v>
      </c>
      <c r="G42" s="61">
        <v>513954</v>
      </c>
      <c r="H42" s="61">
        <v>510912</v>
      </c>
      <c r="I42" s="61">
        <v>501724</v>
      </c>
      <c r="J42" s="61">
        <v>354095</v>
      </c>
      <c r="K42" s="61">
        <v>353264</v>
      </c>
      <c r="L42" s="61">
        <v>831</v>
      </c>
      <c r="M42" s="61">
        <v>0</v>
      </c>
      <c r="N42" s="62">
        <v>70746</v>
      </c>
      <c r="O42" s="62">
        <v>76883</v>
      </c>
      <c r="P42" s="61">
        <v>5012</v>
      </c>
      <c r="Q42" s="61">
        <v>4176</v>
      </c>
      <c r="R42" s="61">
        <v>3042</v>
      </c>
      <c r="S42" s="61">
        <v>331459</v>
      </c>
      <c r="T42" s="61">
        <v>93728</v>
      </c>
      <c r="U42" s="61"/>
      <c r="V42" s="61">
        <v>939141</v>
      </c>
      <c r="W42" s="61">
        <v>458059</v>
      </c>
      <c r="X42" s="61">
        <v>378590</v>
      </c>
      <c r="Y42" s="61">
        <v>81425</v>
      </c>
      <c r="Z42" s="61">
        <v>9422</v>
      </c>
      <c r="AA42" s="61">
        <v>9832</v>
      </c>
      <c r="AB42" s="61">
        <v>6862</v>
      </c>
      <c r="AC42" s="61">
        <v>4070</v>
      </c>
      <c r="AD42" s="62">
        <v>10383</v>
      </c>
      <c r="AE42" s="62">
        <v>3568</v>
      </c>
      <c r="AF42" s="64" t="s">
        <v>260</v>
      </c>
      <c r="AG42" s="61">
        <v>3188</v>
      </c>
      <c r="AH42" s="61">
        <v>5057</v>
      </c>
      <c r="AI42" s="61">
        <v>9394</v>
      </c>
      <c r="AJ42" s="61">
        <v>4054</v>
      </c>
      <c r="AK42" s="61">
        <v>3680</v>
      </c>
      <c r="AL42" s="61">
        <v>11917</v>
      </c>
      <c r="AM42" s="61">
        <v>11843</v>
      </c>
      <c r="AN42" s="61">
        <v>8468</v>
      </c>
      <c r="AO42" s="61">
        <v>3375</v>
      </c>
      <c r="AP42" s="61">
        <v>22445</v>
      </c>
      <c r="AQ42" s="61">
        <v>12023</v>
      </c>
      <c r="AR42" s="61">
        <v>4454</v>
      </c>
      <c r="AS42" s="62">
        <v>632</v>
      </c>
      <c r="AT42" s="63">
        <v>5336</v>
      </c>
      <c r="AU42" s="62">
        <v>9233</v>
      </c>
      <c r="AV42" s="61">
        <v>1073</v>
      </c>
      <c r="AW42" s="61">
        <v>2115</v>
      </c>
      <c r="AX42" s="61">
        <v>123</v>
      </c>
      <c r="AY42" s="61">
        <v>2041</v>
      </c>
      <c r="AZ42" s="61">
        <v>2378</v>
      </c>
      <c r="BA42" s="61">
        <v>1502</v>
      </c>
      <c r="BB42" s="61">
        <v>11957</v>
      </c>
      <c r="BC42" s="61">
        <v>0</v>
      </c>
      <c r="BD42" s="61">
        <v>3068</v>
      </c>
      <c r="BE42" s="61">
        <v>2770</v>
      </c>
      <c r="BF42" s="61">
        <v>1018</v>
      </c>
      <c r="BG42" s="61">
        <v>143</v>
      </c>
      <c r="BH42" s="61">
        <v>940</v>
      </c>
      <c r="BI42" s="61">
        <v>2470</v>
      </c>
      <c r="BJ42" s="61">
        <v>1548</v>
      </c>
      <c r="BK42" s="62">
        <v>5542</v>
      </c>
      <c r="BL42" s="64" t="s">
        <v>260</v>
      </c>
      <c r="BM42" s="61">
        <v>1075</v>
      </c>
      <c r="BN42" s="61">
        <v>671</v>
      </c>
      <c r="BO42" s="61">
        <v>1070</v>
      </c>
      <c r="BP42" s="61">
        <v>2726</v>
      </c>
      <c r="BQ42" s="61">
        <v>27836</v>
      </c>
      <c r="BR42" s="61">
        <v>5944</v>
      </c>
      <c r="BS42" s="61">
        <v>13558</v>
      </c>
      <c r="BT42" s="61">
        <v>8335</v>
      </c>
      <c r="BU42" s="61">
        <v>26158</v>
      </c>
      <c r="BV42" s="61">
        <v>19996</v>
      </c>
      <c r="BW42" s="61">
        <v>151</v>
      </c>
      <c r="BX42" s="61">
        <v>6010</v>
      </c>
      <c r="BY42" s="61">
        <v>28658</v>
      </c>
      <c r="BZ42" s="61">
        <v>2315</v>
      </c>
      <c r="CA42" s="62">
        <v>6711</v>
      </c>
      <c r="CB42" s="61">
        <v>4838</v>
      </c>
      <c r="CC42" s="61">
        <v>14794</v>
      </c>
      <c r="CD42" s="61">
        <v>153492</v>
      </c>
      <c r="CE42" s="61">
        <v>21701</v>
      </c>
      <c r="CF42" s="61">
        <v>91716</v>
      </c>
      <c r="CG42" s="61">
        <v>29188</v>
      </c>
      <c r="CH42" s="61">
        <v>10887</v>
      </c>
      <c r="CI42" s="61">
        <v>79470</v>
      </c>
      <c r="CJ42" s="61">
        <v>395851</v>
      </c>
      <c r="CK42" s="61">
        <v>85230</v>
      </c>
      <c r="CL42" s="55"/>
      <c r="CM42" s="61">
        <v>434485</v>
      </c>
      <c r="CN42" s="61">
        <v>55895</v>
      </c>
      <c r="CO42" s="56">
        <v>34952</v>
      </c>
    </row>
    <row r="43" spans="1:94" s="10" customFormat="1" ht="11.25" customHeight="1">
      <c r="A43" s="64" t="s">
        <v>261</v>
      </c>
      <c r="B43" s="52">
        <v>3.6</v>
      </c>
      <c r="C43" s="54">
        <v>1.97</v>
      </c>
      <c r="D43" s="53">
        <v>47.7</v>
      </c>
      <c r="E43" s="54"/>
      <c r="F43" s="61">
        <v>1090993</v>
      </c>
      <c r="G43" s="61">
        <v>633412</v>
      </c>
      <c r="H43" s="61">
        <v>628682</v>
      </c>
      <c r="I43" s="61">
        <v>523592</v>
      </c>
      <c r="J43" s="61">
        <v>384587</v>
      </c>
      <c r="K43" s="61">
        <v>368658</v>
      </c>
      <c r="L43" s="61">
        <v>15930</v>
      </c>
      <c r="M43" s="61">
        <v>0</v>
      </c>
      <c r="N43" s="62">
        <v>58932</v>
      </c>
      <c r="O43" s="62">
        <v>74028</v>
      </c>
      <c r="P43" s="61">
        <v>3582</v>
      </c>
      <c r="Q43" s="61">
        <v>101508</v>
      </c>
      <c r="R43" s="61">
        <v>4730</v>
      </c>
      <c r="S43" s="61">
        <v>370195</v>
      </c>
      <c r="T43" s="61">
        <v>87386</v>
      </c>
      <c r="U43" s="61"/>
      <c r="V43" s="61">
        <v>1090993</v>
      </c>
      <c r="W43" s="61">
        <v>516214</v>
      </c>
      <c r="X43" s="61">
        <v>429644</v>
      </c>
      <c r="Y43" s="61">
        <v>83005</v>
      </c>
      <c r="Z43" s="61">
        <v>7766</v>
      </c>
      <c r="AA43" s="61">
        <v>11039</v>
      </c>
      <c r="AB43" s="61">
        <v>6889</v>
      </c>
      <c r="AC43" s="61">
        <v>4016</v>
      </c>
      <c r="AD43" s="62">
        <v>11417</v>
      </c>
      <c r="AE43" s="62">
        <v>3464</v>
      </c>
      <c r="AF43" s="64" t="s">
        <v>261</v>
      </c>
      <c r="AG43" s="61">
        <v>3403</v>
      </c>
      <c r="AH43" s="61">
        <v>4742</v>
      </c>
      <c r="AI43" s="61">
        <v>9404</v>
      </c>
      <c r="AJ43" s="61">
        <v>3301</v>
      </c>
      <c r="AK43" s="61">
        <v>3845</v>
      </c>
      <c r="AL43" s="61">
        <v>13720</v>
      </c>
      <c r="AM43" s="61">
        <v>25786</v>
      </c>
      <c r="AN43" s="61">
        <v>9260</v>
      </c>
      <c r="AO43" s="61">
        <v>16525</v>
      </c>
      <c r="AP43" s="61">
        <v>20498</v>
      </c>
      <c r="AQ43" s="61">
        <v>9049</v>
      </c>
      <c r="AR43" s="61">
        <v>4943</v>
      </c>
      <c r="AS43" s="62">
        <v>1253</v>
      </c>
      <c r="AT43" s="63">
        <v>5253</v>
      </c>
      <c r="AU43" s="62">
        <v>11018</v>
      </c>
      <c r="AV43" s="61">
        <v>2444</v>
      </c>
      <c r="AW43" s="61">
        <v>884</v>
      </c>
      <c r="AX43" s="61">
        <v>3274</v>
      </c>
      <c r="AY43" s="61">
        <v>1903</v>
      </c>
      <c r="AZ43" s="61">
        <v>2187</v>
      </c>
      <c r="BA43" s="61">
        <v>326</v>
      </c>
      <c r="BB43" s="61">
        <v>15303</v>
      </c>
      <c r="BC43" s="61">
        <v>0</v>
      </c>
      <c r="BD43" s="61">
        <v>6160</v>
      </c>
      <c r="BE43" s="61">
        <v>2532</v>
      </c>
      <c r="BF43" s="61">
        <v>1389</v>
      </c>
      <c r="BG43" s="61">
        <v>83</v>
      </c>
      <c r="BH43" s="61">
        <v>1230</v>
      </c>
      <c r="BI43" s="61">
        <v>1987</v>
      </c>
      <c r="BJ43" s="61">
        <v>1923</v>
      </c>
      <c r="BK43" s="62">
        <v>7174</v>
      </c>
      <c r="BL43" s="64" t="s">
        <v>261</v>
      </c>
      <c r="BM43" s="61">
        <v>1827</v>
      </c>
      <c r="BN43" s="61">
        <v>507</v>
      </c>
      <c r="BO43" s="61">
        <v>2001</v>
      </c>
      <c r="BP43" s="61">
        <v>2839</v>
      </c>
      <c r="BQ43" s="61">
        <v>42860</v>
      </c>
      <c r="BR43" s="61">
        <v>3908</v>
      </c>
      <c r="BS43" s="61">
        <v>30844</v>
      </c>
      <c r="BT43" s="61">
        <v>8108</v>
      </c>
      <c r="BU43" s="61">
        <v>15165</v>
      </c>
      <c r="BV43" s="61">
        <v>11577</v>
      </c>
      <c r="BW43" s="61">
        <v>98</v>
      </c>
      <c r="BX43" s="61">
        <v>3490</v>
      </c>
      <c r="BY43" s="61">
        <v>29701</v>
      </c>
      <c r="BZ43" s="61">
        <v>2173</v>
      </c>
      <c r="CA43" s="62">
        <v>6023</v>
      </c>
      <c r="CB43" s="61">
        <v>4101</v>
      </c>
      <c r="CC43" s="61">
        <v>17404</v>
      </c>
      <c r="CD43" s="61">
        <v>179135</v>
      </c>
      <c r="CE43" s="61">
        <v>20620</v>
      </c>
      <c r="CF43" s="61">
        <v>102629</v>
      </c>
      <c r="CG43" s="61">
        <v>34100</v>
      </c>
      <c r="CH43" s="61">
        <v>21786</v>
      </c>
      <c r="CI43" s="61">
        <v>86570</v>
      </c>
      <c r="CJ43" s="61">
        <v>497295</v>
      </c>
      <c r="CK43" s="61">
        <v>77485</v>
      </c>
      <c r="CL43" s="55"/>
      <c r="CM43" s="61">
        <v>546842</v>
      </c>
      <c r="CN43" s="61">
        <v>117198</v>
      </c>
      <c r="CO43" s="62">
        <v>99889</v>
      </c>
    </row>
    <row r="44" spans="1:94" s="10" customFormat="1" ht="11.25" customHeight="1">
      <c r="A44" s="64" t="s">
        <v>262</v>
      </c>
      <c r="B44" s="52">
        <v>3.72</v>
      </c>
      <c r="C44" s="54">
        <v>2.0099999999999998</v>
      </c>
      <c r="D44" s="53">
        <v>49.1</v>
      </c>
      <c r="E44" s="54"/>
      <c r="F44" s="61">
        <v>1026289</v>
      </c>
      <c r="G44" s="61">
        <v>572659</v>
      </c>
      <c r="H44" s="61">
        <v>564150</v>
      </c>
      <c r="I44" s="61">
        <v>544714</v>
      </c>
      <c r="J44" s="61">
        <v>395644</v>
      </c>
      <c r="K44" s="61">
        <v>393037</v>
      </c>
      <c r="L44" s="61">
        <v>2607</v>
      </c>
      <c r="M44" s="61">
        <v>0</v>
      </c>
      <c r="N44" s="62">
        <v>59897</v>
      </c>
      <c r="O44" s="62">
        <v>85673</v>
      </c>
      <c r="P44" s="61">
        <v>9966</v>
      </c>
      <c r="Q44" s="61">
        <v>9469</v>
      </c>
      <c r="R44" s="61">
        <v>8509</v>
      </c>
      <c r="S44" s="61">
        <v>368267</v>
      </c>
      <c r="T44" s="61">
        <v>85363</v>
      </c>
      <c r="U44" s="61"/>
      <c r="V44" s="61">
        <v>1026289</v>
      </c>
      <c r="W44" s="61">
        <v>505201</v>
      </c>
      <c r="X44" s="61">
        <v>422530</v>
      </c>
      <c r="Y44" s="61">
        <v>84204</v>
      </c>
      <c r="Z44" s="61">
        <v>8127</v>
      </c>
      <c r="AA44" s="61">
        <v>11010</v>
      </c>
      <c r="AB44" s="61">
        <v>7145</v>
      </c>
      <c r="AC44" s="61">
        <v>3886</v>
      </c>
      <c r="AD44" s="62">
        <v>10934</v>
      </c>
      <c r="AE44" s="62">
        <v>3570</v>
      </c>
      <c r="AF44" s="64" t="s">
        <v>262</v>
      </c>
      <c r="AG44" s="61">
        <v>3898</v>
      </c>
      <c r="AH44" s="61">
        <v>4962</v>
      </c>
      <c r="AI44" s="61">
        <v>10512</v>
      </c>
      <c r="AJ44" s="61">
        <v>3052</v>
      </c>
      <c r="AK44" s="61">
        <v>5399</v>
      </c>
      <c r="AL44" s="61">
        <v>11709</v>
      </c>
      <c r="AM44" s="61">
        <v>11117</v>
      </c>
      <c r="AN44" s="61">
        <v>8550</v>
      </c>
      <c r="AO44" s="61">
        <v>2567</v>
      </c>
      <c r="AP44" s="61">
        <v>20977</v>
      </c>
      <c r="AQ44" s="61">
        <v>8558</v>
      </c>
      <c r="AR44" s="61">
        <v>5158</v>
      </c>
      <c r="AS44" s="62">
        <v>2621</v>
      </c>
      <c r="AT44" s="63">
        <v>4641</v>
      </c>
      <c r="AU44" s="62">
        <v>25253</v>
      </c>
      <c r="AV44" s="61">
        <v>7625</v>
      </c>
      <c r="AW44" s="61">
        <v>12226</v>
      </c>
      <c r="AX44" s="61">
        <v>343</v>
      </c>
      <c r="AY44" s="61">
        <v>2290</v>
      </c>
      <c r="AZ44" s="61">
        <v>2240</v>
      </c>
      <c r="BA44" s="61">
        <v>529</v>
      </c>
      <c r="BB44" s="61">
        <v>21259</v>
      </c>
      <c r="BC44" s="61">
        <v>2941</v>
      </c>
      <c r="BD44" s="61">
        <v>6711</v>
      </c>
      <c r="BE44" s="61">
        <v>3334</v>
      </c>
      <c r="BF44" s="61">
        <v>1906</v>
      </c>
      <c r="BG44" s="61">
        <v>254</v>
      </c>
      <c r="BH44" s="61">
        <v>1040</v>
      </c>
      <c r="BI44" s="61">
        <v>2130</v>
      </c>
      <c r="BJ44" s="61">
        <v>2943</v>
      </c>
      <c r="BK44" s="62">
        <v>9190</v>
      </c>
      <c r="BL44" s="64" t="s">
        <v>262</v>
      </c>
      <c r="BM44" s="61">
        <v>1525</v>
      </c>
      <c r="BN44" s="61">
        <v>620</v>
      </c>
      <c r="BO44" s="61">
        <v>1889</v>
      </c>
      <c r="BP44" s="61">
        <v>5157</v>
      </c>
      <c r="BQ44" s="61">
        <v>31789</v>
      </c>
      <c r="BR44" s="61">
        <v>3756</v>
      </c>
      <c r="BS44" s="61">
        <v>15168</v>
      </c>
      <c r="BT44" s="61">
        <v>12864</v>
      </c>
      <c r="BU44" s="61">
        <v>13272</v>
      </c>
      <c r="BV44" s="61">
        <v>10093</v>
      </c>
      <c r="BW44" s="61">
        <v>293</v>
      </c>
      <c r="BX44" s="61">
        <v>2886</v>
      </c>
      <c r="BY44" s="61">
        <v>40318</v>
      </c>
      <c r="BZ44" s="61">
        <v>3805</v>
      </c>
      <c r="CA44" s="62">
        <v>10222</v>
      </c>
      <c r="CB44" s="61">
        <v>4981</v>
      </c>
      <c r="CC44" s="61">
        <v>21310</v>
      </c>
      <c r="CD44" s="61">
        <v>165151</v>
      </c>
      <c r="CE44" s="61">
        <v>18889</v>
      </c>
      <c r="CF44" s="61">
        <v>102158</v>
      </c>
      <c r="CG44" s="61">
        <v>30292</v>
      </c>
      <c r="CH44" s="61">
        <v>13812</v>
      </c>
      <c r="CI44" s="61">
        <v>82671</v>
      </c>
      <c r="CJ44" s="61">
        <v>449913</v>
      </c>
      <c r="CK44" s="61">
        <v>71175</v>
      </c>
      <c r="CL44" s="55"/>
      <c r="CM44" s="61">
        <v>489988</v>
      </c>
      <c r="CN44" s="61">
        <v>67458</v>
      </c>
      <c r="CO44" s="62">
        <v>69841</v>
      </c>
    </row>
    <row r="45" spans="1:94" s="10" customFormat="1" ht="11.25" customHeight="1">
      <c r="A45" s="74" t="s">
        <v>263</v>
      </c>
      <c r="B45" s="75">
        <v>3.78</v>
      </c>
      <c r="C45" s="76">
        <v>1.98</v>
      </c>
      <c r="D45" s="77">
        <v>49.7</v>
      </c>
      <c r="E45" s="78"/>
      <c r="F45" s="79">
        <v>2242501</v>
      </c>
      <c r="G45" s="79">
        <v>1569083</v>
      </c>
      <c r="H45" s="79">
        <v>1549848</v>
      </c>
      <c r="I45" s="79">
        <v>1434978</v>
      </c>
      <c r="J45" s="79">
        <v>1075741</v>
      </c>
      <c r="K45" s="79">
        <v>416090</v>
      </c>
      <c r="L45" s="79">
        <v>2122</v>
      </c>
      <c r="M45" s="79">
        <v>657529</v>
      </c>
      <c r="N45" s="80">
        <v>170896</v>
      </c>
      <c r="O45" s="80">
        <v>182569</v>
      </c>
      <c r="P45" s="79">
        <v>11734</v>
      </c>
      <c r="Q45" s="79">
        <v>103136</v>
      </c>
      <c r="R45" s="79">
        <v>19235</v>
      </c>
      <c r="S45" s="79">
        <v>587295</v>
      </c>
      <c r="T45" s="79">
        <v>86124</v>
      </c>
      <c r="U45" s="79"/>
      <c r="V45" s="79">
        <v>2242501</v>
      </c>
      <c r="W45" s="79">
        <v>790727</v>
      </c>
      <c r="X45" s="79">
        <v>658526</v>
      </c>
      <c r="Y45" s="79">
        <v>107779</v>
      </c>
      <c r="Z45" s="79">
        <v>12289</v>
      </c>
      <c r="AA45" s="79">
        <v>16697</v>
      </c>
      <c r="AB45" s="79">
        <v>8231</v>
      </c>
      <c r="AC45" s="79">
        <v>4738</v>
      </c>
      <c r="AD45" s="80">
        <v>12440</v>
      </c>
      <c r="AE45" s="80">
        <v>3177</v>
      </c>
      <c r="AF45" s="74" t="s">
        <v>263</v>
      </c>
      <c r="AG45" s="79">
        <v>3988</v>
      </c>
      <c r="AH45" s="79">
        <v>7092</v>
      </c>
      <c r="AI45" s="79">
        <v>13826</v>
      </c>
      <c r="AJ45" s="79">
        <v>4216</v>
      </c>
      <c r="AK45" s="79">
        <v>7434</v>
      </c>
      <c r="AL45" s="79">
        <v>13649</v>
      </c>
      <c r="AM45" s="79">
        <v>23365</v>
      </c>
      <c r="AN45" s="79">
        <v>3401</v>
      </c>
      <c r="AO45" s="79">
        <v>19964</v>
      </c>
      <c r="AP45" s="79">
        <v>27730</v>
      </c>
      <c r="AQ45" s="79">
        <v>10394</v>
      </c>
      <c r="AR45" s="79">
        <v>5711</v>
      </c>
      <c r="AS45" s="80">
        <v>5125</v>
      </c>
      <c r="AT45" s="81">
        <v>6501</v>
      </c>
      <c r="AU45" s="80">
        <v>13855</v>
      </c>
      <c r="AV45" s="79">
        <v>4801</v>
      </c>
      <c r="AW45" s="79">
        <v>962</v>
      </c>
      <c r="AX45" s="79">
        <v>420</v>
      </c>
      <c r="AY45" s="79">
        <v>3097</v>
      </c>
      <c r="AZ45" s="79">
        <v>3811</v>
      </c>
      <c r="BA45" s="79">
        <v>764</v>
      </c>
      <c r="BB45" s="79">
        <v>23620</v>
      </c>
      <c r="BC45" s="79">
        <v>0</v>
      </c>
      <c r="BD45" s="79">
        <v>7775</v>
      </c>
      <c r="BE45" s="79">
        <v>6286</v>
      </c>
      <c r="BF45" s="79">
        <v>3034</v>
      </c>
      <c r="BG45" s="79">
        <v>72</v>
      </c>
      <c r="BH45" s="79">
        <v>2031</v>
      </c>
      <c r="BI45" s="79">
        <v>2803</v>
      </c>
      <c r="BJ45" s="79">
        <v>1619</v>
      </c>
      <c r="BK45" s="80">
        <v>11802</v>
      </c>
      <c r="BL45" s="74" t="s">
        <v>263</v>
      </c>
      <c r="BM45" s="79">
        <v>1832</v>
      </c>
      <c r="BN45" s="79">
        <v>1373</v>
      </c>
      <c r="BO45" s="79">
        <v>2556</v>
      </c>
      <c r="BP45" s="79">
        <v>6040</v>
      </c>
      <c r="BQ45" s="79">
        <v>37686</v>
      </c>
      <c r="BR45" s="79">
        <v>4840</v>
      </c>
      <c r="BS45" s="79">
        <v>23327</v>
      </c>
      <c r="BT45" s="79">
        <v>9519</v>
      </c>
      <c r="BU45" s="79">
        <v>14880</v>
      </c>
      <c r="BV45" s="79">
        <v>11595</v>
      </c>
      <c r="BW45" s="79">
        <v>220</v>
      </c>
      <c r="BX45" s="79">
        <v>3065</v>
      </c>
      <c r="BY45" s="79">
        <v>52685</v>
      </c>
      <c r="BZ45" s="79">
        <v>13611</v>
      </c>
      <c r="CA45" s="80">
        <v>11538</v>
      </c>
      <c r="CB45" s="79">
        <v>5085</v>
      </c>
      <c r="CC45" s="79">
        <v>22451</v>
      </c>
      <c r="CD45" s="79">
        <v>345124</v>
      </c>
      <c r="CE45" s="79">
        <v>57973</v>
      </c>
      <c r="CF45" s="79">
        <v>219581</v>
      </c>
      <c r="CG45" s="79">
        <v>42447</v>
      </c>
      <c r="CH45" s="79">
        <v>25123</v>
      </c>
      <c r="CI45" s="79">
        <v>132200</v>
      </c>
      <c r="CJ45" s="79">
        <v>1325877</v>
      </c>
      <c r="CK45" s="79">
        <v>125897</v>
      </c>
      <c r="CL45" s="82"/>
      <c r="CM45" s="79">
        <v>1436882</v>
      </c>
      <c r="CN45" s="79">
        <v>778356</v>
      </c>
      <c r="CO45" s="80">
        <v>697131</v>
      </c>
    </row>
    <row r="46" spans="1:94" s="10" customFormat="1" ht="16.5" customHeight="1">
      <c r="A46" s="39" t="s">
        <v>265</v>
      </c>
      <c r="B46" s="40"/>
      <c r="C46" s="40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</row>
    <row r="47" spans="1:94" s="10" customFormat="1" ht="11.25" customHeight="1">
      <c r="A47" s="83" t="s">
        <v>245</v>
      </c>
      <c r="B47" s="84" t="s">
        <v>266</v>
      </c>
      <c r="C47" s="45" t="s">
        <v>266</v>
      </c>
      <c r="D47" s="45" t="s">
        <v>266</v>
      </c>
      <c r="E47" s="45"/>
      <c r="F47" s="85" t="s">
        <v>267</v>
      </c>
      <c r="G47" s="85">
        <v>100</v>
      </c>
      <c r="H47" s="85">
        <v>98.7</v>
      </c>
      <c r="I47" s="85">
        <v>92.8</v>
      </c>
      <c r="J47" s="85">
        <v>65.7</v>
      </c>
      <c r="K47" s="85">
        <v>51.3</v>
      </c>
      <c r="L47" s="85">
        <v>0.7</v>
      </c>
      <c r="M47" s="85">
        <v>13.6</v>
      </c>
      <c r="N47" s="85">
        <v>15.2</v>
      </c>
      <c r="O47" s="86">
        <v>12</v>
      </c>
      <c r="P47" s="85">
        <v>0.6</v>
      </c>
      <c r="Q47" s="85">
        <v>5.2</v>
      </c>
      <c r="R47" s="85">
        <v>1.3</v>
      </c>
      <c r="S47" s="85" t="s">
        <v>268</v>
      </c>
      <c r="T47" s="85" t="s">
        <v>268</v>
      </c>
      <c r="U47" s="85"/>
      <c r="V47" s="85" t="s">
        <v>268</v>
      </c>
      <c r="W47" s="85" t="s">
        <v>268</v>
      </c>
      <c r="X47" s="85">
        <v>100</v>
      </c>
      <c r="Y47" s="85">
        <v>23.8</v>
      </c>
      <c r="Z47" s="85">
        <v>3.1</v>
      </c>
      <c r="AA47" s="85">
        <v>3.4</v>
      </c>
      <c r="AB47" s="85">
        <v>1.8</v>
      </c>
      <c r="AC47" s="85">
        <v>1</v>
      </c>
      <c r="AD47" s="85">
        <v>3.1</v>
      </c>
      <c r="AE47" s="86">
        <v>0.9</v>
      </c>
      <c r="AF47" s="83" t="s">
        <v>245</v>
      </c>
      <c r="AG47" s="85">
        <v>0.8</v>
      </c>
      <c r="AH47" s="85">
        <v>1.5</v>
      </c>
      <c r="AI47" s="85">
        <v>2.2000000000000002</v>
      </c>
      <c r="AJ47" s="85">
        <v>0.9</v>
      </c>
      <c r="AK47" s="85">
        <v>1.4</v>
      </c>
      <c r="AL47" s="85">
        <v>3.7</v>
      </c>
      <c r="AM47" s="85">
        <v>3.3</v>
      </c>
      <c r="AN47" s="85">
        <v>1.5</v>
      </c>
      <c r="AO47" s="85">
        <v>1.7</v>
      </c>
      <c r="AP47" s="85">
        <v>5.4</v>
      </c>
      <c r="AQ47" s="85">
        <v>2.6</v>
      </c>
      <c r="AR47" s="85">
        <v>1.2</v>
      </c>
      <c r="AS47" s="85">
        <v>0.7</v>
      </c>
      <c r="AT47" s="86">
        <v>0.9</v>
      </c>
      <c r="AU47" s="86">
        <v>3.4</v>
      </c>
      <c r="AV47" s="85">
        <v>1.4</v>
      </c>
      <c r="AW47" s="85">
        <v>0.3</v>
      </c>
      <c r="AX47" s="85">
        <v>0.2</v>
      </c>
      <c r="AY47" s="85">
        <v>0.7</v>
      </c>
      <c r="AZ47" s="85">
        <v>0.6</v>
      </c>
      <c r="BA47" s="85">
        <v>0.2</v>
      </c>
      <c r="BB47" s="85">
        <v>6.4</v>
      </c>
      <c r="BC47" s="85">
        <v>0.9</v>
      </c>
      <c r="BD47" s="85">
        <v>2.2999999999999998</v>
      </c>
      <c r="BE47" s="85">
        <v>1.1000000000000001</v>
      </c>
      <c r="BF47" s="85">
        <v>0.5</v>
      </c>
      <c r="BG47" s="85">
        <v>0.2</v>
      </c>
      <c r="BH47" s="85">
        <v>0.4</v>
      </c>
      <c r="BI47" s="85">
        <v>0.6</v>
      </c>
      <c r="BJ47" s="85">
        <v>0.5</v>
      </c>
      <c r="BK47" s="86">
        <v>2.1</v>
      </c>
      <c r="BL47" s="83" t="s">
        <v>245</v>
      </c>
      <c r="BM47" s="85">
        <v>0.5</v>
      </c>
      <c r="BN47" s="85" t="s">
        <v>246</v>
      </c>
      <c r="BO47" s="85">
        <v>0.5</v>
      </c>
      <c r="BP47" s="85">
        <v>1.1000000000000001</v>
      </c>
      <c r="BQ47" s="85">
        <v>8.4</v>
      </c>
      <c r="BR47" s="85">
        <v>1.3</v>
      </c>
      <c r="BS47" s="85">
        <v>5.5</v>
      </c>
      <c r="BT47" s="85">
        <v>1.6</v>
      </c>
      <c r="BU47" s="85">
        <v>3.5</v>
      </c>
      <c r="BV47" s="85">
        <v>2.6</v>
      </c>
      <c r="BW47" s="85">
        <v>0.1</v>
      </c>
      <c r="BX47" s="85">
        <v>0.7</v>
      </c>
      <c r="BY47" s="85">
        <v>7.8</v>
      </c>
      <c r="BZ47" s="85">
        <v>0.7</v>
      </c>
      <c r="CA47" s="86">
        <v>1.8</v>
      </c>
      <c r="CB47" s="85">
        <v>1.2</v>
      </c>
      <c r="CC47" s="85">
        <v>4.0999999999999996</v>
      </c>
      <c r="CD47" s="85">
        <v>35.9</v>
      </c>
      <c r="CE47" s="85">
        <v>5</v>
      </c>
      <c r="CF47" s="85">
        <v>17.2</v>
      </c>
      <c r="CG47" s="85">
        <v>9</v>
      </c>
      <c r="CH47" s="85">
        <v>4.7</v>
      </c>
      <c r="CI47" s="85" t="s">
        <v>269</v>
      </c>
      <c r="CJ47" s="85" t="s">
        <v>267</v>
      </c>
      <c r="CK47" s="85" t="s">
        <v>267</v>
      </c>
      <c r="CL47" s="85"/>
      <c r="CM47" s="85" t="s">
        <v>267</v>
      </c>
      <c r="CN47" s="85" t="s">
        <v>267</v>
      </c>
      <c r="CO47" s="86" t="s">
        <v>267</v>
      </c>
    </row>
    <row r="48" spans="1:94" s="10" customFormat="1" ht="11.25" customHeight="1">
      <c r="A48" s="87" t="s">
        <v>247</v>
      </c>
      <c r="B48" s="88" t="s">
        <v>266</v>
      </c>
      <c r="C48" s="54" t="s">
        <v>266</v>
      </c>
      <c r="D48" s="54" t="s">
        <v>266</v>
      </c>
      <c r="E48" s="54"/>
      <c r="F48" s="89" t="s">
        <v>267</v>
      </c>
      <c r="G48" s="89">
        <v>100</v>
      </c>
      <c r="H48" s="89">
        <v>97.087990133978565</v>
      </c>
      <c r="I48" s="89">
        <v>88.971118081598163</v>
      </c>
      <c r="J48" s="89">
        <v>69.53401619082473</v>
      </c>
      <c r="K48" s="89">
        <v>52.403249919618787</v>
      </c>
      <c r="L48" s="89">
        <v>0.54596249272124087</v>
      </c>
      <c r="M48" s="89">
        <v>16.584828473171939</v>
      </c>
      <c r="N48" s="89">
        <v>8.9708760736632644</v>
      </c>
      <c r="O48" s="90">
        <v>10.466238164453776</v>
      </c>
      <c r="P48" s="89">
        <v>1.520698839892983</v>
      </c>
      <c r="Q48" s="89">
        <v>6.5961608651437951</v>
      </c>
      <c r="R48" s="89">
        <v>2.9120592553959126</v>
      </c>
      <c r="S48" s="89" t="s">
        <v>268</v>
      </c>
      <c r="T48" s="89" t="s">
        <v>268</v>
      </c>
      <c r="U48" s="89"/>
      <c r="V48" s="89" t="s">
        <v>268</v>
      </c>
      <c r="W48" s="89" t="s">
        <v>268</v>
      </c>
      <c r="X48" s="89">
        <v>100</v>
      </c>
      <c r="Y48" s="89">
        <v>21.434082275555113</v>
      </c>
      <c r="Z48" s="89">
        <v>2.5206405550686863</v>
      </c>
      <c r="AA48" s="89">
        <v>2.967404667245011</v>
      </c>
      <c r="AB48" s="89">
        <v>1.7553153604305638</v>
      </c>
      <c r="AC48" s="89">
        <v>0.86687455789198464</v>
      </c>
      <c r="AD48" s="89">
        <v>2.8293364630562485</v>
      </c>
      <c r="AE48" s="90">
        <v>0.88195986953196159</v>
      </c>
      <c r="AF48" s="87" t="s">
        <v>247</v>
      </c>
      <c r="AG48" s="89">
        <v>0.82933823259427109</v>
      </c>
      <c r="AH48" s="89">
        <v>1.3926485427633193</v>
      </c>
      <c r="AI48" s="89">
        <v>1.9607366055925364</v>
      </c>
      <c r="AJ48" s="89">
        <v>0.86090236706677392</v>
      </c>
      <c r="AK48" s="89">
        <v>1.3013182615881516</v>
      </c>
      <c r="AL48" s="89">
        <v>3.2677837465278343</v>
      </c>
      <c r="AM48" s="89">
        <v>5.2374786383581871</v>
      </c>
      <c r="AN48" s="89">
        <v>1.6300320684528087</v>
      </c>
      <c r="AO48" s="89">
        <v>3.6074686891306564</v>
      </c>
      <c r="AP48" s="89">
        <v>5.3700833939031449</v>
      </c>
      <c r="AQ48" s="89">
        <v>2.4941638424102521</v>
      </c>
      <c r="AR48" s="89">
        <v>1.2809685743318777</v>
      </c>
      <c r="AS48" s="89">
        <v>0.71321229988183898</v>
      </c>
      <c r="AT48" s="90">
        <v>0.8818050349550115</v>
      </c>
      <c r="AU48" s="90">
        <v>3.6305611603214718</v>
      </c>
      <c r="AV48" s="89">
        <v>1.5191041536808381</v>
      </c>
      <c r="AW48" s="89">
        <v>0.49131223188734058</v>
      </c>
      <c r="AX48" s="89">
        <v>0.20878336740431333</v>
      </c>
      <c r="AY48" s="89">
        <v>0.61314492472164062</v>
      </c>
      <c r="AZ48" s="89">
        <v>0.54652181818262247</v>
      </c>
      <c r="BA48" s="89">
        <v>0.25171678366999528</v>
      </c>
      <c r="BB48" s="89">
        <v>4.8417214596742193</v>
      </c>
      <c r="BC48" s="89">
        <v>0.11236566441507698</v>
      </c>
      <c r="BD48" s="89">
        <v>1.9167857049640407</v>
      </c>
      <c r="BE48" s="89">
        <v>0.94652588812007377</v>
      </c>
      <c r="BF48" s="89">
        <v>0.48239818410008156</v>
      </c>
      <c r="BG48" s="89">
        <v>0.10300923212224675</v>
      </c>
      <c r="BH48" s="89">
        <v>0.37799544078528557</v>
      </c>
      <c r="BI48" s="89">
        <v>0.51048960020385081</v>
      </c>
      <c r="BJ48" s="89">
        <v>0.39228446031523434</v>
      </c>
      <c r="BK48" s="90">
        <v>2.111589721992305</v>
      </c>
      <c r="BL48" s="87" t="s">
        <v>247</v>
      </c>
      <c r="BM48" s="89">
        <v>0.30966915389981853</v>
      </c>
      <c r="BN48" s="89">
        <v>7.5470796650441471E-2</v>
      </c>
      <c r="BO48" s="89">
        <v>0.4151115008027067</v>
      </c>
      <c r="BP48" s="89">
        <v>1.3114267475404526</v>
      </c>
      <c r="BQ48" s="89">
        <v>10.575621870959093</v>
      </c>
      <c r="BR48" s="89">
        <v>1.0351797430365361</v>
      </c>
      <c r="BS48" s="89">
        <v>7.8100772536062086</v>
      </c>
      <c r="BT48" s="89">
        <v>1.7304533512174642</v>
      </c>
      <c r="BU48" s="89">
        <v>3.4695110810682874</v>
      </c>
      <c r="BV48" s="89">
        <v>2.538512889093762</v>
      </c>
      <c r="BW48" s="89">
        <v>0.17719711370653185</v>
      </c>
      <c r="BX48" s="89">
        <v>0.75382319749327242</v>
      </c>
      <c r="BY48" s="89">
        <v>8.4268939697240892</v>
      </c>
      <c r="BZ48" s="89">
        <v>1.0821609775281942</v>
      </c>
      <c r="CA48" s="90">
        <v>1.8995990669226008</v>
      </c>
      <c r="CB48" s="89">
        <v>1.1652407876744599</v>
      </c>
      <c r="CC48" s="89">
        <v>4.2795171107690981</v>
      </c>
      <c r="CD48" s="89">
        <v>34.902279474641858</v>
      </c>
      <c r="CE48" s="89">
        <v>4.3515151890508061</v>
      </c>
      <c r="CF48" s="89">
        <v>14.118082156996067</v>
      </c>
      <c r="CG48" s="89">
        <v>7.8246980615153356</v>
      </c>
      <c r="CH48" s="89">
        <v>8.6080283055302047</v>
      </c>
      <c r="CI48" s="89" t="s">
        <v>269</v>
      </c>
      <c r="CJ48" s="89" t="s">
        <v>267</v>
      </c>
      <c r="CK48" s="89" t="s">
        <v>267</v>
      </c>
      <c r="CL48" s="89"/>
      <c r="CM48" s="89" t="s">
        <v>267</v>
      </c>
      <c r="CN48" s="89" t="s">
        <v>267</v>
      </c>
      <c r="CO48" s="90" t="s">
        <v>267</v>
      </c>
    </row>
    <row r="49" spans="1:93" s="10" customFormat="1" ht="11.25" customHeight="1">
      <c r="A49" s="87" t="s">
        <v>248</v>
      </c>
      <c r="B49" s="88" t="s">
        <v>266</v>
      </c>
      <c r="C49" s="54" t="s">
        <v>266</v>
      </c>
      <c r="D49" s="54" t="s">
        <v>266</v>
      </c>
      <c r="E49" s="54"/>
      <c r="F49" s="89" t="s">
        <v>267</v>
      </c>
      <c r="G49" s="89">
        <v>100</v>
      </c>
      <c r="H49" s="89">
        <v>96.982553744935956</v>
      </c>
      <c r="I49" s="89">
        <v>90.983960397757841</v>
      </c>
      <c r="J49" s="89">
        <v>71.113687725001782</v>
      </c>
      <c r="K49" s="89">
        <v>56.643722992555055</v>
      </c>
      <c r="L49" s="89">
        <v>0.37387414747583431</v>
      </c>
      <c r="M49" s="89">
        <v>14.096090584970892</v>
      </c>
      <c r="N49" s="89">
        <v>11.057759054544194</v>
      </c>
      <c r="O49" s="90">
        <v>8.8124533606372459</v>
      </c>
      <c r="P49" s="89">
        <v>0.39043292898090465</v>
      </c>
      <c r="Q49" s="89">
        <v>5.6081724697121329</v>
      </c>
      <c r="R49" s="89">
        <v>3.0173980490043517</v>
      </c>
      <c r="S49" s="89" t="s">
        <v>268</v>
      </c>
      <c r="T49" s="89" t="s">
        <v>268</v>
      </c>
      <c r="U49" s="89"/>
      <c r="V49" s="89" t="s">
        <v>268</v>
      </c>
      <c r="W49" s="89" t="s">
        <v>268</v>
      </c>
      <c r="X49" s="89">
        <v>100</v>
      </c>
      <c r="Y49" s="89">
        <v>21.158306917769902</v>
      </c>
      <c r="Z49" s="89">
        <v>2.3159118579372824</v>
      </c>
      <c r="AA49" s="89">
        <v>2.7194831689901391</v>
      </c>
      <c r="AB49" s="89">
        <v>1.6088449177918418</v>
      </c>
      <c r="AC49" s="89">
        <v>0.9946803259808491</v>
      </c>
      <c r="AD49" s="89">
        <v>2.5111713154402167</v>
      </c>
      <c r="AE49" s="90">
        <v>0.87472990314902754</v>
      </c>
      <c r="AF49" s="87" t="s">
        <v>248</v>
      </c>
      <c r="AG49" s="89">
        <v>0.77450066358820224</v>
      </c>
      <c r="AH49" s="89">
        <v>1.3284268023823365</v>
      </c>
      <c r="AI49" s="89">
        <v>1.9995612639984204</v>
      </c>
      <c r="AJ49" s="89">
        <v>0.97873227232343607</v>
      </c>
      <c r="AK49" s="89">
        <v>1.1672132586019677</v>
      </c>
      <c r="AL49" s="89">
        <v>3.8852705355869737</v>
      </c>
      <c r="AM49" s="89">
        <v>6.2172401311820638</v>
      </c>
      <c r="AN49" s="89">
        <v>2.3753605861512979</v>
      </c>
      <c r="AO49" s="89">
        <v>3.8418576082306872</v>
      </c>
      <c r="AP49" s="89">
        <v>5.4589288260521434</v>
      </c>
      <c r="AQ49" s="89">
        <v>2.4252448695308813</v>
      </c>
      <c r="AR49" s="89">
        <v>1.485121365346437</v>
      </c>
      <c r="AS49" s="89">
        <v>0.64057649910607528</v>
      </c>
      <c r="AT49" s="90">
        <v>0.90789834486843402</v>
      </c>
      <c r="AU49" s="90">
        <v>3.6191332770288795</v>
      </c>
      <c r="AV49" s="89">
        <v>1.1998552171194787</v>
      </c>
      <c r="AW49" s="89">
        <v>0.60519244057869281</v>
      </c>
      <c r="AX49" s="89">
        <v>0.32225159316010576</v>
      </c>
      <c r="AY49" s="89">
        <v>0.73453181384431454</v>
      </c>
      <c r="AZ49" s="89">
        <v>0.56482872843338339</v>
      </c>
      <c r="BA49" s="89">
        <v>0.19231992629235173</v>
      </c>
      <c r="BB49" s="89">
        <v>5.7349376446457745</v>
      </c>
      <c r="BC49" s="89">
        <v>0.40175055664630199</v>
      </c>
      <c r="BD49" s="89">
        <v>2.2740125697864451</v>
      </c>
      <c r="BE49" s="89">
        <v>0.94290947779447409</v>
      </c>
      <c r="BF49" s="89">
        <v>0.52218358907986095</v>
      </c>
      <c r="BG49" s="89">
        <v>0.15651906856346864</v>
      </c>
      <c r="BH49" s="89">
        <v>0.38216099417577953</v>
      </c>
      <c r="BI49" s="89">
        <v>0.53613539393008747</v>
      </c>
      <c r="BJ49" s="89">
        <v>0.51911243706880472</v>
      </c>
      <c r="BK49" s="90">
        <v>2.2702394401728618</v>
      </c>
      <c r="BL49" s="87" t="s">
        <v>248</v>
      </c>
      <c r="BM49" s="89">
        <v>0.30897982911232741</v>
      </c>
      <c r="BN49" s="89">
        <v>0.13091882287130777</v>
      </c>
      <c r="BO49" s="89">
        <v>0.63831700869794117</v>
      </c>
      <c r="BP49" s="89">
        <v>1.1919579690910487</v>
      </c>
      <c r="BQ49" s="89">
        <v>11.183556174660801</v>
      </c>
      <c r="BR49" s="89">
        <v>1.4553970012394291</v>
      </c>
      <c r="BS49" s="89">
        <v>7.6579614131686613</v>
      </c>
      <c r="BT49" s="89">
        <v>2.0700442026521588</v>
      </c>
      <c r="BU49" s="89">
        <v>2.6952210681027955</v>
      </c>
      <c r="BV49" s="89">
        <v>1.6305623498700246</v>
      </c>
      <c r="BW49" s="89">
        <v>0.15976571497515654</v>
      </c>
      <c r="BX49" s="89">
        <v>0.90489300325761468</v>
      </c>
      <c r="BY49" s="89">
        <v>8.4726502945015412</v>
      </c>
      <c r="BZ49" s="89">
        <v>1.298505007074618</v>
      </c>
      <c r="CA49" s="90">
        <v>1.8998146340393325</v>
      </c>
      <c r="CB49" s="89">
        <v>1.3104386263175789</v>
      </c>
      <c r="CC49" s="89">
        <v>3.9637823430696164</v>
      </c>
      <c r="CD49" s="89">
        <v>33.189742352283076</v>
      </c>
      <c r="CE49" s="89">
        <v>6.4830483377389738</v>
      </c>
      <c r="CF49" s="89">
        <v>12.714986124973951</v>
      </c>
      <c r="CG49" s="89">
        <v>9.7702339559728433</v>
      </c>
      <c r="CH49" s="89">
        <v>4.2214300599971475</v>
      </c>
      <c r="CI49" s="89" t="s">
        <v>269</v>
      </c>
      <c r="CJ49" s="89" t="s">
        <v>267</v>
      </c>
      <c r="CK49" s="89" t="s">
        <v>267</v>
      </c>
      <c r="CL49" s="89"/>
      <c r="CM49" s="89" t="s">
        <v>267</v>
      </c>
      <c r="CN49" s="89" t="s">
        <v>267</v>
      </c>
      <c r="CO49" s="90" t="s">
        <v>267</v>
      </c>
    </row>
    <row r="50" spans="1:93" s="10" customFormat="1" ht="11.25" customHeight="1">
      <c r="A50" s="87" t="s">
        <v>249</v>
      </c>
      <c r="B50" s="88" t="s">
        <v>266</v>
      </c>
      <c r="C50" s="54" t="s">
        <v>266</v>
      </c>
      <c r="D50" s="54" t="s">
        <v>266</v>
      </c>
      <c r="E50" s="54"/>
      <c r="F50" s="89" t="s">
        <v>267</v>
      </c>
      <c r="G50" s="89">
        <v>100</v>
      </c>
      <c r="H50" s="89">
        <v>95.840262484487951</v>
      </c>
      <c r="I50" s="89">
        <v>86.31682632812992</v>
      </c>
      <c r="J50" s="89">
        <v>64.622027085795622</v>
      </c>
      <c r="K50" s="89">
        <v>49.790159495460898</v>
      </c>
      <c r="L50" s="89">
        <v>0.60909743161522811</v>
      </c>
      <c r="M50" s="89">
        <v>14.222770158719495</v>
      </c>
      <c r="N50" s="89">
        <v>9.2893496548405405</v>
      </c>
      <c r="O50" s="90">
        <v>12.347310153612028</v>
      </c>
      <c r="P50" s="89">
        <v>1.1238167264371701</v>
      </c>
      <c r="Q50" s="89">
        <v>8.3995962667997777</v>
      </c>
      <c r="R50" s="89">
        <v>4.1597375155120524</v>
      </c>
      <c r="S50" s="89" t="s">
        <v>268</v>
      </c>
      <c r="T50" s="89" t="s">
        <v>268</v>
      </c>
      <c r="U50" s="89"/>
      <c r="V50" s="89" t="s">
        <v>268</v>
      </c>
      <c r="W50" s="89" t="s">
        <v>268</v>
      </c>
      <c r="X50" s="89">
        <v>100</v>
      </c>
      <c r="Y50" s="89">
        <v>20.445265419278797</v>
      </c>
      <c r="Z50" s="89">
        <v>2.1136222141384549</v>
      </c>
      <c r="AA50" s="89">
        <v>2.7524475363600085</v>
      </c>
      <c r="AB50" s="89">
        <v>1.5678857430891491</v>
      </c>
      <c r="AC50" s="89">
        <v>0.93594143700676202</v>
      </c>
      <c r="AD50" s="89">
        <v>2.5409230462073586</v>
      </c>
      <c r="AE50" s="90">
        <v>0.79394602037972128</v>
      </c>
      <c r="AF50" s="87" t="s">
        <v>249</v>
      </c>
      <c r="AG50" s="89">
        <v>0.76050633597803985</v>
      </c>
      <c r="AH50" s="89">
        <v>1.288270003678776</v>
      </c>
      <c r="AI50" s="89">
        <v>2.2079024054183796</v>
      </c>
      <c r="AJ50" s="89">
        <v>0.91102599647897387</v>
      </c>
      <c r="AK50" s="89">
        <v>0.98560799528886611</v>
      </c>
      <c r="AL50" s="89">
        <v>3.5870839835208912</v>
      </c>
      <c r="AM50" s="89">
        <v>6.3936142527000808</v>
      </c>
      <c r="AN50" s="89">
        <v>2.7231159212951432</v>
      </c>
      <c r="AO50" s="89">
        <v>3.6704777910582536</v>
      </c>
      <c r="AP50" s="89">
        <v>5.4410967559192658</v>
      </c>
      <c r="AQ50" s="89">
        <v>2.3575593713585818</v>
      </c>
      <c r="AR50" s="89">
        <v>1.3635298339292432</v>
      </c>
      <c r="AS50" s="89">
        <v>0.6055088798999767</v>
      </c>
      <c r="AT50" s="90">
        <v>1.1144986707314644</v>
      </c>
      <c r="AU50" s="90">
        <v>3.1405368466090042</v>
      </c>
      <c r="AV50" s="89">
        <v>1.182158572708822</v>
      </c>
      <c r="AW50" s="89">
        <v>0.29374749792901955</v>
      </c>
      <c r="AX50" s="89">
        <v>0.30779709506092989</v>
      </c>
      <c r="AY50" s="89">
        <v>0.58279125646738483</v>
      </c>
      <c r="AZ50" s="89">
        <v>0.54676348838350974</v>
      </c>
      <c r="BA50" s="89">
        <v>0.22727893605933863</v>
      </c>
      <c r="BB50" s="89">
        <v>4.8047157349531178</v>
      </c>
      <c r="BC50" s="89">
        <v>0.26250563062253479</v>
      </c>
      <c r="BD50" s="89">
        <v>1.8026619056881767</v>
      </c>
      <c r="BE50" s="89">
        <v>0.96038444956081659</v>
      </c>
      <c r="BF50" s="89">
        <v>0.39874975017803349</v>
      </c>
      <c r="BG50" s="89">
        <v>0.11473837657726756</v>
      </c>
      <c r="BH50" s="89">
        <v>0.33591682967143455</v>
      </c>
      <c r="BI50" s="89">
        <v>0.54088894923186293</v>
      </c>
      <c r="BJ50" s="89">
        <v>0.3888698434229913</v>
      </c>
      <c r="BK50" s="90">
        <v>2.560148810703657</v>
      </c>
      <c r="BL50" s="87" t="s">
        <v>249</v>
      </c>
      <c r="BM50" s="89">
        <v>0.4587275624955453</v>
      </c>
      <c r="BN50" s="89">
        <v>0.19718732816716231</v>
      </c>
      <c r="BO50" s="89">
        <v>0.51841780995948006</v>
      </c>
      <c r="BP50" s="89">
        <v>1.3858161100814692</v>
      </c>
      <c r="BQ50" s="89">
        <v>10.280566757461846</v>
      </c>
      <c r="BR50" s="89">
        <v>1.330932303741609</v>
      </c>
      <c r="BS50" s="89">
        <v>7.2256009951387172</v>
      </c>
      <c r="BT50" s="89">
        <v>1.7240745392748891</v>
      </c>
      <c r="BU50" s="89">
        <v>2.9341269027806907</v>
      </c>
      <c r="BV50" s="89">
        <v>2.033761346230754</v>
      </c>
      <c r="BW50" s="89">
        <v>0.10767249731794422</v>
      </c>
      <c r="BX50" s="89">
        <v>0.7927135995786766</v>
      </c>
      <c r="BY50" s="89">
        <v>8.3637621452502398</v>
      </c>
      <c r="BZ50" s="89">
        <v>1.0754720120317136</v>
      </c>
      <c r="CA50" s="90">
        <v>1.8750666277495567</v>
      </c>
      <c r="CB50" s="89">
        <v>1.2773630795895299</v>
      </c>
      <c r="CC50" s="89">
        <v>4.1358398855327554</v>
      </c>
      <c r="CD50" s="89">
        <v>35.636207455036676</v>
      </c>
      <c r="CE50" s="89">
        <v>6.8700270536906176</v>
      </c>
      <c r="CF50" s="89">
        <v>15.584864804465143</v>
      </c>
      <c r="CG50" s="89">
        <v>8.70801835567541</v>
      </c>
      <c r="CH50" s="89">
        <v>4.473297241205497</v>
      </c>
      <c r="CI50" s="89" t="s">
        <v>269</v>
      </c>
      <c r="CJ50" s="89" t="s">
        <v>267</v>
      </c>
      <c r="CK50" s="89" t="s">
        <v>267</v>
      </c>
      <c r="CL50" s="89"/>
      <c r="CM50" s="89" t="s">
        <v>267</v>
      </c>
      <c r="CN50" s="89" t="s">
        <v>267</v>
      </c>
      <c r="CO50" s="90" t="s">
        <v>267</v>
      </c>
    </row>
    <row r="51" spans="1:93" s="10" customFormat="1" ht="11.25" customHeight="1">
      <c r="A51" s="87" t="s">
        <v>250</v>
      </c>
      <c r="B51" s="88" t="s">
        <v>266</v>
      </c>
      <c r="C51" s="54" t="s">
        <v>266</v>
      </c>
      <c r="D51" s="54" t="s">
        <v>266</v>
      </c>
      <c r="E51" s="54"/>
      <c r="F51" s="89" t="s">
        <v>267</v>
      </c>
      <c r="G51" s="89">
        <v>100</v>
      </c>
      <c r="H51" s="89">
        <v>92.864104622844891</v>
      </c>
      <c r="I51" s="89">
        <v>84.596500870202433</v>
      </c>
      <c r="J51" s="89">
        <v>61.836354862464006</v>
      </c>
      <c r="K51" s="89">
        <v>47.395159924324879</v>
      </c>
      <c r="L51" s="89">
        <v>0.28989690109679789</v>
      </c>
      <c r="M51" s="89">
        <v>14.151308271707855</v>
      </c>
      <c r="N51" s="89">
        <v>9.2578588158594339</v>
      </c>
      <c r="O51" s="90">
        <v>13.502236018551356</v>
      </c>
      <c r="P51" s="89">
        <v>0.49933909647349251</v>
      </c>
      <c r="Q51" s="89">
        <v>7.7682748908344994</v>
      </c>
      <c r="R51" s="89">
        <v>7.1359056118206299</v>
      </c>
      <c r="S51" s="89" t="s">
        <v>268</v>
      </c>
      <c r="T51" s="89" t="s">
        <v>268</v>
      </c>
      <c r="U51" s="89"/>
      <c r="V51" s="89" t="s">
        <v>268</v>
      </c>
      <c r="W51" s="89" t="s">
        <v>268</v>
      </c>
      <c r="X51" s="89">
        <v>100</v>
      </c>
      <c r="Y51" s="89">
        <v>20.836396471588227</v>
      </c>
      <c r="Z51" s="89">
        <v>2.0412632018225976</v>
      </c>
      <c r="AA51" s="89">
        <v>2.8401458336871612</v>
      </c>
      <c r="AB51" s="89">
        <v>1.4923447827982244</v>
      </c>
      <c r="AC51" s="89">
        <v>1.017891962406094</v>
      </c>
      <c r="AD51" s="89">
        <v>2.653264072036924</v>
      </c>
      <c r="AE51" s="90">
        <v>0.83012057644420401</v>
      </c>
      <c r="AF51" s="87" t="s">
        <v>250</v>
      </c>
      <c r="AG51" s="89">
        <v>0.73466793155068788</v>
      </c>
      <c r="AH51" s="89">
        <v>1.2616692425334235</v>
      </c>
      <c r="AI51" s="89">
        <v>2.178144033411054</v>
      </c>
      <c r="AJ51" s="89">
        <v>0.80642421977925993</v>
      </c>
      <c r="AK51" s="89">
        <v>1.1084112361168061</v>
      </c>
      <c r="AL51" s="89">
        <v>3.8718471916582358</v>
      </c>
      <c r="AM51" s="89">
        <v>4.6050189368665979</v>
      </c>
      <c r="AN51" s="89">
        <v>2.2484647915003677</v>
      </c>
      <c r="AO51" s="89">
        <v>2.3565339266318741</v>
      </c>
      <c r="AP51" s="89">
        <v>5.4645779905327796</v>
      </c>
      <c r="AQ51" s="89">
        <v>2.3414507508024816</v>
      </c>
      <c r="AR51" s="89">
        <v>1.2952525602983316</v>
      </c>
      <c r="AS51" s="89">
        <v>0.63420104053694482</v>
      </c>
      <c r="AT51" s="90">
        <v>1.1936129826919546</v>
      </c>
      <c r="AU51" s="90">
        <v>4.5288954020171825</v>
      </c>
      <c r="AV51" s="89">
        <v>1.9193442336573991</v>
      </c>
      <c r="AW51" s="89">
        <v>0.6652367977730278</v>
      </c>
      <c r="AX51" s="89">
        <v>0.62081623839343558</v>
      </c>
      <c r="AY51" s="89">
        <v>0.61521564897689152</v>
      </c>
      <c r="AZ51" s="89">
        <v>0.52928602796493585</v>
      </c>
      <c r="BA51" s="89">
        <v>0.17909754892327151</v>
      </c>
      <c r="BB51" s="89">
        <v>5.1997327892067551</v>
      </c>
      <c r="BC51" s="89">
        <v>0.74071333312305843</v>
      </c>
      <c r="BD51" s="89">
        <v>1.7722327224849308</v>
      </c>
      <c r="BE51" s="89">
        <v>0.93539952623461664</v>
      </c>
      <c r="BF51" s="89">
        <v>0.41031899501567765</v>
      </c>
      <c r="BG51" s="89">
        <v>6.9592883652506266E-2</v>
      </c>
      <c r="BH51" s="89">
        <v>0.33736980146011608</v>
      </c>
      <c r="BI51" s="89">
        <v>0.5067017016895583</v>
      </c>
      <c r="BJ51" s="89">
        <v>0.42722185693708814</v>
      </c>
      <c r="BK51" s="90">
        <v>2.7052666567999246</v>
      </c>
      <c r="BL51" s="87" t="s">
        <v>250</v>
      </c>
      <c r="BM51" s="89">
        <v>0.40318178178809633</v>
      </c>
      <c r="BN51" s="89">
        <v>0.20706005853727968</v>
      </c>
      <c r="BO51" s="89">
        <v>0.50002951935215934</v>
      </c>
      <c r="BP51" s="89">
        <v>1.594975078388033</v>
      </c>
      <c r="BQ51" s="89">
        <v>9.3613953191203727</v>
      </c>
      <c r="BR51" s="89">
        <v>1.6211785581130906</v>
      </c>
      <c r="BS51" s="89">
        <v>5.6333437662002606</v>
      </c>
      <c r="BT51" s="89">
        <v>2.106893213541376</v>
      </c>
      <c r="BU51" s="89">
        <v>3.6086194890806702</v>
      </c>
      <c r="BV51" s="89">
        <v>2.5085990277215022</v>
      </c>
      <c r="BW51" s="89">
        <v>8.2088061484362415E-2</v>
      </c>
      <c r="BX51" s="89">
        <v>1.0179121811404499</v>
      </c>
      <c r="BY51" s="89">
        <v>7.8026522126978497</v>
      </c>
      <c r="BZ51" s="89">
        <v>0.74762814027272639</v>
      </c>
      <c r="CA51" s="90">
        <v>1.7998919510836029</v>
      </c>
      <c r="CB51" s="89">
        <v>1.1828970534834049</v>
      </c>
      <c r="CC51" s="89">
        <v>4.0722552865924726</v>
      </c>
      <c r="CD51" s="89">
        <v>35.887485169558346</v>
      </c>
      <c r="CE51" s="89">
        <v>8.0891516785188884</v>
      </c>
      <c r="CF51" s="89">
        <v>13.313207605155617</v>
      </c>
      <c r="CG51" s="89">
        <v>9.0208511763664028</v>
      </c>
      <c r="CH51" s="89">
        <v>5.4642747095174435</v>
      </c>
      <c r="CI51" s="89" t="s">
        <v>269</v>
      </c>
      <c r="CJ51" s="89" t="s">
        <v>267</v>
      </c>
      <c r="CK51" s="89" t="s">
        <v>267</v>
      </c>
      <c r="CL51" s="89"/>
      <c r="CM51" s="89" t="s">
        <v>267</v>
      </c>
      <c r="CN51" s="89" t="s">
        <v>267</v>
      </c>
      <c r="CO51" s="90" t="s">
        <v>267</v>
      </c>
    </row>
    <row r="52" spans="1:93" s="10" customFormat="1" ht="11.25" customHeight="1">
      <c r="A52" s="91" t="s">
        <v>251</v>
      </c>
      <c r="B52" s="92" t="s">
        <v>266</v>
      </c>
      <c r="C52" s="78" t="s">
        <v>266</v>
      </c>
      <c r="D52" s="78" t="s">
        <v>266</v>
      </c>
      <c r="E52" s="78"/>
      <c r="F52" s="93" t="s">
        <v>267</v>
      </c>
      <c r="G52" s="93">
        <v>100</v>
      </c>
      <c r="H52" s="94">
        <f t="shared" ref="H52:R52" si="6">H19/$G$19*100</f>
        <v>94.633232352083212</v>
      </c>
      <c r="I52" s="94">
        <f t="shared" si="6"/>
        <v>86.155602165260106</v>
      </c>
      <c r="J52" s="94">
        <f t="shared" si="6"/>
        <v>63.183891738300005</v>
      </c>
      <c r="K52" s="94">
        <f t="shared" si="6"/>
        <v>49.982076489518739</v>
      </c>
      <c r="L52" s="94">
        <f t="shared" si="6"/>
        <v>0.50155386017617776</v>
      </c>
      <c r="M52" s="94">
        <f t="shared" si="6"/>
        <v>12.700217898133792</v>
      </c>
      <c r="N52" s="94">
        <f t="shared" si="6"/>
        <v>11.29656293718117</v>
      </c>
      <c r="O52" s="93">
        <f t="shared" si="6"/>
        <v>11.508655093054932</v>
      </c>
      <c r="P52" s="94">
        <f t="shared" si="6"/>
        <v>0.54949123215789819</v>
      </c>
      <c r="Q52" s="94">
        <f t="shared" si="6"/>
        <v>7.9281280820473841</v>
      </c>
      <c r="R52" s="94">
        <f t="shared" si="6"/>
        <v>5.3667676479168005</v>
      </c>
      <c r="S52" s="94" t="s">
        <v>268</v>
      </c>
      <c r="T52" s="94" t="s">
        <v>268</v>
      </c>
      <c r="U52" s="94"/>
      <c r="V52" s="94" t="s">
        <v>268</v>
      </c>
      <c r="W52" s="94" t="s">
        <v>268</v>
      </c>
      <c r="X52" s="94">
        <v>100</v>
      </c>
      <c r="Y52" s="94">
        <f t="shared" ref="Y52:AE52" si="7">Y19/$X$19*100</f>
        <v>18.717387317591665</v>
      </c>
      <c r="Z52" s="94">
        <f t="shared" si="7"/>
        <v>1.8849765521784208</v>
      </c>
      <c r="AA52" s="94">
        <f t="shared" si="7"/>
        <v>2.5271437072633978</v>
      </c>
      <c r="AB52" s="94">
        <f t="shared" si="7"/>
        <v>1.4601836153434462</v>
      </c>
      <c r="AC52" s="94">
        <f t="shared" si="7"/>
        <v>0.92913630426402283</v>
      </c>
      <c r="AD52" s="94">
        <f t="shared" si="7"/>
        <v>2.3920707813570168</v>
      </c>
      <c r="AE52" s="93">
        <f t="shared" si="7"/>
        <v>0.76075362383930478</v>
      </c>
      <c r="AF52" s="91" t="s">
        <v>251</v>
      </c>
      <c r="AG52" s="94">
        <f t="shared" ref="AG52:BK52" si="8">AG19/$X$19*100</f>
        <v>0.71400768744222265</v>
      </c>
      <c r="AH52" s="94">
        <f t="shared" si="8"/>
        <v>1.2296726287384585</v>
      </c>
      <c r="AI52" s="94">
        <f t="shared" si="8"/>
        <v>2.1043156716781009</v>
      </c>
      <c r="AJ52" s="94">
        <f t="shared" si="8"/>
        <v>0.87810501180812084</v>
      </c>
      <c r="AK52" s="94">
        <f t="shared" si="8"/>
        <v>0.96877116947179709</v>
      </c>
      <c r="AL52" s="94">
        <f t="shared" si="8"/>
        <v>2.868269277552594</v>
      </c>
      <c r="AM52" s="94">
        <f t="shared" si="8"/>
        <v>4.0169318347686476</v>
      </c>
      <c r="AN52" s="94">
        <f t="shared" si="8"/>
        <v>2.127314372971941</v>
      </c>
      <c r="AO52" s="94">
        <f t="shared" si="8"/>
        <v>1.8895987484514705</v>
      </c>
      <c r="AP52" s="94">
        <f t="shared" si="8"/>
        <v>5.3111655045679278</v>
      </c>
      <c r="AQ52" s="94">
        <f t="shared" si="8"/>
        <v>2.3016478971813958</v>
      </c>
      <c r="AR52" s="94">
        <f t="shared" si="8"/>
        <v>1.2393474282249644</v>
      </c>
      <c r="AS52" s="94">
        <f t="shared" si="8"/>
        <v>0.58041311580940824</v>
      </c>
      <c r="AT52" s="93">
        <f t="shared" si="8"/>
        <v>1.189775776697394</v>
      </c>
      <c r="AU52" s="93">
        <f t="shared" si="8"/>
        <v>2.9119649386763675</v>
      </c>
      <c r="AV52" s="94">
        <f t="shared" si="8"/>
        <v>0.9408508583811459</v>
      </c>
      <c r="AW52" s="94">
        <f t="shared" si="8"/>
        <v>0.47112717963688627</v>
      </c>
      <c r="AX52" s="94">
        <f t="shared" si="8"/>
        <v>0.2378466179371157</v>
      </c>
      <c r="AY52" s="94">
        <f t="shared" si="8"/>
        <v>0.54433378619628803</v>
      </c>
      <c r="AZ52" s="94">
        <f t="shared" si="8"/>
        <v>0.5279408957704097</v>
      </c>
      <c r="BA52" s="94">
        <f t="shared" si="8"/>
        <v>0.18975332068311196</v>
      </c>
      <c r="BB52" s="94">
        <f t="shared" si="8"/>
        <v>4.2638169984542778</v>
      </c>
      <c r="BC52" s="94">
        <f t="shared" si="8"/>
        <v>0.13181680383548725</v>
      </c>
      <c r="BD52" s="94">
        <f t="shared" si="8"/>
        <v>1.6854735786278627</v>
      </c>
      <c r="BE52" s="94">
        <f t="shared" si="8"/>
        <v>0.78609149328752304</v>
      </c>
      <c r="BF52" s="94">
        <f t="shared" si="8"/>
        <v>0.39887495368447057</v>
      </c>
      <c r="BG52" s="94">
        <f t="shared" si="8"/>
        <v>4.7644176968363219E-2</v>
      </c>
      <c r="BH52" s="94">
        <f t="shared" si="8"/>
        <v>0.25141379323250579</v>
      </c>
      <c r="BI52" s="94">
        <f t="shared" si="8"/>
        <v>0.53581921411435351</v>
      </c>
      <c r="BJ52" s="94">
        <f t="shared" si="8"/>
        <v>0.42679526477512175</v>
      </c>
      <c r="BK52" s="93">
        <f t="shared" si="8"/>
        <v>1.9970694901361958</v>
      </c>
      <c r="BL52" s="91" t="s">
        <v>251</v>
      </c>
      <c r="BM52" s="94">
        <f t="shared" ref="BM52:CH52" si="9">BM19/$X$19*100</f>
        <v>0.34514893951472553</v>
      </c>
      <c r="BN52" s="94">
        <f t="shared" si="9"/>
        <v>0.19718251874141526</v>
      </c>
      <c r="BO52" s="94">
        <f t="shared" si="9"/>
        <v>0.4661681431496057</v>
      </c>
      <c r="BP52" s="94">
        <f t="shared" si="9"/>
        <v>0.98856988873044926</v>
      </c>
      <c r="BQ52" s="94">
        <f t="shared" si="9"/>
        <v>7.8282601454401188</v>
      </c>
      <c r="BR52" s="94">
        <f t="shared" si="9"/>
        <v>1.1095516656748594</v>
      </c>
      <c r="BS52" s="94">
        <f t="shared" si="9"/>
        <v>4.5697801930468698</v>
      </c>
      <c r="BT52" s="94">
        <f t="shared" si="9"/>
        <v>2.1489470000636257</v>
      </c>
      <c r="BU52" s="94">
        <f t="shared" si="9"/>
        <v>4.0395562691577878</v>
      </c>
      <c r="BV52" s="94">
        <f t="shared" si="9"/>
        <v>3.1712383369075821</v>
      </c>
      <c r="BW52" s="94">
        <f t="shared" si="9"/>
        <v>9.3791286317924771E-2</v>
      </c>
      <c r="BX52" s="94">
        <f t="shared" si="9"/>
        <v>0.77448921924181002</v>
      </c>
      <c r="BY52" s="94">
        <f t="shared" si="9"/>
        <v>7.5396067951899219</v>
      </c>
      <c r="BZ52" s="94">
        <f t="shared" si="9"/>
        <v>1.0395824678411163</v>
      </c>
      <c r="CA52" s="93">
        <f t="shared" si="9"/>
        <v>1.6637660981552382</v>
      </c>
      <c r="CB52" s="94">
        <f t="shared" si="9"/>
        <v>0.98834532858762902</v>
      </c>
      <c r="CC52" s="94">
        <f t="shared" si="9"/>
        <v>3.8478193338797628</v>
      </c>
      <c r="CD52" s="94">
        <f t="shared" si="9"/>
        <v>43.374240706017083</v>
      </c>
      <c r="CE52" s="94">
        <f t="shared" si="9"/>
        <v>7.1134103574623202</v>
      </c>
      <c r="CF52" s="94">
        <f t="shared" si="9"/>
        <v>22.76315641736748</v>
      </c>
      <c r="CG52" s="94">
        <f t="shared" si="9"/>
        <v>7.8704774522903254</v>
      </c>
      <c r="CH52" s="94">
        <f t="shared" si="9"/>
        <v>5.6273087589683701</v>
      </c>
      <c r="CI52" s="94" t="s">
        <v>269</v>
      </c>
      <c r="CJ52" s="94" t="s">
        <v>267</v>
      </c>
      <c r="CK52" s="94" t="s">
        <v>267</v>
      </c>
      <c r="CL52" s="94"/>
      <c r="CM52" s="94" t="s">
        <v>267</v>
      </c>
      <c r="CN52" s="94" t="s">
        <v>267</v>
      </c>
      <c r="CO52" s="93" t="s">
        <v>267</v>
      </c>
    </row>
    <row r="53" spans="1:93" s="10" customFormat="1" ht="16.5" customHeight="1">
      <c r="A53" s="39" t="s">
        <v>270</v>
      </c>
      <c r="B53" s="40"/>
      <c r="C53" s="40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</row>
    <row r="54" spans="1:93" s="10" customFormat="1" ht="11.25" customHeight="1">
      <c r="A54" s="83" t="s">
        <v>245</v>
      </c>
      <c r="B54" s="84" t="s">
        <v>266</v>
      </c>
      <c r="C54" s="45" t="s">
        <v>266</v>
      </c>
      <c r="D54" s="45" t="s">
        <v>266</v>
      </c>
      <c r="E54" s="45"/>
      <c r="F54" s="85">
        <v>-1.9</v>
      </c>
      <c r="G54" s="85">
        <v>-1.8</v>
      </c>
      <c r="H54" s="85">
        <v>-1</v>
      </c>
      <c r="I54" s="85">
        <v>0.3</v>
      </c>
      <c r="J54" s="85">
        <v>-2.6</v>
      </c>
      <c r="K54" s="85">
        <v>0.7</v>
      </c>
      <c r="L54" s="85">
        <v>20.9</v>
      </c>
      <c r="M54" s="85">
        <v>-14.1</v>
      </c>
      <c r="N54" s="85">
        <v>27.9</v>
      </c>
      <c r="O54" s="86">
        <v>-8.6</v>
      </c>
      <c r="P54" s="85">
        <v>25.5</v>
      </c>
      <c r="Q54" s="85">
        <v>-21.1</v>
      </c>
      <c r="R54" s="85">
        <v>-40.1</v>
      </c>
      <c r="S54" s="85">
        <v>-6.8</v>
      </c>
      <c r="T54" s="85">
        <v>17.3</v>
      </c>
      <c r="U54" s="85"/>
      <c r="V54" s="85">
        <v>-1.9</v>
      </c>
      <c r="W54" s="85">
        <v>-7</v>
      </c>
      <c r="X54" s="85">
        <v>-8</v>
      </c>
      <c r="Y54" s="85">
        <v>-1.9</v>
      </c>
      <c r="Z54" s="85">
        <v>-0.8</v>
      </c>
      <c r="AA54" s="85">
        <v>-7.2</v>
      </c>
      <c r="AB54" s="85">
        <v>-9.1</v>
      </c>
      <c r="AC54" s="85">
        <v>2.2000000000000002</v>
      </c>
      <c r="AD54" s="85">
        <v>-5.8</v>
      </c>
      <c r="AE54" s="86">
        <v>-7.7</v>
      </c>
      <c r="AF54" s="83" t="s">
        <v>245</v>
      </c>
      <c r="AG54" s="85">
        <v>-0.8</v>
      </c>
      <c r="AH54" s="85">
        <v>-11.7</v>
      </c>
      <c r="AI54" s="85">
        <v>-0.4</v>
      </c>
      <c r="AJ54" s="85">
        <v>10.3</v>
      </c>
      <c r="AK54" s="85">
        <v>22.3</v>
      </c>
      <c r="AL54" s="85">
        <v>3.3</v>
      </c>
      <c r="AM54" s="85">
        <v>-10.6</v>
      </c>
      <c r="AN54" s="85">
        <v>22.5</v>
      </c>
      <c r="AO54" s="85">
        <v>-27.9</v>
      </c>
      <c r="AP54" s="85">
        <v>-4.8</v>
      </c>
      <c r="AQ54" s="85">
        <v>-3</v>
      </c>
      <c r="AR54" s="85">
        <v>-0.5</v>
      </c>
      <c r="AS54" s="85">
        <v>-21.1</v>
      </c>
      <c r="AT54" s="86">
        <v>0.6</v>
      </c>
      <c r="AU54" s="86">
        <v>-16.7</v>
      </c>
      <c r="AV54" s="85">
        <v>-22.4</v>
      </c>
      <c r="AW54" s="85">
        <v>-2.7</v>
      </c>
      <c r="AX54" s="85">
        <v>-54.4</v>
      </c>
      <c r="AY54" s="85">
        <v>-0.9</v>
      </c>
      <c r="AZ54" s="85">
        <v>1.1000000000000001</v>
      </c>
      <c r="BA54" s="85">
        <v>-12.1</v>
      </c>
      <c r="BB54" s="85">
        <v>12</v>
      </c>
      <c r="BC54" s="85">
        <v>416.1</v>
      </c>
      <c r="BD54" s="85">
        <v>-0.4</v>
      </c>
      <c r="BE54" s="85">
        <v>10.7</v>
      </c>
      <c r="BF54" s="85">
        <v>-5</v>
      </c>
      <c r="BG54" s="85">
        <v>-19.2</v>
      </c>
      <c r="BH54" s="85">
        <v>-7.3</v>
      </c>
      <c r="BI54" s="85">
        <v>7.3</v>
      </c>
      <c r="BJ54" s="85">
        <v>-8</v>
      </c>
      <c r="BK54" s="86">
        <v>8.6999999999999993</v>
      </c>
      <c r="BL54" s="83" t="s">
        <v>245</v>
      </c>
      <c r="BM54" s="85">
        <v>11.1</v>
      </c>
      <c r="BN54" s="85" t="s">
        <v>246</v>
      </c>
      <c r="BO54" s="85">
        <v>-13.8</v>
      </c>
      <c r="BP54" s="85">
        <v>21.5</v>
      </c>
      <c r="BQ54" s="85">
        <v>-9.8000000000000007</v>
      </c>
      <c r="BR54" s="85">
        <v>-8.6</v>
      </c>
      <c r="BS54" s="85">
        <v>-13.1</v>
      </c>
      <c r="BT54" s="85">
        <v>2.5</v>
      </c>
      <c r="BU54" s="85">
        <v>-3</v>
      </c>
      <c r="BV54" s="85">
        <v>-0.7</v>
      </c>
      <c r="BW54" s="85">
        <v>-46</v>
      </c>
      <c r="BX54" s="85">
        <v>0.7</v>
      </c>
      <c r="BY54" s="85">
        <v>-9.4</v>
      </c>
      <c r="BZ54" s="85">
        <v>-19</v>
      </c>
      <c r="CA54" s="86">
        <v>-21.6</v>
      </c>
      <c r="CB54" s="85">
        <v>-1.8</v>
      </c>
      <c r="CC54" s="85">
        <v>-3</v>
      </c>
      <c r="CD54" s="85">
        <v>-14.2</v>
      </c>
      <c r="CE54" s="85">
        <v>-21.8</v>
      </c>
      <c r="CF54" s="85">
        <v>-18.899999999999999</v>
      </c>
      <c r="CG54" s="85">
        <v>-8.6999999999999993</v>
      </c>
      <c r="CH54" s="85">
        <v>6.3</v>
      </c>
      <c r="CI54" s="85">
        <v>-3.3</v>
      </c>
      <c r="CJ54" s="85">
        <v>-0.1</v>
      </c>
      <c r="CK54" s="85">
        <v>14</v>
      </c>
      <c r="CL54" s="85"/>
      <c r="CM54" s="85">
        <v>-1.6</v>
      </c>
      <c r="CN54" s="85">
        <v>10.8</v>
      </c>
      <c r="CO54" s="86">
        <v>7.1</v>
      </c>
    </row>
    <row r="55" spans="1:93" s="10" customFormat="1" ht="11.25" customHeight="1">
      <c r="A55" s="87" t="s">
        <v>247</v>
      </c>
      <c r="B55" s="88" t="s">
        <v>266</v>
      </c>
      <c r="C55" s="54" t="s">
        <v>266</v>
      </c>
      <c r="D55" s="54" t="s">
        <v>266</v>
      </c>
      <c r="E55" s="54"/>
      <c r="F55" s="89">
        <v>5.3796016040735601</v>
      </c>
      <c r="G55" s="89">
        <v>-4.454574411608565</v>
      </c>
      <c r="H55" s="89">
        <v>-5.9699991485591939</v>
      </c>
      <c r="I55" s="89">
        <v>-8.4062327126144982</v>
      </c>
      <c r="J55" s="89">
        <v>1.1940238431007202</v>
      </c>
      <c r="K55" s="89">
        <v>-2.3471388141092011</v>
      </c>
      <c r="L55" s="89">
        <v>-29.814285714285717</v>
      </c>
      <c r="M55" s="89">
        <v>16.196927229315893</v>
      </c>
      <c r="N55" s="89">
        <v>-43.490647925183403</v>
      </c>
      <c r="O55" s="90">
        <v>-16.589815044418472</v>
      </c>
      <c r="P55" s="89">
        <v>128.37857884586859</v>
      </c>
      <c r="Q55" s="89">
        <v>21.038834511509886</v>
      </c>
      <c r="R55" s="89">
        <v>106.5120311022381</v>
      </c>
      <c r="S55" s="89">
        <v>33.313200864390033</v>
      </c>
      <c r="T55" s="89">
        <v>-24.543603684710689</v>
      </c>
      <c r="U55" s="89"/>
      <c r="V55" s="89">
        <v>5.3796016040735601</v>
      </c>
      <c r="W55" s="89">
        <v>-0.25316161820821936</v>
      </c>
      <c r="X55" s="89">
        <v>1.6633745477834017</v>
      </c>
      <c r="Y55" s="89">
        <v>-8.6122050957047964</v>
      </c>
      <c r="Z55" s="89">
        <v>-17.083587997322393</v>
      </c>
      <c r="AA55" s="89">
        <v>-12.406304682807068</v>
      </c>
      <c r="AB55" s="89">
        <v>-2.1733234714003991</v>
      </c>
      <c r="AC55" s="89">
        <v>-9.7813075506445717</v>
      </c>
      <c r="AD55" s="89">
        <v>-6.4717323272206198</v>
      </c>
      <c r="AE55" s="90">
        <v>-0.99076281287246715</v>
      </c>
      <c r="AF55" s="87" t="s">
        <v>247</v>
      </c>
      <c r="AG55" s="89">
        <v>-0.3349282296650718</v>
      </c>
      <c r="AH55" s="89">
        <v>-5.8203195117573143</v>
      </c>
      <c r="AI55" s="89">
        <v>-7.4658649630464744</v>
      </c>
      <c r="AJ55" s="89">
        <v>-4.9130264829473314</v>
      </c>
      <c r="AK55" s="89">
        <v>-6.8642350557244116</v>
      </c>
      <c r="AL55" s="89">
        <v>-9.8142993187312282</v>
      </c>
      <c r="AM55" s="89">
        <v>62.216376192042091</v>
      </c>
      <c r="AN55" s="89">
        <v>7.0621222687122218</v>
      </c>
      <c r="AO55" s="89">
        <v>111.4343497199751</v>
      </c>
      <c r="AP55" s="89">
        <v>0.38993367406010082</v>
      </c>
      <c r="AQ55" s="89">
        <v>-2.1995559256175472</v>
      </c>
      <c r="AR55" s="89">
        <v>4.345945945945946</v>
      </c>
      <c r="AS55" s="89">
        <v>-7.4377091855708441E-2</v>
      </c>
      <c r="AT55" s="90">
        <v>2.8216238522645161</v>
      </c>
      <c r="AU55" s="90">
        <v>9.6872493985565349</v>
      </c>
      <c r="AV55" s="89">
        <v>13.554894179894186</v>
      </c>
      <c r="AW55" s="89">
        <v>52.596867271228362</v>
      </c>
      <c r="AX55" s="89">
        <v>5.0178015131286209</v>
      </c>
      <c r="AY55" s="89">
        <v>-6.6289409862570734</v>
      </c>
      <c r="AZ55" s="89">
        <v>-3.3786954481464098</v>
      </c>
      <c r="BA55" s="89">
        <v>9.8879876400154547</v>
      </c>
      <c r="BB55" s="89">
        <v>-23.137535816618911</v>
      </c>
      <c r="BC55" s="89">
        <v>-86.938187802118676</v>
      </c>
      <c r="BD55" s="89">
        <v>-16.476790808851874</v>
      </c>
      <c r="BE55" s="89">
        <v>-10.916812390706971</v>
      </c>
      <c r="BF55" s="89">
        <v>5.3574879227053183</v>
      </c>
      <c r="BG55" s="89">
        <v>-54.610136452241719</v>
      </c>
      <c r="BH55" s="89">
        <v>2.3048371647509525</v>
      </c>
      <c r="BI55" s="89">
        <v>-6.3200194836824153</v>
      </c>
      <c r="BJ55" s="89">
        <v>-18.661713447073929</v>
      </c>
      <c r="BK55" s="90">
        <v>2.9283650321300687</v>
      </c>
      <c r="BL55" s="87" t="s">
        <v>247</v>
      </c>
      <c r="BM55" s="89">
        <v>-34.567208824079266</v>
      </c>
      <c r="BN55" s="89" t="s">
        <v>246</v>
      </c>
      <c r="BO55" s="89">
        <v>-13.691133186166294</v>
      </c>
      <c r="BP55" s="89">
        <v>19.514997581035317</v>
      </c>
      <c r="BQ55" s="89">
        <v>27.412778612772215</v>
      </c>
      <c r="BR55" s="89">
        <v>-20.065587210493955</v>
      </c>
      <c r="BS55" s="89">
        <v>44.003164815086713</v>
      </c>
      <c r="BT55" s="89">
        <v>9.4045421491301724</v>
      </c>
      <c r="BU55" s="89">
        <v>1.7613857532113661</v>
      </c>
      <c r="BV55" s="89">
        <v>-1.7591165896250642</v>
      </c>
      <c r="BW55" s="89">
        <v>66.065505804311783</v>
      </c>
      <c r="BX55" s="89">
        <v>4.8357327427094869</v>
      </c>
      <c r="BY55" s="89">
        <v>10.167256575751267</v>
      </c>
      <c r="BZ55" s="89">
        <v>67.090163934426229</v>
      </c>
      <c r="CA55" s="90">
        <v>5.1986868538389972</v>
      </c>
      <c r="CB55" s="89">
        <v>-6.8290462098793539E-2</v>
      </c>
      <c r="CC55" s="89">
        <v>6.1975804680981819</v>
      </c>
      <c r="CD55" s="89">
        <v>-1.1613223289586434</v>
      </c>
      <c r="CE55" s="89">
        <v>-10.789755310079622</v>
      </c>
      <c r="CF55" s="89">
        <v>-16.730331684305003</v>
      </c>
      <c r="CG55" s="89">
        <v>-11.204403747100816</v>
      </c>
      <c r="CH55" s="89">
        <v>84.410421168353622</v>
      </c>
      <c r="CI55" s="89">
        <v>-7.1343576131567596</v>
      </c>
      <c r="CJ55" s="89">
        <v>14.421749395017489</v>
      </c>
      <c r="CK55" s="89">
        <v>-21.29185480010138</v>
      </c>
      <c r="CL55" s="89"/>
      <c r="CM55" s="89">
        <v>-3.9958545276891617</v>
      </c>
      <c r="CN55" s="89">
        <v>-13.013920002981225</v>
      </c>
      <c r="CO55" s="90">
        <v>-21.019898481180476</v>
      </c>
    </row>
    <row r="56" spans="1:93" s="10" customFormat="1" ht="11.25" customHeight="1">
      <c r="A56" s="87" t="s">
        <v>248</v>
      </c>
      <c r="B56" s="88" t="s">
        <v>266</v>
      </c>
      <c r="C56" s="54" t="s">
        <v>266</v>
      </c>
      <c r="D56" s="54" t="s">
        <v>266</v>
      </c>
      <c r="E56" s="54"/>
      <c r="F56" s="89">
        <v>-2.8456904929643145</v>
      </c>
      <c r="G56" s="89">
        <v>2.4547013004716289</v>
      </c>
      <c r="H56" s="89">
        <v>2.3434367276789159</v>
      </c>
      <c r="I56" s="89">
        <v>4.7725901020707395</v>
      </c>
      <c r="J56" s="89">
        <v>4.7822638957747632</v>
      </c>
      <c r="K56" s="89">
        <v>10.74533981481547</v>
      </c>
      <c r="L56" s="89">
        <v>-29.839202116832897</v>
      </c>
      <c r="M56" s="89">
        <v>-12.919765632561298</v>
      </c>
      <c r="N56" s="89">
        <v>26.288602326359211</v>
      </c>
      <c r="O56" s="90">
        <v>-13.734308105576465</v>
      </c>
      <c r="P56" s="89">
        <v>-73.695193244559931</v>
      </c>
      <c r="Q56" s="89">
        <v>-12.891203387387529</v>
      </c>
      <c r="R56" s="89">
        <v>6.1608259662066178</v>
      </c>
      <c r="S56" s="89">
        <v>-12.270109748660873</v>
      </c>
      <c r="T56" s="89">
        <v>9.6944276025024543</v>
      </c>
      <c r="U56" s="89"/>
      <c r="V56" s="89">
        <v>-2.8456904929643145</v>
      </c>
      <c r="W56" s="89">
        <v>2.5587069776922489</v>
      </c>
      <c r="X56" s="89">
        <v>0.83159439357267662</v>
      </c>
      <c r="Y56" s="89">
        <v>-0.4657258584659818</v>
      </c>
      <c r="Z56" s="89">
        <v>-7.3580385584036119</v>
      </c>
      <c r="AA56" s="89">
        <v>-7.5927099250866608</v>
      </c>
      <c r="AB56" s="89">
        <v>-7.5821918671320603</v>
      </c>
      <c r="AC56" s="89">
        <v>15.697481564644944</v>
      </c>
      <c r="AD56" s="89">
        <v>-10.507141572787759</v>
      </c>
      <c r="AE56" s="90">
        <v>5.0159255636561539E-3</v>
      </c>
      <c r="AF56" s="87" t="s">
        <v>248</v>
      </c>
      <c r="AG56" s="89">
        <v>-5.8356003627247022</v>
      </c>
      <c r="AH56" s="89">
        <v>-3.8182366862025585</v>
      </c>
      <c r="AI56" s="89">
        <v>2.8281665989801974</v>
      </c>
      <c r="AJ56" s="89">
        <v>14.632203694663559</v>
      </c>
      <c r="AK56" s="89">
        <v>-9.5594234430242064</v>
      </c>
      <c r="AL56" s="89">
        <v>19.884929096016513</v>
      </c>
      <c r="AM56" s="89">
        <v>19.693898236367314</v>
      </c>
      <c r="AN56" s="89">
        <v>46.936615418017993</v>
      </c>
      <c r="AO56" s="89">
        <v>7.3829495008951973</v>
      </c>
      <c r="AP56" s="89">
        <v>2.4998043488110522</v>
      </c>
      <c r="AQ56" s="89">
        <v>-1.9545938275984276</v>
      </c>
      <c r="AR56" s="89">
        <v>16.901505732836043</v>
      </c>
      <c r="AS56" s="89">
        <v>-9.437414712814796</v>
      </c>
      <c r="AT56" s="90">
        <v>3.8152811919931695</v>
      </c>
      <c r="AU56" s="90">
        <v>0.514207730174987</v>
      </c>
      <c r="AV56" s="89">
        <v>-20.358775736043565</v>
      </c>
      <c r="AW56" s="89">
        <v>24.203133441383031</v>
      </c>
      <c r="AX56" s="89">
        <v>55.630893103082954</v>
      </c>
      <c r="AY56" s="89">
        <v>20.793650793650809</v>
      </c>
      <c r="AZ56" s="89">
        <v>4.2091630241217315</v>
      </c>
      <c r="BA56" s="89">
        <v>-22.961335676625659</v>
      </c>
      <c r="BB56" s="89">
        <v>19.433327851177751</v>
      </c>
      <c r="BC56" s="89">
        <v>260.51181102362204</v>
      </c>
      <c r="BD56" s="89">
        <v>19.623342603598083</v>
      </c>
      <c r="BE56" s="89">
        <v>0.44634511123573528</v>
      </c>
      <c r="BF56" s="89">
        <v>9.1475996148379082</v>
      </c>
      <c r="BG56" s="89">
        <v>53.210221172428618</v>
      </c>
      <c r="BH56" s="89">
        <v>1.9427702030546001</v>
      </c>
      <c r="BI56" s="89">
        <v>5.8971359244334609</v>
      </c>
      <c r="BJ56" s="89">
        <v>33.431068508598806</v>
      </c>
      <c r="BK56" s="90">
        <v>8.4073577474231165</v>
      </c>
      <c r="BL56" s="87" t="s">
        <v>248</v>
      </c>
      <c r="BM56" s="89">
        <v>0.60714285714285054</v>
      </c>
      <c r="BN56" s="89">
        <v>74.912075029308326</v>
      </c>
      <c r="BO56" s="89">
        <v>55.048755794746107</v>
      </c>
      <c r="BP56" s="89">
        <v>-8.3539948388402614</v>
      </c>
      <c r="BQ56" s="89">
        <v>6.627847878875337</v>
      </c>
      <c r="BR56" s="89">
        <v>41.762820512820518</v>
      </c>
      <c r="BS56" s="89">
        <v>-1.1322892180463895</v>
      </c>
      <c r="BT56" s="89">
        <v>20.619176051027054</v>
      </c>
      <c r="BU56" s="89">
        <v>-21.670970004143953</v>
      </c>
      <c r="BV56" s="89">
        <v>-35.232867163333772</v>
      </c>
      <c r="BW56" s="89">
        <v>-9.0875046810635514</v>
      </c>
      <c r="BX56" s="89">
        <v>21.0387323943662</v>
      </c>
      <c r="BY56" s="89">
        <v>1.3790894964512246</v>
      </c>
      <c r="BZ56" s="89">
        <v>20.989698307579108</v>
      </c>
      <c r="CA56" s="90">
        <v>0.84303679552863997</v>
      </c>
      <c r="CB56" s="89">
        <v>13.395975702353823</v>
      </c>
      <c r="CC56" s="89">
        <v>-6.6075720377309688</v>
      </c>
      <c r="CD56" s="89">
        <v>-4.1158718208066825</v>
      </c>
      <c r="CE56" s="89">
        <v>50.222640166725952</v>
      </c>
      <c r="CF56" s="89">
        <v>-9.1893424746816379</v>
      </c>
      <c r="CG56" s="89">
        <v>25.902400275900295</v>
      </c>
      <c r="CH56" s="89">
        <v>-50.551565531329899</v>
      </c>
      <c r="CI56" s="89">
        <v>9.3461201774417866</v>
      </c>
      <c r="CJ56" s="89">
        <v>-7.3735056854049681</v>
      </c>
      <c r="CK56" s="89">
        <v>4.3452160880333546</v>
      </c>
      <c r="CL56" s="89"/>
      <c r="CM56" s="89">
        <v>1.3136957055161602</v>
      </c>
      <c r="CN56" s="89">
        <v>2.211433380389205</v>
      </c>
      <c r="CO56" s="90">
        <v>16.563590968413642</v>
      </c>
    </row>
    <row r="57" spans="1:93" s="10" customFormat="1" ht="11.25" customHeight="1">
      <c r="A57" s="87" t="s">
        <v>249</v>
      </c>
      <c r="B57" s="88" t="s">
        <v>266</v>
      </c>
      <c r="C57" s="54" t="s">
        <v>266</v>
      </c>
      <c r="D57" s="54" t="s">
        <v>266</v>
      </c>
      <c r="E57" s="54"/>
      <c r="F57" s="89">
        <v>1.3045893033337475</v>
      </c>
      <c r="G57" s="89">
        <v>4.0577812293316473</v>
      </c>
      <c r="H57" s="89">
        <v>2.8321556968004202</v>
      </c>
      <c r="I57" s="89">
        <v>-1.2799905478273255</v>
      </c>
      <c r="J57" s="89">
        <v>-5.4412030621563972</v>
      </c>
      <c r="K57" s="89">
        <v>-8.5326096091323365</v>
      </c>
      <c r="L57" s="89">
        <v>69.525835670309149</v>
      </c>
      <c r="M57" s="89">
        <v>4.9929338017343561</v>
      </c>
      <c r="N57" s="89">
        <v>-12.583633864862719</v>
      </c>
      <c r="O57" s="90">
        <v>45.797503391536473</v>
      </c>
      <c r="P57" s="89">
        <v>199.51847393277154</v>
      </c>
      <c r="Q57" s="89">
        <v>55.851724508434522</v>
      </c>
      <c r="R57" s="89">
        <v>43.452421367948091</v>
      </c>
      <c r="S57" s="89">
        <v>-3.4094263362775878</v>
      </c>
      <c r="T57" s="89">
        <v>2.7594547737510133</v>
      </c>
      <c r="U57" s="89"/>
      <c r="V57" s="89">
        <v>1.3045893033337475</v>
      </c>
      <c r="W57" s="89">
        <v>5.1498053611727101</v>
      </c>
      <c r="X57" s="89">
        <v>6.7985872700748962</v>
      </c>
      <c r="Y57" s="89">
        <v>3.1994417902524663</v>
      </c>
      <c r="Z57" s="89">
        <v>-2.5300269010722354</v>
      </c>
      <c r="AA57" s="89">
        <v>8.0931523203381595</v>
      </c>
      <c r="AB57" s="89">
        <v>4.0796291246250282</v>
      </c>
      <c r="AC57" s="89">
        <v>0.49180689411816303</v>
      </c>
      <c r="AD57" s="89">
        <v>8.0639102670498666</v>
      </c>
      <c r="AE57" s="90">
        <v>-3.0645768025078235</v>
      </c>
      <c r="AF57" s="87" t="s">
        <v>249</v>
      </c>
      <c r="AG57" s="89">
        <v>4.8688608168583336</v>
      </c>
      <c r="AH57" s="89">
        <v>3.5701900688607235</v>
      </c>
      <c r="AI57" s="89">
        <v>17.926298120700814</v>
      </c>
      <c r="AJ57" s="89">
        <v>-0.58947462793615957</v>
      </c>
      <c r="AK57" s="89">
        <v>-9.8180724703052178</v>
      </c>
      <c r="AL57" s="89">
        <v>-1.3979854555309701</v>
      </c>
      <c r="AM57" s="89">
        <v>9.8283089169277638</v>
      </c>
      <c r="AN57" s="89">
        <v>22.43401488705419</v>
      </c>
      <c r="AO57" s="89">
        <v>2.0344538151005231</v>
      </c>
      <c r="AP57" s="89">
        <v>6.4497203111939738</v>
      </c>
      <c r="AQ57" s="89">
        <v>3.8179746011071325</v>
      </c>
      <c r="AR57" s="89">
        <v>-1.9453471196454908</v>
      </c>
      <c r="AS57" s="89">
        <v>0.95202219102086261</v>
      </c>
      <c r="AT57" s="90">
        <v>31.101553627950796</v>
      </c>
      <c r="AU57" s="90">
        <v>-7.32452418474967</v>
      </c>
      <c r="AV57" s="89">
        <v>5.2234167032324086</v>
      </c>
      <c r="AW57" s="89">
        <v>-48.162244454110478</v>
      </c>
      <c r="AX57" s="89">
        <v>2.0081688223281047</v>
      </c>
      <c r="AY57" s="89">
        <v>-15.264006689762288</v>
      </c>
      <c r="AZ57" s="89">
        <v>3.3827870125834991</v>
      </c>
      <c r="BA57" s="89">
        <v>26.211931105281174</v>
      </c>
      <c r="BB57" s="89">
        <v>-10.524423363806745</v>
      </c>
      <c r="BC57" s="89">
        <v>-30.217320082996611</v>
      </c>
      <c r="BD57" s="89">
        <v>-15.338311049371999</v>
      </c>
      <c r="BE57" s="89">
        <v>8.7778889328339105</v>
      </c>
      <c r="BF57" s="89">
        <v>-18.446479583263319</v>
      </c>
      <c r="BG57" s="89">
        <v>-21.709880868955857</v>
      </c>
      <c r="BH57" s="89">
        <v>-6.1247919178003656</v>
      </c>
      <c r="BI57" s="89">
        <v>7.7454991816693797</v>
      </c>
      <c r="BJ57" s="89">
        <v>-19.996619337390122</v>
      </c>
      <c r="BK57" s="90">
        <v>20.436757174606246</v>
      </c>
      <c r="BL57" s="87" t="s">
        <v>249</v>
      </c>
      <c r="BM57" s="89">
        <v>58.558750443734468</v>
      </c>
      <c r="BN57" s="89">
        <v>60.85790884718498</v>
      </c>
      <c r="BO57" s="89">
        <v>-13.262079868032172</v>
      </c>
      <c r="BP57" s="89">
        <v>24.168138987043577</v>
      </c>
      <c r="BQ57" s="89">
        <v>-1.8246084800552342</v>
      </c>
      <c r="BR57" s="89">
        <v>-2.3347652422940679</v>
      </c>
      <c r="BS57" s="89">
        <v>0.76885176400491861</v>
      </c>
      <c r="BT57" s="89">
        <v>-11.050824466957742</v>
      </c>
      <c r="BU57" s="89">
        <v>16.26527107428597</v>
      </c>
      <c r="BV57" s="89">
        <v>33.207318713843684</v>
      </c>
      <c r="BW57" s="89">
        <v>-28.024165865714679</v>
      </c>
      <c r="BX57" s="89">
        <v>-6.4412121212121143</v>
      </c>
      <c r="BY57" s="89">
        <v>5.426041477875887</v>
      </c>
      <c r="BZ57" s="89">
        <v>-11.545284070751604</v>
      </c>
      <c r="CA57" s="90">
        <v>5.4073714839961262</v>
      </c>
      <c r="CB57" s="89">
        <v>4.1029847498200489</v>
      </c>
      <c r="CC57" s="89">
        <v>11.434437797123254</v>
      </c>
      <c r="CD57" s="89">
        <v>14.670869435038746</v>
      </c>
      <c r="CE57" s="89">
        <v>13.173486548033541</v>
      </c>
      <c r="CF57" s="89">
        <v>30.903921369037235</v>
      </c>
      <c r="CG57" s="89">
        <v>-4.8125088407453553</v>
      </c>
      <c r="CH57" s="89">
        <v>13.170612567295104</v>
      </c>
      <c r="CI57" s="89">
        <v>-0.82513026071221462</v>
      </c>
      <c r="CJ57" s="89">
        <v>-1.5528904396331589</v>
      </c>
      <c r="CK57" s="89">
        <v>1.0958353494290751</v>
      </c>
      <c r="CL57" s="89"/>
      <c r="CM57" s="89">
        <v>4.9302626988537268</v>
      </c>
      <c r="CN57" s="89">
        <v>1.4980477943784321</v>
      </c>
      <c r="CO57" s="90">
        <v>5.4916464324915371</v>
      </c>
    </row>
    <row r="58" spans="1:93" s="10" customFormat="1" ht="11.25" customHeight="1">
      <c r="A58" s="87" t="s">
        <v>250</v>
      </c>
      <c r="B58" s="88" t="s">
        <v>266</v>
      </c>
      <c r="C58" s="54" t="s">
        <v>266</v>
      </c>
      <c r="D58" s="54" t="s">
        <v>266</v>
      </c>
      <c r="E58" s="54"/>
      <c r="F58" s="89">
        <v>11.78106115656934</v>
      </c>
      <c r="G58" s="89">
        <v>13.160218975058857</v>
      </c>
      <c r="H58" s="89">
        <v>9.6461301573391278</v>
      </c>
      <c r="I58" s="89">
        <v>10.904805115502537</v>
      </c>
      <c r="J58" s="89">
        <v>8.2821152406189924</v>
      </c>
      <c r="K58" s="89">
        <v>7.7169139787522267</v>
      </c>
      <c r="L58" s="89">
        <v>-46.141998783084894</v>
      </c>
      <c r="M58" s="89">
        <v>12.591557530497477</v>
      </c>
      <c r="N58" s="89">
        <v>12.776515090121832</v>
      </c>
      <c r="O58" s="90">
        <v>23.744744953185283</v>
      </c>
      <c r="P58" s="89">
        <v>-49.720204050085023</v>
      </c>
      <c r="Q58" s="89">
        <v>4.6549080600505333</v>
      </c>
      <c r="R58" s="89">
        <v>94.12282240393796</v>
      </c>
      <c r="S58" s="89">
        <v>9.7028293348834449</v>
      </c>
      <c r="T58" s="89">
        <v>10.49910756288568</v>
      </c>
      <c r="U58" s="89"/>
      <c r="V58" s="89">
        <v>11.78106115656934</v>
      </c>
      <c r="W58" s="89">
        <v>2.9072516640102242</v>
      </c>
      <c r="X58" s="89">
        <v>1.5908110572953271</v>
      </c>
      <c r="Y58" s="89">
        <v>3.5348877395605882</v>
      </c>
      <c r="Z58" s="89">
        <v>-1.8872508527614018</v>
      </c>
      <c r="AA58" s="89">
        <v>4.8275398874643605</v>
      </c>
      <c r="AB58" s="89">
        <v>-3.3039878425824121</v>
      </c>
      <c r="AC58" s="89">
        <v>10.485888601149984</v>
      </c>
      <c r="AD58" s="89">
        <v>6.0822608808122514</v>
      </c>
      <c r="AE58" s="90">
        <v>6.219439629524226</v>
      </c>
      <c r="AF58" s="87" t="s">
        <v>250</v>
      </c>
      <c r="AG58" s="89">
        <v>-1.8609047940580603</v>
      </c>
      <c r="AH58" s="89">
        <v>-0.5070233900412946</v>
      </c>
      <c r="AI58" s="89">
        <v>0.2214138858136927</v>
      </c>
      <c r="AJ58" s="89">
        <v>-10.073726692670171</v>
      </c>
      <c r="AK58" s="89">
        <v>14.3</v>
      </c>
      <c r="AL58" s="89">
        <v>9.6555120364644189</v>
      </c>
      <c r="AM58" s="89">
        <v>-26.829033221854914</v>
      </c>
      <c r="AN58" s="89">
        <v>-16.117036522998486</v>
      </c>
      <c r="AO58" s="89">
        <v>-34.776379997313875</v>
      </c>
      <c r="AP58" s="89">
        <v>2.0290828922830739</v>
      </c>
      <c r="AQ58" s="89">
        <v>0.89652108000732866</v>
      </c>
      <c r="AR58" s="89">
        <v>-3.4963770844945286</v>
      </c>
      <c r="AS58" s="89">
        <v>6.4045591777197153</v>
      </c>
      <c r="AT58" s="90">
        <v>8.8162648381626454</v>
      </c>
      <c r="AU58" s="90">
        <v>46.501543532858932</v>
      </c>
      <c r="AV58" s="89">
        <v>64.941879658749329</v>
      </c>
      <c r="AW58" s="89">
        <v>130.0678274246556</v>
      </c>
      <c r="AX58" s="89">
        <v>104.9049049049049</v>
      </c>
      <c r="AY58" s="89">
        <v>7.2428012547139931</v>
      </c>
      <c r="AZ58" s="89">
        <v>-1.6567113715766912</v>
      </c>
      <c r="BA58" s="89">
        <v>-19.945774966109365</v>
      </c>
      <c r="BB58" s="89">
        <v>9.9428854802578783</v>
      </c>
      <c r="BC58" s="89">
        <v>186.65884194053208</v>
      </c>
      <c r="BD58" s="89">
        <v>-0.1241995396640827</v>
      </c>
      <c r="BE58" s="89">
        <v>-1</v>
      </c>
      <c r="BF58" s="89">
        <v>4.538196054190502</v>
      </c>
      <c r="BG58" s="89">
        <v>-38.381668456856431</v>
      </c>
      <c r="BH58" s="89">
        <v>2.0300843830255655</v>
      </c>
      <c r="BI58" s="89">
        <v>-4.8304408916568615</v>
      </c>
      <c r="BJ58" s="89">
        <v>11.609972533276981</v>
      </c>
      <c r="BK58" s="90">
        <v>7.3491655969191383</v>
      </c>
      <c r="BL58" s="87" t="s">
        <v>250</v>
      </c>
      <c r="BM58" s="89">
        <v>-10.71060762100926</v>
      </c>
      <c r="BN58" s="89">
        <v>6.6770833333333224</v>
      </c>
      <c r="BO58" s="89">
        <v>-2.0127580332025885</v>
      </c>
      <c r="BP58" s="89">
        <v>16.923578585403455</v>
      </c>
      <c r="BQ58" s="89">
        <v>-7.4924176733146002</v>
      </c>
      <c r="BR58" s="89">
        <v>23.745292919315997</v>
      </c>
      <c r="BS58" s="89">
        <v>-20.796188483580469</v>
      </c>
      <c r="BT58" s="89">
        <v>24.159994280812125</v>
      </c>
      <c r="BU58" s="89">
        <v>24.944171036143569</v>
      </c>
      <c r="BV58" s="89">
        <v>25.309807803015751</v>
      </c>
      <c r="BW58" s="89">
        <v>-22.548645555131628</v>
      </c>
      <c r="BX58" s="89">
        <v>30.451118078408012</v>
      </c>
      <c r="BY58" s="89">
        <v>-5.2248721103571594</v>
      </c>
      <c r="BZ58" s="89">
        <v>-29.377948394736343</v>
      </c>
      <c r="CA58" s="90">
        <v>-2.4822811572293935</v>
      </c>
      <c r="CB58" s="89">
        <v>-5.9223644433009426</v>
      </c>
      <c r="CC58" s="89">
        <v>2.880527633200014E-2</v>
      </c>
      <c r="CD58" s="89">
        <v>2.3070001965489251</v>
      </c>
      <c r="CE58" s="89">
        <v>19.618495208766241</v>
      </c>
      <c r="CF58" s="89">
        <v>-13.217237961684036</v>
      </c>
      <c r="CG58" s="89">
        <v>5.240277676218974</v>
      </c>
      <c r="CH58" s="89">
        <v>24.096225106873415</v>
      </c>
      <c r="CI58" s="89">
        <v>8.045159733639661</v>
      </c>
      <c r="CJ58" s="89">
        <v>18.641990777341366</v>
      </c>
      <c r="CK58" s="89">
        <v>13.593319697113881</v>
      </c>
      <c r="CL58" s="89"/>
      <c r="CM58" s="89">
        <v>14.023956633681834</v>
      </c>
      <c r="CN58" s="89">
        <v>38.058668229522155</v>
      </c>
      <c r="CO58" s="90">
        <v>23.691742860627073</v>
      </c>
    </row>
    <row r="59" spans="1:93" s="10" customFormat="1" ht="11.25" customHeight="1">
      <c r="A59" s="91" t="s">
        <v>251</v>
      </c>
      <c r="B59" s="92" t="s">
        <v>266</v>
      </c>
      <c r="C59" s="78" t="s">
        <v>266</v>
      </c>
      <c r="D59" s="78" t="s">
        <v>266</v>
      </c>
      <c r="E59" s="78"/>
      <c r="F59" s="94">
        <f t="shared" ref="F59:T59" si="10">(F19/F18-1)*100</f>
        <v>-5.992681109904785</v>
      </c>
      <c r="G59" s="94">
        <f t="shared" si="10"/>
        <v>-5.8675132781991994</v>
      </c>
      <c r="H59" s="94">
        <f t="shared" si="10"/>
        <v>-4.0742219611930803</v>
      </c>
      <c r="I59" s="94">
        <f t="shared" si="10"/>
        <v>-4.1326651409205883</v>
      </c>
      <c r="J59" s="94">
        <f t="shared" si="10"/>
        <v>-3.8161796031483064</v>
      </c>
      <c r="K59" s="94">
        <f t="shared" si="10"/>
        <v>-0.72958591151595087</v>
      </c>
      <c r="L59" s="94">
        <f t="shared" si="10"/>
        <v>62.85966460723742</v>
      </c>
      <c r="M59" s="94">
        <f t="shared" si="10"/>
        <v>-15.519959730495181</v>
      </c>
      <c r="N59" s="94">
        <f t="shared" si="10"/>
        <v>14.861717146145237</v>
      </c>
      <c r="O59" s="93">
        <f t="shared" si="10"/>
        <v>-19.766006071562568</v>
      </c>
      <c r="P59" s="94">
        <f t="shared" si="10"/>
        <v>3.5868740904712038</v>
      </c>
      <c r="Q59" s="94">
        <f t="shared" si="10"/>
        <v>-3.930483678868435</v>
      </c>
      <c r="R59" s="94">
        <f t="shared" si="10"/>
        <v>-29.204895378706276</v>
      </c>
      <c r="S59" s="94">
        <f t="shared" si="10"/>
        <v>-4.8679663634541566</v>
      </c>
      <c r="T59" s="94">
        <f t="shared" si="10"/>
        <v>-11.793841573837405</v>
      </c>
      <c r="U59" s="94"/>
      <c r="V59" s="94">
        <f t="shared" ref="V59:AE59" si="11">(V19/V18-1)*100</f>
        <v>-5.992681109904785</v>
      </c>
      <c r="W59" s="94">
        <f t="shared" si="11"/>
        <v>4.5038461941791841</v>
      </c>
      <c r="X59" s="94">
        <f t="shared" si="11"/>
        <v>8.0444682755926635</v>
      </c>
      <c r="Y59" s="94">
        <f t="shared" si="11"/>
        <v>-2.9433826048057887</v>
      </c>
      <c r="Z59" s="94">
        <f t="shared" si="11"/>
        <v>-0.22781525173584116</v>
      </c>
      <c r="AA59" s="94">
        <f t="shared" si="11"/>
        <v>-3.8627189953798213</v>
      </c>
      <c r="AB59" s="94">
        <f t="shared" si="11"/>
        <v>5.7160276385313846</v>
      </c>
      <c r="AC59" s="94">
        <f t="shared" si="11"/>
        <v>-1.3765294771968861</v>
      </c>
      <c r="AD59" s="94">
        <f t="shared" si="11"/>
        <v>-2.5916725089157766</v>
      </c>
      <c r="AE59" s="93">
        <f t="shared" si="11"/>
        <v>-0.98399785663833006</v>
      </c>
      <c r="AF59" s="91" t="s">
        <v>251</v>
      </c>
      <c r="AG59" s="94">
        <f t="shared" ref="AG59:BK59" si="12">(AG19/AG18-1)*100</f>
        <v>5.0060546014971452</v>
      </c>
      <c r="AH59" s="94">
        <f t="shared" si="12"/>
        <v>5.3044021730421109</v>
      </c>
      <c r="AI59" s="94">
        <f t="shared" si="12"/>
        <v>4.3822926045911537</v>
      </c>
      <c r="AJ59" s="94">
        <f t="shared" si="12"/>
        <v>17.648238686222896</v>
      </c>
      <c r="AK59" s="94">
        <f t="shared" si="12"/>
        <v>-5.5792660684321982</v>
      </c>
      <c r="AL59" s="94">
        <f t="shared" si="12"/>
        <v>-19.960521780906326</v>
      </c>
      <c r="AM59" s="94">
        <f t="shared" si="12"/>
        <v>-5.7534246575342447</v>
      </c>
      <c r="AN59" s="94">
        <f t="shared" si="12"/>
        <v>2.2228816531333351</v>
      </c>
      <c r="AO59" s="94">
        <f t="shared" si="12"/>
        <v>-13.363992037888671</v>
      </c>
      <c r="AP59" s="94">
        <f t="shared" si="12"/>
        <v>5.0112293865832047</v>
      </c>
      <c r="AQ59" s="94">
        <f t="shared" si="12"/>
        <v>6.2132987910189952</v>
      </c>
      <c r="AR59" s="94">
        <f t="shared" si="12"/>
        <v>3.3907830648182813</v>
      </c>
      <c r="AS59" s="94">
        <f t="shared" si="12"/>
        <v>-1.1190104249689137</v>
      </c>
      <c r="AT59" s="93">
        <f t="shared" si="12"/>
        <v>7.6971288218853351</v>
      </c>
      <c r="AU59" s="93">
        <f t="shared" si="12"/>
        <v>-30.530145762182194</v>
      </c>
      <c r="AV59" s="94">
        <f t="shared" si="12"/>
        <v>-47.037259425465351</v>
      </c>
      <c r="AW59" s="94">
        <f t="shared" si="12"/>
        <v>-23.48185520637044</v>
      </c>
      <c r="AX59" s="94">
        <f t="shared" si="12"/>
        <v>-58.606090213320307</v>
      </c>
      <c r="AY59" s="94">
        <f t="shared" si="12"/>
        <v>-4.4038385697383937</v>
      </c>
      <c r="AZ59" s="94">
        <f t="shared" si="12"/>
        <v>7.7945896377808355</v>
      </c>
      <c r="BA59" s="94">
        <f t="shared" si="12"/>
        <v>14.472792955520442</v>
      </c>
      <c r="BB59" s="94">
        <f t="shared" si="12"/>
        <v>-11.402785662625304</v>
      </c>
      <c r="BC59" s="94">
        <f t="shared" si="12"/>
        <v>-80.77248532823802</v>
      </c>
      <c r="BD59" s="94">
        <f t="shared" si="12"/>
        <v>2.7551823668328534</v>
      </c>
      <c r="BE59" s="94">
        <f t="shared" si="12"/>
        <v>-9.2172372060857484</v>
      </c>
      <c r="BF59" s="94">
        <f t="shared" si="12"/>
        <v>5.0310436582241103</v>
      </c>
      <c r="BG59" s="94">
        <f t="shared" si="12"/>
        <v>-26.03137710633353</v>
      </c>
      <c r="BH59" s="94">
        <f t="shared" si="12"/>
        <v>-19.483399256862043</v>
      </c>
      <c r="BI59" s="94">
        <f t="shared" si="12"/>
        <v>14.221318014999218</v>
      </c>
      <c r="BJ59" s="94">
        <f t="shared" si="12"/>
        <v>7.9365830572645457</v>
      </c>
      <c r="BK59" s="93">
        <f t="shared" si="12"/>
        <v>-20.239910313901344</v>
      </c>
      <c r="BL59" s="91" t="s">
        <v>251</v>
      </c>
      <c r="BM59" s="94">
        <f t="shared" ref="BM59:CK59" si="13">(BM19/BM18-1)*100</f>
        <v>-7.5071460809387647</v>
      </c>
      <c r="BN59" s="94">
        <f t="shared" si="13"/>
        <v>2.8200624512100037</v>
      </c>
      <c r="BO59" s="94">
        <f t="shared" si="13"/>
        <v>0.72783146658039755</v>
      </c>
      <c r="BP59" s="94">
        <f t="shared" si="13"/>
        <v>-33.03374489770048</v>
      </c>
      <c r="BQ59" s="94">
        <f t="shared" si="13"/>
        <v>-9.6501989175086464</v>
      </c>
      <c r="BR59" s="94">
        <f t="shared" si="13"/>
        <v>-26.053228904242843</v>
      </c>
      <c r="BS59" s="94">
        <f t="shared" si="13"/>
        <v>-12.354102361639496</v>
      </c>
      <c r="BT59" s="94">
        <f t="shared" si="13"/>
        <v>10.201046015066462</v>
      </c>
      <c r="BU59" s="94">
        <f t="shared" si="13"/>
        <v>20.947002168322328</v>
      </c>
      <c r="BV59" s="94">
        <f t="shared" si="13"/>
        <v>36.584107743022251</v>
      </c>
      <c r="BW59" s="94">
        <f t="shared" si="13"/>
        <v>23.448275862068968</v>
      </c>
      <c r="BX59" s="94">
        <f t="shared" si="13"/>
        <v>-17.804655227200517</v>
      </c>
      <c r="BY59" s="94">
        <f t="shared" si="13"/>
        <v>4.3998756218905477</v>
      </c>
      <c r="BZ59" s="94">
        <f t="shared" si="13"/>
        <v>50.236633583038113</v>
      </c>
      <c r="CA59" s="93">
        <f t="shared" si="13"/>
        <v>-0.13478905512872563</v>
      </c>
      <c r="CB59" s="94">
        <f t="shared" si="13"/>
        <v>-9.7256644731219648</v>
      </c>
      <c r="CC59" s="94">
        <f t="shared" si="13"/>
        <v>2.0897671416513663</v>
      </c>
      <c r="CD59" s="94">
        <f t="shared" si="13"/>
        <v>30.584429413136725</v>
      </c>
      <c r="CE59" s="94">
        <f t="shared" si="13"/>
        <v>-4.9882274133802529</v>
      </c>
      <c r="CF59" s="94">
        <f t="shared" si="13"/>
        <v>84.736331343333447</v>
      </c>
      <c r="CG59" s="94">
        <f t="shared" si="13"/>
        <v>-5.7337789103982235</v>
      </c>
      <c r="CH59" s="94">
        <f t="shared" si="13"/>
        <v>11.268121572719391</v>
      </c>
      <c r="CI59" s="94">
        <f t="shared" si="13"/>
        <v>-8.4888099150866818</v>
      </c>
      <c r="CJ59" s="94">
        <f t="shared" si="13"/>
        <v>-12.782451252558758</v>
      </c>
      <c r="CK59" s="94">
        <f t="shared" si="13"/>
        <v>-9.8076832160123857</v>
      </c>
      <c r="CL59" s="94"/>
      <c r="CM59" s="94">
        <f>(CM19/CM18-1)*100</f>
        <v>-5.4480710911991803</v>
      </c>
      <c r="CN59" s="94">
        <f>(CN19/CN18-1)*100</f>
        <v>-24.64108034542798</v>
      </c>
      <c r="CO59" s="93">
        <f>(CO19/CO18-1)*100</f>
        <v>-18.816592624359028</v>
      </c>
    </row>
    <row r="60" spans="1:93" s="10" customFormat="1" ht="12">
      <c r="A60" s="39" t="s">
        <v>271</v>
      </c>
      <c r="B60" s="40"/>
      <c r="C60" s="40"/>
      <c r="E60" s="71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7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7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</row>
    <row r="61" spans="1:93" s="10" customFormat="1" ht="11.25" customHeight="1">
      <c r="A61" s="83" t="s">
        <v>245</v>
      </c>
      <c r="B61" s="84" t="s">
        <v>266</v>
      </c>
      <c r="C61" s="45" t="s">
        <v>266</v>
      </c>
      <c r="D61" s="45" t="s">
        <v>266</v>
      </c>
      <c r="E61" s="45"/>
      <c r="F61" s="85" t="s">
        <v>267</v>
      </c>
      <c r="G61" s="85">
        <v>-1.7</v>
      </c>
      <c r="H61" s="85">
        <v>-0.9</v>
      </c>
      <c r="I61" s="85">
        <v>0.4</v>
      </c>
      <c r="J61" s="85">
        <v>-2.5</v>
      </c>
      <c r="K61" s="85">
        <v>0.8</v>
      </c>
      <c r="L61" s="85">
        <v>21</v>
      </c>
      <c r="M61" s="85">
        <v>-14</v>
      </c>
      <c r="N61" s="85">
        <v>28</v>
      </c>
      <c r="O61" s="86">
        <v>-8.5</v>
      </c>
      <c r="P61" s="85">
        <v>25.6</v>
      </c>
      <c r="Q61" s="85">
        <v>-21</v>
      </c>
      <c r="R61" s="85">
        <v>-40</v>
      </c>
      <c r="S61" s="85" t="s">
        <v>268</v>
      </c>
      <c r="T61" s="85" t="s">
        <v>268</v>
      </c>
      <c r="U61" s="85"/>
      <c r="V61" s="85" t="s">
        <v>268</v>
      </c>
      <c r="W61" s="85" t="s">
        <v>268</v>
      </c>
      <c r="X61" s="85">
        <v>-7.9</v>
      </c>
      <c r="Y61" s="85">
        <v>-1.7</v>
      </c>
      <c r="Z61" s="85">
        <v>-4.5999999999999996</v>
      </c>
      <c r="AA61" s="85">
        <v>-0.6</v>
      </c>
      <c r="AB61" s="85">
        <v>-8.1999999999999993</v>
      </c>
      <c r="AC61" s="85">
        <v>2.8</v>
      </c>
      <c r="AD61" s="85">
        <v>-6.3</v>
      </c>
      <c r="AE61" s="86">
        <v>-14.1</v>
      </c>
      <c r="AF61" s="83" t="s">
        <v>245</v>
      </c>
      <c r="AG61" s="85">
        <v>2.2999999999999998</v>
      </c>
      <c r="AH61" s="85">
        <v>-11.7</v>
      </c>
      <c r="AI61" s="85">
        <v>0.3</v>
      </c>
      <c r="AJ61" s="85">
        <v>10</v>
      </c>
      <c r="AK61" s="85">
        <v>19</v>
      </c>
      <c r="AL61" s="85">
        <v>3.2</v>
      </c>
      <c r="AM61" s="85">
        <v>-14.2</v>
      </c>
      <c r="AN61" s="85">
        <v>19.7</v>
      </c>
      <c r="AO61" s="85">
        <v>-31.1</v>
      </c>
      <c r="AP61" s="85">
        <v>-3.4</v>
      </c>
      <c r="AQ61" s="85">
        <v>-2.2000000000000002</v>
      </c>
      <c r="AR61" s="85">
        <v>-0.2</v>
      </c>
      <c r="AS61" s="85">
        <v>-13.6</v>
      </c>
      <c r="AT61" s="86">
        <v>-1.1000000000000001</v>
      </c>
      <c r="AU61" s="86">
        <v>-13</v>
      </c>
      <c r="AV61" s="85">
        <v>-18.3</v>
      </c>
      <c r="AW61" s="85">
        <v>9.1999999999999993</v>
      </c>
      <c r="AX61" s="85">
        <v>-54.8</v>
      </c>
      <c r="AY61" s="85">
        <v>3.2</v>
      </c>
      <c r="AZ61" s="85">
        <v>4.3</v>
      </c>
      <c r="BA61" s="85">
        <v>-12.2</v>
      </c>
      <c r="BB61" s="85">
        <v>13.4</v>
      </c>
      <c r="BC61" s="85">
        <v>420.8</v>
      </c>
      <c r="BD61" s="85">
        <v>1.9</v>
      </c>
      <c r="BE61" s="85">
        <v>10.6</v>
      </c>
      <c r="BF61" s="85">
        <v>-7.8</v>
      </c>
      <c r="BG61" s="85">
        <v>-20.100000000000001</v>
      </c>
      <c r="BH61" s="85">
        <v>-3.5</v>
      </c>
      <c r="BI61" s="85">
        <v>9.6999999999999993</v>
      </c>
      <c r="BJ61" s="98">
        <v>-8.5</v>
      </c>
      <c r="BK61" s="86">
        <v>9.1999999999999993</v>
      </c>
      <c r="BL61" s="83" t="s">
        <v>245</v>
      </c>
      <c r="BM61" s="85">
        <v>15</v>
      </c>
      <c r="BN61" s="85" t="s">
        <v>246</v>
      </c>
      <c r="BO61" s="85">
        <v>-13.9</v>
      </c>
      <c r="BP61" s="85">
        <v>19.7</v>
      </c>
      <c r="BQ61" s="85">
        <v>-9.5</v>
      </c>
      <c r="BR61" s="85">
        <v>-9.5</v>
      </c>
      <c r="BS61" s="85">
        <v>-12.8</v>
      </c>
      <c r="BT61" s="85">
        <v>5.3</v>
      </c>
      <c r="BU61" s="85">
        <v>-7</v>
      </c>
      <c r="BV61" s="85">
        <v>-4.8</v>
      </c>
      <c r="BW61" s="85">
        <v>-47</v>
      </c>
      <c r="BX61" s="85">
        <v>-3.9</v>
      </c>
      <c r="BY61" s="85">
        <v>-10.199999999999999</v>
      </c>
      <c r="BZ61" s="85">
        <v>-14.6</v>
      </c>
      <c r="CA61" s="86">
        <v>-20.2</v>
      </c>
      <c r="CB61" s="85">
        <v>-7</v>
      </c>
      <c r="CC61" s="85">
        <v>-4.5999999999999996</v>
      </c>
      <c r="CD61" s="85" t="s">
        <v>267</v>
      </c>
      <c r="CE61" s="85">
        <v>-21.9</v>
      </c>
      <c r="CF61" s="85" t="s">
        <v>267</v>
      </c>
      <c r="CG61" s="85">
        <v>-8.6</v>
      </c>
      <c r="CH61" s="85" t="s">
        <v>269</v>
      </c>
      <c r="CI61" s="85" t="s">
        <v>269</v>
      </c>
      <c r="CJ61" s="85" t="s">
        <v>267</v>
      </c>
      <c r="CK61" s="85" t="s">
        <v>267</v>
      </c>
      <c r="CL61" s="85"/>
      <c r="CM61" s="85">
        <v>-1.5</v>
      </c>
      <c r="CN61" s="85" t="s">
        <v>267</v>
      </c>
      <c r="CO61" s="86" t="s">
        <v>267</v>
      </c>
    </row>
    <row r="62" spans="1:93" s="10" customFormat="1" ht="11.25" customHeight="1">
      <c r="A62" s="87" t="s">
        <v>247</v>
      </c>
      <c r="B62" s="88" t="s">
        <v>266</v>
      </c>
      <c r="C62" s="54" t="s">
        <v>266</v>
      </c>
      <c r="D62" s="54" t="s">
        <v>266</v>
      </c>
      <c r="E62" s="54"/>
      <c r="F62" s="89" t="s">
        <v>267</v>
      </c>
      <c r="G62" s="89">
        <v>-4.8352334776977699</v>
      </c>
      <c r="H62" s="89">
        <v>-6.3446206658956186</v>
      </c>
      <c r="I62" s="89">
        <v>-8.7711481201339581</v>
      </c>
      <c r="J62" s="89">
        <v>0.79086040149474002</v>
      </c>
      <c r="K62" s="89">
        <v>-2.7361940379573753</v>
      </c>
      <c r="L62" s="89">
        <v>-30.093910073989761</v>
      </c>
      <c r="M62" s="89">
        <v>15.733991264258847</v>
      </c>
      <c r="N62" s="89">
        <v>-43.715784786039244</v>
      </c>
      <c r="O62" s="90">
        <v>-16.922126538265417</v>
      </c>
      <c r="P62" s="89">
        <v>127.46870402974957</v>
      </c>
      <c r="Q62" s="89">
        <v>20.556608079193111</v>
      </c>
      <c r="R62" s="89">
        <v>105.68927400621325</v>
      </c>
      <c r="S62" s="89" t="s">
        <v>268</v>
      </c>
      <c r="T62" s="89" t="s">
        <v>268</v>
      </c>
      <c r="U62" s="89"/>
      <c r="V62" s="89" t="s">
        <v>268</v>
      </c>
      <c r="W62" s="89" t="s">
        <v>268</v>
      </c>
      <c r="X62" s="89">
        <v>1.2583411830511864</v>
      </c>
      <c r="Y62" s="89">
        <v>-8.7946158639768441</v>
      </c>
      <c r="Z62" s="89">
        <v>-12.071673379981334</v>
      </c>
      <c r="AA62" s="89">
        <v>-15.36841032155273</v>
      </c>
      <c r="AB62" s="89">
        <v>-1.8789603524577672</v>
      </c>
      <c r="AC62" s="89">
        <v>-8.4074188331417048</v>
      </c>
      <c r="AD62" s="89">
        <v>-3.479599924892284</v>
      </c>
      <c r="AE62" s="90">
        <v>-7.2947217348992979</v>
      </c>
      <c r="AF62" s="87" t="s">
        <v>247</v>
      </c>
      <c r="AG62" s="89">
        <v>0.36764528734636315</v>
      </c>
      <c r="AH62" s="89">
        <v>-6.6603761266177628</v>
      </c>
      <c r="AI62" s="89">
        <v>-7.4658649630464708</v>
      </c>
      <c r="AJ62" s="89">
        <v>-7.6825499834440052</v>
      </c>
      <c r="AK62" s="89">
        <v>-7.7863713423013934</v>
      </c>
      <c r="AL62" s="89">
        <v>-10.44121084283141</v>
      </c>
      <c r="AM62" s="89">
        <v>55.827450712816642</v>
      </c>
      <c r="AN62" s="89">
        <v>5.4799234174504505</v>
      </c>
      <c r="AO62" s="89">
        <v>101.75033370226632</v>
      </c>
      <c r="AP62" s="89">
        <v>-0.89838729115487581</v>
      </c>
      <c r="AQ62" s="89">
        <v>-2.1016575832007618</v>
      </c>
      <c r="AR62" s="89">
        <v>3.9302250457628816</v>
      </c>
      <c r="AS62" s="89">
        <v>2.6984819199838483</v>
      </c>
      <c r="AT62" s="90">
        <v>-6.948756694783242</v>
      </c>
      <c r="AU62" s="90">
        <v>11.357613602595464</v>
      </c>
      <c r="AV62" s="89">
        <v>18.53329246335511</v>
      </c>
      <c r="AW62" s="89">
        <v>49.458244144200137</v>
      </c>
      <c r="AX62" s="89">
        <v>4.5994038975384512</v>
      </c>
      <c r="AY62" s="89">
        <v>-7.093473618166243</v>
      </c>
      <c r="AZ62" s="89">
        <v>-0.69752872368593444</v>
      </c>
      <c r="BA62" s="89">
        <v>9.8879876400154672</v>
      </c>
      <c r="BB62" s="89">
        <v>-23.747555373629865</v>
      </c>
      <c r="BC62" s="89">
        <v>-87.194301766783013</v>
      </c>
      <c r="BD62" s="89">
        <v>-16.892329163036692</v>
      </c>
      <c r="BE62" s="89">
        <v>-10.648758666707096</v>
      </c>
      <c r="BF62" s="89">
        <v>3.5963499731615656</v>
      </c>
      <c r="BG62" s="89">
        <v>-54.745898755973798</v>
      </c>
      <c r="BH62" s="89">
        <v>0.79294301945907364</v>
      </c>
      <c r="BI62" s="89">
        <v>-7.5222304873469028</v>
      </c>
      <c r="BJ62" s="89">
        <v>-19.467043016904881</v>
      </c>
      <c r="BK62" s="90">
        <v>2.0102725789197962</v>
      </c>
      <c r="BL62" s="87" t="s">
        <v>247</v>
      </c>
      <c r="BM62" s="89">
        <v>-35.470620142090013</v>
      </c>
      <c r="BN62" s="89" t="s">
        <v>246</v>
      </c>
      <c r="BO62" s="89">
        <v>-14.291095517543496</v>
      </c>
      <c r="BP62" s="89">
        <v>18.80218447419017</v>
      </c>
      <c r="BQ62" s="89">
        <v>27.796167114114539</v>
      </c>
      <c r="BR62" s="89">
        <v>-20.304673190921193</v>
      </c>
      <c r="BS62" s="89">
        <v>47.242499810927086</v>
      </c>
      <c r="BT62" s="89">
        <v>3.5047702451562799</v>
      </c>
      <c r="BU62" s="89">
        <v>-1.0103251427904922</v>
      </c>
      <c r="BV62" s="89">
        <v>-5.0812720672705893</v>
      </c>
      <c r="BW62" s="89">
        <v>66.065505804311783</v>
      </c>
      <c r="BX62" s="89">
        <v>3.7977551908014817</v>
      </c>
      <c r="BY62" s="89">
        <v>10.498752834254034</v>
      </c>
      <c r="BZ62" s="89">
        <v>87.53104818678591</v>
      </c>
      <c r="CA62" s="90">
        <v>5.3039908446836677</v>
      </c>
      <c r="CB62" s="89">
        <v>-1.4480182071980181</v>
      </c>
      <c r="CC62" s="89">
        <v>5.3547425278751746</v>
      </c>
      <c r="CD62" s="89" t="s">
        <v>267</v>
      </c>
      <c r="CE62" s="89">
        <v>-10.967819670738152</v>
      </c>
      <c r="CF62" s="89" t="s">
        <v>267</v>
      </c>
      <c r="CG62" s="89">
        <v>-11.558171062849425</v>
      </c>
      <c r="CH62" s="89" t="s">
        <v>269</v>
      </c>
      <c r="CI62" s="89" t="s">
        <v>269</v>
      </c>
      <c r="CJ62" s="89" t="s">
        <v>267</v>
      </c>
      <c r="CK62" s="89" t="s">
        <v>267</v>
      </c>
      <c r="CL62" s="89"/>
      <c r="CM62" s="89">
        <v>-4.378341163037021</v>
      </c>
      <c r="CN62" s="89" t="s">
        <v>267</v>
      </c>
      <c r="CO62" s="90" t="s">
        <v>267</v>
      </c>
    </row>
    <row r="63" spans="1:93" s="10" customFormat="1" ht="11.25" customHeight="1">
      <c r="A63" s="87" t="s">
        <v>248</v>
      </c>
      <c r="B63" s="88" t="s">
        <v>266</v>
      </c>
      <c r="C63" s="54" t="s">
        <v>266</v>
      </c>
      <c r="D63" s="54" t="s">
        <v>266</v>
      </c>
      <c r="E63" s="54"/>
      <c r="F63" s="89" t="s">
        <v>267</v>
      </c>
      <c r="G63" s="89">
        <v>2.7629902712854744</v>
      </c>
      <c r="H63" s="89">
        <v>2.6513909003800649</v>
      </c>
      <c r="I63" s="89">
        <v>5.0878536630599029</v>
      </c>
      <c r="J63" s="89">
        <v>5.0975565654711659</v>
      </c>
      <c r="K63" s="89">
        <v>11.07857554143979</v>
      </c>
      <c r="L63" s="89">
        <v>-29.628086375960777</v>
      </c>
      <c r="M63" s="89">
        <v>-12.657738849108625</v>
      </c>
      <c r="N63" s="89">
        <v>26.66860815081165</v>
      </c>
      <c r="O63" s="90">
        <v>-13.474732302483915</v>
      </c>
      <c r="P63" s="89">
        <v>-73.616041368665933</v>
      </c>
      <c r="Q63" s="89">
        <v>-12.629090659365644</v>
      </c>
      <c r="R63" s="89">
        <v>6.4802667665061335</v>
      </c>
      <c r="S63" s="89" t="s">
        <v>268</v>
      </c>
      <c r="T63" s="89" t="s">
        <v>268</v>
      </c>
      <c r="U63" s="89"/>
      <c r="V63" s="89" t="s">
        <v>268</v>
      </c>
      <c r="W63" s="89" t="s">
        <v>268</v>
      </c>
      <c r="X63" s="89">
        <v>1.1349993917478969</v>
      </c>
      <c r="Y63" s="89">
        <v>-6.5989817736934242E-2</v>
      </c>
      <c r="Z63" s="89">
        <v>-6.6109259661326689</v>
      </c>
      <c r="AA63" s="89">
        <v>-6.6593029546329916</v>
      </c>
      <c r="AB63" s="89">
        <v>-7.2110360111767591</v>
      </c>
      <c r="AC63" s="89">
        <v>15.351427282796564</v>
      </c>
      <c r="AD63" s="89">
        <v>-9.1443061652667552</v>
      </c>
      <c r="AE63" s="90">
        <v>2.254617510801296</v>
      </c>
      <c r="AF63" s="87" t="s">
        <v>248</v>
      </c>
      <c r="AG63" s="89">
        <v>-3.2226108558321727</v>
      </c>
      <c r="AH63" s="89">
        <v>-3.4319645443800795</v>
      </c>
      <c r="AI63" s="89">
        <v>2.1133729880637588</v>
      </c>
      <c r="AJ63" s="89">
        <v>18.666877530707609</v>
      </c>
      <c r="AK63" s="89">
        <v>-9.0135044698432694</v>
      </c>
      <c r="AL63" s="89">
        <v>18.580543121678076</v>
      </c>
      <c r="AM63" s="89">
        <v>17.577503179142752</v>
      </c>
      <c r="AN63" s="89">
        <v>45.481797443582167</v>
      </c>
      <c r="AO63" s="89">
        <v>5.1742894230119418</v>
      </c>
      <c r="AP63" s="89">
        <v>2.0914385944333276</v>
      </c>
      <c r="AQ63" s="89">
        <v>3.97179869819891</v>
      </c>
      <c r="AR63" s="89">
        <v>12.081980568395068</v>
      </c>
      <c r="AS63" s="89">
        <v>-11.213151679230194</v>
      </c>
      <c r="AT63" s="90">
        <v>-6.4727196468530082</v>
      </c>
      <c r="AU63" s="90">
        <v>3.1973385320071657</v>
      </c>
      <c r="AV63" s="89">
        <v>-17.555668463813205</v>
      </c>
      <c r="AW63" s="89">
        <v>29.37826400144067</v>
      </c>
      <c r="AX63" s="89">
        <v>60.444219693899953</v>
      </c>
      <c r="AY63" s="89">
        <v>19.953972982771418</v>
      </c>
      <c r="AZ63" s="89">
        <v>8.6644035705127465</v>
      </c>
      <c r="BA63" s="89">
        <v>-22.961335676625652</v>
      </c>
      <c r="BB63" s="89">
        <v>18.603106108418814</v>
      </c>
      <c r="BC63" s="89">
        <v>259.79222657048109</v>
      </c>
      <c r="BD63" s="89">
        <v>19.503838764833262</v>
      </c>
      <c r="BE63" s="89">
        <v>-3.6947793756129101</v>
      </c>
      <c r="BF63" s="89">
        <v>9.1475996148379153</v>
      </c>
      <c r="BG63" s="89">
        <v>58.931764701689445</v>
      </c>
      <c r="BH63" s="89">
        <v>4.3426511801991836</v>
      </c>
      <c r="BI63" s="89">
        <v>6.0031390634969455</v>
      </c>
      <c r="BJ63" s="89">
        <v>33.031972590826342</v>
      </c>
      <c r="BK63" s="90">
        <v>7.440394199626482</v>
      </c>
      <c r="BL63" s="87" t="s">
        <v>248</v>
      </c>
      <c r="BM63" s="89">
        <v>-0.58582721626201817</v>
      </c>
      <c r="BN63" s="89" t="s">
        <v>246</v>
      </c>
      <c r="BO63" s="89">
        <v>57.890790015016393</v>
      </c>
      <c r="BP63" s="89">
        <v>-9.6193242986590519</v>
      </c>
      <c r="BQ63" s="89">
        <v>7.487749877898537</v>
      </c>
      <c r="BR63" s="89">
        <v>40.777378860794954</v>
      </c>
      <c r="BS63" s="89">
        <v>0.16991973855482456</v>
      </c>
      <c r="BT63" s="89">
        <v>22.084186286464629</v>
      </c>
      <c r="BU63" s="89">
        <v>-23.878493687214728</v>
      </c>
      <c r="BV63" s="89">
        <v>-37.483462512870425</v>
      </c>
      <c r="BW63" s="89">
        <v>-9.3594264018579736</v>
      </c>
      <c r="BX63" s="89">
        <v>21.038732394366207</v>
      </c>
      <c r="BY63" s="89">
        <v>3.5537175653230122</v>
      </c>
      <c r="BZ63" s="89">
        <v>41.343105499508312</v>
      </c>
      <c r="CA63" s="90">
        <v>2.5870160686964709</v>
      </c>
      <c r="CB63" s="89">
        <v>12.60772165079824</v>
      </c>
      <c r="CC63" s="89">
        <v>-6.1382633545034935</v>
      </c>
      <c r="CD63" s="89" t="s">
        <v>267</v>
      </c>
      <c r="CE63" s="89">
        <v>48.441344038266777</v>
      </c>
      <c r="CF63" s="89" t="s">
        <v>267</v>
      </c>
      <c r="CG63" s="89">
        <v>26.281244007924059</v>
      </c>
      <c r="CH63" s="89" t="s">
        <v>269</v>
      </c>
      <c r="CI63" s="89" t="s">
        <v>269</v>
      </c>
      <c r="CJ63" s="89" t="s">
        <v>267</v>
      </c>
      <c r="CK63" s="89" t="s">
        <v>267</v>
      </c>
      <c r="CL63" s="89"/>
      <c r="CM63" s="89">
        <v>1.6185513595949459</v>
      </c>
      <c r="CN63" s="89" t="s">
        <v>267</v>
      </c>
      <c r="CO63" s="90" t="s">
        <v>267</v>
      </c>
    </row>
    <row r="64" spans="1:93" s="10" customFormat="1" ht="11.25" customHeight="1">
      <c r="A64" s="87" t="s">
        <v>249</v>
      </c>
      <c r="B64" s="88" t="s">
        <v>266</v>
      </c>
      <c r="C64" s="54" t="s">
        <v>266</v>
      </c>
      <c r="D64" s="54" t="s">
        <v>266</v>
      </c>
      <c r="E64" s="54"/>
      <c r="F64" s="89" t="s">
        <v>267</v>
      </c>
      <c r="G64" s="89">
        <v>2.2178597537638893</v>
      </c>
      <c r="H64" s="89">
        <v>1.0139053996074807</v>
      </c>
      <c r="I64" s="89">
        <v>-3.0255309900071978</v>
      </c>
      <c r="J64" s="89">
        <v>-7.1131660728451891</v>
      </c>
      <c r="K64" s="89">
        <v>-10.149911207399157</v>
      </c>
      <c r="L64" s="89">
        <v>66.528325805804684</v>
      </c>
      <c r="M64" s="89">
        <v>3.1364772119198108</v>
      </c>
      <c r="N64" s="89">
        <v>-14.129306350552767</v>
      </c>
      <c r="O64" s="90">
        <v>43.219551465163534</v>
      </c>
      <c r="P64" s="89">
        <v>194.22246948209386</v>
      </c>
      <c r="Q64" s="89">
        <v>53.095996570171451</v>
      </c>
      <c r="R64" s="89">
        <v>40.915934546117967</v>
      </c>
      <c r="S64" s="89" t="s">
        <v>268</v>
      </c>
      <c r="T64" s="89" t="s">
        <v>268</v>
      </c>
      <c r="U64" s="89"/>
      <c r="V64" s="89" t="s">
        <v>268</v>
      </c>
      <c r="W64" s="89" t="s">
        <v>268</v>
      </c>
      <c r="X64" s="89">
        <v>4.9102036051816214</v>
      </c>
      <c r="Y64" s="89">
        <v>0.78070487329343052</v>
      </c>
      <c r="Z64" s="89">
        <v>-2.6273995015706646</v>
      </c>
      <c r="AA64" s="89">
        <v>-0.19099508740706028</v>
      </c>
      <c r="AB64" s="89">
        <v>1.048183616140804</v>
      </c>
      <c r="AC64" s="89">
        <v>-1.6714218257160951</v>
      </c>
      <c r="AD64" s="89">
        <v>10.381930814146926</v>
      </c>
      <c r="AE64" s="90">
        <v>-0.27219835648953961</v>
      </c>
      <c r="AF64" s="87" t="s">
        <v>249</v>
      </c>
      <c r="AG64" s="89">
        <v>9.6954611055003426</v>
      </c>
      <c r="AH64" s="89">
        <v>2.0395961269563827</v>
      </c>
      <c r="AI64" s="89">
        <v>14.937912398343883</v>
      </c>
      <c r="AJ64" s="89">
        <v>-1.0840543561553773</v>
      </c>
      <c r="AK64" s="89">
        <v>-10.79928038605857</v>
      </c>
      <c r="AL64" s="89">
        <v>-6.0037992903059916</v>
      </c>
      <c r="AM64" s="89">
        <v>6.2169331885181407</v>
      </c>
      <c r="AN64" s="89">
        <v>22.556571458512693</v>
      </c>
      <c r="AO64" s="89">
        <v>-2.6388799474231632</v>
      </c>
      <c r="AP64" s="89">
        <v>1.0918521473826956</v>
      </c>
      <c r="AQ64" s="89">
        <v>0.89210359679994156</v>
      </c>
      <c r="AR64" s="89">
        <v>-8.1024808993865918</v>
      </c>
      <c r="AS64" s="89">
        <v>-11.133783282552059</v>
      </c>
      <c r="AT64" s="90">
        <v>26.423870422324796</v>
      </c>
      <c r="AU64" s="90">
        <v>-4.2608720916835381</v>
      </c>
      <c r="AV64" s="89">
        <v>13.265249411444984</v>
      </c>
      <c r="AW64" s="89">
        <v>-45.605712963389799</v>
      </c>
      <c r="AX64" s="89">
        <v>5.0547567686180344</v>
      </c>
      <c r="AY64" s="89">
        <v>-17.006862575673139</v>
      </c>
      <c r="AZ64" s="89">
        <v>10.451695526264416</v>
      </c>
      <c r="BA64" s="89">
        <v>16.003613148236369</v>
      </c>
      <c r="BB64" s="89">
        <v>-10.703017329148452</v>
      </c>
      <c r="BC64" s="89">
        <v>-30.702403260175387</v>
      </c>
      <c r="BD64" s="89">
        <v>-14.912875426504513</v>
      </c>
      <c r="BE64" s="89">
        <v>9.7657809614873088</v>
      </c>
      <c r="BF64" s="89">
        <v>-21.432061255552327</v>
      </c>
      <c r="BG64" s="89">
        <v>-22.254102153878691</v>
      </c>
      <c r="BH64" s="89">
        <v>-8.2353782187686875</v>
      </c>
      <c r="BI64" s="89">
        <v>8.9438818823754929</v>
      </c>
      <c r="BJ64" s="89">
        <v>-22.402152606585943</v>
      </c>
      <c r="BK64" s="90">
        <v>15.916031929361154</v>
      </c>
      <c r="BL64" s="87" t="s">
        <v>249</v>
      </c>
      <c r="BM64" s="89">
        <v>56.988861825479688</v>
      </c>
      <c r="BN64" s="89" t="s">
        <v>246</v>
      </c>
      <c r="BO64" s="89">
        <v>-9.6479998625335242</v>
      </c>
      <c r="BP64" s="89">
        <v>14.020329648341217</v>
      </c>
      <c r="BQ64" s="89">
        <v>-2.4101475944882935</v>
      </c>
      <c r="BR64" s="89">
        <v>-4.0616554442967328</v>
      </c>
      <c r="BS64" s="89">
        <v>0.26751419303971602</v>
      </c>
      <c r="BT64" s="89">
        <v>-10.783173988924517</v>
      </c>
      <c r="BU64" s="89">
        <v>14.547065097818688</v>
      </c>
      <c r="BV64" s="89">
        <v>30.085272181487966</v>
      </c>
      <c r="BW64" s="89">
        <v>-29.711099478236989</v>
      </c>
      <c r="BX64" s="89">
        <v>-4.5318491032776791</v>
      </c>
      <c r="BY64" s="89">
        <v>4.4856704438809487</v>
      </c>
      <c r="BZ64" s="89">
        <v>-3.4337162344449865</v>
      </c>
      <c r="CA64" s="90">
        <v>4.4671669811656329</v>
      </c>
      <c r="CB64" s="89">
        <v>2.2622639978586108</v>
      </c>
      <c r="CC64" s="89">
        <v>9.1424464222558726</v>
      </c>
      <c r="CD64" s="89" t="s">
        <v>267</v>
      </c>
      <c r="CE64" s="89">
        <v>11.942123192911524</v>
      </c>
      <c r="CF64" s="89" t="s">
        <v>267</v>
      </c>
      <c r="CG64" s="89">
        <v>-6.4955882522056498</v>
      </c>
      <c r="CH64" s="89" t="s">
        <v>269</v>
      </c>
      <c r="CI64" s="89" t="s">
        <v>269</v>
      </c>
      <c r="CJ64" s="89" t="s">
        <v>267</v>
      </c>
      <c r="CK64" s="89" t="s">
        <v>267</v>
      </c>
      <c r="CL64" s="89"/>
      <c r="CM64" s="89">
        <v>3.07491424248893</v>
      </c>
      <c r="CN64" s="89" t="s">
        <v>267</v>
      </c>
      <c r="CO64" s="90" t="s">
        <v>267</v>
      </c>
    </row>
    <row r="65" spans="1:93" s="10" customFormat="1" ht="11.25" customHeight="1">
      <c r="A65" s="87" t="s">
        <v>250</v>
      </c>
      <c r="B65" s="88" t="s">
        <v>266</v>
      </c>
      <c r="C65" s="54" t="s">
        <v>266</v>
      </c>
      <c r="D65" s="54" t="s">
        <v>266</v>
      </c>
      <c r="E65" s="54"/>
      <c r="F65" s="89" t="s">
        <v>267</v>
      </c>
      <c r="G65" s="89">
        <v>12.597232811003849</v>
      </c>
      <c r="H65" s="89">
        <v>9.1006270222279824</v>
      </c>
      <c r="I65" s="89">
        <v>10.353039915922935</v>
      </c>
      <c r="J65" s="89">
        <v>7.7433982493721345</v>
      </c>
      <c r="K65" s="89">
        <v>7.1810089340818166</v>
      </c>
      <c r="L65" s="89">
        <v>-46.409949037895416</v>
      </c>
      <c r="M65" s="89">
        <v>12.031400527858182</v>
      </c>
      <c r="N65" s="89">
        <v>12.215437900618738</v>
      </c>
      <c r="O65" s="90">
        <v>23.129099455905759</v>
      </c>
      <c r="P65" s="89">
        <v>-49.97035228864182</v>
      </c>
      <c r="Q65" s="89">
        <v>4.1342368756721584</v>
      </c>
      <c r="R65" s="89">
        <v>93.15703721784871</v>
      </c>
      <c r="S65" s="89" t="s">
        <v>268</v>
      </c>
      <c r="T65" s="89" t="s">
        <v>268</v>
      </c>
      <c r="U65" s="89"/>
      <c r="V65" s="89" t="s">
        <v>268</v>
      </c>
      <c r="W65" s="89" t="s">
        <v>268</v>
      </c>
      <c r="X65" s="89">
        <v>1.0853841366122481</v>
      </c>
      <c r="Y65" s="89">
        <v>2.0048155069562341</v>
      </c>
      <c r="Z65" s="89">
        <v>0.11505015024346221</v>
      </c>
      <c r="AA65" s="89">
        <v>2.270770621916455</v>
      </c>
      <c r="AB65" s="89">
        <v>-3.4969938548726702</v>
      </c>
      <c r="AC65" s="89">
        <v>12.740702654234681</v>
      </c>
      <c r="AD65" s="89">
        <v>-5.0293098649845547</v>
      </c>
      <c r="AE65" s="90">
        <v>5.9017344262455111</v>
      </c>
      <c r="AF65" s="87" t="s">
        <v>250</v>
      </c>
      <c r="AG65" s="89">
        <v>-3.6907799745417691</v>
      </c>
      <c r="AH65" s="89">
        <v>-1.0020133234241797</v>
      </c>
      <c r="AI65" s="89">
        <v>1.8510303717618655</v>
      </c>
      <c r="AJ65" s="89">
        <v>-12.181373723310713</v>
      </c>
      <c r="AK65" s="89">
        <v>15.286074167339336</v>
      </c>
      <c r="AL65" s="89">
        <v>8.7852301949051821</v>
      </c>
      <c r="AM65" s="89">
        <v>-28.543977755717691</v>
      </c>
      <c r="AN65" s="89">
        <v>-16.700135573980617</v>
      </c>
      <c r="AO65" s="89">
        <v>-36.676097084770753</v>
      </c>
      <c r="AP65" s="89">
        <v>4.7526518401263473</v>
      </c>
      <c r="AQ65" s="89">
        <v>4.5559803937899659</v>
      </c>
      <c r="AR65" s="89">
        <v>-4.8287742450636415</v>
      </c>
      <c r="AS65" s="89">
        <v>19.690167803959184</v>
      </c>
      <c r="AT65" s="90">
        <v>7.9526436886534242</v>
      </c>
      <c r="AU65" s="90">
        <v>51.972555532011313</v>
      </c>
      <c r="AV65" s="89">
        <v>86.797145706397885</v>
      </c>
      <c r="AW65" s="89">
        <v>131.68965500972371</v>
      </c>
      <c r="AX65" s="89">
        <v>109.72866418106949</v>
      </c>
      <c r="AY65" s="89">
        <v>5.1400012301117499</v>
      </c>
      <c r="AZ65" s="89">
        <v>0.4</v>
      </c>
      <c r="BA65" s="89">
        <v>-22.050413793680008</v>
      </c>
      <c r="BB65" s="89">
        <v>8.2115014569467348</v>
      </c>
      <c r="BC65" s="89">
        <v>188.97060679489118</v>
      </c>
      <c r="BD65" s="89">
        <v>-1.6001965908020566</v>
      </c>
      <c r="BE65" s="89">
        <v>-4.4906094268742862</v>
      </c>
      <c r="BF65" s="89">
        <v>1.9884839553078137</v>
      </c>
      <c r="BG65" s="89">
        <v>-36.606654791004559</v>
      </c>
      <c r="BH65" s="89">
        <v>2.9494493162317781E-2</v>
      </c>
      <c r="BI65" s="89">
        <v>-4.3</v>
      </c>
      <c r="BJ65" s="89">
        <v>12.283674580761556</v>
      </c>
      <c r="BK65" s="90">
        <v>0.79733858865647278</v>
      </c>
      <c r="BL65" s="87" t="s">
        <v>250</v>
      </c>
      <c r="BM65" s="89">
        <v>-9.6261210738960159</v>
      </c>
      <c r="BN65" s="89" t="s">
        <v>246</v>
      </c>
      <c r="BO65" s="89">
        <v>-0.92291004368311746</v>
      </c>
      <c r="BP65" s="89">
        <v>1.9386038233682967</v>
      </c>
      <c r="BQ65" s="89">
        <v>-4.9254035696964138</v>
      </c>
      <c r="BR65" s="89">
        <v>23.007249422779338</v>
      </c>
      <c r="BS65" s="89">
        <v>-17.323787561148706</v>
      </c>
      <c r="BT65" s="89">
        <v>26.564724037525124</v>
      </c>
      <c r="BU65" s="89">
        <v>22.254570485463375</v>
      </c>
      <c r="BV65" s="89">
        <v>22.372859182632567</v>
      </c>
      <c r="BW65" s="89">
        <v>-23.768351924342142</v>
      </c>
      <c r="BX65" s="89">
        <v>28.396769762212614</v>
      </c>
      <c r="BY65" s="89">
        <v>-5.4140440223125381</v>
      </c>
      <c r="BZ65" s="89">
        <v>-25.346668493378786</v>
      </c>
      <c r="CA65" s="90">
        <v>-2.2868548669633242</v>
      </c>
      <c r="CB65" s="89">
        <v>-6.8538261814860846</v>
      </c>
      <c r="CC65" s="89">
        <v>-1.0595397860217588</v>
      </c>
      <c r="CD65" s="89" t="s">
        <v>267</v>
      </c>
      <c r="CE65" s="89">
        <v>18.08341086748888</v>
      </c>
      <c r="CF65" s="89" t="s">
        <v>267</v>
      </c>
      <c r="CG65" s="89">
        <v>4.7166942051930079</v>
      </c>
      <c r="CH65" s="89" t="s">
        <v>269</v>
      </c>
      <c r="CI65" s="89" t="s">
        <v>269</v>
      </c>
      <c r="CJ65" s="89" t="s">
        <v>267</v>
      </c>
      <c r="CK65" s="89" t="s">
        <v>267</v>
      </c>
      <c r="CL65" s="89"/>
      <c r="CM65" s="89">
        <v>13.456673267345096</v>
      </c>
      <c r="CN65" s="89" t="s">
        <v>267</v>
      </c>
      <c r="CO65" s="90" t="s">
        <v>267</v>
      </c>
    </row>
    <row r="66" spans="1:93" s="10" customFormat="1" ht="11.25" customHeight="1">
      <c r="A66" s="91" t="s">
        <v>251</v>
      </c>
      <c r="B66" s="92" t="s">
        <v>266</v>
      </c>
      <c r="C66" s="78" t="s">
        <v>266</v>
      </c>
      <c r="D66" s="78" t="s">
        <v>266</v>
      </c>
      <c r="E66" s="78"/>
      <c r="F66" s="94" t="s">
        <v>267</v>
      </c>
      <c r="G66" s="94">
        <f t="shared" ref="G66:R66" si="14">(100+G59)/(100+0)*100-100</f>
        <v>-5.8675132781991977</v>
      </c>
      <c r="H66" s="94">
        <f t="shared" si="14"/>
        <v>-4.074221961193075</v>
      </c>
      <c r="I66" s="94">
        <f t="shared" si="14"/>
        <v>-4.1326651409205937</v>
      </c>
      <c r="J66" s="94">
        <f t="shared" si="14"/>
        <v>-3.8161796031482993</v>
      </c>
      <c r="K66" s="94">
        <f t="shared" si="14"/>
        <v>-0.72958591151595442</v>
      </c>
      <c r="L66" s="94">
        <f t="shared" si="14"/>
        <v>62.85966460723742</v>
      </c>
      <c r="M66" s="94">
        <f t="shared" si="14"/>
        <v>-15.519959730495174</v>
      </c>
      <c r="N66" s="94">
        <f t="shared" si="14"/>
        <v>14.861717146145239</v>
      </c>
      <c r="O66" s="93">
        <f t="shared" si="14"/>
        <v>-19.766006071562572</v>
      </c>
      <c r="P66" s="94">
        <f t="shared" si="14"/>
        <v>3.5868740904711984</v>
      </c>
      <c r="Q66" s="94">
        <f t="shared" si="14"/>
        <v>-3.9304836788684412</v>
      </c>
      <c r="R66" s="94">
        <f t="shared" si="14"/>
        <v>-29.204895378706283</v>
      </c>
      <c r="S66" s="94" t="s">
        <v>268</v>
      </c>
      <c r="T66" s="94" t="s">
        <v>268</v>
      </c>
      <c r="U66" s="94"/>
      <c r="V66" s="94" t="s">
        <v>268</v>
      </c>
      <c r="W66" s="94" t="s">
        <v>268</v>
      </c>
      <c r="X66" s="94">
        <f>(100+X59)/(100+0)*100-100</f>
        <v>8.0444682755926635</v>
      </c>
      <c r="Y66" s="94">
        <f>(100+Y59)/(100+0.2)*100-100</f>
        <v>-3.1371083880297306</v>
      </c>
      <c r="Z66" s="94">
        <f>(100+Z59)/(100+1.4)*100-100</f>
        <v>-1.6053404849466091</v>
      </c>
      <c r="AA66" s="94">
        <f>(100+AA59)/(100+0.7)*100-100</f>
        <v>-4.531001981509263</v>
      </c>
      <c r="AB66" s="94">
        <f>(100+AB59)/(100-0.8)*100-100</f>
        <v>6.5685762485195482</v>
      </c>
      <c r="AC66" s="94">
        <f>(100+AC59)/(100+1.7)*100-100</f>
        <v>-3.0251027307737388</v>
      </c>
      <c r="AD66" s="94">
        <f>(100+AD59)/(100-7.7)*100-100</f>
        <v>5.5344826555625275</v>
      </c>
      <c r="AE66" s="93">
        <f>(100+AE59)/(100+7.2)*100-100</f>
        <v>-7.6343263588044152</v>
      </c>
      <c r="AF66" s="91" t="s">
        <v>251</v>
      </c>
      <c r="AG66" s="94">
        <f>(100+AG59)/(100+0.9)*100-100</f>
        <v>4.0694297338921075</v>
      </c>
      <c r="AH66" s="94">
        <f>(100+AH59)/(100+3.1)*100-100</f>
        <v>2.1381204394201063</v>
      </c>
      <c r="AI66" s="94">
        <f>(100+AI59)/(100+2.4)*100-100</f>
        <v>1.9358326216710537</v>
      </c>
      <c r="AJ66" s="94">
        <f>(100+AJ59)/(100+2.5)*100-100</f>
        <v>14.778769449973566</v>
      </c>
      <c r="AK66" s="94">
        <f>(100+AK59)/(100+0)*100-100</f>
        <v>-5.5792660684322044</v>
      </c>
      <c r="AL66" s="94">
        <f>(100+AL59)/(100+0)*100-100</f>
        <v>-19.960521780906333</v>
      </c>
      <c r="AM66" s="94">
        <f>(100+AM59)/(100-1.2)*100-100</f>
        <v>-4.6087294104597589</v>
      </c>
      <c r="AN66" s="94">
        <f>(100+AN59)/(100-3.9)*100-100</f>
        <v>6.3713648835934862</v>
      </c>
      <c r="AO66" s="94">
        <f>(100+AO59)/(100-0.3)*100-100</f>
        <v>-13.103301943719828</v>
      </c>
      <c r="AP66" s="94">
        <f>(100+AP59)/(100-1.7)*100-100</f>
        <v>6.8272933739401935</v>
      </c>
      <c r="AQ66" s="94">
        <f>(100+AQ59)/(100-1.3)*100-100</f>
        <v>7.6122581469290793</v>
      </c>
      <c r="AR66" s="94">
        <f>(100+AR59)/(100-2.2)*100-100</f>
        <v>5.7165471010411864</v>
      </c>
      <c r="AS66" s="94">
        <f>(100+AS59)/(100-4.2)*100-100</f>
        <v>3.2160642745627115</v>
      </c>
      <c r="AT66" s="93">
        <f>(100+AT59)/(100+0)*100-100</f>
        <v>7.6971288218853289</v>
      </c>
      <c r="AU66" s="93">
        <f>(100+AU59)/(100-1)*100-100</f>
        <v>-29.828430062810313</v>
      </c>
      <c r="AV66" s="94">
        <f>(100+AV59)/(100-2.4)*100-100</f>
        <v>-45.734896952321058</v>
      </c>
      <c r="AW66" s="94">
        <f>(100+AW59)/(100+1.3)*100-100</f>
        <v>-24.463825475192934</v>
      </c>
      <c r="AX66" s="94">
        <f>(100+AX59)/(100-7.7)*100-100</f>
        <v>-55.152860469469459</v>
      </c>
      <c r="AY66" s="94">
        <f>(100+AY59)/(100-0.4)*100-100</f>
        <v>-4.0199182427092239</v>
      </c>
      <c r="AZ66" s="94">
        <f>(100+AZ59)/(100+0.7)*100-100</f>
        <v>7.0452727286800751</v>
      </c>
      <c r="BA66" s="94">
        <f>(100+BA59)/(100+0)*100-100</f>
        <v>14.472792955520447</v>
      </c>
      <c r="BB66" s="94">
        <f>(100+BB59)/(100+2.4)*100-100</f>
        <v>-13.479282873657525</v>
      </c>
      <c r="BC66" s="94">
        <f>(100+BC59)/(100-6.1)*100-100</f>
        <v>-79.523413555099069</v>
      </c>
      <c r="BD66" s="94">
        <f>(100+BD59)/(100+1.3)*100-100</f>
        <v>1.4365077658764704</v>
      </c>
      <c r="BE66" s="94">
        <f>(100+BE59)/(100+6.2)*100-100</f>
        <v>-14.517172510438556</v>
      </c>
      <c r="BF66" s="94">
        <f>(100+BF59)/(100+7.4)*100-100</f>
        <v>-2.2057321618025156</v>
      </c>
      <c r="BG66" s="94">
        <f>(100+BG59)/(100-0.6)*100-100</f>
        <v>-25.584886424882839</v>
      </c>
      <c r="BH66" s="94">
        <f>(100+BH59)/(100+3.8)*100-100</f>
        <v>-22.43102047867248</v>
      </c>
      <c r="BI66" s="94">
        <f>(100+BI59)/(100-0.1)*100-100</f>
        <v>14.335653668667874</v>
      </c>
      <c r="BJ66" s="94">
        <f>(100+BJ59)/(100-0.1)*100-100</f>
        <v>8.0446276849494893</v>
      </c>
      <c r="BK66" s="93">
        <f>(100+BK59)/(100+0)*100-100</f>
        <v>-20.239910313901348</v>
      </c>
      <c r="BL66" s="91" t="s">
        <v>251</v>
      </c>
      <c r="BM66" s="94">
        <f>(100+BM59)/(100+0.4)*100-100</f>
        <v>-7.8756435069111177</v>
      </c>
      <c r="BN66" s="94" t="s">
        <v>246</v>
      </c>
      <c r="BO66" s="94">
        <f>(100+BO59)/(100+1.5)*100-100</f>
        <v>-0.76075717578285662</v>
      </c>
      <c r="BP66" s="94">
        <f>(100+BP59)/(100-0.7)*100-100</f>
        <v>-32.561676634139445</v>
      </c>
      <c r="BQ66" s="94">
        <f>(100+BQ59)/(100-0.1)*100-100</f>
        <v>-9.5597586761848419</v>
      </c>
      <c r="BR66" s="94">
        <f>(100+BR59)/(100+0.1)*100-100</f>
        <v>-26.127101802440393</v>
      </c>
      <c r="BS66" s="94">
        <f>(100+BS59)/(100+0.1)*100-100</f>
        <v>-12.441660700938556</v>
      </c>
      <c r="BT66" s="94">
        <f>(100+BT59)/(100-0.7)*100-100</f>
        <v>10.977891253843367</v>
      </c>
      <c r="BU66" s="94">
        <f>(100+BU59)/(100+1.9)*100-100</f>
        <v>18.691856887460574</v>
      </c>
      <c r="BV66" s="94">
        <f>(100+BV59)/(100+2.5)*100-100</f>
        <v>33.252788041972934</v>
      </c>
      <c r="BW66" s="94">
        <f>(100+BW59)/(100+0.3)*100-100</f>
        <v>23.079038745831483</v>
      </c>
      <c r="BX66" s="94">
        <f>(100+BX59)/(100+0)*100-100</f>
        <v>-17.804655227200513</v>
      </c>
      <c r="BY66" s="94">
        <f>(100+BY59)/(100-1.1)*100-100</f>
        <v>5.5610471404353206</v>
      </c>
      <c r="BZ66" s="94">
        <f>(100+BZ59)/(100-5)*100-100</f>
        <v>58.143824824250629</v>
      </c>
      <c r="CA66" s="93">
        <f>(100+CA59)/(100-2.8)*100-100</f>
        <v>2.7419865687975999</v>
      </c>
      <c r="CB66" s="94">
        <f>(100+CB59)/(100+0.3)*100-100</f>
        <v>-9.9956774407995681</v>
      </c>
      <c r="CC66" s="94">
        <f>(100+CC59)/(100-0.1)*100-100</f>
        <v>2.1919591007521149</v>
      </c>
      <c r="CD66" s="94" t="s">
        <v>267</v>
      </c>
      <c r="CE66" s="94">
        <f>(100+CE59)/(100+1.4)*100-100</f>
        <v>-6.3000270348917695</v>
      </c>
      <c r="CF66" s="94" t="s">
        <v>267</v>
      </c>
      <c r="CG66" s="94">
        <f>(100+CG59)/(100+0)*100-100</f>
        <v>-5.7337789103982288</v>
      </c>
      <c r="CH66" s="94" t="s">
        <v>269</v>
      </c>
      <c r="CI66" s="94" t="s">
        <v>269</v>
      </c>
      <c r="CJ66" s="94" t="s">
        <v>267</v>
      </c>
      <c r="CK66" s="94" t="s">
        <v>267</v>
      </c>
      <c r="CL66" s="94"/>
      <c r="CM66" s="94">
        <f>(100+CM59)/(100+0)*100-100</f>
        <v>-5.4480710911991821</v>
      </c>
      <c r="CN66" s="94" t="s">
        <v>267</v>
      </c>
      <c r="CO66" s="93" t="s">
        <v>267</v>
      </c>
    </row>
    <row r="67" spans="1:93" s="10" customFormat="1" ht="16.5" customHeight="1">
      <c r="A67" s="10" t="s">
        <v>272</v>
      </c>
    </row>
  </sheetData>
  <phoneticPr fontId="0"/>
  <printOptions horizontalCentered="1" verticalCentered="1"/>
  <pageMargins left="0.27559055118110237" right="0.31496062992125984" top="0.98425196850393704" bottom="0.19685039370078741" header="0.51181102362204722" footer="0.19685039370078741"/>
  <pageSetup paperSize="9" orientation="portrait" horizontalDpi="200" verticalDpi="20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富山市勤労者</vt:lpstr>
      <vt:lpstr>富山市勤労者!Print_Area</vt:lpstr>
    </vt:vector>
  </TitlesOfParts>
  <Company>富山県統計課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生計農林課</dc:creator>
  <cp:lastModifiedBy>555860</cp:lastModifiedBy>
  <dcterms:created xsi:type="dcterms:W3CDTF">2000-08-31T23:48:29Z</dcterms:created>
  <dcterms:modified xsi:type="dcterms:W3CDTF">2017-05-29T07:10:14Z</dcterms:modified>
</cp:coreProperties>
</file>