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4 h17" sheetId="1" r:id="rId1"/>
  </sheets>
  <definedNames/>
  <calcPr fullCalcOnLoad="1"/>
</workbook>
</file>

<file path=xl/sharedStrings.xml><?xml version="1.0" encoding="utf-8"?>
<sst xmlns="http://schemas.openxmlformats.org/spreadsheetml/2006/main" count="117" uniqueCount="30">
  <si>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</si>
  <si>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</si>
  <si>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</si>
  <si>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</si>
  <si>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</si>
  <si>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</si>
  <si>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</si>
  <si>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</si>
  <si>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</si>
  <si>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</si>
  <si>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</si>
  <si>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</si>
  <si>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</si>
  <si>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</si>
  <si>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</si>
  <si>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平成13年</t>
  </si>
  <si>
    <t>平成14年</t>
  </si>
  <si>
    <t>平成15年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</si>
  <si>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</si>
  <si>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</si>
  <si>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</si>
  <si>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</si>
  <si>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</si>
  <si>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</si>
  <si>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</si>
  <si>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平成17年</t>
  </si>
  <si>
    <t>資料　富山県港湾空港課</t>
  </si>
  <si>
    <t>平成16年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</si>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</sst>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7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workbookViewId="0" topLeftCell="A1">
      <pane xSplit="5" topLeftCell="L1" activePane="topRight" state="frozen"/>
      <selection pane="topLeft" activeCell="A1" sqref="A1"/>
      <selection pane="topRight" activeCell="L3" sqref="L3:S26"/>
    </sheetView>
  </sheetViews>
  <sheetFormatPr defaultColWidth="9.00390625" defaultRowHeight="13.5"/>
  <cols>
    <col min="1" max="1" width="1.25" style="1" customWidth="1"/>
    <col min="2" max="2" width="8.50390625" style="1" customWidth="1"/>
    <col min="3" max="3" width="1.12109375" style="1" customWidth="1"/>
    <col min="4" max="4" width="8.50390625" style="1" customWidth="1"/>
    <col min="5" max="5" width="1.2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1.125" style="1" customWidth="1"/>
    <col min="11" max="11" width="12.125" style="1" customWidth="1"/>
    <col min="12" max="12" width="9.625" style="1" customWidth="1"/>
    <col min="13" max="13" width="11.125" style="1" customWidth="1"/>
    <col min="14" max="14" width="9.625" style="1" customWidth="1"/>
    <col min="15" max="15" width="12.125" style="1" customWidth="1"/>
    <col min="16" max="16" width="9.625" style="1" customWidth="1"/>
    <col min="17" max="17" width="12.125" style="1" customWidth="1"/>
    <col min="18" max="18" width="8.75390625" style="1" customWidth="1"/>
    <col min="19" max="19" width="11.25390625" style="1" customWidth="1"/>
    <col min="20" max="20" width="8.0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22" t="s">
        <v>23</v>
      </c>
      <c r="H1" s="45" t="s">
        <v>24</v>
      </c>
      <c r="I1" s="46"/>
      <c r="J1" s="46"/>
      <c r="K1" s="20"/>
      <c r="L1" s="3"/>
      <c r="M1" s="45" t="s">
        <v>0</v>
      </c>
      <c r="N1" s="46"/>
      <c r="O1" s="46"/>
      <c r="P1" s="3"/>
      <c r="R1" s="21" t="s">
        <v>1</v>
      </c>
      <c r="S1" s="4"/>
    </row>
    <row r="2" spans="7:19" ht="2.25" customHeight="1">
      <c r="G2" s="2"/>
      <c r="H2" s="5"/>
      <c r="I2" s="3"/>
      <c r="J2" s="3"/>
      <c r="K2" s="3"/>
      <c r="L2" s="3"/>
      <c r="M2" s="3"/>
      <c r="N2" s="3"/>
      <c r="O2" s="3"/>
      <c r="P2" s="3"/>
      <c r="S2" s="6"/>
    </row>
    <row r="3" spans="1:19" ht="12" customHeight="1">
      <c r="A3" s="7"/>
      <c r="B3" s="47" t="s">
        <v>2</v>
      </c>
      <c r="C3" s="47"/>
      <c r="D3" s="47"/>
      <c r="E3" s="7"/>
      <c r="F3" s="43" t="s">
        <v>3</v>
      </c>
      <c r="G3" s="43"/>
      <c r="H3" s="43" t="s">
        <v>18</v>
      </c>
      <c r="I3" s="43"/>
      <c r="J3" s="43" t="s">
        <v>19</v>
      </c>
      <c r="K3" s="44"/>
      <c r="L3" s="49" t="s">
        <v>20</v>
      </c>
      <c r="M3" s="43"/>
      <c r="N3" s="43" t="s">
        <v>21</v>
      </c>
      <c r="O3" s="43"/>
      <c r="P3" s="43" t="s">
        <v>22</v>
      </c>
      <c r="Q3" s="43"/>
      <c r="R3" s="43" t="s">
        <v>4</v>
      </c>
      <c r="S3" s="44"/>
    </row>
    <row r="4" spans="1:19" ht="12" customHeight="1">
      <c r="A4" s="8"/>
      <c r="B4" s="48"/>
      <c r="C4" s="48"/>
      <c r="D4" s="48"/>
      <c r="E4" s="8"/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50" t="s">
        <v>6</v>
      </c>
      <c r="L4" s="10" t="s">
        <v>5</v>
      </c>
      <c r="M4" s="9" t="s">
        <v>6</v>
      </c>
      <c r="N4" s="9" t="s">
        <v>5</v>
      </c>
      <c r="O4" s="9" t="s">
        <v>6</v>
      </c>
      <c r="P4" s="9" t="s">
        <v>5</v>
      </c>
      <c r="Q4" s="9" t="s">
        <v>6</v>
      </c>
      <c r="R4" s="9" t="s">
        <v>5</v>
      </c>
      <c r="S4" s="11" t="s">
        <v>6</v>
      </c>
    </row>
    <row r="5" spans="6:19" ht="3" customHeight="1">
      <c r="F5" s="12"/>
      <c r="G5" s="26"/>
      <c r="L5" s="26"/>
      <c r="M5" s="26"/>
      <c r="N5" s="26"/>
      <c r="O5" s="26"/>
      <c r="P5" s="26"/>
      <c r="Q5" s="26"/>
      <c r="R5" s="26"/>
      <c r="S5" s="26"/>
    </row>
    <row r="6" spans="2:19" ht="10.5" customHeight="1">
      <c r="B6" s="38" t="s">
        <v>15</v>
      </c>
      <c r="C6" s="38"/>
      <c r="D6" s="38"/>
      <c r="F6" s="14">
        <v>46527</v>
      </c>
      <c r="G6" s="15">
        <v>437129</v>
      </c>
      <c r="H6" s="15">
        <v>416</v>
      </c>
      <c r="I6" s="15">
        <v>191361</v>
      </c>
      <c r="J6" s="15">
        <v>384</v>
      </c>
      <c r="K6" s="15">
        <v>321898</v>
      </c>
      <c r="L6" s="15">
        <v>863</v>
      </c>
      <c r="M6" s="15">
        <v>1798537</v>
      </c>
      <c r="N6" s="15">
        <v>880</v>
      </c>
      <c r="O6" s="15">
        <v>3467796</v>
      </c>
      <c r="P6" s="15">
        <v>97</v>
      </c>
      <c r="Q6" s="15">
        <v>758447</v>
      </c>
      <c r="R6" s="15">
        <v>227</v>
      </c>
      <c r="S6" s="15">
        <v>7276036</v>
      </c>
    </row>
    <row r="7" spans="2:19" ht="10.5" customHeight="1">
      <c r="B7" s="38" t="s">
        <v>16</v>
      </c>
      <c r="C7" s="38"/>
      <c r="D7" s="38"/>
      <c r="F7" s="14">
        <v>46166</v>
      </c>
      <c r="G7" s="15">
        <v>433282</v>
      </c>
      <c r="H7" s="15">
        <v>466</v>
      </c>
      <c r="I7" s="15">
        <v>210015</v>
      </c>
      <c r="J7" s="15">
        <v>392</v>
      </c>
      <c r="K7" s="15">
        <v>327092</v>
      </c>
      <c r="L7" s="15">
        <v>802</v>
      </c>
      <c r="M7" s="15">
        <v>1685109</v>
      </c>
      <c r="N7" s="15">
        <v>875</v>
      </c>
      <c r="O7" s="15">
        <v>3589459</v>
      </c>
      <c r="P7" s="15">
        <v>130</v>
      </c>
      <c r="Q7" s="15">
        <v>1017481</v>
      </c>
      <c r="R7" s="15">
        <v>263</v>
      </c>
      <c r="S7" s="15">
        <v>8215948</v>
      </c>
    </row>
    <row r="8" spans="1:19" ht="10.5" customHeight="1">
      <c r="A8" s="13"/>
      <c r="B8" s="38" t="s">
        <v>17</v>
      </c>
      <c r="C8" s="38"/>
      <c r="D8" s="38"/>
      <c r="F8" s="14">
        <v>45715</v>
      </c>
      <c r="G8" s="15">
        <v>414058</v>
      </c>
      <c r="H8" s="15">
        <v>415</v>
      </c>
      <c r="I8" s="15">
        <v>189210</v>
      </c>
      <c r="J8" s="15">
        <v>506</v>
      </c>
      <c r="K8" s="15">
        <v>417323</v>
      </c>
      <c r="L8" s="15">
        <v>858</v>
      </c>
      <c r="M8" s="15">
        <v>1751578</v>
      </c>
      <c r="N8" s="15">
        <v>718</v>
      </c>
      <c r="O8" s="15">
        <v>2940268</v>
      </c>
      <c r="P8" s="15">
        <v>184</v>
      </c>
      <c r="Q8" s="15">
        <v>1537321</v>
      </c>
      <c r="R8" s="15">
        <v>256</v>
      </c>
      <c r="S8" s="15">
        <v>7993699</v>
      </c>
    </row>
    <row r="9" spans="1:21" ht="10.5" customHeight="1">
      <c r="A9" s="13"/>
      <c r="B9" s="38" t="s">
        <v>27</v>
      </c>
      <c r="C9" s="38"/>
      <c r="D9" s="38"/>
      <c r="F9" s="14">
        <v>19710</v>
      </c>
      <c r="G9" s="15">
        <v>261231</v>
      </c>
      <c r="H9" s="15">
        <v>494</v>
      </c>
      <c r="I9" s="15">
        <v>211446</v>
      </c>
      <c r="J9" s="15">
        <v>458</v>
      </c>
      <c r="K9" s="15">
        <v>375341</v>
      </c>
      <c r="L9" s="15">
        <v>902</v>
      </c>
      <c r="M9" s="15">
        <v>1833954</v>
      </c>
      <c r="N9" s="15">
        <v>706</v>
      </c>
      <c r="O9" s="15">
        <v>2872977</v>
      </c>
      <c r="P9" s="15">
        <v>224</v>
      </c>
      <c r="Q9" s="15">
        <v>1708087</v>
      </c>
      <c r="R9" s="15">
        <v>263</v>
      </c>
      <c r="S9" s="15">
        <v>8520684</v>
      </c>
      <c r="T9" s="23">
        <f>R9+P9+N9+L9+J9+H9+F9</f>
        <v>22757</v>
      </c>
      <c r="U9" s="23">
        <f>S9+Q9+O9+M9+K9+I9+G9</f>
        <v>15783720</v>
      </c>
    </row>
    <row r="10" spans="1:21" s="16" customFormat="1" ht="10.5" customHeight="1">
      <c r="A10" s="17"/>
      <c r="B10" s="39" t="s">
        <v>25</v>
      </c>
      <c r="C10" s="39"/>
      <c r="D10" s="39"/>
      <c r="F10" s="18">
        <f>SUM(F12:F13)</f>
        <v>26321</v>
      </c>
      <c r="G10" s="19">
        <f aca="true" t="shared" si="0" ref="G10:S10">SUM(G12:G13)</f>
        <v>292319</v>
      </c>
      <c r="H10" s="19">
        <f t="shared" si="0"/>
        <v>568</v>
      </c>
      <c r="I10" s="19">
        <f t="shared" si="0"/>
        <v>249394</v>
      </c>
      <c r="J10" s="19">
        <f t="shared" si="0"/>
        <v>452</v>
      </c>
      <c r="K10" s="19">
        <f t="shared" si="0"/>
        <v>369498</v>
      </c>
      <c r="L10" s="19">
        <f t="shared" si="0"/>
        <v>885</v>
      </c>
      <c r="M10" s="19">
        <f t="shared" si="0"/>
        <v>1788861</v>
      </c>
      <c r="N10" s="19">
        <f t="shared" si="0"/>
        <v>769</v>
      </c>
      <c r="O10" s="19">
        <f>SUM(O12:O13)</f>
        <v>3064958</v>
      </c>
      <c r="P10" s="19">
        <f t="shared" si="0"/>
        <v>201</v>
      </c>
      <c r="Q10" s="19">
        <f t="shared" si="0"/>
        <v>1468586</v>
      </c>
      <c r="R10" s="19">
        <f t="shared" si="0"/>
        <v>222</v>
      </c>
      <c r="S10" s="19">
        <f t="shared" si="0"/>
        <v>7412733</v>
      </c>
      <c r="T10" s="36">
        <f aca="true" t="shared" si="1" ref="T10:T25">R10+P10+N10+L10+J10+H10+F10</f>
        <v>29418</v>
      </c>
      <c r="U10" s="36">
        <f aca="true" t="shared" si="2" ref="U10:U25">S10+Q10+O10+M10+K10+I10+G10</f>
        <v>14646349</v>
      </c>
    </row>
    <row r="11" spans="2:21" ht="3" customHeight="1">
      <c r="B11" s="13"/>
      <c r="C11" s="13"/>
      <c r="D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3"/>
      <c r="U11" s="23"/>
    </row>
    <row r="12" spans="2:21" ht="10.5" customHeight="1">
      <c r="B12" s="40" t="s">
        <v>7</v>
      </c>
      <c r="C12" s="40"/>
      <c r="D12" s="25" t="s">
        <v>8</v>
      </c>
      <c r="E12" s="26"/>
      <c r="F12" s="14" t="s">
        <v>28</v>
      </c>
      <c r="G12" s="15" t="s">
        <v>28</v>
      </c>
      <c r="H12" s="15" t="s">
        <v>28</v>
      </c>
      <c r="I12" s="15" t="s">
        <v>28</v>
      </c>
      <c r="J12" s="24">
        <f>J15+J18+J2</f>
        <v>52</v>
      </c>
      <c r="K12" s="24">
        <f>K15+K18+K2</f>
        <v>43699</v>
      </c>
      <c r="L12" s="24">
        <f aca="true" t="shared" si="3" ref="L12:O13">L15+L18+L21</f>
        <v>633</v>
      </c>
      <c r="M12" s="24">
        <f t="shared" si="3"/>
        <v>1168161</v>
      </c>
      <c r="N12" s="24">
        <f t="shared" si="3"/>
        <v>485</v>
      </c>
      <c r="O12" s="24">
        <f t="shared" si="3"/>
        <v>1885830</v>
      </c>
      <c r="P12" s="24">
        <f>P21</f>
        <v>200</v>
      </c>
      <c r="Q12" s="24">
        <f>Q21</f>
        <v>1462401</v>
      </c>
      <c r="R12" s="24">
        <f>R15+R18+R21</f>
        <v>215</v>
      </c>
      <c r="S12" s="24">
        <f>S15+S18+S21</f>
        <v>7186856</v>
      </c>
      <c r="T12" s="23" t="e">
        <f t="shared" si="1"/>
        <v>#VALUE!</v>
      </c>
      <c r="U12" s="23" t="e">
        <f t="shared" si="2"/>
        <v>#VALUE!</v>
      </c>
    </row>
    <row r="13" spans="2:21" ht="10.5" customHeight="1">
      <c r="B13" s="40"/>
      <c r="C13" s="40"/>
      <c r="D13" s="25" t="s">
        <v>9</v>
      </c>
      <c r="E13" s="26"/>
      <c r="F13" s="14">
        <f>F16+F19+F25</f>
        <v>26321</v>
      </c>
      <c r="G13" s="15">
        <f>G16+G19+G25</f>
        <v>292319</v>
      </c>
      <c r="H13" s="15">
        <f>H16+H19+H22+H25</f>
        <v>568</v>
      </c>
      <c r="I13" s="15">
        <f>I16+I19+I22+I25</f>
        <v>249394</v>
      </c>
      <c r="J13" s="15">
        <f>J16+J19+J22</f>
        <v>400</v>
      </c>
      <c r="K13" s="15">
        <f>K16+K19+K22</f>
        <v>325799</v>
      </c>
      <c r="L13" s="15">
        <f t="shared" si="3"/>
        <v>252</v>
      </c>
      <c r="M13" s="15">
        <f t="shared" si="3"/>
        <v>620700</v>
      </c>
      <c r="N13" s="15">
        <f t="shared" si="3"/>
        <v>284</v>
      </c>
      <c r="O13" s="15">
        <f t="shared" si="3"/>
        <v>1179128</v>
      </c>
      <c r="P13" s="15">
        <f>P22</f>
        <v>1</v>
      </c>
      <c r="Q13" s="15">
        <f>Q22</f>
        <v>6185</v>
      </c>
      <c r="R13" s="15">
        <f>R16+R19+R22</f>
        <v>7</v>
      </c>
      <c r="S13" s="15">
        <f>S16+S19+S22</f>
        <v>225877</v>
      </c>
      <c r="T13" s="23">
        <f t="shared" si="1"/>
        <v>27833</v>
      </c>
      <c r="U13" s="23">
        <f t="shared" si="2"/>
        <v>2899402</v>
      </c>
    </row>
    <row r="14" spans="2:21" s="28" customFormat="1" ht="10.5" customHeight="1">
      <c r="B14" s="41" t="s">
        <v>11</v>
      </c>
      <c r="C14" s="30"/>
      <c r="D14" s="29" t="s">
        <v>10</v>
      </c>
      <c r="E14" s="30"/>
      <c r="F14" s="31">
        <f>SUM(F15:F16)</f>
        <v>12478</v>
      </c>
      <c r="G14" s="32">
        <f aca="true" t="shared" si="4" ref="G14:S14">SUM(G15:G16)</f>
        <v>85230</v>
      </c>
      <c r="H14" s="32">
        <f t="shared" si="4"/>
        <v>142</v>
      </c>
      <c r="I14" s="32">
        <f t="shared" si="4"/>
        <v>63450</v>
      </c>
      <c r="J14" s="32">
        <f t="shared" si="4"/>
        <v>144</v>
      </c>
      <c r="K14" s="32">
        <f t="shared" si="4"/>
        <v>121830</v>
      </c>
      <c r="L14" s="32">
        <f t="shared" si="4"/>
        <v>126</v>
      </c>
      <c r="M14" s="32">
        <f t="shared" si="4"/>
        <v>263529</v>
      </c>
      <c r="N14" s="32">
        <f t="shared" si="4"/>
        <v>218</v>
      </c>
      <c r="O14" s="32">
        <f t="shared" si="4"/>
        <v>846555</v>
      </c>
      <c r="P14" s="32" t="s">
        <v>28</v>
      </c>
      <c r="Q14" s="32" t="s">
        <v>28</v>
      </c>
      <c r="R14" s="32">
        <f t="shared" si="4"/>
        <v>53</v>
      </c>
      <c r="S14" s="32">
        <f t="shared" si="4"/>
        <v>699509</v>
      </c>
      <c r="T14" s="33" t="e">
        <f t="shared" si="1"/>
        <v>#VALUE!</v>
      </c>
      <c r="U14" s="33" t="e">
        <f t="shared" si="2"/>
        <v>#VALUE!</v>
      </c>
    </row>
    <row r="15" spans="2:21" s="28" customFormat="1" ht="10.5" customHeight="1">
      <c r="B15" s="42"/>
      <c r="C15" s="30"/>
      <c r="D15" s="29" t="s">
        <v>8</v>
      </c>
      <c r="E15" s="30"/>
      <c r="F15" s="31" t="s">
        <v>28</v>
      </c>
      <c r="G15" s="32" t="s">
        <v>28</v>
      </c>
      <c r="H15" s="32" t="s">
        <v>28</v>
      </c>
      <c r="I15" s="32" t="s">
        <v>29</v>
      </c>
      <c r="J15" s="35">
        <v>13</v>
      </c>
      <c r="K15" s="35">
        <v>11382</v>
      </c>
      <c r="L15" s="35">
        <v>33</v>
      </c>
      <c r="M15" s="35">
        <v>53327</v>
      </c>
      <c r="N15" s="35">
        <v>93</v>
      </c>
      <c r="O15" s="35">
        <v>299501</v>
      </c>
      <c r="P15" s="32" t="s">
        <v>28</v>
      </c>
      <c r="Q15" s="32" t="s">
        <v>28</v>
      </c>
      <c r="R15" s="35">
        <v>52</v>
      </c>
      <c r="S15" s="35">
        <v>670653</v>
      </c>
      <c r="T15" s="33" t="e">
        <f t="shared" si="1"/>
        <v>#VALUE!</v>
      </c>
      <c r="U15" s="33" t="e">
        <f t="shared" si="2"/>
        <v>#VALUE!</v>
      </c>
    </row>
    <row r="16" spans="2:21" s="28" customFormat="1" ht="10.5" customHeight="1">
      <c r="B16" s="42"/>
      <c r="C16" s="30"/>
      <c r="D16" s="29" t="s">
        <v>9</v>
      </c>
      <c r="E16" s="30"/>
      <c r="F16" s="31">
        <f>12473+5</f>
        <v>12478</v>
      </c>
      <c r="G16" s="32">
        <f>85096+134</f>
        <v>85230</v>
      </c>
      <c r="H16" s="32">
        <v>142</v>
      </c>
      <c r="I16" s="32">
        <f>59660+3790</f>
        <v>63450</v>
      </c>
      <c r="J16" s="32">
        <v>131</v>
      </c>
      <c r="K16" s="32">
        <f>109829+619</f>
        <v>110448</v>
      </c>
      <c r="L16" s="32">
        <v>93</v>
      </c>
      <c r="M16" s="32">
        <f>193810+16392</f>
        <v>210202</v>
      </c>
      <c r="N16" s="32">
        <v>125</v>
      </c>
      <c r="O16" s="32">
        <f>543703+3351</f>
        <v>547054</v>
      </c>
      <c r="P16" s="32" t="s">
        <v>28</v>
      </c>
      <c r="Q16" s="32" t="s">
        <v>28</v>
      </c>
      <c r="R16" s="32">
        <v>1</v>
      </c>
      <c r="S16" s="32">
        <v>28856</v>
      </c>
      <c r="T16" s="33" t="e">
        <f>R16+P16+N16+L16+J16+H16+F16</f>
        <v>#VALUE!</v>
      </c>
      <c r="U16" s="33" t="e">
        <f t="shared" si="2"/>
        <v>#VALUE!</v>
      </c>
    </row>
    <row r="17" spans="2:21" s="28" customFormat="1" ht="10.5" customHeight="1">
      <c r="B17" s="41" t="s">
        <v>12</v>
      </c>
      <c r="C17" s="30"/>
      <c r="D17" s="29" t="s">
        <v>10</v>
      </c>
      <c r="E17" s="30"/>
      <c r="F17" s="31">
        <f>SUM(F18:F19)</f>
        <v>1613</v>
      </c>
      <c r="G17" s="32">
        <f aca="true" t="shared" si="5" ref="G17:O17">SUM(G18:G19)</f>
        <v>15819</v>
      </c>
      <c r="H17" s="32">
        <f t="shared" si="5"/>
        <v>210</v>
      </c>
      <c r="I17" s="32">
        <f t="shared" si="5"/>
        <v>103452</v>
      </c>
      <c r="J17" s="32">
        <f t="shared" si="5"/>
        <v>298</v>
      </c>
      <c r="K17" s="32">
        <f t="shared" si="5"/>
        <v>240254</v>
      </c>
      <c r="L17" s="32">
        <f t="shared" si="5"/>
        <v>529</v>
      </c>
      <c r="M17" s="32">
        <f t="shared" si="5"/>
        <v>1028280</v>
      </c>
      <c r="N17" s="32">
        <f t="shared" si="5"/>
        <v>264</v>
      </c>
      <c r="O17" s="32">
        <f t="shared" si="5"/>
        <v>1038753</v>
      </c>
      <c r="P17" s="32" t="s">
        <v>28</v>
      </c>
      <c r="Q17" s="32" t="s">
        <v>28</v>
      </c>
      <c r="R17" s="32">
        <f>SUM(R18:R19)</f>
        <v>35</v>
      </c>
      <c r="S17" s="32">
        <f>SUM(S18:S19)</f>
        <v>3108117</v>
      </c>
      <c r="T17" s="33" t="e">
        <f t="shared" si="1"/>
        <v>#VALUE!</v>
      </c>
      <c r="U17" s="33" t="e">
        <f t="shared" si="2"/>
        <v>#VALUE!</v>
      </c>
    </row>
    <row r="18" spans="2:21" s="28" customFormat="1" ht="10.5" customHeight="1">
      <c r="B18" s="41"/>
      <c r="C18" s="30"/>
      <c r="D18" s="29" t="s">
        <v>8</v>
      </c>
      <c r="E18" s="30"/>
      <c r="F18" s="31" t="s">
        <v>28</v>
      </c>
      <c r="G18" s="32" t="s">
        <v>28</v>
      </c>
      <c r="H18" s="32" t="s">
        <v>28</v>
      </c>
      <c r="I18" s="32" t="s">
        <v>28</v>
      </c>
      <c r="J18" s="35">
        <v>39</v>
      </c>
      <c r="K18" s="35">
        <v>32317</v>
      </c>
      <c r="L18" s="35">
        <v>376</v>
      </c>
      <c r="M18" s="35">
        <v>631158</v>
      </c>
      <c r="N18" s="35">
        <v>152</v>
      </c>
      <c r="O18" s="35">
        <v>625841</v>
      </c>
      <c r="P18" s="32" t="s">
        <v>28</v>
      </c>
      <c r="Q18" s="32" t="s">
        <v>28</v>
      </c>
      <c r="R18" s="35">
        <v>33</v>
      </c>
      <c r="S18" s="35">
        <v>3012614</v>
      </c>
      <c r="T18" s="33" t="e">
        <f t="shared" si="1"/>
        <v>#VALUE!</v>
      </c>
      <c r="U18" s="33" t="e">
        <f t="shared" si="2"/>
        <v>#VALUE!</v>
      </c>
    </row>
    <row r="19" spans="2:21" s="28" customFormat="1" ht="10.5" customHeight="1">
      <c r="B19" s="41"/>
      <c r="C19" s="30"/>
      <c r="D19" s="29" t="s">
        <v>9</v>
      </c>
      <c r="E19" s="30"/>
      <c r="F19" s="31">
        <v>1613</v>
      </c>
      <c r="G19" s="32">
        <f>198+15621</f>
        <v>15819</v>
      </c>
      <c r="H19" s="32">
        <v>210</v>
      </c>
      <c r="I19" s="32">
        <v>103452</v>
      </c>
      <c r="J19" s="32">
        <v>259</v>
      </c>
      <c r="K19" s="32">
        <v>207937</v>
      </c>
      <c r="L19" s="32">
        <v>153</v>
      </c>
      <c r="M19" s="32">
        <f>396081+1041</f>
        <v>397122</v>
      </c>
      <c r="N19" s="32">
        <v>112</v>
      </c>
      <c r="O19" s="32">
        <v>412912</v>
      </c>
      <c r="P19" s="32" t="s">
        <v>28</v>
      </c>
      <c r="Q19" s="32" t="s">
        <v>28</v>
      </c>
      <c r="R19" s="32">
        <v>2</v>
      </c>
      <c r="S19" s="32">
        <v>95503</v>
      </c>
      <c r="T19" s="33" t="e">
        <f t="shared" si="1"/>
        <v>#VALUE!</v>
      </c>
      <c r="U19" s="33" t="e">
        <f t="shared" si="2"/>
        <v>#VALUE!</v>
      </c>
    </row>
    <row r="20" spans="2:21" s="28" customFormat="1" ht="10.5" customHeight="1">
      <c r="B20" s="41" t="s">
        <v>13</v>
      </c>
      <c r="C20" s="30"/>
      <c r="D20" s="29" t="s">
        <v>10</v>
      </c>
      <c r="E20" s="30"/>
      <c r="F20" s="31" t="s">
        <v>28</v>
      </c>
      <c r="G20" s="32" t="s">
        <v>28</v>
      </c>
      <c r="H20" s="35">
        <f aca="true" t="shared" si="6" ref="H20:S20">SUM(H21:H22)</f>
        <v>137</v>
      </c>
      <c r="I20" s="35">
        <f t="shared" si="6"/>
        <v>66771</v>
      </c>
      <c r="J20" s="35">
        <f t="shared" si="6"/>
        <v>20</v>
      </c>
      <c r="K20" s="35">
        <f t="shared" si="6"/>
        <v>16125</v>
      </c>
      <c r="L20" s="35">
        <f t="shared" si="6"/>
        <v>230</v>
      </c>
      <c r="M20" s="35">
        <f t="shared" si="6"/>
        <v>497052</v>
      </c>
      <c r="N20" s="35">
        <f t="shared" si="6"/>
        <v>287</v>
      </c>
      <c r="O20" s="35">
        <f t="shared" si="6"/>
        <v>1179650</v>
      </c>
      <c r="P20" s="35">
        <f t="shared" si="6"/>
        <v>201</v>
      </c>
      <c r="Q20" s="35">
        <f t="shared" si="6"/>
        <v>1468586</v>
      </c>
      <c r="R20" s="35">
        <f t="shared" si="6"/>
        <v>134</v>
      </c>
      <c r="S20" s="35">
        <f t="shared" si="6"/>
        <v>3605107</v>
      </c>
      <c r="T20" s="33" t="e">
        <f t="shared" si="1"/>
        <v>#VALUE!</v>
      </c>
      <c r="U20" s="33" t="e">
        <f t="shared" si="2"/>
        <v>#VALUE!</v>
      </c>
    </row>
    <row r="21" spans="2:21" s="28" customFormat="1" ht="10.5" customHeight="1">
      <c r="B21" s="42"/>
      <c r="C21" s="30"/>
      <c r="D21" s="29" t="s">
        <v>8</v>
      </c>
      <c r="E21" s="30"/>
      <c r="F21" s="31" t="s">
        <v>28</v>
      </c>
      <c r="G21" s="32" t="s">
        <v>28</v>
      </c>
      <c r="H21" s="32" t="s">
        <v>28</v>
      </c>
      <c r="I21" s="32" t="s">
        <v>28</v>
      </c>
      <c r="J21" s="35">
        <v>10</v>
      </c>
      <c r="K21" s="35">
        <v>8711</v>
      </c>
      <c r="L21" s="35">
        <v>224</v>
      </c>
      <c r="M21" s="35">
        <v>483676</v>
      </c>
      <c r="N21" s="35">
        <v>240</v>
      </c>
      <c r="O21" s="35">
        <v>960488</v>
      </c>
      <c r="P21" s="35">
        <v>200</v>
      </c>
      <c r="Q21" s="35">
        <v>1462401</v>
      </c>
      <c r="R21" s="35">
        <v>130</v>
      </c>
      <c r="S21" s="35">
        <v>3503589</v>
      </c>
      <c r="T21" s="33" t="e">
        <f t="shared" si="1"/>
        <v>#VALUE!</v>
      </c>
      <c r="U21" s="33" t="e">
        <f t="shared" si="2"/>
        <v>#VALUE!</v>
      </c>
    </row>
    <row r="22" spans="2:21" s="28" customFormat="1" ht="10.5" customHeight="1">
      <c r="B22" s="42"/>
      <c r="C22" s="30"/>
      <c r="D22" s="29" t="s">
        <v>9</v>
      </c>
      <c r="E22" s="30"/>
      <c r="F22" s="31" t="s">
        <v>28</v>
      </c>
      <c r="G22" s="32" t="s">
        <v>28</v>
      </c>
      <c r="H22" s="35">
        <v>137</v>
      </c>
      <c r="I22" s="35">
        <v>66771</v>
      </c>
      <c r="J22" s="35">
        <v>10</v>
      </c>
      <c r="K22" s="35">
        <v>7414</v>
      </c>
      <c r="L22" s="35">
        <v>6</v>
      </c>
      <c r="M22" s="32">
        <f>5984+7392</f>
        <v>13376</v>
      </c>
      <c r="N22" s="35">
        <v>47</v>
      </c>
      <c r="O22" s="32">
        <f>207805+5470+5887</f>
        <v>219162</v>
      </c>
      <c r="P22" s="32">
        <v>1</v>
      </c>
      <c r="Q22" s="32">
        <v>6185</v>
      </c>
      <c r="R22" s="35">
        <v>4</v>
      </c>
      <c r="S22" s="35">
        <v>101518</v>
      </c>
      <c r="T22" s="33" t="e">
        <f t="shared" si="1"/>
        <v>#VALUE!</v>
      </c>
      <c r="U22" s="33" t="e">
        <f t="shared" si="2"/>
        <v>#VALUE!</v>
      </c>
    </row>
    <row r="23" spans="2:21" s="28" customFormat="1" ht="10.5" customHeight="1">
      <c r="B23" s="41" t="s">
        <v>14</v>
      </c>
      <c r="C23" s="30"/>
      <c r="D23" s="29" t="s">
        <v>10</v>
      </c>
      <c r="E23" s="30"/>
      <c r="F23" s="34">
        <f>SUM(F24:F25)</f>
        <v>12230</v>
      </c>
      <c r="G23" s="35">
        <f>SUM(G24:G25)</f>
        <v>191270</v>
      </c>
      <c r="H23" s="35">
        <f>SUM(H24:H25)</f>
        <v>79</v>
      </c>
      <c r="I23" s="35">
        <f>SUM(I24:I25)</f>
        <v>15721</v>
      </c>
      <c r="J23" s="32" t="s">
        <v>28</v>
      </c>
      <c r="K23" s="32" t="s">
        <v>28</v>
      </c>
      <c r="L23" s="32" t="s">
        <v>28</v>
      </c>
      <c r="M23" s="32" t="s">
        <v>28</v>
      </c>
      <c r="N23" s="32" t="s">
        <v>28</v>
      </c>
      <c r="O23" s="32" t="s">
        <v>28</v>
      </c>
      <c r="P23" s="32" t="s">
        <v>28</v>
      </c>
      <c r="Q23" s="32" t="s">
        <v>28</v>
      </c>
      <c r="R23" s="32" t="s">
        <v>28</v>
      </c>
      <c r="S23" s="32" t="s">
        <v>28</v>
      </c>
      <c r="T23" s="33" t="e">
        <f t="shared" si="1"/>
        <v>#VALUE!</v>
      </c>
      <c r="U23" s="33" t="e">
        <f t="shared" si="2"/>
        <v>#VALUE!</v>
      </c>
    </row>
    <row r="24" spans="2:21" s="28" customFormat="1" ht="10.5" customHeight="1">
      <c r="B24" s="42"/>
      <c r="C24" s="30"/>
      <c r="D24" s="29" t="s">
        <v>8</v>
      </c>
      <c r="E24" s="30"/>
      <c r="F24" s="31" t="s">
        <v>28</v>
      </c>
      <c r="G24" s="32" t="s">
        <v>28</v>
      </c>
      <c r="H24" s="32" t="s">
        <v>28</v>
      </c>
      <c r="I24" s="32" t="s">
        <v>28</v>
      </c>
      <c r="J24" s="32" t="s">
        <v>28</v>
      </c>
      <c r="K24" s="32" t="s">
        <v>28</v>
      </c>
      <c r="L24" s="32" t="s">
        <v>28</v>
      </c>
      <c r="M24" s="32" t="s">
        <v>28</v>
      </c>
      <c r="N24" s="32" t="s">
        <v>28</v>
      </c>
      <c r="O24" s="32" t="s">
        <v>28</v>
      </c>
      <c r="P24" s="32" t="s">
        <v>28</v>
      </c>
      <c r="Q24" s="32" t="s">
        <v>28</v>
      </c>
      <c r="R24" s="32" t="s">
        <v>28</v>
      </c>
      <c r="S24" s="32" t="s">
        <v>28</v>
      </c>
      <c r="T24" s="33" t="e">
        <f t="shared" si="1"/>
        <v>#VALUE!</v>
      </c>
      <c r="U24" s="33" t="e">
        <f t="shared" si="2"/>
        <v>#VALUE!</v>
      </c>
    </row>
    <row r="25" spans="2:21" s="28" customFormat="1" ht="10.5" customHeight="1">
      <c r="B25" s="42"/>
      <c r="C25" s="30"/>
      <c r="D25" s="29" t="s">
        <v>9</v>
      </c>
      <c r="E25" s="30"/>
      <c r="F25" s="31">
        <v>12230</v>
      </c>
      <c r="G25" s="32">
        <v>191270</v>
      </c>
      <c r="H25" s="35">
        <v>79</v>
      </c>
      <c r="I25" s="35">
        <v>15721</v>
      </c>
      <c r="J25" s="32" t="s">
        <v>28</v>
      </c>
      <c r="K25" s="32" t="s">
        <v>28</v>
      </c>
      <c r="L25" s="32" t="s">
        <v>28</v>
      </c>
      <c r="M25" s="32" t="s">
        <v>28</v>
      </c>
      <c r="N25" s="32" t="s">
        <v>28</v>
      </c>
      <c r="O25" s="32" t="s">
        <v>28</v>
      </c>
      <c r="P25" s="32" t="s">
        <v>28</v>
      </c>
      <c r="Q25" s="32" t="s">
        <v>28</v>
      </c>
      <c r="R25" s="32" t="s">
        <v>28</v>
      </c>
      <c r="S25" s="32" t="s">
        <v>28</v>
      </c>
      <c r="T25" s="33" t="e">
        <f t="shared" si="1"/>
        <v>#VALUE!</v>
      </c>
      <c r="U25" s="33" t="e">
        <f t="shared" si="2"/>
        <v>#VALUE!</v>
      </c>
    </row>
    <row r="26" spans="5:19" ht="3" customHeight="1">
      <c r="E26" s="8"/>
      <c r="F26" s="27"/>
      <c r="G26" s="8"/>
      <c r="L26" s="8"/>
      <c r="M26" s="8"/>
      <c r="N26" s="8"/>
      <c r="O26" s="8"/>
      <c r="P26" s="8"/>
      <c r="Q26" s="8"/>
      <c r="R26" s="8"/>
      <c r="S26" s="8"/>
    </row>
    <row r="27" spans="1:19" ht="6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4" ht="10.5">
      <c r="B28" s="37" t="s">
        <v>26</v>
      </c>
      <c r="C28" s="37"/>
      <c r="D28" s="37"/>
    </row>
  </sheetData>
  <mergeCells count="21">
    <mergeCell ref="M1:O1"/>
    <mergeCell ref="B3:D4"/>
    <mergeCell ref="F3:G3"/>
    <mergeCell ref="H3:I3"/>
    <mergeCell ref="J3:K3"/>
    <mergeCell ref="L3:M3"/>
    <mergeCell ref="N3:O3"/>
    <mergeCell ref="H1:J1"/>
    <mergeCell ref="P3:Q3"/>
    <mergeCell ref="R3:S3"/>
    <mergeCell ref="B6:D6"/>
    <mergeCell ref="B7:D7"/>
    <mergeCell ref="B28:D28"/>
    <mergeCell ref="B8:D8"/>
    <mergeCell ref="B9:D9"/>
    <mergeCell ref="B10:D10"/>
    <mergeCell ref="B12:C13"/>
    <mergeCell ref="B17:B19"/>
    <mergeCell ref="B14:B16"/>
    <mergeCell ref="B20:B22"/>
    <mergeCell ref="B23:B25"/>
  </mergeCell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2006-03-29T02:55:44Z</cp:lastPrinted>
  <dcterms:created xsi:type="dcterms:W3CDTF">2002-12-17T02:47:54Z</dcterms:created>
  <dcterms:modified xsi:type="dcterms:W3CDTF">2007-02-13T05:36:46Z</dcterms:modified>
  <cp:category/>
  <cp:version/>
  <cp:contentType/>
  <cp:contentStatus/>
</cp:coreProperties>
</file>