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76 h15" sheetId="1" r:id="rId1"/>
  </sheets>
  <definedNames/>
  <calcPr fullCalcOnLoad="1"/>
</workbook>
</file>

<file path=xl/sharedStrings.xml><?xml version="1.0" encoding="utf-8"?>
<sst xmlns="http://schemas.openxmlformats.org/spreadsheetml/2006/main" count="119" uniqueCount="54">
  <si>
    <t>（単位　人）</t>
  </si>
  <si>
    <t>市町村別</t>
  </si>
  <si>
    <t>総　数</t>
  </si>
  <si>
    <t>視覚</t>
  </si>
  <si>
    <t>聴覚・
平　衡</t>
  </si>
  <si>
    <t>音声･言語
･そしゃく</t>
  </si>
  <si>
    <t>肢  体
不自由</t>
  </si>
  <si>
    <t>内部</t>
  </si>
  <si>
    <t>入善町</t>
  </si>
  <si>
    <t>朝日町</t>
  </si>
  <si>
    <t>八尾町</t>
  </si>
  <si>
    <t>平成12年度</t>
  </si>
  <si>
    <t>婦中町</t>
  </si>
  <si>
    <t>平成13年度</t>
  </si>
  <si>
    <t>山田村</t>
  </si>
  <si>
    <t>富山市</t>
  </si>
  <si>
    <t>細入村</t>
  </si>
  <si>
    <t>高岡市</t>
  </si>
  <si>
    <t>小杉町</t>
  </si>
  <si>
    <t>新湊市</t>
  </si>
  <si>
    <t>大門町</t>
  </si>
  <si>
    <t>魚津市</t>
  </si>
  <si>
    <t>下村</t>
  </si>
  <si>
    <t>氷見市</t>
  </si>
  <si>
    <t>大島町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</si>
  <si>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</si>
  <si>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</si>
  <si>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</si>
  <si>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</si>
  <si>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</si>
  <si>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</si>
  <si>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</si>
  <si>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</si>
  <si>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</si>
  <si>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</si>
  <si>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福岡町</t>
  </si>
  <si>
    <t>平成14年度</t>
  </si>
  <si>
    <t>資料　富山県障害福祉課</t>
  </si>
  <si>
    <t>平成15年度</t>
  </si>
  <si>
    <r>
      <t>16-5</t>
    </r>
    <r>
      <rPr>
        <sz val="14"/>
        <rFont val="ＭＳ 明朝"/>
        <family val="1"/>
      </rPr>
      <t xml:space="preserve"> 身体障害者手帳交付状況</t>
    </r>
  </si>
  <si>
    <t>平成16年度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</si>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</sst>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\(##0\)"/>
    <numFmt numFmtId="191" formatCode="\(\ ##0\)"/>
    <numFmt numFmtId="192" formatCode="\(\ \ ##0\)"/>
    <numFmt numFmtId="193" formatCode="#\ ##0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7" xfId="0" applyNumberFormat="1" applyFont="1" applyBorder="1" applyAlignment="1">
      <alignment horizontal="distributed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8" xfId="0" applyNumberFormat="1" applyFont="1" applyBorder="1" applyAlignment="1">
      <alignment horizontal="right" vertical="center"/>
    </xf>
    <xf numFmtId="187" fontId="8" fillId="0" borderId="7" xfId="0" applyNumberFormat="1" applyFont="1" applyBorder="1" applyAlignment="1">
      <alignment horizontal="distributed" vertical="center"/>
    </xf>
    <xf numFmtId="187" fontId="1" fillId="0" borderId="0" xfId="0" applyNumberFormat="1" applyFont="1" applyBorder="1" applyAlignment="1">
      <alignment vertical="center"/>
    </xf>
    <xf numFmtId="187" fontId="1" fillId="0" borderId="9" xfId="0" applyNumberFormat="1" applyFont="1" applyBorder="1" applyAlignment="1">
      <alignment horizontal="distributed" vertical="center"/>
    </xf>
    <xf numFmtId="187" fontId="1" fillId="0" borderId="10" xfId="0" applyNumberFormat="1" applyFont="1" applyBorder="1" applyAlignment="1">
      <alignment horizontal="distributed" vertical="center"/>
    </xf>
    <xf numFmtId="187" fontId="6" fillId="0" borderId="9" xfId="0" applyNumberFormat="1" applyFont="1" applyBorder="1" applyAlignment="1">
      <alignment horizontal="right" vertical="center"/>
    </xf>
    <xf numFmtId="187" fontId="6" fillId="0" borderId="1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177" fontId="1" fillId="0" borderId="0" xfId="0" applyNumberFormat="1" applyFont="1" applyBorder="1" applyAlignment="1">
      <alignment vertical="top"/>
    </xf>
    <xf numFmtId="187" fontId="9" fillId="0" borderId="0" xfId="0" applyNumberFormat="1" applyFont="1" applyBorder="1" applyAlignment="1">
      <alignment horizontal="right" vertical="center"/>
    </xf>
    <xf numFmtId="187" fontId="10" fillId="0" borderId="0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distributed" vertical="center"/>
    </xf>
    <xf numFmtId="187" fontId="9" fillId="0" borderId="0" xfId="0" applyNumberFormat="1" applyFont="1" applyBorder="1" applyAlignment="1" quotePrefix="1">
      <alignment horizontal="right" vertical="center"/>
    </xf>
    <xf numFmtId="177" fontId="3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workbookViewId="0" topLeftCell="A1">
      <selection activeCell="A9" sqref="A9"/>
    </sheetView>
  </sheetViews>
  <sheetFormatPr defaultColWidth="9.00390625" defaultRowHeight="13.5"/>
  <cols>
    <col min="1" max="1" width="8.125" style="1" customWidth="1"/>
    <col min="2" max="2" width="0.5" style="1" customWidth="1"/>
    <col min="3" max="3" width="6.125" style="2" customWidth="1"/>
    <col min="4" max="4" width="5.00390625" style="1" customWidth="1"/>
    <col min="5" max="5" width="5.125" style="1" customWidth="1"/>
    <col min="6" max="6" width="5.625" style="1" customWidth="1"/>
    <col min="7" max="7" width="6.125" style="1" customWidth="1"/>
    <col min="8" max="8" width="5.875" style="1" customWidth="1"/>
    <col min="9" max="9" width="0.5" style="1" customWidth="1"/>
    <col min="10" max="10" width="8.00390625" style="1" customWidth="1"/>
    <col min="11" max="11" width="0.5" style="1" customWidth="1"/>
    <col min="12" max="12" width="6.125" style="2" customWidth="1"/>
    <col min="13" max="14" width="5.125" style="1" customWidth="1"/>
    <col min="15" max="15" width="5.625" style="1" customWidth="1"/>
    <col min="16" max="16" width="6.125" style="1" customWidth="1"/>
    <col min="17" max="17" width="4.875" style="1" customWidth="1"/>
    <col min="18" max="18" width="2.375" style="1" customWidth="1"/>
    <col min="19" max="16384" width="9.00390625" style="1" customWidth="1"/>
  </cols>
  <sheetData>
    <row r="1" spans="4:17" ht="21.75" customHeight="1">
      <c r="D1" s="44" t="s">
        <v>39</v>
      </c>
      <c r="E1" s="45"/>
      <c r="F1" s="45"/>
      <c r="G1" s="45"/>
      <c r="H1" s="45"/>
      <c r="I1" s="45"/>
      <c r="J1" s="45"/>
      <c r="K1" s="45"/>
      <c r="L1" s="45"/>
      <c r="M1" s="45"/>
      <c r="N1" s="2"/>
      <c r="O1" s="2"/>
      <c r="P1" s="48" t="s">
        <v>0</v>
      </c>
      <c r="Q1" s="48"/>
    </row>
    <row r="2" spans="4:17" ht="3" customHeight="1">
      <c r="D2" s="3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Q2" s="5"/>
    </row>
    <row r="3" spans="1:17" s="16" customFormat="1" ht="23.25" customHeight="1">
      <c r="A3" s="6" t="s">
        <v>1</v>
      </c>
      <c r="B3" s="7"/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14"/>
      <c r="J3" s="6" t="s">
        <v>1</v>
      </c>
      <c r="K3" s="7"/>
      <c r="L3" s="8" t="s">
        <v>2</v>
      </c>
      <c r="M3" s="9" t="s">
        <v>3</v>
      </c>
      <c r="N3" s="15" t="s">
        <v>4</v>
      </c>
      <c r="O3" s="11" t="s">
        <v>5</v>
      </c>
      <c r="P3" s="12" t="s">
        <v>6</v>
      </c>
      <c r="Q3" s="13" t="s">
        <v>7</v>
      </c>
    </row>
    <row r="4" spans="1:16" s="16" customFormat="1" ht="3" customHeight="1">
      <c r="A4" s="17"/>
      <c r="B4" s="18"/>
      <c r="C4" s="19"/>
      <c r="E4" s="20"/>
      <c r="F4" s="21"/>
      <c r="G4" s="20"/>
      <c r="I4" s="22"/>
      <c r="J4" s="17"/>
      <c r="K4" s="18"/>
      <c r="L4" s="19"/>
      <c r="N4" s="20"/>
      <c r="O4" s="21"/>
      <c r="P4" s="20"/>
    </row>
    <row r="5" spans="1:17" s="23" customFormat="1" ht="10.5" customHeight="1">
      <c r="A5" s="23" t="s">
        <v>11</v>
      </c>
      <c r="B5" s="24"/>
      <c r="C5" s="40">
        <v>42502</v>
      </c>
      <c r="D5" s="40">
        <v>3375</v>
      </c>
      <c r="E5" s="40">
        <v>5612</v>
      </c>
      <c r="F5" s="40">
        <v>503</v>
      </c>
      <c r="G5" s="40">
        <v>23165</v>
      </c>
      <c r="H5" s="40">
        <v>9847</v>
      </c>
      <c r="I5" s="26"/>
      <c r="J5" s="23" t="s">
        <v>48</v>
      </c>
      <c r="K5" s="24"/>
      <c r="L5" s="40" t="s">
        <v>52</v>
      </c>
      <c r="M5" s="40" t="s">
        <v>52</v>
      </c>
      <c r="N5" s="40" t="s">
        <v>52</v>
      </c>
      <c r="O5" s="40" t="s">
        <v>52</v>
      </c>
      <c r="P5" s="40" t="s">
        <v>52</v>
      </c>
      <c r="Q5" s="40" t="s">
        <v>52</v>
      </c>
    </row>
    <row r="6" spans="1:17" s="23" customFormat="1" ht="10.5" customHeight="1">
      <c r="A6" s="23" t="s">
        <v>13</v>
      </c>
      <c r="B6" s="24"/>
      <c r="C6" s="40">
        <v>43239</v>
      </c>
      <c r="D6" s="40">
        <v>3373</v>
      </c>
      <c r="E6" s="40">
        <v>5489</v>
      </c>
      <c r="F6" s="40">
        <v>504</v>
      </c>
      <c r="G6" s="40">
        <v>23453</v>
      </c>
      <c r="H6" s="40">
        <v>10420</v>
      </c>
      <c r="I6" s="26"/>
      <c r="J6" s="23" t="s">
        <v>49</v>
      </c>
      <c r="K6" s="24"/>
      <c r="L6" s="40" t="s">
        <v>52</v>
      </c>
      <c r="M6" s="40" t="s">
        <v>52</v>
      </c>
      <c r="N6" s="40" t="s">
        <v>52</v>
      </c>
      <c r="O6" s="40" t="s">
        <v>52</v>
      </c>
      <c r="P6" s="40" t="s">
        <v>52</v>
      </c>
      <c r="Q6" s="40" t="s">
        <v>52</v>
      </c>
    </row>
    <row r="7" spans="1:17" s="23" customFormat="1" ht="10.5" customHeight="1">
      <c r="A7" s="23" t="s">
        <v>36</v>
      </c>
      <c r="B7" s="24"/>
      <c r="C7" s="40">
        <v>44434</v>
      </c>
      <c r="D7" s="40">
        <v>3348</v>
      </c>
      <c r="E7" s="40">
        <v>5479</v>
      </c>
      <c r="F7" s="40">
        <v>508</v>
      </c>
      <c r="G7" s="40">
        <v>24043</v>
      </c>
      <c r="H7" s="40">
        <v>11056</v>
      </c>
      <c r="I7" s="26"/>
      <c r="J7" s="28" t="s">
        <v>50</v>
      </c>
      <c r="K7" s="24"/>
      <c r="L7" s="40" t="s">
        <v>52</v>
      </c>
      <c r="M7" s="40" t="s">
        <v>52</v>
      </c>
      <c r="N7" s="40" t="s">
        <v>52</v>
      </c>
      <c r="O7" s="40" t="s">
        <v>52</v>
      </c>
      <c r="P7" s="40" t="s">
        <v>52</v>
      </c>
      <c r="Q7" s="40" t="s">
        <v>52</v>
      </c>
    </row>
    <row r="8" spans="1:17" s="23" customFormat="1" ht="10.5" customHeight="1">
      <c r="A8" s="23" t="s">
        <v>38</v>
      </c>
      <c r="B8" s="24"/>
      <c r="C8" s="40">
        <v>45467</v>
      </c>
      <c r="D8" s="40">
        <v>3333</v>
      </c>
      <c r="E8" s="40">
        <v>5428</v>
      </c>
      <c r="F8" s="40">
        <v>506</v>
      </c>
      <c r="G8" s="40">
        <v>24580</v>
      </c>
      <c r="H8" s="40">
        <v>11620</v>
      </c>
      <c r="I8" s="26"/>
      <c r="J8" s="28" t="s">
        <v>51</v>
      </c>
      <c r="K8" s="24"/>
      <c r="L8" s="40" t="s">
        <v>52</v>
      </c>
      <c r="M8" s="40" t="s">
        <v>52</v>
      </c>
      <c r="N8" s="40" t="s">
        <v>52</v>
      </c>
      <c r="O8" s="40" t="s">
        <v>52</v>
      </c>
      <c r="P8" s="40" t="s">
        <v>52</v>
      </c>
      <c r="Q8" s="40" t="s">
        <v>52</v>
      </c>
    </row>
    <row r="9" spans="1:17" s="23" customFormat="1" ht="10.5" customHeight="1">
      <c r="A9" s="42" t="s">
        <v>40</v>
      </c>
      <c r="B9" s="27"/>
      <c r="C9" s="41">
        <v>47001</v>
      </c>
      <c r="D9" s="41">
        <v>3371</v>
      </c>
      <c r="E9" s="41">
        <v>5477</v>
      </c>
      <c r="F9" s="41">
        <v>517</v>
      </c>
      <c r="G9" s="41">
        <v>25230</v>
      </c>
      <c r="H9" s="41">
        <v>12406</v>
      </c>
      <c r="I9" s="26"/>
      <c r="J9" s="23" t="s">
        <v>29</v>
      </c>
      <c r="K9" s="24"/>
      <c r="L9" s="40">
        <v>1057</v>
      </c>
      <c r="M9" s="40">
        <v>62</v>
      </c>
      <c r="N9" s="40">
        <f>103+2</f>
        <v>105</v>
      </c>
      <c r="O9" s="43">
        <v>22</v>
      </c>
      <c r="P9" s="40">
        <v>631</v>
      </c>
      <c r="Q9" s="40">
        <f>L9-SUM(M9:P9)</f>
        <v>237</v>
      </c>
    </row>
    <row r="10" spans="1:17" s="23" customFormat="1" ht="10.5" customHeight="1">
      <c r="A10" s="23" t="s">
        <v>15</v>
      </c>
      <c r="B10" s="24"/>
      <c r="C10" s="40">
        <v>13609</v>
      </c>
      <c r="D10" s="40">
        <v>874</v>
      </c>
      <c r="E10" s="40">
        <f>1335+26</f>
        <v>1361</v>
      </c>
      <c r="F10" s="40">
        <v>134</v>
      </c>
      <c r="G10" s="40">
        <v>7227</v>
      </c>
      <c r="H10" s="40">
        <f>C10-SUM(D10:G10)</f>
        <v>4013</v>
      </c>
      <c r="I10" s="26"/>
      <c r="J10" s="23" t="s">
        <v>30</v>
      </c>
      <c r="K10" s="24"/>
      <c r="L10" s="40">
        <v>535</v>
      </c>
      <c r="M10" s="40">
        <v>40</v>
      </c>
      <c r="N10" s="40">
        <f>54</f>
        <v>54</v>
      </c>
      <c r="O10" s="40">
        <v>3</v>
      </c>
      <c r="P10" s="40">
        <v>279</v>
      </c>
      <c r="Q10" s="40">
        <f aca="true" t="shared" si="0" ref="Q10:Q25">L10-SUM(M10:P10)</f>
        <v>159</v>
      </c>
    </row>
    <row r="11" spans="1:17" s="23" customFormat="1" ht="10.5" customHeight="1">
      <c r="A11" s="23" t="s">
        <v>17</v>
      </c>
      <c r="B11" s="24"/>
      <c r="C11" s="40">
        <v>6448</v>
      </c>
      <c r="D11" s="40">
        <v>558</v>
      </c>
      <c r="E11" s="40">
        <f>772+12</f>
        <v>784</v>
      </c>
      <c r="F11" s="40">
        <v>100</v>
      </c>
      <c r="G11" s="40">
        <v>3247</v>
      </c>
      <c r="H11" s="40">
        <f aca="true" t="shared" si="1" ref="H11:H17">C11-SUM(D11:G11)</f>
        <v>1759</v>
      </c>
      <c r="I11" s="26"/>
      <c r="J11" s="23" t="s">
        <v>31</v>
      </c>
      <c r="K11" s="24"/>
      <c r="L11" s="40">
        <v>78</v>
      </c>
      <c r="M11" s="40">
        <v>7</v>
      </c>
      <c r="N11" s="40">
        <v>7</v>
      </c>
      <c r="O11" s="40">
        <v>1</v>
      </c>
      <c r="P11" s="40">
        <v>42</v>
      </c>
      <c r="Q11" s="40">
        <f t="shared" si="0"/>
        <v>21</v>
      </c>
    </row>
    <row r="12" spans="1:17" s="23" customFormat="1" ht="10.5" customHeight="1">
      <c r="A12" s="23" t="s">
        <v>19</v>
      </c>
      <c r="B12" s="24"/>
      <c r="C12" s="40">
        <v>1729</v>
      </c>
      <c r="D12" s="40">
        <v>175</v>
      </c>
      <c r="E12" s="40">
        <f>217+1</f>
        <v>218</v>
      </c>
      <c r="F12" s="40">
        <v>23</v>
      </c>
      <c r="G12" s="40">
        <v>893</v>
      </c>
      <c r="H12" s="40">
        <f t="shared" si="1"/>
        <v>420</v>
      </c>
      <c r="I12" s="26"/>
      <c r="J12" s="23" t="s">
        <v>32</v>
      </c>
      <c r="K12" s="24"/>
      <c r="L12" s="40">
        <v>983</v>
      </c>
      <c r="M12" s="40">
        <v>58</v>
      </c>
      <c r="N12" s="40">
        <v>92</v>
      </c>
      <c r="O12" s="40">
        <v>12</v>
      </c>
      <c r="P12" s="40">
        <v>512</v>
      </c>
      <c r="Q12" s="40">
        <f t="shared" si="0"/>
        <v>309</v>
      </c>
    </row>
    <row r="13" spans="1:17" s="23" customFormat="1" ht="10.5" customHeight="1">
      <c r="A13" s="23" t="s">
        <v>21</v>
      </c>
      <c r="B13" s="24"/>
      <c r="C13" s="40">
        <v>1926</v>
      </c>
      <c r="D13" s="40">
        <v>157</v>
      </c>
      <c r="E13" s="40">
        <f>239+4</f>
        <v>243</v>
      </c>
      <c r="F13" s="40">
        <v>20</v>
      </c>
      <c r="G13" s="40">
        <v>1098</v>
      </c>
      <c r="H13" s="40">
        <f t="shared" si="1"/>
        <v>408</v>
      </c>
      <c r="I13" s="26"/>
      <c r="J13" s="23" t="s">
        <v>33</v>
      </c>
      <c r="K13" s="24"/>
      <c r="L13" s="40">
        <v>1266</v>
      </c>
      <c r="M13" s="40">
        <v>72</v>
      </c>
      <c r="N13" s="40">
        <f>133+1</f>
        <v>134</v>
      </c>
      <c r="O13" s="43">
        <v>7</v>
      </c>
      <c r="P13" s="40">
        <v>697</v>
      </c>
      <c r="Q13" s="40">
        <f t="shared" si="0"/>
        <v>356</v>
      </c>
    </row>
    <row r="14" spans="1:17" s="23" customFormat="1" ht="10.5" customHeight="1">
      <c r="A14" s="23" t="s">
        <v>23</v>
      </c>
      <c r="B14" s="24"/>
      <c r="C14" s="40">
        <v>2615</v>
      </c>
      <c r="D14" s="40">
        <v>209</v>
      </c>
      <c r="E14" s="40">
        <f>351+6</f>
        <v>357</v>
      </c>
      <c r="F14" s="40">
        <v>33</v>
      </c>
      <c r="G14" s="40">
        <v>1353</v>
      </c>
      <c r="H14" s="40">
        <f t="shared" si="1"/>
        <v>663</v>
      </c>
      <c r="I14" s="26"/>
      <c r="J14" s="23" t="s">
        <v>34</v>
      </c>
      <c r="K14" s="24"/>
      <c r="L14" s="40">
        <v>317</v>
      </c>
      <c r="M14" s="40">
        <v>33</v>
      </c>
      <c r="N14" s="40">
        <f>49+1</f>
        <v>50</v>
      </c>
      <c r="O14" s="40">
        <v>2</v>
      </c>
      <c r="P14" s="40">
        <v>164</v>
      </c>
      <c r="Q14" s="40">
        <f t="shared" si="0"/>
        <v>68</v>
      </c>
    </row>
    <row r="15" spans="1:17" s="28" customFormat="1" ht="10.5" customHeight="1">
      <c r="A15" s="23" t="s">
        <v>25</v>
      </c>
      <c r="B15" s="24"/>
      <c r="C15" s="40">
        <v>1338</v>
      </c>
      <c r="D15" s="40">
        <v>84</v>
      </c>
      <c r="E15" s="40">
        <f>139+3</f>
        <v>142</v>
      </c>
      <c r="F15" s="40">
        <v>16</v>
      </c>
      <c r="G15" s="40">
        <v>734</v>
      </c>
      <c r="H15" s="40">
        <f t="shared" si="1"/>
        <v>362</v>
      </c>
      <c r="I15" s="26"/>
      <c r="J15" s="23" t="s">
        <v>8</v>
      </c>
      <c r="K15" s="24"/>
      <c r="L15" s="40">
        <v>1293</v>
      </c>
      <c r="M15" s="40">
        <v>87</v>
      </c>
      <c r="N15" s="40">
        <f>175+4</f>
        <v>179</v>
      </c>
      <c r="O15" s="40">
        <v>12</v>
      </c>
      <c r="P15" s="40">
        <v>730</v>
      </c>
      <c r="Q15" s="40">
        <f t="shared" si="0"/>
        <v>285</v>
      </c>
    </row>
    <row r="16" spans="1:17" s="28" customFormat="1" ht="10.5" customHeight="1">
      <c r="A16" s="23" t="s">
        <v>26</v>
      </c>
      <c r="B16" s="24"/>
      <c r="C16" s="40">
        <v>1429</v>
      </c>
      <c r="D16" s="40">
        <v>103</v>
      </c>
      <c r="E16" s="40">
        <f>212+3</f>
        <v>215</v>
      </c>
      <c r="F16" s="40">
        <v>16</v>
      </c>
      <c r="G16" s="40">
        <v>786</v>
      </c>
      <c r="H16" s="40">
        <f t="shared" si="1"/>
        <v>309</v>
      </c>
      <c r="I16" s="26"/>
      <c r="J16" s="23" t="s">
        <v>9</v>
      </c>
      <c r="K16" s="24"/>
      <c r="L16" s="40">
        <v>851</v>
      </c>
      <c r="M16" s="40">
        <v>66</v>
      </c>
      <c r="N16" s="40">
        <f>106+2</f>
        <v>108</v>
      </c>
      <c r="O16" s="43">
        <v>10</v>
      </c>
      <c r="P16" s="40">
        <v>453</v>
      </c>
      <c r="Q16" s="40">
        <f t="shared" si="0"/>
        <v>214</v>
      </c>
    </row>
    <row r="17" spans="1:17" s="28" customFormat="1" ht="10.5" customHeight="1">
      <c r="A17" s="23" t="s">
        <v>27</v>
      </c>
      <c r="B17" s="24"/>
      <c r="C17" s="40">
        <v>1849</v>
      </c>
      <c r="D17" s="40">
        <v>119</v>
      </c>
      <c r="E17" s="40">
        <f>256+4</f>
        <v>260</v>
      </c>
      <c r="F17" s="40">
        <v>10</v>
      </c>
      <c r="G17" s="40">
        <v>1077</v>
      </c>
      <c r="H17" s="40">
        <f t="shared" si="1"/>
        <v>383</v>
      </c>
      <c r="I17" s="26"/>
      <c r="J17" s="23" t="s">
        <v>10</v>
      </c>
      <c r="K17" s="24"/>
      <c r="L17" s="40">
        <v>1026</v>
      </c>
      <c r="M17" s="40">
        <v>67</v>
      </c>
      <c r="N17" s="40">
        <f>127</f>
        <v>127</v>
      </c>
      <c r="O17" s="40">
        <v>8</v>
      </c>
      <c r="P17" s="40">
        <v>574</v>
      </c>
      <c r="Q17" s="40">
        <f t="shared" si="0"/>
        <v>250</v>
      </c>
    </row>
    <row r="18" spans="1:17" s="28" customFormat="1" ht="10.5" customHeight="1">
      <c r="A18" s="28" t="s">
        <v>41</v>
      </c>
      <c r="B18" s="24"/>
      <c r="C18" s="40" t="s">
        <v>53</v>
      </c>
      <c r="D18" s="40" t="s">
        <v>52</v>
      </c>
      <c r="E18" s="40" t="s">
        <v>52</v>
      </c>
      <c r="F18" s="40" t="s">
        <v>52</v>
      </c>
      <c r="G18" s="40" t="s">
        <v>52</v>
      </c>
      <c r="H18" s="40" t="s">
        <v>52</v>
      </c>
      <c r="I18" s="26"/>
      <c r="J18" s="23" t="s">
        <v>12</v>
      </c>
      <c r="K18" s="24"/>
      <c r="L18" s="40">
        <v>1434</v>
      </c>
      <c r="M18" s="40">
        <v>95</v>
      </c>
      <c r="N18" s="40">
        <f>143+5</f>
        <v>148</v>
      </c>
      <c r="O18" s="43">
        <v>14</v>
      </c>
      <c r="P18" s="40">
        <v>763</v>
      </c>
      <c r="Q18" s="40">
        <f t="shared" si="0"/>
        <v>414</v>
      </c>
    </row>
    <row r="19" spans="1:17" s="28" customFormat="1" ht="10.5" customHeight="1">
      <c r="A19" s="28" t="s">
        <v>42</v>
      </c>
      <c r="B19" s="24"/>
      <c r="C19" s="40" t="s">
        <v>52</v>
      </c>
      <c r="D19" s="40" t="s">
        <v>52</v>
      </c>
      <c r="E19" s="40" t="s">
        <v>52</v>
      </c>
      <c r="F19" s="40" t="s">
        <v>52</v>
      </c>
      <c r="G19" s="40" t="s">
        <v>52</v>
      </c>
      <c r="H19" s="40" t="s">
        <v>52</v>
      </c>
      <c r="I19" s="26"/>
      <c r="J19" s="23" t="s">
        <v>14</v>
      </c>
      <c r="K19" s="24"/>
      <c r="L19" s="40">
        <v>102</v>
      </c>
      <c r="M19" s="40">
        <v>9</v>
      </c>
      <c r="N19" s="40">
        <v>16</v>
      </c>
      <c r="O19" s="40">
        <v>1</v>
      </c>
      <c r="P19" s="40">
        <v>51</v>
      </c>
      <c r="Q19" s="40">
        <f t="shared" si="0"/>
        <v>25</v>
      </c>
    </row>
    <row r="20" spans="1:17" s="28" customFormat="1" ht="10.5" customHeight="1">
      <c r="A20" s="23" t="s">
        <v>28</v>
      </c>
      <c r="B20" s="24"/>
      <c r="C20" s="40">
        <v>1646</v>
      </c>
      <c r="D20" s="40">
        <v>124</v>
      </c>
      <c r="E20" s="40">
        <f>147+4</f>
        <v>151</v>
      </c>
      <c r="F20" s="40">
        <v>21</v>
      </c>
      <c r="G20" s="40">
        <v>958</v>
      </c>
      <c r="H20" s="40">
        <f>C20-SUM(D20:G20)</f>
        <v>392</v>
      </c>
      <c r="I20" s="26"/>
      <c r="J20" s="23" t="s">
        <v>16</v>
      </c>
      <c r="K20" s="24"/>
      <c r="L20" s="40">
        <v>88</v>
      </c>
      <c r="M20" s="40">
        <v>6</v>
      </c>
      <c r="N20" s="40">
        <v>9</v>
      </c>
      <c r="O20" s="40">
        <v>1</v>
      </c>
      <c r="P20" s="40">
        <v>39</v>
      </c>
      <c r="Q20" s="40">
        <f t="shared" si="0"/>
        <v>33</v>
      </c>
    </row>
    <row r="21" spans="1:17" s="28" customFormat="1" ht="10.5" customHeight="1">
      <c r="A21" s="28" t="s">
        <v>43</v>
      </c>
      <c r="B21" s="24"/>
      <c r="C21" s="40">
        <v>2849</v>
      </c>
      <c r="D21" s="40">
        <v>215</v>
      </c>
      <c r="E21" s="40">
        <f>367+7</f>
        <v>374</v>
      </c>
      <c r="F21" s="40">
        <v>22</v>
      </c>
      <c r="G21" s="40">
        <v>1628</v>
      </c>
      <c r="H21" s="40">
        <f>C21-SUM(D21:G21)</f>
        <v>610</v>
      </c>
      <c r="I21" s="26"/>
      <c r="J21" s="23" t="s">
        <v>18</v>
      </c>
      <c r="K21" s="24"/>
      <c r="L21" s="40">
        <v>1082</v>
      </c>
      <c r="M21" s="40">
        <v>71</v>
      </c>
      <c r="N21" s="40">
        <f>133+6</f>
        <v>139</v>
      </c>
      <c r="O21" s="43">
        <v>7</v>
      </c>
      <c r="P21" s="40">
        <v>529</v>
      </c>
      <c r="Q21" s="40">
        <f t="shared" si="0"/>
        <v>336</v>
      </c>
    </row>
    <row r="22" spans="1:17" s="28" customFormat="1" ht="10.5" customHeight="1">
      <c r="A22" s="28" t="s">
        <v>44</v>
      </c>
      <c r="B22" s="24"/>
      <c r="C22" s="40" t="s">
        <v>52</v>
      </c>
      <c r="D22" s="40" t="s">
        <v>52</v>
      </c>
      <c r="E22" s="40" t="s">
        <v>52</v>
      </c>
      <c r="F22" s="40" t="s">
        <v>52</v>
      </c>
      <c r="G22" s="40" t="s">
        <v>52</v>
      </c>
      <c r="H22" s="40" t="s">
        <v>52</v>
      </c>
      <c r="I22" s="26"/>
      <c r="J22" s="23" t="s">
        <v>20</v>
      </c>
      <c r="K22" s="24"/>
      <c r="L22" s="40">
        <v>490</v>
      </c>
      <c r="M22" s="40">
        <v>32</v>
      </c>
      <c r="N22" s="40">
        <f>52+1</f>
        <v>53</v>
      </c>
      <c r="O22" s="40">
        <v>7</v>
      </c>
      <c r="P22" s="40">
        <v>259</v>
      </c>
      <c r="Q22" s="40">
        <f t="shared" si="0"/>
        <v>139</v>
      </c>
    </row>
    <row r="23" spans="1:17" s="28" customFormat="1" ht="10.5" customHeight="1">
      <c r="A23" s="28" t="s">
        <v>45</v>
      </c>
      <c r="B23" s="24"/>
      <c r="C23" s="40" t="s">
        <v>52</v>
      </c>
      <c r="D23" s="40" t="s">
        <v>52</v>
      </c>
      <c r="E23" s="40" t="s">
        <v>52</v>
      </c>
      <c r="F23" s="40" t="s">
        <v>52</v>
      </c>
      <c r="G23" s="40" t="s">
        <v>52</v>
      </c>
      <c r="H23" s="40" t="s">
        <v>52</v>
      </c>
      <c r="I23" s="26"/>
      <c r="J23" s="23" t="s">
        <v>22</v>
      </c>
      <c r="K23" s="24"/>
      <c r="L23" s="40">
        <v>76</v>
      </c>
      <c r="M23" s="40">
        <v>2</v>
      </c>
      <c r="N23" s="40">
        <f>5</f>
        <v>5</v>
      </c>
      <c r="O23" s="40">
        <v>1</v>
      </c>
      <c r="P23" s="40">
        <v>44</v>
      </c>
      <c r="Q23" s="40">
        <f t="shared" si="0"/>
        <v>24</v>
      </c>
    </row>
    <row r="24" spans="1:17" s="28" customFormat="1" ht="10.5" customHeight="1">
      <c r="A24" s="28" t="s">
        <v>46</v>
      </c>
      <c r="B24" s="24"/>
      <c r="C24" s="40" t="s">
        <v>52</v>
      </c>
      <c r="D24" s="40" t="s">
        <v>52</v>
      </c>
      <c r="E24" s="40" t="s">
        <v>52</v>
      </c>
      <c r="F24" s="40" t="s">
        <v>52</v>
      </c>
      <c r="G24" s="40" t="s">
        <v>52</v>
      </c>
      <c r="H24" s="40" t="s">
        <v>52</v>
      </c>
      <c r="I24" s="26"/>
      <c r="J24" s="23" t="s">
        <v>24</v>
      </c>
      <c r="K24" s="24"/>
      <c r="L24" s="40">
        <v>346</v>
      </c>
      <c r="M24" s="40">
        <v>16</v>
      </c>
      <c r="N24" s="40">
        <v>47</v>
      </c>
      <c r="O24" s="40">
        <v>9</v>
      </c>
      <c r="P24" s="40">
        <v>169</v>
      </c>
      <c r="Q24" s="40">
        <f t="shared" si="0"/>
        <v>105</v>
      </c>
    </row>
    <row r="25" spans="1:17" s="28" customFormat="1" ht="10.5" customHeight="1">
      <c r="A25" s="23" t="s">
        <v>47</v>
      </c>
      <c r="B25" s="24"/>
      <c r="C25" s="40" t="s">
        <v>52</v>
      </c>
      <c r="D25" s="40" t="s">
        <v>52</v>
      </c>
      <c r="E25" s="40" t="s">
        <v>52</v>
      </c>
      <c r="F25" s="40" t="s">
        <v>52</v>
      </c>
      <c r="G25" s="40" t="s">
        <v>52</v>
      </c>
      <c r="H25" s="40" t="s">
        <v>52</v>
      </c>
      <c r="I25" s="26"/>
      <c r="J25" s="23" t="s">
        <v>35</v>
      </c>
      <c r="K25" s="24"/>
      <c r="L25" s="40">
        <v>539</v>
      </c>
      <c r="M25" s="40">
        <v>30</v>
      </c>
      <c r="N25" s="40">
        <f>98+1</f>
        <v>99</v>
      </c>
      <c r="O25" s="40">
        <v>5</v>
      </c>
      <c r="P25" s="40">
        <v>293</v>
      </c>
      <c r="Q25" s="40">
        <f t="shared" si="0"/>
        <v>112</v>
      </c>
    </row>
    <row r="26" spans="1:17" s="28" customFormat="1" ht="3" customHeight="1">
      <c r="A26" s="29"/>
      <c r="B26" s="30"/>
      <c r="C26" s="25"/>
      <c r="D26" s="25"/>
      <c r="E26" s="25"/>
      <c r="F26" s="25"/>
      <c r="G26" s="25"/>
      <c r="H26" s="31"/>
      <c r="I26" s="32"/>
      <c r="J26" s="29"/>
      <c r="K26" s="30"/>
      <c r="L26" s="25"/>
      <c r="M26" s="25"/>
      <c r="N26" s="25"/>
      <c r="O26" s="25"/>
      <c r="P26" s="25"/>
      <c r="Q26" s="25"/>
    </row>
    <row r="27" spans="1:17" ht="6" customHeight="1">
      <c r="A27" s="33"/>
      <c r="B27" s="33"/>
      <c r="C27" s="34"/>
      <c r="D27" s="35"/>
      <c r="E27" s="35"/>
      <c r="F27" s="35"/>
      <c r="G27" s="35"/>
      <c r="H27" s="35"/>
      <c r="I27" s="35"/>
      <c r="J27" s="36"/>
      <c r="K27" s="36"/>
      <c r="L27" s="35"/>
      <c r="M27" s="33"/>
      <c r="N27" s="37"/>
      <c r="O27" s="35"/>
      <c r="P27" s="38"/>
      <c r="Q27" s="38"/>
    </row>
    <row r="28" spans="1:17" ht="12.75" customHeight="1">
      <c r="A28" s="46" t="s">
        <v>37</v>
      </c>
      <c r="B28" s="46"/>
      <c r="C28" s="47"/>
      <c r="D28" s="47"/>
      <c r="E28" s="4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4:8" ht="10.5">
      <c r="D29" s="2"/>
      <c r="E29" s="2"/>
      <c r="F29" s="2"/>
      <c r="G29" s="2"/>
      <c r="H29" s="2"/>
    </row>
    <row r="41" spans="19:20" ht="10.5">
      <c r="S41" s="28"/>
      <c r="T41" s="28"/>
    </row>
  </sheetData>
  <mergeCells count="3">
    <mergeCell ref="D1:M1"/>
    <mergeCell ref="A28:E28"/>
    <mergeCell ref="P1:Q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2002-11-27T00:31:49Z</dcterms:created>
  <dcterms:modified xsi:type="dcterms:W3CDTF">2006-02-27T09:09:09Z</dcterms:modified>
  <cp:category/>
  <cp:version/>
  <cp:contentType/>
  <cp:contentStatus/>
</cp:coreProperties>
</file>