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8 h11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<sst xmlns="http://schemas.openxmlformats.org/spreadsheetml/2006/main" count="75" uniqueCount="75">
  <si>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平成7年</t>
  </si>
  <si>
    <t>平成8年</t>
  </si>
  <si>
    <t>平成9年</t>
  </si>
  <si>
    <t>平成10年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</si>
  <si>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</si>
  <si>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</si>
  <si>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</si>
  <si>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</si>
  <si>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</si>
  <si>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</si>
  <si>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</si>
  <si>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</si>
  <si>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</si>
  <si>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</si>
  <si>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</si>
  <si>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</si>
  <si>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</si>
  <si>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</si>
  <si>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</si>
  <si>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</si>
  <si>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</si>
  <si>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</si>
  <si>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</si>
  <si>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</si>
  <si>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</si>
  <si>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</si>
  <si>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</si>
  <si>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</si>
  <si>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</si>
  <si>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</si>
  <si>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</si>
  <si>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</si>
  <si>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</si>
  <si>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</si>
  <si>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</si>
  <si>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</si>
  <si>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</si>
  <si>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</si>
  <si>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</si>
  <si>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（単位　ha）</t>
  </si>
  <si>
    <t>市町村別</t>
  </si>
  <si>
    <t>民　　　　　　　　有　　　　　　　　地</t>
  </si>
  <si>
    <t>公有地等
総面積</t>
  </si>
  <si>
    <t>総　　数</t>
  </si>
  <si>
    <t>田</t>
  </si>
  <si>
    <t>畑</t>
  </si>
  <si>
    <t>宅　　地</t>
  </si>
  <si>
    <t>山　　林</t>
  </si>
  <si>
    <t>原　　野</t>
  </si>
  <si>
    <t>雑 種 地</t>
  </si>
  <si>
    <t>そ の 他</t>
  </si>
  <si>
    <t>平成11年</t>
  </si>
  <si>
    <t>注　１　各年１月1日現在
　　２　公有地等のなかに保安林を含む。
　　３　四捨五入のため、内訳の計と総数は必ずしも一致しない。
資料　富山県市町村課</t>
  </si>
  <si>
    <t>田Ａ（㎡）</t>
  </si>
  <si>
    <t>田Ｂ（㎡）</t>
  </si>
  <si>
    <t>田総計（Ａ＋Ｂ）（㎡）</t>
  </si>
  <si>
    <t>畑Ａ（㎡）</t>
  </si>
  <si>
    <t>畑Ｂ（㎡）</t>
  </si>
  <si>
    <t>畑総計（Ａ＋Ｂ）（㎡）</t>
  </si>
  <si>
    <t>宅地総計（㎡）</t>
  </si>
  <si>
    <t>山林総計（㎡）</t>
  </si>
  <si>
    <t>原野総計（㎡）</t>
  </si>
  <si>
    <t>雑種地総計（㎡）</t>
  </si>
  <si>
    <t>牧場（㎡）</t>
  </si>
  <si>
    <t>池沼（㎡）</t>
  </si>
  <si>
    <t>鉱泉地（㎡）</t>
  </si>
  <si>
    <t>その他総計（㎡）</t>
  </si>
  <si>
    <t>その他Ａ</t>
  </si>
  <si>
    <t>その他Ｂ</t>
  </si>
  <si>
    <t>その他Ｃ</t>
  </si>
  <si>
    <t>公有地総面積（㎡）</t>
  </si>
  <si>
    <t>民有地総計（㎡）</t>
  </si>
  <si>
    <t>土地面積総計（㎡）</t>
  </si>
  <si>
    <t>（注）単位㎡で記載していますので、ｈａでの端数処理願います。</t>
  </si>
  <si>
    <r>
      <t>8</t>
    </r>
    <r>
      <rPr>
        <sz val="13"/>
        <rFont val="ＭＳ 明朝"/>
        <family val="1"/>
      </rPr>
      <t>土地面積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</si>
</sst>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3"/>
      <name val="ＭＳ ゴシック"/>
      <family val="3"/>
    </font>
    <font>
      <sz val="13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distributed" vertical="center"/>
    </xf>
    <xf numFmtId="0" fontId="2" fillId="0" borderId="7" xfId="0" applyFont="1" applyBorder="1" applyAlignment="1">
      <alignment vertical="center"/>
    </xf>
    <xf numFmtId="177" fontId="2" fillId="0" borderId="7" xfId="0" applyNumberFormat="1" applyFont="1" applyBorder="1" applyAlignment="1">
      <alignment horizontal="right" vertical="center"/>
    </xf>
    <xf numFmtId="0" fontId="3" fillId="0" borderId="0" xfId="0" applyFont="1" applyBorder="1" applyAlignment="1" quotePrefix="1">
      <alignment horizontal="left" vertical="center"/>
    </xf>
    <xf numFmtId="0" fontId="3" fillId="0" borderId="2" xfId="0" applyFont="1" applyBorder="1" applyAlignment="1" quotePrefix="1">
      <alignment horizontal="left" vertical="center"/>
    </xf>
    <xf numFmtId="0" fontId="3" fillId="0" borderId="9" xfId="0" applyFont="1" applyBorder="1" applyAlignment="1" quotePrefix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0" xfId="0" applyFont="1" applyBorder="1" applyAlignment="1" quotePrefix="1">
      <alignment horizontal="left" vertical="center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 wrapText="1"/>
    </xf>
    <xf numFmtId="0" fontId="6" fillId="0" borderId="5" xfId="0" applyFont="1" applyBorder="1" applyAlignment="1">
      <alignment horizontal="distributed"/>
    </xf>
    <xf numFmtId="0" fontId="2" fillId="0" borderId="6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tabSelected="1" workbookViewId="0" topLeftCell="A3">
      <selection activeCell="E13" sqref="E13"/>
    </sheetView>
  </sheetViews>
  <sheetFormatPr defaultColWidth="9.00390625" defaultRowHeight="15" customHeight="1"/>
  <cols>
    <col min="1" max="1" width="0.875" style="7" customWidth="1"/>
    <col min="2" max="2" width="9.125" style="5" customWidth="1"/>
    <col min="3" max="3" width="0.875" style="7" customWidth="1"/>
    <col min="4" max="12" width="8.625" style="7" customWidth="1"/>
    <col min="13" max="13" width="2.75390625" style="7" customWidth="1"/>
    <col min="14" max="21" width="15.625" style="7" customWidth="1"/>
    <col min="22" max="22" width="11.875" style="7" customWidth="1"/>
    <col min="23" max="23" width="12.125" style="7" bestFit="1" customWidth="1"/>
    <col min="24" max="26" width="9.00390625" style="7" customWidth="1"/>
    <col min="27" max="27" width="12.125" style="7" bestFit="1" customWidth="1"/>
    <col min="28" max="28" width="12.125" style="7" customWidth="1"/>
    <col min="29" max="30" width="13.50390625" style="7" bestFit="1" customWidth="1"/>
    <col min="31" max="16384" width="9.00390625" style="7" customWidth="1"/>
  </cols>
  <sheetData>
    <row r="1" spans="5:15" ht="18.75">
      <c r="E1" s="23"/>
      <c r="F1" s="38" t="s">
        <v>74</v>
      </c>
      <c r="G1" s="39"/>
      <c r="H1" s="39"/>
      <c r="I1" s="39"/>
      <c r="J1" s="39"/>
      <c r="L1" s="18" t="s">
        <v>39</v>
      </c>
      <c r="M1" s="24"/>
      <c r="N1" s="24"/>
      <c r="O1" s="24"/>
    </row>
    <row r="2" spans="5:15" ht="3" customHeight="1">
      <c r="E2" s="23"/>
      <c r="F2" s="20"/>
      <c r="G2" s="20"/>
      <c r="H2" s="20"/>
      <c r="I2" s="20"/>
      <c r="J2" s="20"/>
      <c r="L2" s="18"/>
      <c r="M2" s="24"/>
      <c r="N2" s="24"/>
      <c r="O2" s="24"/>
    </row>
    <row r="3" spans="1:16" s="5" customFormat="1" ht="18" customHeight="1">
      <c r="A3" s="21"/>
      <c r="B3" s="45" t="s">
        <v>40</v>
      </c>
      <c r="C3" s="22"/>
      <c r="D3" s="21"/>
      <c r="E3" s="42" t="s">
        <v>41</v>
      </c>
      <c r="F3" s="43"/>
      <c r="G3" s="43"/>
      <c r="H3" s="43"/>
      <c r="I3" s="43"/>
      <c r="J3" s="43"/>
      <c r="K3" s="44"/>
      <c r="L3" s="40" t="s">
        <v>42</v>
      </c>
      <c r="P3" s="25"/>
    </row>
    <row r="4" spans="1:12" ht="18" customHeight="1">
      <c r="A4" s="2"/>
      <c r="B4" s="46"/>
      <c r="C4" s="4"/>
      <c r="D4" s="13" t="s">
        <v>43</v>
      </c>
      <c r="E4" s="14" t="s">
        <v>44</v>
      </c>
      <c r="F4" s="9" t="s">
        <v>45</v>
      </c>
      <c r="G4" s="9" t="s">
        <v>46</v>
      </c>
      <c r="H4" s="9" t="s">
        <v>47</v>
      </c>
      <c r="I4" s="9" t="s">
        <v>48</v>
      </c>
      <c r="J4" s="9" t="s">
        <v>49</v>
      </c>
      <c r="K4" s="9" t="s">
        <v>50</v>
      </c>
      <c r="L4" s="41"/>
    </row>
    <row r="5" spans="3:12" ht="3" customHeight="1">
      <c r="C5" s="3"/>
      <c r="D5" s="6"/>
      <c r="E5" s="19"/>
      <c r="F5" s="6"/>
      <c r="G5" s="6"/>
      <c r="H5" s="6"/>
      <c r="I5" s="6"/>
      <c r="J5" s="6"/>
      <c r="K5" s="6"/>
      <c r="L5" s="5"/>
    </row>
    <row r="6" spans="2:14" ht="12.75" customHeight="1">
      <c r="B6" s="5" t="s">
        <v>0</v>
      </c>
      <c r="C6" s="3"/>
      <c r="D6" s="15">
        <v>421515</v>
      </c>
      <c r="E6" s="15">
        <v>64326</v>
      </c>
      <c r="F6" s="15">
        <v>6497</v>
      </c>
      <c r="G6" s="15">
        <v>21163</v>
      </c>
      <c r="H6" s="15">
        <v>38145</v>
      </c>
      <c r="I6" s="15">
        <v>3832</v>
      </c>
      <c r="J6" s="15">
        <v>4165</v>
      </c>
      <c r="K6" s="15">
        <v>1127</v>
      </c>
      <c r="L6" s="15">
        <v>282299</v>
      </c>
      <c r="N6" s="35" t="s">
        <v>73</v>
      </c>
    </row>
    <row r="7" spans="2:12" ht="12.75" customHeight="1">
      <c r="B7" s="5" t="s">
        <v>1</v>
      </c>
      <c r="C7" s="3"/>
      <c r="D7" s="15">
        <v>421511</v>
      </c>
      <c r="E7" s="15">
        <v>64323</v>
      </c>
      <c r="F7" s="15">
        <v>6499</v>
      </c>
      <c r="G7" s="15">
        <v>21163</v>
      </c>
      <c r="H7" s="15">
        <v>38146</v>
      </c>
      <c r="I7" s="15">
        <v>3832</v>
      </c>
      <c r="J7" s="15">
        <v>4124</v>
      </c>
      <c r="K7" s="15">
        <v>1126</v>
      </c>
      <c r="L7" s="15">
        <v>282298</v>
      </c>
    </row>
    <row r="8" spans="2:12" ht="12.75" customHeight="1">
      <c r="B8" s="5" t="s">
        <v>2</v>
      </c>
      <c r="C8" s="3"/>
      <c r="D8" s="15">
        <v>424647</v>
      </c>
      <c r="E8" s="15">
        <v>63862</v>
      </c>
      <c r="F8" s="15">
        <v>6464</v>
      </c>
      <c r="G8" s="15">
        <v>21453</v>
      </c>
      <c r="H8" s="15">
        <v>38001</v>
      </c>
      <c r="I8" s="15">
        <v>3823</v>
      </c>
      <c r="J8" s="15">
        <v>4153</v>
      </c>
      <c r="K8" s="15">
        <v>1128</v>
      </c>
      <c r="L8" s="15">
        <v>285757</v>
      </c>
    </row>
    <row r="9" spans="2:26" ht="12.75" customHeight="1">
      <c r="B9" s="5" t="s">
        <v>3</v>
      </c>
      <c r="C9" s="3"/>
      <c r="D9" s="15">
        <v>424656</v>
      </c>
      <c r="E9" s="15">
        <v>63422</v>
      </c>
      <c r="F9" s="15">
        <v>6412</v>
      </c>
      <c r="G9" s="15">
        <v>21743</v>
      </c>
      <c r="H9" s="15">
        <v>37864</v>
      </c>
      <c r="I9" s="15">
        <v>3816</v>
      </c>
      <c r="J9" s="15">
        <v>4249</v>
      </c>
      <c r="K9" s="15">
        <v>1124</v>
      </c>
      <c r="L9" s="15">
        <v>286025</v>
      </c>
      <c r="X9" s="7" t="s">
        <v>67</v>
      </c>
      <c r="Y9" s="7" t="s">
        <v>68</v>
      </c>
      <c r="Z9" s="7" t="s">
        <v>69</v>
      </c>
    </row>
    <row r="10" spans="2:30" s="10" customFormat="1" ht="12.75" customHeight="1">
      <c r="B10" s="11" t="s">
        <v>51</v>
      </c>
      <c r="C10" s="12"/>
      <c r="D10" s="16">
        <f>SUM(E10:L10)</f>
        <v>424667</v>
      </c>
      <c r="E10" s="16">
        <f>SUM(E12:E56)</f>
        <v>63042</v>
      </c>
      <c r="F10" s="16">
        <f aca="true" t="shared" si="0" ref="F10:L10">SUM(F12:F56)</f>
        <v>6371</v>
      </c>
      <c r="G10" s="16">
        <f t="shared" si="0"/>
        <v>21983</v>
      </c>
      <c r="H10" s="16">
        <f t="shared" si="0"/>
        <v>37746</v>
      </c>
      <c r="I10" s="16">
        <f t="shared" si="0"/>
        <v>3809</v>
      </c>
      <c r="J10" s="16">
        <f t="shared" si="0"/>
        <v>4245</v>
      </c>
      <c r="K10" s="16">
        <f t="shared" si="0"/>
        <v>1124</v>
      </c>
      <c r="L10" s="16">
        <f t="shared" si="0"/>
        <v>286347</v>
      </c>
      <c r="N10" s="28" t="s">
        <v>53</v>
      </c>
      <c r="O10" s="28" t="s">
        <v>54</v>
      </c>
      <c r="P10" s="29" t="s">
        <v>55</v>
      </c>
      <c r="Q10" s="28" t="s">
        <v>56</v>
      </c>
      <c r="R10" s="28" t="s">
        <v>57</v>
      </c>
      <c r="S10" s="29" t="s">
        <v>58</v>
      </c>
      <c r="T10" s="10" t="s">
        <v>59</v>
      </c>
      <c r="U10" s="30" t="s">
        <v>60</v>
      </c>
      <c r="V10" s="30" t="s">
        <v>61</v>
      </c>
      <c r="W10" s="33" t="s">
        <v>62</v>
      </c>
      <c r="X10" s="33" t="s">
        <v>63</v>
      </c>
      <c r="Y10" s="10" t="s">
        <v>64</v>
      </c>
      <c r="Z10" s="10" t="s">
        <v>65</v>
      </c>
      <c r="AA10" s="10" t="s">
        <v>66</v>
      </c>
      <c r="AB10" s="34" t="s">
        <v>71</v>
      </c>
      <c r="AC10" s="34" t="s">
        <v>70</v>
      </c>
      <c r="AD10" s="10" t="s">
        <v>72</v>
      </c>
    </row>
    <row r="11" spans="3:29" ht="6" customHeight="1">
      <c r="C11" s="3"/>
      <c r="D11" s="15"/>
      <c r="E11" s="15"/>
      <c r="F11" s="15"/>
      <c r="G11" s="15"/>
      <c r="H11" s="15"/>
      <c r="I11" s="15"/>
      <c r="J11" s="15"/>
      <c r="K11" s="15"/>
      <c r="L11" s="15"/>
      <c r="P11" s="3"/>
      <c r="S11" s="3"/>
      <c r="U11" s="31"/>
      <c r="V11" s="31"/>
      <c r="W11" s="31"/>
      <c r="X11" s="31"/>
      <c r="AB11" s="32"/>
      <c r="AC11" s="32"/>
    </row>
    <row r="12" spans="2:30" ht="13.5" customHeight="1">
      <c r="B12" s="5" t="s">
        <v>4</v>
      </c>
      <c r="C12" s="3"/>
      <c r="D12" s="16">
        <f aca="true" t="shared" si="1" ref="D12:D56">+SUM(E12:L12)</f>
        <v>20880</v>
      </c>
      <c r="E12" s="15">
        <f>ROUND(P12/10000,0)</f>
        <v>7438</v>
      </c>
      <c r="F12" s="15">
        <f aca="true" t="shared" si="2" ref="F12:J15">ROUND(S12/10000,0)</f>
        <v>603</v>
      </c>
      <c r="G12" s="15">
        <f t="shared" si="2"/>
        <v>4902</v>
      </c>
      <c r="H12" s="15">
        <f t="shared" si="2"/>
        <v>267</v>
      </c>
      <c r="I12" s="15">
        <f t="shared" si="2"/>
        <v>32</v>
      </c>
      <c r="J12" s="15">
        <f t="shared" si="2"/>
        <v>741</v>
      </c>
      <c r="K12" s="15">
        <f>ROUND(AA12/10000,0)</f>
        <v>5</v>
      </c>
      <c r="L12" s="15">
        <f>ROUND(AC12/10000,0)</f>
        <v>6892</v>
      </c>
      <c r="N12" s="7">
        <v>65790060</v>
      </c>
      <c r="O12" s="7">
        <v>8594832</v>
      </c>
      <c r="P12" s="3">
        <f>+N12+O12</f>
        <v>74384892</v>
      </c>
      <c r="Q12" s="7">
        <v>5306903</v>
      </c>
      <c r="R12" s="7">
        <v>723481</v>
      </c>
      <c r="S12" s="3">
        <f aca="true" t="shared" si="3" ref="S12:S59">+Q12+R12</f>
        <v>6030384</v>
      </c>
      <c r="T12" s="32">
        <v>49024988</v>
      </c>
      <c r="U12" s="7">
        <v>2674964</v>
      </c>
      <c r="V12" s="31">
        <v>323037</v>
      </c>
      <c r="W12" s="31">
        <v>7405814</v>
      </c>
      <c r="X12" s="31"/>
      <c r="Y12" s="7">
        <v>48194</v>
      </c>
      <c r="Z12" s="7">
        <v>10</v>
      </c>
      <c r="AA12" s="7">
        <f>+X12+Y12+Z12</f>
        <v>48204</v>
      </c>
      <c r="AB12" s="32">
        <f>+P12+S12+T12+U12+V12+W12+AA12</f>
        <v>139892283</v>
      </c>
      <c r="AC12" s="32">
        <v>68917717</v>
      </c>
      <c r="AD12" s="7">
        <f>+AB12+AC12</f>
        <v>208810000</v>
      </c>
    </row>
    <row r="13" spans="2:30" ht="13.5" customHeight="1">
      <c r="B13" s="5" t="s">
        <v>5</v>
      </c>
      <c r="C13" s="3"/>
      <c r="D13" s="16">
        <f t="shared" si="1"/>
        <v>15054</v>
      </c>
      <c r="E13" s="15">
        <f>ROUND(P13/10000,0)</f>
        <v>4489</v>
      </c>
      <c r="F13" s="15">
        <f t="shared" si="2"/>
        <v>226</v>
      </c>
      <c r="G13" s="15">
        <f t="shared" si="2"/>
        <v>2888</v>
      </c>
      <c r="H13" s="15">
        <f t="shared" si="2"/>
        <v>1347</v>
      </c>
      <c r="I13" s="15">
        <f t="shared" si="2"/>
        <v>94</v>
      </c>
      <c r="J13" s="15">
        <f t="shared" si="2"/>
        <v>341</v>
      </c>
      <c r="K13" s="15">
        <f>ROUND(AA13/10000,0)</f>
        <v>1</v>
      </c>
      <c r="L13" s="15">
        <f>ROUND(AC13/10000,0)</f>
        <v>5668</v>
      </c>
      <c r="N13" s="7">
        <v>40852144</v>
      </c>
      <c r="O13" s="7">
        <v>4041683</v>
      </c>
      <c r="P13" s="3">
        <f aca="true" t="shared" si="4" ref="P13:P59">+N13+O13</f>
        <v>44893827</v>
      </c>
      <c r="Q13" s="7">
        <v>1876845</v>
      </c>
      <c r="R13" s="7">
        <v>385443</v>
      </c>
      <c r="S13" s="3">
        <f t="shared" si="3"/>
        <v>2262288</v>
      </c>
      <c r="T13" s="7">
        <v>28882111</v>
      </c>
      <c r="U13" s="31">
        <v>13470871</v>
      </c>
      <c r="V13" s="31">
        <v>941116</v>
      </c>
      <c r="W13" s="31">
        <v>3409406</v>
      </c>
      <c r="X13" s="31">
        <v>3673</v>
      </c>
      <c r="Y13" s="7">
        <v>2150</v>
      </c>
      <c r="Z13" s="7">
        <v>10</v>
      </c>
      <c r="AA13" s="7">
        <f aca="true" t="shared" si="5" ref="AA13:AA56">+X13+Y13+Z13</f>
        <v>5833</v>
      </c>
      <c r="AB13" s="32">
        <f aca="true" t="shared" si="6" ref="AB13:AB59">+P13+S13+T13+U13+V13+W13+AA13</f>
        <v>93865452</v>
      </c>
      <c r="AC13" s="32">
        <v>56684548</v>
      </c>
      <c r="AD13" s="7">
        <f aca="true" t="shared" si="7" ref="AD13:AD56">+AB13+AC13</f>
        <v>150550000</v>
      </c>
    </row>
    <row r="14" spans="2:30" ht="13.5" customHeight="1">
      <c r="B14" s="5" t="s">
        <v>6</v>
      </c>
      <c r="C14" s="3"/>
      <c r="D14" s="16">
        <f t="shared" si="1"/>
        <v>3196</v>
      </c>
      <c r="E14" s="15">
        <f>ROUND(P14/10000,0)</f>
        <v>984</v>
      </c>
      <c r="F14" s="15">
        <f t="shared" si="2"/>
        <v>29</v>
      </c>
      <c r="G14" s="15">
        <f t="shared" si="2"/>
        <v>1017</v>
      </c>
      <c r="H14" s="15">
        <f t="shared" si="2"/>
        <v>0</v>
      </c>
      <c r="I14" s="15">
        <f t="shared" si="2"/>
        <v>0</v>
      </c>
      <c r="J14" s="15">
        <f t="shared" si="2"/>
        <v>40</v>
      </c>
      <c r="K14" s="15">
        <f>ROUND(AA14/10000,0)</f>
        <v>0</v>
      </c>
      <c r="L14" s="15">
        <f>ROUND(AC14/10000,0)</f>
        <v>1126</v>
      </c>
      <c r="N14" s="7">
        <v>9258898</v>
      </c>
      <c r="O14" s="7">
        <v>578733</v>
      </c>
      <c r="P14" s="3">
        <f t="shared" si="4"/>
        <v>9837631</v>
      </c>
      <c r="Q14" s="7">
        <v>235178</v>
      </c>
      <c r="R14" s="7">
        <v>57773</v>
      </c>
      <c r="S14" s="3">
        <f t="shared" si="3"/>
        <v>292951</v>
      </c>
      <c r="T14" s="7">
        <v>10168164</v>
      </c>
      <c r="U14" s="31"/>
      <c r="V14" s="31"/>
      <c r="W14" s="31">
        <v>402621</v>
      </c>
      <c r="X14" s="31"/>
      <c r="AA14" s="7">
        <f t="shared" si="5"/>
        <v>0</v>
      </c>
      <c r="AB14" s="32">
        <f t="shared" si="6"/>
        <v>20701367</v>
      </c>
      <c r="AC14" s="32">
        <v>11258633</v>
      </c>
      <c r="AD14" s="7">
        <f t="shared" si="7"/>
        <v>31960000</v>
      </c>
    </row>
    <row r="15" spans="2:30" ht="13.5" customHeight="1">
      <c r="B15" s="5" t="s">
        <v>7</v>
      </c>
      <c r="C15" s="3"/>
      <c r="D15" s="16">
        <f t="shared" si="1"/>
        <v>20059</v>
      </c>
      <c r="E15" s="15">
        <f>ROUND(P15/10000,0)</f>
        <v>2155</v>
      </c>
      <c r="F15" s="15">
        <f t="shared" si="2"/>
        <v>276</v>
      </c>
      <c r="G15" s="15">
        <f t="shared" si="2"/>
        <v>841</v>
      </c>
      <c r="H15" s="15">
        <f t="shared" si="2"/>
        <v>1514</v>
      </c>
      <c r="I15" s="15">
        <f t="shared" si="2"/>
        <v>88</v>
      </c>
      <c r="J15" s="15">
        <f t="shared" si="2"/>
        <v>150</v>
      </c>
      <c r="K15" s="15">
        <f>ROUND(AA15/10000,0)</f>
        <v>2</v>
      </c>
      <c r="L15" s="15">
        <f>ROUND(AC15/10000,0)</f>
        <v>15033</v>
      </c>
      <c r="N15" s="7">
        <v>21549737</v>
      </c>
      <c r="P15" s="3">
        <f t="shared" si="4"/>
        <v>21549737</v>
      </c>
      <c r="Q15" s="7">
        <v>2764653</v>
      </c>
      <c r="S15" s="3">
        <f t="shared" si="3"/>
        <v>2764653</v>
      </c>
      <c r="T15" s="7">
        <v>8409645</v>
      </c>
      <c r="U15" s="31">
        <v>15142888</v>
      </c>
      <c r="V15" s="31">
        <v>880954</v>
      </c>
      <c r="W15" s="31">
        <v>1496236</v>
      </c>
      <c r="X15" s="31"/>
      <c r="Y15" s="7">
        <v>23107</v>
      </c>
      <c r="Z15" s="7">
        <v>48</v>
      </c>
      <c r="AA15" s="7">
        <f t="shared" si="5"/>
        <v>23155</v>
      </c>
      <c r="AB15" s="32">
        <f t="shared" si="6"/>
        <v>50267268</v>
      </c>
      <c r="AC15" s="32">
        <v>150332732</v>
      </c>
      <c r="AD15" s="7">
        <f t="shared" si="7"/>
        <v>200600000</v>
      </c>
    </row>
    <row r="16" spans="3:30" ht="6" customHeight="1">
      <c r="C16" s="3"/>
      <c r="D16" s="16"/>
      <c r="E16" s="15"/>
      <c r="F16" s="15"/>
      <c r="G16" s="15"/>
      <c r="H16" s="15"/>
      <c r="I16" s="15"/>
      <c r="J16" s="15"/>
      <c r="K16" s="15"/>
      <c r="L16" s="15"/>
      <c r="P16" s="3">
        <f t="shared" si="4"/>
        <v>0</v>
      </c>
      <c r="S16" s="3">
        <f t="shared" si="3"/>
        <v>0</v>
      </c>
      <c r="U16" s="31"/>
      <c r="V16" s="31"/>
      <c r="W16" s="31"/>
      <c r="X16" s="31"/>
      <c r="AA16" s="7">
        <f t="shared" si="5"/>
        <v>0</v>
      </c>
      <c r="AB16" s="32">
        <f t="shared" si="6"/>
        <v>0</v>
      </c>
      <c r="AC16" s="32"/>
      <c r="AD16" s="7">
        <f t="shared" si="7"/>
        <v>0</v>
      </c>
    </row>
    <row r="17" spans="2:30" ht="13.5" customHeight="1">
      <c r="B17" s="5" t="s">
        <v>8</v>
      </c>
      <c r="C17" s="3"/>
      <c r="D17" s="16">
        <f t="shared" si="1"/>
        <v>23024</v>
      </c>
      <c r="E17" s="15">
        <f>ROUND(P17/10000,0)</f>
        <v>3806</v>
      </c>
      <c r="F17" s="15">
        <f aca="true" t="shared" si="8" ref="F17:J20">ROUND(S17/10000,0)</f>
        <v>1232</v>
      </c>
      <c r="G17" s="15">
        <f t="shared" si="8"/>
        <v>1004</v>
      </c>
      <c r="H17" s="15">
        <f t="shared" si="8"/>
        <v>4037</v>
      </c>
      <c r="I17" s="15">
        <f t="shared" si="8"/>
        <v>350</v>
      </c>
      <c r="J17" s="15">
        <f t="shared" si="8"/>
        <v>220</v>
      </c>
      <c r="K17" s="15">
        <f>ROUND(AA17/10000,0)</f>
        <v>2</v>
      </c>
      <c r="L17" s="15">
        <f>ROUND(AC17/10000,0)</f>
        <v>12373</v>
      </c>
      <c r="N17" s="7">
        <v>38027723</v>
      </c>
      <c r="O17" s="7">
        <v>28363</v>
      </c>
      <c r="P17" s="3">
        <f t="shared" si="4"/>
        <v>38056086</v>
      </c>
      <c r="Q17" s="7">
        <v>12273503</v>
      </c>
      <c r="R17" s="7">
        <v>48283</v>
      </c>
      <c r="S17" s="3">
        <f t="shared" si="3"/>
        <v>12321786</v>
      </c>
      <c r="T17" s="7">
        <v>10044519</v>
      </c>
      <c r="U17" s="31">
        <v>40373037</v>
      </c>
      <c r="V17" s="31">
        <v>3503446</v>
      </c>
      <c r="W17" s="31">
        <v>2197135</v>
      </c>
      <c r="X17" s="31"/>
      <c r="Y17" s="7">
        <v>16923</v>
      </c>
      <c r="AA17" s="7">
        <f t="shared" si="5"/>
        <v>16923</v>
      </c>
      <c r="AB17" s="32">
        <f t="shared" si="6"/>
        <v>106512932</v>
      </c>
      <c r="AC17" s="32">
        <v>123727068</v>
      </c>
      <c r="AD17" s="7">
        <f t="shared" si="7"/>
        <v>230240000</v>
      </c>
    </row>
    <row r="18" spans="2:30" ht="13.5" customHeight="1">
      <c r="B18" s="5" t="s">
        <v>9</v>
      </c>
      <c r="C18" s="3"/>
      <c r="D18" s="16">
        <f t="shared" si="1"/>
        <v>5460</v>
      </c>
      <c r="E18" s="15">
        <f>ROUND(P18/10000,0)</f>
        <v>2434</v>
      </c>
      <c r="F18" s="15">
        <f t="shared" si="8"/>
        <v>79</v>
      </c>
      <c r="G18" s="15">
        <f t="shared" si="8"/>
        <v>875</v>
      </c>
      <c r="H18" s="15">
        <f t="shared" si="8"/>
        <v>261</v>
      </c>
      <c r="I18" s="15">
        <f t="shared" si="8"/>
        <v>14</v>
      </c>
      <c r="J18" s="15">
        <f t="shared" si="8"/>
        <v>45</v>
      </c>
      <c r="K18" s="15">
        <f>ROUND(AA18/10000,0)</f>
        <v>0</v>
      </c>
      <c r="L18" s="15">
        <f>ROUND(AC18/10000,0)</f>
        <v>1752</v>
      </c>
      <c r="N18" s="7">
        <v>24317918</v>
      </c>
      <c r="O18" s="7">
        <v>20498</v>
      </c>
      <c r="P18" s="3">
        <f t="shared" si="4"/>
        <v>24338416</v>
      </c>
      <c r="Q18" s="7">
        <v>792274</v>
      </c>
      <c r="R18" s="7">
        <v>2477</v>
      </c>
      <c r="S18" s="3">
        <f t="shared" si="3"/>
        <v>794751</v>
      </c>
      <c r="T18" s="7">
        <v>8747079</v>
      </c>
      <c r="U18" s="31">
        <v>2609585</v>
      </c>
      <c r="V18" s="31">
        <v>142507</v>
      </c>
      <c r="W18" s="31">
        <v>452116</v>
      </c>
      <c r="X18" s="31"/>
      <c r="Y18" s="7">
        <v>2911</v>
      </c>
      <c r="Z18" s="7">
        <v>4</v>
      </c>
      <c r="AA18" s="7">
        <f t="shared" si="5"/>
        <v>2915</v>
      </c>
      <c r="AB18" s="32">
        <f t="shared" si="6"/>
        <v>37087369</v>
      </c>
      <c r="AC18" s="32">
        <v>17522631</v>
      </c>
      <c r="AD18" s="7">
        <f t="shared" si="7"/>
        <v>54610000</v>
      </c>
    </row>
    <row r="19" spans="2:30" ht="13.5" customHeight="1">
      <c r="B19" s="5" t="s">
        <v>10</v>
      </c>
      <c r="C19" s="3"/>
      <c r="D19" s="16">
        <f t="shared" si="1"/>
        <v>8677</v>
      </c>
      <c r="E19" s="15">
        <f>ROUND(P19/10000,0)</f>
        <v>2338</v>
      </c>
      <c r="F19" s="15">
        <f t="shared" si="8"/>
        <v>76</v>
      </c>
      <c r="G19" s="15">
        <f t="shared" si="8"/>
        <v>858</v>
      </c>
      <c r="H19" s="15">
        <f t="shared" si="8"/>
        <v>497</v>
      </c>
      <c r="I19" s="15">
        <f t="shared" si="8"/>
        <v>255</v>
      </c>
      <c r="J19" s="15">
        <f t="shared" si="8"/>
        <v>148</v>
      </c>
      <c r="K19" s="15">
        <f>ROUND(AA19/10000,0)</f>
        <v>2</v>
      </c>
      <c r="L19" s="15">
        <f>ROUND(AC19/10000,0)</f>
        <v>4503</v>
      </c>
      <c r="N19" s="7">
        <v>23333603</v>
      </c>
      <c r="O19" s="7">
        <v>50987</v>
      </c>
      <c r="P19" s="3">
        <f t="shared" si="4"/>
        <v>23384590</v>
      </c>
      <c r="Q19" s="7">
        <v>754295</v>
      </c>
      <c r="R19" s="7">
        <v>2894</v>
      </c>
      <c r="S19" s="3">
        <f t="shared" si="3"/>
        <v>757189</v>
      </c>
      <c r="T19" s="7">
        <v>8583215</v>
      </c>
      <c r="U19" s="31">
        <v>4965326</v>
      </c>
      <c r="V19" s="31">
        <v>2549644</v>
      </c>
      <c r="W19" s="31">
        <v>1479172</v>
      </c>
      <c r="X19" s="31"/>
      <c r="Y19" s="7">
        <v>15741</v>
      </c>
      <c r="Z19" s="7">
        <v>3</v>
      </c>
      <c r="AA19" s="7">
        <f t="shared" si="5"/>
        <v>15744</v>
      </c>
      <c r="AB19" s="32">
        <f t="shared" si="6"/>
        <v>41734880</v>
      </c>
      <c r="AC19" s="32">
        <v>45025120</v>
      </c>
      <c r="AD19" s="7">
        <f t="shared" si="7"/>
        <v>86760000</v>
      </c>
    </row>
    <row r="20" spans="2:30" ht="13.5" customHeight="1">
      <c r="B20" s="5" t="s">
        <v>11</v>
      </c>
      <c r="C20" s="3"/>
      <c r="D20" s="16">
        <f t="shared" si="1"/>
        <v>9623</v>
      </c>
      <c r="E20" s="15">
        <f>ROUND(P20/10000,0)</f>
        <v>4556</v>
      </c>
      <c r="F20" s="15">
        <f t="shared" si="8"/>
        <v>105</v>
      </c>
      <c r="G20" s="15">
        <f t="shared" si="8"/>
        <v>1104</v>
      </c>
      <c r="H20" s="15">
        <f t="shared" si="8"/>
        <v>1571</v>
      </c>
      <c r="I20" s="15">
        <f t="shared" si="8"/>
        <v>164</v>
      </c>
      <c r="J20" s="15">
        <f t="shared" si="8"/>
        <v>109</v>
      </c>
      <c r="K20" s="15">
        <f>ROUND(AA20/10000,0)</f>
        <v>0</v>
      </c>
      <c r="L20" s="15">
        <f>ROUND(AC20/10000,0)</f>
        <v>2014</v>
      </c>
      <c r="N20" s="7">
        <v>45451036</v>
      </c>
      <c r="O20" s="7">
        <v>109621</v>
      </c>
      <c r="P20" s="3">
        <f t="shared" si="4"/>
        <v>45560657</v>
      </c>
      <c r="Q20" s="7">
        <v>1047544</v>
      </c>
      <c r="R20" s="7">
        <v>557</v>
      </c>
      <c r="S20" s="3">
        <f t="shared" si="3"/>
        <v>1048101</v>
      </c>
      <c r="T20" s="7">
        <v>11040696</v>
      </c>
      <c r="U20" s="31">
        <v>15710272</v>
      </c>
      <c r="V20" s="31">
        <v>1636275</v>
      </c>
      <c r="W20" s="31">
        <v>1087357</v>
      </c>
      <c r="X20" s="31"/>
      <c r="AA20" s="7">
        <f t="shared" si="5"/>
        <v>0</v>
      </c>
      <c r="AB20" s="32">
        <f t="shared" si="6"/>
        <v>76083358</v>
      </c>
      <c r="AC20" s="32">
        <v>20136642</v>
      </c>
      <c r="AD20" s="7">
        <f t="shared" si="7"/>
        <v>96220000</v>
      </c>
    </row>
    <row r="21" spans="3:30" ht="6" customHeight="1">
      <c r="C21" s="3"/>
      <c r="D21" s="16"/>
      <c r="E21" s="15"/>
      <c r="F21" s="15"/>
      <c r="G21" s="15"/>
      <c r="H21" s="15"/>
      <c r="I21" s="15"/>
      <c r="J21" s="15"/>
      <c r="K21" s="15"/>
      <c r="L21" s="15"/>
      <c r="P21" s="3">
        <f t="shared" si="4"/>
        <v>0</v>
      </c>
      <c r="S21" s="3">
        <f t="shared" si="3"/>
        <v>0</v>
      </c>
      <c r="U21" s="31"/>
      <c r="V21" s="31"/>
      <c r="W21" s="31"/>
      <c r="X21" s="31"/>
      <c r="AA21" s="7">
        <f t="shared" si="5"/>
        <v>0</v>
      </c>
      <c r="AB21" s="32">
        <f t="shared" si="6"/>
        <v>0</v>
      </c>
      <c r="AC21" s="32"/>
      <c r="AD21" s="7">
        <f t="shared" si="7"/>
        <v>0</v>
      </c>
    </row>
    <row r="22" spans="2:30" ht="13.5" customHeight="1">
      <c r="B22" s="5" t="s">
        <v>12</v>
      </c>
      <c r="C22" s="3"/>
      <c r="D22" s="16">
        <f t="shared" si="1"/>
        <v>13411</v>
      </c>
      <c r="E22" s="15">
        <f>ROUND(P22/10000,0)</f>
        <v>3806</v>
      </c>
      <c r="F22" s="15">
        <f>ROUND(S22/10000,0)</f>
        <v>240</v>
      </c>
      <c r="G22" s="15">
        <f>ROUND(T22/10000,0)</f>
        <v>858</v>
      </c>
      <c r="H22" s="15">
        <f>ROUND(U22/10000,0)</f>
        <v>1667</v>
      </c>
      <c r="I22" s="15">
        <f>ROUND(V22/10000,0)</f>
        <v>117</v>
      </c>
      <c r="J22" s="15">
        <f>ROUND(W22/10000,0)</f>
        <v>224</v>
      </c>
      <c r="K22" s="15">
        <f>ROUND(AA22/10000,0)</f>
        <v>1</v>
      </c>
      <c r="L22" s="15">
        <f>ROUND(AC22/10000,0)</f>
        <v>6498</v>
      </c>
      <c r="N22" s="7">
        <v>37966186</v>
      </c>
      <c r="O22" s="7">
        <v>89054</v>
      </c>
      <c r="P22" s="3">
        <f t="shared" si="4"/>
        <v>38055240</v>
      </c>
      <c r="Q22" s="7">
        <v>2397289</v>
      </c>
      <c r="R22" s="7">
        <v>3298</v>
      </c>
      <c r="S22" s="3">
        <f t="shared" si="3"/>
        <v>2400587</v>
      </c>
      <c r="T22" s="7">
        <v>8581007</v>
      </c>
      <c r="U22" s="31">
        <v>16671698</v>
      </c>
      <c r="V22" s="31">
        <v>1168295</v>
      </c>
      <c r="W22" s="31">
        <v>2244199</v>
      </c>
      <c r="X22" s="31"/>
      <c r="Y22" s="7">
        <v>5246</v>
      </c>
      <c r="Z22" s="7">
        <v>29</v>
      </c>
      <c r="AA22" s="7">
        <f t="shared" si="5"/>
        <v>5275</v>
      </c>
      <c r="AB22" s="32">
        <f t="shared" si="6"/>
        <v>69126301</v>
      </c>
      <c r="AC22" s="32">
        <v>64983699</v>
      </c>
      <c r="AD22" s="7">
        <f t="shared" si="7"/>
        <v>134110000</v>
      </c>
    </row>
    <row r="23" spans="3:30" ht="6" customHeight="1">
      <c r="C23" s="3"/>
      <c r="D23" s="16"/>
      <c r="E23" s="15"/>
      <c r="F23" s="15"/>
      <c r="G23" s="15"/>
      <c r="H23" s="15"/>
      <c r="I23" s="15"/>
      <c r="J23" s="15"/>
      <c r="K23" s="15"/>
      <c r="L23" s="15"/>
      <c r="P23" s="3">
        <f t="shared" si="4"/>
        <v>0</v>
      </c>
      <c r="S23" s="3">
        <f t="shared" si="3"/>
        <v>0</v>
      </c>
      <c r="U23" s="31"/>
      <c r="V23" s="31"/>
      <c r="W23" s="31"/>
      <c r="X23" s="31"/>
      <c r="AA23" s="7">
        <f t="shared" si="5"/>
        <v>0</v>
      </c>
      <c r="AB23" s="32">
        <f t="shared" si="6"/>
        <v>0</v>
      </c>
      <c r="AC23" s="32"/>
      <c r="AD23" s="7">
        <f t="shared" si="7"/>
        <v>0</v>
      </c>
    </row>
    <row r="24" spans="2:30" ht="13.5" customHeight="1">
      <c r="B24" s="5" t="s">
        <v>13</v>
      </c>
      <c r="C24" s="3"/>
      <c r="D24" s="16">
        <f t="shared" si="1"/>
        <v>7466</v>
      </c>
      <c r="E24" s="15">
        <f>ROUND(P24/10000,0)</f>
        <v>1410</v>
      </c>
      <c r="F24" s="15">
        <f aca="true" t="shared" si="9" ref="F24:J25">ROUND(S24/10000,0)</f>
        <v>180</v>
      </c>
      <c r="G24" s="15">
        <f t="shared" si="9"/>
        <v>461</v>
      </c>
      <c r="H24" s="15">
        <f t="shared" si="9"/>
        <v>2007</v>
      </c>
      <c r="I24" s="15">
        <f t="shared" si="9"/>
        <v>259</v>
      </c>
      <c r="J24" s="15">
        <f t="shared" si="9"/>
        <v>162</v>
      </c>
      <c r="K24" s="15">
        <f>ROUND(AA24/10000,0)</f>
        <v>27</v>
      </c>
      <c r="L24" s="15">
        <f>ROUND(AC24/10000,0)</f>
        <v>2960</v>
      </c>
      <c r="N24" s="7">
        <v>14041639</v>
      </c>
      <c r="O24" s="7">
        <v>54986</v>
      </c>
      <c r="P24" s="3">
        <f t="shared" si="4"/>
        <v>14096625</v>
      </c>
      <c r="Q24" s="7">
        <v>1798135</v>
      </c>
      <c r="R24" s="7">
        <v>2855</v>
      </c>
      <c r="S24" s="3">
        <f t="shared" si="3"/>
        <v>1800990</v>
      </c>
      <c r="T24" s="7">
        <v>4610928</v>
      </c>
      <c r="U24" s="31">
        <v>20065716</v>
      </c>
      <c r="V24" s="31">
        <v>2594815</v>
      </c>
      <c r="W24" s="31">
        <v>1621916</v>
      </c>
      <c r="X24" s="31">
        <v>6925</v>
      </c>
      <c r="Y24" s="7">
        <v>258440</v>
      </c>
      <c r="AA24" s="7">
        <f t="shared" si="5"/>
        <v>265365</v>
      </c>
      <c r="AB24" s="32">
        <f t="shared" si="6"/>
        <v>45056355</v>
      </c>
      <c r="AC24" s="32">
        <v>29603645</v>
      </c>
      <c r="AD24" s="7">
        <f t="shared" si="7"/>
        <v>74660000</v>
      </c>
    </row>
    <row r="25" spans="2:30" ht="13.5" customHeight="1">
      <c r="B25" s="5" t="s">
        <v>14</v>
      </c>
      <c r="C25" s="3"/>
      <c r="D25" s="16">
        <f t="shared" si="1"/>
        <v>57230</v>
      </c>
      <c r="E25" s="15">
        <f>ROUND(P25/10000,0)</f>
        <v>862</v>
      </c>
      <c r="F25" s="15">
        <f t="shared" si="9"/>
        <v>121</v>
      </c>
      <c r="G25" s="15">
        <f t="shared" si="9"/>
        <v>239</v>
      </c>
      <c r="H25" s="15">
        <f t="shared" si="9"/>
        <v>4028</v>
      </c>
      <c r="I25" s="15">
        <f t="shared" si="9"/>
        <v>516</v>
      </c>
      <c r="J25" s="15">
        <f t="shared" si="9"/>
        <v>214</v>
      </c>
      <c r="K25" s="15">
        <f>ROUND(AA25/10000,0)</f>
        <v>567</v>
      </c>
      <c r="L25" s="15">
        <f>ROUND(AC25/10000,0)</f>
        <v>50683</v>
      </c>
      <c r="N25" s="7">
        <v>8604029</v>
      </c>
      <c r="O25" s="7">
        <v>18862</v>
      </c>
      <c r="P25" s="3">
        <f t="shared" si="4"/>
        <v>8622891</v>
      </c>
      <c r="Q25" s="7">
        <v>1200525</v>
      </c>
      <c r="R25" s="7">
        <v>14243</v>
      </c>
      <c r="S25" s="3">
        <f t="shared" si="3"/>
        <v>1214768</v>
      </c>
      <c r="T25" s="7">
        <v>2389546</v>
      </c>
      <c r="U25" s="31">
        <v>40283574</v>
      </c>
      <c r="V25" s="31">
        <v>5160446</v>
      </c>
      <c r="W25" s="31">
        <v>2141633</v>
      </c>
      <c r="X25" s="31"/>
      <c r="Y25" s="7">
        <v>5673395</v>
      </c>
      <c r="AA25" s="7">
        <f t="shared" si="5"/>
        <v>5673395</v>
      </c>
      <c r="AB25" s="32">
        <f t="shared" si="6"/>
        <v>65486253</v>
      </c>
      <c r="AC25" s="32">
        <v>506833747</v>
      </c>
      <c r="AD25" s="7">
        <f t="shared" si="7"/>
        <v>572320000</v>
      </c>
    </row>
    <row r="26" spans="3:30" ht="6" customHeight="1">
      <c r="C26" s="3"/>
      <c r="D26" s="16"/>
      <c r="E26" s="15"/>
      <c r="F26" s="15"/>
      <c r="G26" s="15"/>
      <c r="H26" s="15"/>
      <c r="I26" s="15"/>
      <c r="J26" s="15"/>
      <c r="K26" s="15"/>
      <c r="L26" s="15"/>
      <c r="P26" s="3">
        <f t="shared" si="4"/>
        <v>0</v>
      </c>
      <c r="S26" s="3">
        <f t="shared" si="3"/>
        <v>0</v>
      </c>
      <c r="U26" s="31"/>
      <c r="V26" s="31"/>
      <c r="W26" s="31"/>
      <c r="X26" s="31"/>
      <c r="AA26" s="7">
        <f t="shared" si="5"/>
        <v>0</v>
      </c>
      <c r="AB26" s="32">
        <f t="shared" si="6"/>
        <v>0</v>
      </c>
      <c r="AC26" s="32"/>
      <c r="AD26" s="7">
        <f t="shared" si="7"/>
        <v>0</v>
      </c>
    </row>
    <row r="27" spans="2:30" ht="13.5" customHeight="1">
      <c r="B27" s="5" t="s">
        <v>15</v>
      </c>
      <c r="C27" s="3"/>
      <c r="D27" s="16">
        <f t="shared" si="1"/>
        <v>348</v>
      </c>
      <c r="E27" s="15">
        <f>ROUND(P27/10000,0)</f>
        <v>197</v>
      </c>
      <c r="F27" s="15">
        <f aca="true" t="shared" si="10" ref="F27:J29">ROUND(S27/10000,0)</f>
        <v>3</v>
      </c>
      <c r="G27" s="15">
        <f t="shared" si="10"/>
        <v>42</v>
      </c>
      <c r="H27" s="15">
        <f t="shared" si="10"/>
        <v>0</v>
      </c>
      <c r="I27" s="15">
        <f t="shared" si="10"/>
        <v>0</v>
      </c>
      <c r="J27" s="15">
        <f t="shared" si="10"/>
        <v>19</v>
      </c>
      <c r="K27" s="15">
        <f>ROUND(AA27/10000,0)</f>
        <v>0</v>
      </c>
      <c r="L27" s="15">
        <f>ROUND(AC27/10000,0)</f>
        <v>87</v>
      </c>
      <c r="N27" s="7">
        <v>1968423</v>
      </c>
      <c r="P27" s="3">
        <f t="shared" si="4"/>
        <v>1968423</v>
      </c>
      <c r="Q27" s="7">
        <v>27696</v>
      </c>
      <c r="S27" s="3">
        <f t="shared" si="3"/>
        <v>27696</v>
      </c>
      <c r="T27" s="7">
        <v>420436</v>
      </c>
      <c r="U27" s="31"/>
      <c r="V27" s="31"/>
      <c r="W27" s="31">
        <v>186326</v>
      </c>
      <c r="X27" s="31"/>
      <c r="AA27" s="7">
        <f t="shared" si="5"/>
        <v>0</v>
      </c>
      <c r="AB27" s="32">
        <f t="shared" si="6"/>
        <v>2602881</v>
      </c>
      <c r="AC27" s="32">
        <v>867119</v>
      </c>
      <c r="AD27" s="7">
        <f t="shared" si="7"/>
        <v>3470000</v>
      </c>
    </row>
    <row r="28" spans="2:30" ht="13.5" customHeight="1">
      <c r="B28" s="5" t="s">
        <v>16</v>
      </c>
      <c r="C28" s="3"/>
      <c r="D28" s="16">
        <f t="shared" si="1"/>
        <v>23677</v>
      </c>
      <c r="E28" s="15">
        <f>ROUND(P28/10000,0)</f>
        <v>1876</v>
      </c>
      <c r="F28" s="15">
        <f t="shared" si="10"/>
        <v>213</v>
      </c>
      <c r="G28" s="15">
        <f t="shared" si="10"/>
        <v>527</v>
      </c>
      <c r="H28" s="15">
        <f t="shared" si="10"/>
        <v>1543</v>
      </c>
      <c r="I28" s="15">
        <f t="shared" si="10"/>
        <v>142</v>
      </c>
      <c r="J28" s="15">
        <f t="shared" si="10"/>
        <v>32</v>
      </c>
      <c r="K28" s="15">
        <f>ROUND(AA28/10000,0)</f>
        <v>1</v>
      </c>
      <c r="L28" s="15">
        <f>ROUND(AC28/10000,0)</f>
        <v>19343</v>
      </c>
      <c r="N28" s="7">
        <v>18740916</v>
      </c>
      <c r="O28" s="7">
        <v>15689</v>
      </c>
      <c r="P28" s="3">
        <f t="shared" si="4"/>
        <v>18756605</v>
      </c>
      <c r="Q28" s="7">
        <v>2128544</v>
      </c>
      <c r="R28" s="7">
        <v>566</v>
      </c>
      <c r="S28" s="3">
        <f t="shared" si="3"/>
        <v>2129110</v>
      </c>
      <c r="T28" s="7">
        <v>5269353</v>
      </c>
      <c r="U28" s="31">
        <v>15426657</v>
      </c>
      <c r="V28" s="31">
        <v>1423240</v>
      </c>
      <c r="W28" s="31">
        <v>324458</v>
      </c>
      <c r="X28" s="31"/>
      <c r="Y28" s="7">
        <v>13804</v>
      </c>
      <c r="AA28" s="7">
        <f t="shared" si="5"/>
        <v>13804</v>
      </c>
      <c r="AB28" s="32">
        <f t="shared" si="6"/>
        <v>43343227</v>
      </c>
      <c r="AC28" s="32">
        <v>193426773</v>
      </c>
      <c r="AD28" s="7">
        <f t="shared" si="7"/>
        <v>236770000</v>
      </c>
    </row>
    <row r="29" spans="2:30" ht="13.5" customHeight="1">
      <c r="B29" s="5" t="s">
        <v>17</v>
      </c>
      <c r="C29" s="3"/>
      <c r="D29" s="16">
        <f t="shared" si="1"/>
        <v>30732</v>
      </c>
      <c r="E29" s="15">
        <f>ROUND(P29/10000,0)</f>
        <v>3661</v>
      </c>
      <c r="F29" s="15">
        <f t="shared" si="10"/>
        <v>108</v>
      </c>
      <c r="G29" s="15">
        <f t="shared" si="10"/>
        <v>720</v>
      </c>
      <c r="H29" s="15">
        <f t="shared" si="10"/>
        <v>1302</v>
      </c>
      <c r="I29" s="15">
        <f t="shared" si="10"/>
        <v>46</v>
      </c>
      <c r="J29" s="15">
        <f t="shared" si="10"/>
        <v>103</v>
      </c>
      <c r="K29" s="15">
        <f>ROUND(AA29/10000,0)</f>
        <v>301</v>
      </c>
      <c r="L29" s="15">
        <f>ROUND(AC29/10000,0)</f>
        <v>24491</v>
      </c>
      <c r="N29" s="7">
        <v>36526932</v>
      </c>
      <c r="O29" s="7">
        <v>80000</v>
      </c>
      <c r="P29" s="3">
        <f t="shared" si="4"/>
        <v>36606932</v>
      </c>
      <c r="Q29" s="7">
        <v>1069876</v>
      </c>
      <c r="R29" s="7">
        <v>6046</v>
      </c>
      <c r="S29" s="3">
        <f t="shared" si="3"/>
        <v>1075922</v>
      </c>
      <c r="T29" s="7">
        <v>7201055</v>
      </c>
      <c r="U29" s="31">
        <v>13022545</v>
      </c>
      <c r="V29" s="31">
        <v>460565</v>
      </c>
      <c r="W29" s="31">
        <v>1029817</v>
      </c>
      <c r="X29" s="31"/>
      <c r="Y29" s="7">
        <v>3005215</v>
      </c>
      <c r="AA29" s="7">
        <f t="shared" si="5"/>
        <v>3005215</v>
      </c>
      <c r="AB29" s="32">
        <f t="shared" si="6"/>
        <v>62402051</v>
      </c>
      <c r="AC29" s="32">
        <v>244907949</v>
      </c>
      <c r="AD29" s="7">
        <f t="shared" si="7"/>
        <v>307310000</v>
      </c>
    </row>
    <row r="30" spans="3:30" ht="6" customHeight="1">
      <c r="C30" s="3"/>
      <c r="D30" s="16"/>
      <c r="E30" s="15"/>
      <c r="F30" s="15"/>
      <c r="G30" s="15"/>
      <c r="H30" s="15"/>
      <c r="I30" s="15"/>
      <c r="J30" s="15"/>
      <c r="K30" s="15"/>
      <c r="L30" s="15"/>
      <c r="P30" s="3">
        <f t="shared" si="4"/>
        <v>0</v>
      </c>
      <c r="S30" s="3">
        <f t="shared" si="3"/>
        <v>0</v>
      </c>
      <c r="U30" s="31"/>
      <c r="V30" s="31"/>
      <c r="W30" s="31"/>
      <c r="X30" s="31"/>
      <c r="AA30" s="7">
        <f t="shared" si="5"/>
        <v>0</v>
      </c>
      <c r="AB30" s="32">
        <f t="shared" si="6"/>
        <v>0</v>
      </c>
      <c r="AC30" s="32"/>
      <c r="AD30" s="7">
        <f t="shared" si="7"/>
        <v>0</v>
      </c>
    </row>
    <row r="31" spans="2:30" ht="13.5" customHeight="1">
      <c r="B31" s="5" t="s">
        <v>18</v>
      </c>
      <c r="C31" s="3"/>
      <c r="D31" s="16">
        <f t="shared" si="1"/>
        <v>33958</v>
      </c>
      <c r="E31" s="15">
        <f>ROUND(P31/10000,0)</f>
        <v>702</v>
      </c>
      <c r="F31" s="15">
        <f aca="true" t="shared" si="11" ref="F31:J33">ROUND(S31/10000,0)</f>
        <v>66</v>
      </c>
      <c r="G31" s="15">
        <f t="shared" si="11"/>
        <v>125</v>
      </c>
      <c r="H31" s="15">
        <f t="shared" si="11"/>
        <v>447</v>
      </c>
      <c r="I31" s="15">
        <f t="shared" si="11"/>
        <v>80</v>
      </c>
      <c r="J31" s="15">
        <f t="shared" si="11"/>
        <v>43</v>
      </c>
      <c r="K31" s="15">
        <f>ROUND(AA31/10000,0)</f>
        <v>74</v>
      </c>
      <c r="L31" s="15">
        <f>ROUND(AC31/10000,0)</f>
        <v>32421</v>
      </c>
      <c r="N31" s="7">
        <v>7023967</v>
      </c>
      <c r="P31" s="3">
        <f t="shared" si="4"/>
        <v>7023967</v>
      </c>
      <c r="Q31" s="7">
        <v>655057</v>
      </c>
      <c r="S31" s="3">
        <f t="shared" si="3"/>
        <v>655057</v>
      </c>
      <c r="T31" s="7">
        <v>1249517</v>
      </c>
      <c r="U31" s="31">
        <v>4474036</v>
      </c>
      <c r="V31" s="31">
        <v>797183</v>
      </c>
      <c r="W31" s="31">
        <v>431532</v>
      </c>
      <c r="X31" s="31">
        <v>403167</v>
      </c>
      <c r="Y31" s="7">
        <v>335118</v>
      </c>
      <c r="AA31" s="7">
        <f t="shared" si="5"/>
        <v>738285</v>
      </c>
      <c r="AB31" s="32">
        <f t="shared" si="6"/>
        <v>15369577</v>
      </c>
      <c r="AC31" s="32">
        <v>324210423</v>
      </c>
      <c r="AD31" s="7">
        <f t="shared" si="7"/>
        <v>339580000</v>
      </c>
    </row>
    <row r="32" spans="2:30" ht="13.5" customHeight="1">
      <c r="B32" s="5" t="s">
        <v>19</v>
      </c>
      <c r="C32" s="3"/>
      <c r="D32" s="16">
        <f t="shared" si="1"/>
        <v>7128</v>
      </c>
      <c r="E32" s="15">
        <f>ROUND(P32/10000,0)</f>
        <v>3959</v>
      </c>
      <c r="F32" s="15">
        <f t="shared" si="11"/>
        <v>32</v>
      </c>
      <c r="G32" s="15">
        <f t="shared" si="11"/>
        <v>685</v>
      </c>
      <c r="H32" s="15">
        <f t="shared" si="11"/>
        <v>192</v>
      </c>
      <c r="I32" s="15">
        <f t="shared" si="11"/>
        <v>10</v>
      </c>
      <c r="J32" s="15">
        <f t="shared" si="11"/>
        <v>86</v>
      </c>
      <c r="K32" s="15">
        <f>ROUND(AA32/10000,0)</f>
        <v>1</v>
      </c>
      <c r="L32" s="15">
        <f>ROUND(AC32/10000,0)</f>
        <v>2163</v>
      </c>
      <c r="N32" s="7">
        <v>39592323</v>
      </c>
      <c r="P32" s="3">
        <f t="shared" si="4"/>
        <v>39592323</v>
      </c>
      <c r="Q32" s="7">
        <v>324724</v>
      </c>
      <c r="S32" s="3">
        <f t="shared" si="3"/>
        <v>324724</v>
      </c>
      <c r="T32" s="7">
        <v>6847455</v>
      </c>
      <c r="U32" s="31">
        <v>1922154</v>
      </c>
      <c r="V32" s="31">
        <v>102927</v>
      </c>
      <c r="W32" s="31">
        <v>862618</v>
      </c>
      <c r="X32" s="31"/>
      <c r="Y32" s="7">
        <v>5465</v>
      </c>
      <c r="Z32" s="7">
        <v>24</v>
      </c>
      <c r="AA32" s="7">
        <f t="shared" si="5"/>
        <v>5489</v>
      </c>
      <c r="AB32" s="32">
        <f t="shared" si="6"/>
        <v>49657690</v>
      </c>
      <c r="AC32" s="32">
        <v>21632310</v>
      </c>
      <c r="AD32" s="7">
        <f t="shared" si="7"/>
        <v>71290000</v>
      </c>
    </row>
    <row r="33" spans="2:30" ht="13.5" customHeight="1">
      <c r="B33" s="5" t="s">
        <v>20</v>
      </c>
      <c r="C33" s="3"/>
      <c r="D33" s="16">
        <f t="shared" si="1"/>
        <v>22630</v>
      </c>
      <c r="E33" s="15">
        <f>ROUND(P33/10000,0)</f>
        <v>1642</v>
      </c>
      <c r="F33" s="15">
        <f t="shared" si="11"/>
        <v>89</v>
      </c>
      <c r="G33" s="15">
        <f t="shared" si="11"/>
        <v>289</v>
      </c>
      <c r="H33" s="15">
        <f t="shared" si="11"/>
        <v>1537</v>
      </c>
      <c r="I33" s="15">
        <f t="shared" si="11"/>
        <v>49</v>
      </c>
      <c r="J33" s="15">
        <f t="shared" si="11"/>
        <v>101</v>
      </c>
      <c r="K33" s="15">
        <f>ROUND(AA33/10000,0)</f>
        <v>11</v>
      </c>
      <c r="L33" s="15">
        <f>ROUND(AC33/10000,0)</f>
        <v>18912</v>
      </c>
      <c r="N33" s="7">
        <v>16422524</v>
      </c>
      <c r="P33" s="3">
        <f t="shared" si="4"/>
        <v>16422524</v>
      </c>
      <c r="Q33" s="7">
        <v>893279</v>
      </c>
      <c r="S33" s="3">
        <f t="shared" si="3"/>
        <v>893279</v>
      </c>
      <c r="T33" s="7">
        <v>2893087</v>
      </c>
      <c r="U33" s="31">
        <v>15374301</v>
      </c>
      <c r="V33" s="31">
        <v>493978</v>
      </c>
      <c r="W33" s="31">
        <v>1013771</v>
      </c>
      <c r="X33" s="31"/>
      <c r="Y33" s="7">
        <v>106765</v>
      </c>
      <c r="Z33" s="7">
        <v>119</v>
      </c>
      <c r="AA33" s="7">
        <f t="shared" si="5"/>
        <v>106884</v>
      </c>
      <c r="AB33" s="32">
        <f t="shared" si="6"/>
        <v>37197824</v>
      </c>
      <c r="AC33" s="32">
        <v>189122176</v>
      </c>
      <c r="AD33" s="7">
        <f t="shared" si="7"/>
        <v>226320000</v>
      </c>
    </row>
    <row r="34" spans="3:30" ht="6" customHeight="1">
      <c r="C34" s="3"/>
      <c r="D34" s="16"/>
      <c r="E34" s="15"/>
      <c r="F34" s="15"/>
      <c r="G34" s="15"/>
      <c r="H34" s="15"/>
      <c r="I34" s="15"/>
      <c r="J34" s="15"/>
      <c r="K34" s="15"/>
      <c r="L34" s="15"/>
      <c r="P34" s="3">
        <f t="shared" si="4"/>
        <v>0</v>
      </c>
      <c r="S34" s="3">
        <f t="shared" si="3"/>
        <v>0</v>
      </c>
      <c r="U34" s="31"/>
      <c r="V34" s="31"/>
      <c r="W34" s="31"/>
      <c r="X34" s="31"/>
      <c r="AA34" s="7">
        <f t="shared" si="5"/>
        <v>0</v>
      </c>
      <c r="AB34" s="32">
        <f t="shared" si="6"/>
        <v>0</v>
      </c>
      <c r="AC34" s="32"/>
      <c r="AD34" s="7">
        <f t="shared" si="7"/>
        <v>0</v>
      </c>
    </row>
    <row r="35" spans="2:30" ht="13.5" customHeight="1">
      <c r="B35" s="5" t="s">
        <v>21</v>
      </c>
      <c r="C35" s="3"/>
      <c r="D35" s="16">
        <f t="shared" si="1"/>
        <v>23685</v>
      </c>
      <c r="E35" s="15">
        <f>ROUND(P35/10000,0)</f>
        <v>2123</v>
      </c>
      <c r="F35" s="15">
        <f aca="true" t="shared" si="12" ref="F35:J38">ROUND(S35/10000,0)</f>
        <v>301</v>
      </c>
      <c r="G35" s="15">
        <f t="shared" si="12"/>
        <v>454</v>
      </c>
      <c r="H35" s="15">
        <f t="shared" si="12"/>
        <v>4313</v>
      </c>
      <c r="I35" s="15">
        <f t="shared" si="12"/>
        <v>842</v>
      </c>
      <c r="J35" s="15">
        <f t="shared" si="12"/>
        <v>262</v>
      </c>
      <c r="K35" s="15">
        <f>ROUND(AA35/10000,0)</f>
        <v>0</v>
      </c>
      <c r="L35" s="15">
        <f>ROUND(AC35/10000,0)</f>
        <v>15390</v>
      </c>
      <c r="N35" s="7">
        <v>21177344</v>
      </c>
      <c r="O35" s="7">
        <v>52801</v>
      </c>
      <c r="P35" s="3">
        <f t="shared" si="4"/>
        <v>21230145</v>
      </c>
      <c r="Q35" s="7">
        <v>3003278</v>
      </c>
      <c r="R35" s="7">
        <v>8167</v>
      </c>
      <c r="S35" s="3">
        <f t="shared" si="3"/>
        <v>3011445</v>
      </c>
      <c r="T35" s="7">
        <v>4544527</v>
      </c>
      <c r="U35" s="31">
        <v>43128959</v>
      </c>
      <c r="V35" s="31">
        <v>8421063</v>
      </c>
      <c r="W35" s="31">
        <v>2623939</v>
      </c>
      <c r="X35" s="31"/>
      <c r="Y35" s="7">
        <v>196</v>
      </c>
      <c r="Z35" s="7">
        <v>86</v>
      </c>
      <c r="AA35" s="7">
        <f t="shared" si="5"/>
        <v>282</v>
      </c>
      <c r="AB35" s="32">
        <f t="shared" si="6"/>
        <v>82960360</v>
      </c>
      <c r="AC35" s="32">
        <v>153899640</v>
      </c>
      <c r="AD35" s="7">
        <f t="shared" si="7"/>
        <v>236860000</v>
      </c>
    </row>
    <row r="36" spans="2:30" ht="13.5" customHeight="1">
      <c r="B36" s="5" t="s">
        <v>22</v>
      </c>
      <c r="C36" s="3"/>
      <c r="D36" s="16">
        <f t="shared" si="1"/>
        <v>6804</v>
      </c>
      <c r="E36" s="15">
        <f>ROUND(P36/10000,0)</f>
        <v>2209</v>
      </c>
      <c r="F36" s="15">
        <f t="shared" si="12"/>
        <v>187</v>
      </c>
      <c r="G36" s="15">
        <f t="shared" si="12"/>
        <v>852</v>
      </c>
      <c r="H36" s="15">
        <f t="shared" si="12"/>
        <v>1042</v>
      </c>
      <c r="I36" s="15">
        <f t="shared" si="12"/>
        <v>66</v>
      </c>
      <c r="J36" s="15">
        <f t="shared" si="12"/>
        <v>98</v>
      </c>
      <c r="K36" s="15">
        <f>ROUND(AA36/10000,0)</f>
        <v>1</v>
      </c>
      <c r="L36" s="15">
        <f>ROUND(AC36/10000,0)</f>
        <v>2349</v>
      </c>
      <c r="N36" s="7">
        <v>21379997</v>
      </c>
      <c r="O36" s="7">
        <v>712929</v>
      </c>
      <c r="P36" s="3">
        <f t="shared" si="4"/>
        <v>22092926</v>
      </c>
      <c r="Q36" s="7">
        <v>1825698</v>
      </c>
      <c r="R36" s="7">
        <v>40342</v>
      </c>
      <c r="S36" s="3">
        <f t="shared" si="3"/>
        <v>1866040</v>
      </c>
      <c r="T36" s="7">
        <v>8522409</v>
      </c>
      <c r="U36" s="31">
        <v>10422963</v>
      </c>
      <c r="V36" s="31">
        <v>662567</v>
      </c>
      <c r="W36" s="31">
        <v>978673</v>
      </c>
      <c r="X36" s="31"/>
      <c r="Y36" s="7">
        <v>5500</v>
      </c>
      <c r="AA36" s="7">
        <f t="shared" si="5"/>
        <v>5500</v>
      </c>
      <c r="AB36" s="32">
        <f t="shared" si="6"/>
        <v>44551078</v>
      </c>
      <c r="AC36" s="32">
        <v>23488922</v>
      </c>
      <c r="AD36" s="7">
        <f t="shared" si="7"/>
        <v>68040000</v>
      </c>
    </row>
    <row r="37" spans="2:30" ht="13.5" customHeight="1">
      <c r="B37" s="5" t="s">
        <v>23</v>
      </c>
      <c r="C37" s="3"/>
      <c r="D37" s="16">
        <f t="shared" si="1"/>
        <v>4091</v>
      </c>
      <c r="E37" s="15">
        <f>ROUND(P37/10000,0)</f>
        <v>380</v>
      </c>
      <c r="F37" s="15">
        <f t="shared" si="12"/>
        <v>255</v>
      </c>
      <c r="G37" s="15">
        <f t="shared" si="12"/>
        <v>23</v>
      </c>
      <c r="H37" s="15">
        <f t="shared" si="12"/>
        <v>795</v>
      </c>
      <c r="I37" s="15">
        <f t="shared" si="12"/>
        <v>39</v>
      </c>
      <c r="J37" s="15">
        <f t="shared" si="12"/>
        <v>7</v>
      </c>
      <c r="K37" s="15">
        <f>ROUND(AA37/10000,0)</f>
        <v>2</v>
      </c>
      <c r="L37" s="15">
        <f>ROUND(AC37/10000,0)</f>
        <v>2590</v>
      </c>
      <c r="N37" s="7">
        <v>3804888</v>
      </c>
      <c r="P37" s="3">
        <f t="shared" si="4"/>
        <v>3804888</v>
      </c>
      <c r="Q37" s="7">
        <v>2545322</v>
      </c>
      <c r="S37" s="3">
        <f t="shared" si="3"/>
        <v>2545322</v>
      </c>
      <c r="T37" s="7">
        <v>228468</v>
      </c>
      <c r="U37" s="31">
        <v>7953109</v>
      </c>
      <c r="V37" s="31">
        <v>392738</v>
      </c>
      <c r="W37" s="31">
        <v>73886</v>
      </c>
      <c r="X37" s="31"/>
      <c r="Y37" s="7">
        <v>17848</v>
      </c>
      <c r="Z37" s="7">
        <v>26</v>
      </c>
      <c r="AA37" s="7">
        <f t="shared" si="5"/>
        <v>17874</v>
      </c>
      <c r="AB37" s="32">
        <f t="shared" si="6"/>
        <v>15016285</v>
      </c>
      <c r="AC37" s="32">
        <v>25903715</v>
      </c>
      <c r="AD37" s="7">
        <f t="shared" si="7"/>
        <v>40920000</v>
      </c>
    </row>
    <row r="38" spans="2:30" ht="13.5" customHeight="1">
      <c r="B38" s="5" t="s">
        <v>24</v>
      </c>
      <c r="C38" s="3"/>
      <c r="D38" s="16">
        <f t="shared" si="1"/>
        <v>4024</v>
      </c>
      <c r="E38" s="15">
        <f>ROUND(P38/10000,0)</f>
        <v>64</v>
      </c>
      <c r="F38" s="15">
        <f t="shared" si="12"/>
        <v>60</v>
      </c>
      <c r="G38" s="15">
        <f t="shared" si="12"/>
        <v>31</v>
      </c>
      <c r="H38" s="15">
        <f t="shared" si="12"/>
        <v>1000</v>
      </c>
      <c r="I38" s="15">
        <f t="shared" si="12"/>
        <v>49</v>
      </c>
      <c r="J38" s="15">
        <f t="shared" si="12"/>
        <v>64</v>
      </c>
      <c r="K38" s="15">
        <f>ROUND(AA38/10000,0)</f>
        <v>11</v>
      </c>
      <c r="L38" s="15">
        <f>ROUND(AC38/10000,0)</f>
        <v>2745</v>
      </c>
      <c r="N38" s="7">
        <v>639156</v>
      </c>
      <c r="P38" s="3">
        <f t="shared" si="4"/>
        <v>639156</v>
      </c>
      <c r="Q38" s="7">
        <v>600471</v>
      </c>
      <c r="S38" s="3">
        <f t="shared" si="3"/>
        <v>600471</v>
      </c>
      <c r="T38" s="7">
        <v>310536</v>
      </c>
      <c r="U38" s="31">
        <v>10002182</v>
      </c>
      <c r="V38" s="31">
        <v>490982</v>
      </c>
      <c r="W38" s="31">
        <v>636303</v>
      </c>
      <c r="X38" s="31"/>
      <c r="Y38" s="7">
        <v>110040</v>
      </c>
      <c r="AA38" s="7">
        <f t="shared" si="5"/>
        <v>110040</v>
      </c>
      <c r="AB38" s="32">
        <f t="shared" si="6"/>
        <v>12789670</v>
      </c>
      <c r="AC38" s="32">
        <v>27450330</v>
      </c>
      <c r="AD38" s="7">
        <f t="shared" si="7"/>
        <v>40240000</v>
      </c>
    </row>
    <row r="39" spans="3:30" ht="6" customHeight="1">
      <c r="C39" s="3"/>
      <c r="D39" s="16"/>
      <c r="E39" s="15"/>
      <c r="F39" s="15"/>
      <c r="G39" s="15"/>
      <c r="H39" s="15"/>
      <c r="I39" s="15"/>
      <c r="J39" s="15"/>
      <c r="K39" s="15"/>
      <c r="L39" s="15"/>
      <c r="P39" s="3">
        <f t="shared" si="4"/>
        <v>0</v>
      </c>
      <c r="S39" s="3">
        <f t="shared" si="3"/>
        <v>0</v>
      </c>
      <c r="U39" s="31"/>
      <c r="V39" s="31"/>
      <c r="W39" s="31"/>
      <c r="X39" s="31"/>
      <c r="AA39" s="7">
        <f t="shared" si="5"/>
        <v>0</v>
      </c>
      <c r="AB39" s="32">
        <f t="shared" si="6"/>
        <v>0</v>
      </c>
      <c r="AC39" s="32"/>
      <c r="AD39" s="7">
        <f t="shared" si="7"/>
        <v>0</v>
      </c>
    </row>
    <row r="40" spans="2:30" ht="13.5" customHeight="1">
      <c r="B40" s="5" t="s">
        <v>25</v>
      </c>
      <c r="C40" s="3"/>
      <c r="D40" s="16">
        <f t="shared" si="1"/>
        <v>4122</v>
      </c>
      <c r="E40" s="15">
        <f>ROUND(P40/10000,0)</f>
        <v>1007</v>
      </c>
      <c r="F40" s="15">
        <f aca="true" t="shared" si="13" ref="F40:J43">ROUND(S40/10000,0)</f>
        <v>220</v>
      </c>
      <c r="G40" s="15">
        <f t="shared" si="13"/>
        <v>596</v>
      </c>
      <c r="H40" s="15">
        <f t="shared" si="13"/>
        <v>480</v>
      </c>
      <c r="I40" s="15">
        <f t="shared" si="13"/>
        <v>8</v>
      </c>
      <c r="J40" s="15">
        <f t="shared" si="13"/>
        <v>372</v>
      </c>
      <c r="K40" s="15">
        <f>ROUND(AA40/10000,0)</f>
        <v>1</v>
      </c>
      <c r="L40" s="15">
        <f>ROUND(AC40/10000,0)</f>
        <v>1438</v>
      </c>
      <c r="N40" s="7">
        <v>9659305</v>
      </c>
      <c r="O40" s="7">
        <v>415001</v>
      </c>
      <c r="P40" s="3">
        <f t="shared" si="4"/>
        <v>10074306</v>
      </c>
      <c r="Q40" s="7">
        <v>2071916</v>
      </c>
      <c r="R40" s="7">
        <v>125906</v>
      </c>
      <c r="S40" s="3">
        <f t="shared" si="3"/>
        <v>2197822</v>
      </c>
      <c r="T40" s="7">
        <v>5955857</v>
      </c>
      <c r="U40" s="31">
        <v>4799348</v>
      </c>
      <c r="V40" s="31">
        <v>84933</v>
      </c>
      <c r="W40" s="31">
        <v>3717247</v>
      </c>
      <c r="X40" s="31"/>
      <c r="Y40" s="7">
        <v>7971</v>
      </c>
      <c r="AA40" s="7">
        <f t="shared" si="5"/>
        <v>7971</v>
      </c>
      <c r="AB40" s="32">
        <f t="shared" si="6"/>
        <v>26837484</v>
      </c>
      <c r="AC40" s="32">
        <v>14382516</v>
      </c>
      <c r="AD40" s="7">
        <f t="shared" si="7"/>
        <v>41220000</v>
      </c>
    </row>
    <row r="41" spans="2:30" ht="13.5" customHeight="1">
      <c r="B41" s="5" t="s">
        <v>26</v>
      </c>
      <c r="C41" s="3"/>
      <c r="D41" s="16">
        <f t="shared" si="1"/>
        <v>2177</v>
      </c>
      <c r="E41" s="15">
        <f>ROUND(P41/10000,0)</f>
        <v>1038</v>
      </c>
      <c r="F41" s="15">
        <f t="shared" si="13"/>
        <v>55</v>
      </c>
      <c r="G41" s="15">
        <f t="shared" si="13"/>
        <v>288</v>
      </c>
      <c r="H41" s="15">
        <f t="shared" si="13"/>
        <v>76</v>
      </c>
      <c r="I41" s="15">
        <f t="shared" si="13"/>
        <v>1</v>
      </c>
      <c r="J41" s="15">
        <f t="shared" si="13"/>
        <v>58</v>
      </c>
      <c r="K41" s="15">
        <f>ROUND(AA41/10000,0)</f>
        <v>1</v>
      </c>
      <c r="L41" s="15">
        <f>ROUND(AC41/10000,0)</f>
        <v>660</v>
      </c>
      <c r="N41" s="7">
        <v>10234238</v>
      </c>
      <c r="O41" s="7">
        <v>149143</v>
      </c>
      <c r="P41" s="3">
        <f t="shared" si="4"/>
        <v>10383381</v>
      </c>
      <c r="Q41" s="7">
        <v>519542</v>
      </c>
      <c r="R41" s="7">
        <v>26556</v>
      </c>
      <c r="S41" s="3">
        <f t="shared" si="3"/>
        <v>546098</v>
      </c>
      <c r="T41" s="7">
        <v>2877774</v>
      </c>
      <c r="U41" s="31">
        <v>763740</v>
      </c>
      <c r="V41" s="31">
        <v>6969</v>
      </c>
      <c r="W41" s="31">
        <v>583958</v>
      </c>
      <c r="X41" s="31"/>
      <c r="Y41" s="7">
        <v>5902</v>
      </c>
      <c r="AA41" s="7">
        <f t="shared" si="5"/>
        <v>5902</v>
      </c>
      <c r="AB41" s="32">
        <f t="shared" si="6"/>
        <v>15167822</v>
      </c>
      <c r="AC41" s="32">
        <v>6602178</v>
      </c>
      <c r="AD41" s="7">
        <f t="shared" si="7"/>
        <v>21770000</v>
      </c>
    </row>
    <row r="42" spans="2:30" ht="13.5" customHeight="1">
      <c r="B42" s="5" t="s">
        <v>27</v>
      </c>
      <c r="C42" s="3"/>
      <c r="D42" s="16">
        <f t="shared" si="1"/>
        <v>580</v>
      </c>
      <c r="E42" s="15">
        <f>ROUND(P42/10000,0)</f>
        <v>393</v>
      </c>
      <c r="F42" s="15">
        <f t="shared" si="13"/>
        <v>9</v>
      </c>
      <c r="G42" s="15">
        <f t="shared" si="13"/>
        <v>47</v>
      </c>
      <c r="H42" s="15">
        <f t="shared" si="13"/>
        <v>0</v>
      </c>
      <c r="I42" s="15">
        <f t="shared" si="13"/>
        <v>0</v>
      </c>
      <c r="J42" s="15">
        <f t="shared" si="13"/>
        <v>5</v>
      </c>
      <c r="K42" s="15">
        <f>ROUND(AA42/10000,0)</f>
        <v>0</v>
      </c>
      <c r="L42" s="15">
        <f>ROUND(AC42/10000,0)</f>
        <v>126</v>
      </c>
      <c r="N42" s="7">
        <v>3932883</v>
      </c>
      <c r="P42" s="3">
        <f t="shared" si="4"/>
        <v>3932883</v>
      </c>
      <c r="Q42" s="7">
        <v>85364</v>
      </c>
      <c r="S42" s="3">
        <f t="shared" si="3"/>
        <v>85364</v>
      </c>
      <c r="T42" s="7">
        <v>471441</v>
      </c>
      <c r="U42" s="31"/>
      <c r="V42" s="31"/>
      <c r="W42" s="31">
        <v>47125</v>
      </c>
      <c r="X42" s="31"/>
      <c r="AA42" s="7">
        <f t="shared" si="5"/>
        <v>0</v>
      </c>
      <c r="AB42" s="32">
        <f t="shared" si="6"/>
        <v>4536813</v>
      </c>
      <c r="AC42" s="32">
        <v>1263187</v>
      </c>
      <c r="AD42" s="7">
        <f t="shared" si="7"/>
        <v>5800000</v>
      </c>
    </row>
    <row r="43" spans="2:30" ht="13.5" customHeight="1">
      <c r="B43" s="5" t="s">
        <v>28</v>
      </c>
      <c r="C43" s="3"/>
      <c r="D43" s="16">
        <f t="shared" si="1"/>
        <v>795</v>
      </c>
      <c r="E43" s="15">
        <f>ROUND(P43/10000,0)</f>
        <v>350</v>
      </c>
      <c r="F43" s="15">
        <f t="shared" si="13"/>
        <v>9</v>
      </c>
      <c r="G43" s="15">
        <f t="shared" si="13"/>
        <v>236</v>
      </c>
      <c r="H43" s="15">
        <f t="shared" si="13"/>
        <v>0</v>
      </c>
      <c r="I43" s="15">
        <f t="shared" si="13"/>
        <v>0</v>
      </c>
      <c r="J43" s="15">
        <f t="shared" si="13"/>
        <v>5</v>
      </c>
      <c r="K43" s="15">
        <f>ROUND(AA43/10000,0)</f>
        <v>0</v>
      </c>
      <c r="L43" s="15">
        <f>ROUND(AC43/10000,0)</f>
        <v>195</v>
      </c>
      <c r="N43" s="7">
        <v>3412743</v>
      </c>
      <c r="O43" s="7">
        <v>86771</v>
      </c>
      <c r="P43" s="3">
        <f t="shared" si="4"/>
        <v>3499514</v>
      </c>
      <c r="Q43" s="7">
        <v>71119</v>
      </c>
      <c r="R43" s="7">
        <v>23292</v>
      </c>
      <c r="S43" s="3">
        <f t="shared" si="3"/>
        <v>94411</v>
      </c>
      <c r="T43" s="7">
        <v>2363108</v>
      </c>
      <c r="U43" s="31"/>
      <c r="V43" s="31"/>
      <c r="W43" s="31">
        <v>53733</v>
      </c>
      <c r="X43" s="31"/>
      <c r="AA43" s="7">
        <f t="shared" si="5"/>
        <v>0</v>
      </c>
      <c r="AB43" s="32">
        <f t="shared" si="6"/>
        <v>6010766</v>
      </c>
      <c r="AC43" s="32">
        <v>1949234</v>
      </c>
      <c r="AD43" s="7">
        <f t="shared" si="7"/>
        <v>7960000</v>
      </c>
    </row>
    <row r="44" spans="3:30" ht="6" customHeight="1">
      <c r="C44" s="3"/>
      <c r="D44" s="16"/>
      <c r="E44" s="15"/>
      <c r="F44" s="15"/>
      <c r="G44" s="15"/>
      <c r="H44" s="15"/>
      <c r="I44" s="15"/>
      <c r="J44" s="15"/>
      <c r="K44" s="15"/>
      <c r="L44" s="15"/>
      <c r="P44" s="3">
        <f t="shared" si="4"/>
        <v>0</v>
      </c>
      <c r="S44" s="3">
        <f t="shared" si="3"/>
        <v>0</v>
      </c>
      <c r="U44" s="31"/>
      <c r="V44" s="31"/>
      <c r="W44" s="31"/>
      <c r="X44" s="31"/>
      <c r="AA44" s="7">
        <f t="shared" si="5"/>
        <v>0</v>
      </c>
      <c r="AB44" s="32">
        <f t="shared" si="6"/>
        <v>0</v>
      </c>
      <c r="AC44" s="32"/>
      <c r="AD44" s="7">
        <f t="shared" si="7"/>
        <v>0</v>
      </c>
    </row>
    <row r="45" spans="2:30" ht="13.5" customHeight="1">
      <c r="B45" s="5" t="s">
        <v>29</v>
      </c>
      <c r="C45" s="3"/>
      <c r="D45" s="16">
        <f t="shared" si="1"/>
        <v>6499</v>
      </c>
      <c r="E45" s="15">
        <f>ROUND(P45/10000,0)</f>
        <v>1302</v>
      </c>
      <c r="F45" s="15">
        <f aca="true" t="shared" si="14" ref="F45:J48">ROUND(S45/10000,0)</f>
        <v>142</v>
      </c>
      <c r="G45" s="15">
        <f t="shared" si="14"/>
        <v>252</v>
      </c>
      <c r="H45" s="15">
        <f t="shared" si="14"/>
        <v>816</v>
      </c>
      <c r="I45" s="15">
        <f t="shared" si="14"/>
        <v>75</v>
      </c>
      <c r="J45" s="15">
        <f t="shared" si="14"/>
        <v>76</v>
      </c>
      <c r="K45" s="15">
        <f>ROUND(AA45/10000,0)</f>
        <v>0</v>
      </c>
      <c r="L45" s="15">
        <f>ROUND(AC45/10000,0)</f>
        <v>3836</v>
      </c>
      <c r="N45" s="7">
        <v>13017287</v>
      </c>
      <c r="P45" s="3">
        <f t="shared" si="4"/>
        <v>13017287</v>
      </c>
      <c r="Q45" s="7">
        <v>1423674</v>
      </c>
      <c r="S45" s="3">
        <f t="shared" si="3"/>
        <v>1423674</v>
      </c>
      <c r="T45" s="7">
        <v>2521221</v>
      </c>
      <c r="U45" s="31">
        <v>8160625</v>
      </c>
      <c r="V45" s="31">
        <v>748791</v>
      </c>
      <c r="W45" s="31">
        <v>758343</v>
      </c>
      <c r="X45" s="31"/>
      <c r="Z45" s="7">
        <v>7</v>
      </c>
      <c r="AA45" s="7">
        <f t="shared" si="5"/>
        <v>7</v>
      </c>
      <c r="AB45" s="32">
        <f t="shared" si="6"/>
        <v>26629948</v>
      </c>
      <c r="AC45" s="32">
        <v>38360052</v>
      </c>
      <c r="AD45" s="7">
        <f t="shared" si="7"/>
        <v>64990000</v>
      </c>
    </row>
    <row r="46" spans="2:30" ht="13.5" customHeight="1">
      <c r="B46" s="5" t="s">
        <v>30</v>
      </c>
      <c r="C46" s="3"/>
      <c r="D46" s="16">
        <f t="shared" si="1"/>
        <v>9406</v>
      </c>
      <c r="E46" s="15">
        <f>ROUND(P46/10000,0)</f>
        <v>98</v>
      </c>
      <c r="F46" s="15">
        <f t="shared" si="14"/>
        <v>319</v>
      </c>
      <c r="G46" s="15">
        <f t="shared" si="14"/>
        <v>26</v>
      </c>
      <c r="H46" s="15">
        <f t="shared" si="14"/>
        <v>1354</v>
      </c>
      <c r="I46" s="15">
        <f t="shared" si="14"/>
        <v>62</v>
      </c>
      <c r="J46" s="15">
        <f t="shared" si="14"/>
        <v>34</v>
      </c>
      <c r="K46" s="15">
        <f>ROUND(AA46/10000,0)</f>
        <v>112</v>
      </c>
      <c r="L46" s="15">
        <f>ROUND(AC46/10000,0)</f>
        <v>7401</v>
      </c>
      <c r="N46" s="7">
        <v>983614</v>
      </c>
      <c r="P46" s="3">
        <f t="shared" si="4"/>
        <v>983614</v>
      </c>
      <c r="Q46" s="7">
        <v>3194659</v>
      </c>
      <c r="S46" s="3">
        <f t="shared" si="3"/>
        <v>3194659</v>
      </c>
      <c r="T46" s="7">
        <v>261737</v>
      </c>
      <c r="U46" s="31">
        <v>13535205</v>
      </c>
      <c r="V46" s="31">
        <v>620703</v>
      </c>
      <c r="W46" s="31">
        <v>341634</v>
      </c>
      <c r="X46" s="31"/>
      <c r="Y46" s="7">
        <v>1116777</v>
      </c>
      <c r="AA46" s="7">
        <f t="shared" si="5"/>
        <v>1116777</v>
      </c>
      <c r="AB46" s="32">
        <f t="shared" si="6"/>
        <v>20054329</v>
      </c>
      <c r="AC46" s="32">
        <v>74005671</v>
      </c>
      <c r="AD46" s="7">
        <f t="shared" si="7"/>
        <v>94060000</v>
      </c>
    </row>
    <row r="47" spans="2:30" ht="13.5" customHeight="1">
      <c r="B47" s="5" t="s">
        <v>31</v>
      </c>
      <c r="C47" s="3"/>
      <c r="D47" s="16">
        <f t="shared" si="1"/>
        <v>9477</v>
      </c>
      <c r="E47" s="15">
        <f>ROUND(P47/10000,0)</f>
        <v>77</v>
      </c>
      <c r="F47" s="15">
        <f t="shared" si="14"/>
        <v>103</v>
      </c>
      <c r="G47" s="15">
        <f t="shared" si="14"/>
        <v>14</v>
      </c>
      <c r="H47" s="15">
        <f t="shared" si="14"/>
        <v>1077</v>
      </c>
      <c r="I47" s="15">
        <f t="shared" si="14"/>
        <v>17</v>
      </c>
      <c r="J47" s="15">
        <f t="shared" si="14"/>
        <v>79</v>
      </c>
      <c r="K47" s="15">
        <f>ROUND(AA47/10000,0)</f>
        <v>0</v>
      </c>
      <c r="L47" s="15">
        <f>ROUND(AC47/10000,0)</f>
        <v>8110</v>
      </c>
      <c r="N47" s="7">
        <v>767469</v>
      </c>
      <c r="P47" s="3">
        <f t="shared" si="4"/>
        <v>767469</v>
      </c>
      <c r="Q47" s="7">
        <v>1027493</v>
      </c>
      <c r="S47" s="3">
        <f t="shared" si="3"/>
        <v>1027493</v>
      </c>
      <c r="T47" s="7">
        <v>144946</v>
      </c>
      <c r="U47" s="31">
        <v>10770812</v>
      </c>
      <c r="V47" s="31">
        <v>171078</v>
      </c>
      <c r="W47" s="31">
        <v>790339</v>
      </c>
      <c r="X47" s="31"/>
      <c r="AA47" s="7">
        <f t="shared" si="5"/>
        <v>0</v>
      </c>
      <c r="AB47" s="32">
        <f t="shared" si="6"/>
        <v>13672137</v>
      </c>
      <c r="AC47" s="32">
        <v>81097863</v>
      </c>
      <c r="AD47" s="7">
        <f t="shared" si="7"/>
        <v>94770000</v>
      </c>
    </row>
    <row r="48" spans="2:30" ht="13.5" customHeight="1">
      <c r="B48" s="5" t="s">
        <v>32</v>
      </c>
      <c r="C48" s="3"/>
      <c r="D48" s="16">
        <f t="shared" si="1"/>
        <v>17759</v>
      </c>
      <c r="E48" s="15">
        <f>ROUND(P48/10000,0)</f>
        <v>119</v>
      </c>
      <c r="F48" s="15">
        <f t="shared" si="14"/>
        <v>491</v>
      </c>
      <c r="G48" s="15">
        <f t="shared" si="14"/>
        <v>31</v>
      </c>
      <c r="H48" s="15">
        <f t="shared" si="14"/>
        <v>1289</v>
      </c>
      <c r="I48" s="15">
        <f t="shared" si="14"/>
        <v>75</v>
      </c>
      <c r="J48" s="15">
        <f t="shared" si="14"/>
        <v>128</v>
      </c>
      <c r="K48" s="15">
        <f>ROUND(AA48/10000,0)</f>
        <v>0</v>
      </c>
      <c r="L48" s="15">
        <f>ROUND(AC48/10000,0)</f>
        <v>15626</v>
      </c>
      <c r="N48" s="7">
        <v>1186375</v>
      </c>
      <c r="P48" s="3">
        <f t="shared" si="4"/>
        <v>1186375</v>
      </c>
      <c r="Q48" s="7">
        <v>4909395</v>
      </c>
      <c r="S48" s="3">
        <f t="shared" si="3"/>
        <v>4909395</v>
      </c>
      <c r="T48" s="7">
        <v>308354</v>
      </c>
      <c r="U48" s="31">
        <v>12886109</v>
      </c>
      <c r="V48" s="31">
        <v>752239</v>
      </c>
      <c r="W48" s="31">
        <v>1276353</v>
      </c>
      <c r="X48" s="31"/>
      <c r="AA48" s="7">
        <f t="shared" si="5"/>
        <v>0</v>
      </c>
      <c r="AB48" s="32">
        <f t="shared" si="6"/>
        <v>21318825</v>
      </c>
      <c r="AC48" s="32">
        <v>156261175</v>
      </c>
      <c r="AD48" s="7">
        <f t="shared" si="7"/>
        <v>177580000</v>
      </c>
    </row>
    <row r="49" spans="3:30" ht="6" customHeight="1">
      <c r="C49" s="3"/>
      <c r="D49" s="16"/>
      <c r="E49" s="15"/>
      <c r="F49" s="15"/>
      <c r="G49" s="15"/>
      <c r="H49" s="15"/>
      <c r="I49" s="15"/>
      <c r="J49" s="15"/>
      <c r="K49" s="15"/>
      <c r="L49" s="15"/>
      <c r="P49" s="3">
        <f t="shared" si="4"/>
        <v>0</v>
      </c>
      <c r="S49" s="3">
        <f t="shared" si="3"/>
        <v>0</v>
      </c>
      <c r="U49" s="31"/>
      <c r="V49" s="31"/>
      <c r="W49" s="31"/>
      <c r="X49" s="31"/>
      <c r="AA49" s="7">
        <f t="shared" si="5"/>
        <v>0</v>
      </c>
      <c r="AB49" s="32">
        <f t="shared" si="6"/>
        <v>0</v>
      </c>
      <c r="AC49" s="32"/>
      <c r="AD49" s="7">
        <f t="shared" si="7"/>
        <v>0</v>
      </c>
    </row>
    <row r="50" spans="2:30" ht="13.5" customHeight="1">
      <c r="B50" s="5" t="s">
        <v>33</v>
      </c>
      <c r="C50" s="3"/>
      <c r="D50" s="16">
        <f t="shared" si="1"/>
        <v>3074</v>
      </c>
      <c r="E50" s="15">
        <f>ROUND(P50/10000,0)</f>
        <v>578</v>
      </c>
      <c r="F50" s="15">
        <f aca="true" t="shared" si="15" ref="F50:J53">ROUND(S50/10000,0)</f>
        <v>70</v>
      </c>
      <c r="G50" s="15">
        <f t="shared" si="15"/>
        <v>145</v>
      </c>
      <c r="H50" s="15">
        <f t="shared" si="15"/>
        <v>471</v>
      </c>
      <c r="I50" s="15">
        <f t="shared" si="15"/>
        <v>8</v>
      </c>
      <c r="J50" s="15">
        <f t="shared" si="15"/>
        <v>32</v>
      </c>
      <c r="K50" s="15">
        <f>ROUND(AA50/10000,0)</f>
        <v>1</v>
      </c>
      <c r="L50" s="15">
        <f>ROUND(AC50/10000,0)</f>
        <v>1769</v>
      </c>
      <c r="N50" s="7">
        <v>5776677</v>
      </c>
      <c r="P50" s="3">
        <f t="shared" si="4"/>
        <v>5776677</v>
      </c>
      <c r="Q50" s="7">
        <v>704418</v>
      </c>
      <c r="S50" s="3">
        <f t="shared" si="3"/>
        <v>704418</v>
      </c>
      <c r="T50" s="7">
        <v>1450433</v>
      </c>
      <c r="U50" s="31">
        <v>4705126</v>
      </c>
      <c r="V50" s="31">
        <v>83915</v>
      </c>
      <c r="W50" s="31">
        <v>318588</v>
      </c>
      <c r="X50" s="31"/>
      <c r="Y50" s="7">
        <v>8620</v>
      </c>
      <c r="Z50" s="7">
        <v>3</v>
      </c>
      <c r="AA50" s="7">
        <f t="shared" si="5"/>
        <v>8623</v>
      </c>
      <c r="AB50" s="32">
        <f t="shared" si="6"/>
        <v>13047780</v>
      </c>
      <c r="AC50" s="32">
        <v>17692220</v>
      </c>
      <c r="AD50" s="7">
        <f t="shared" si="7"/>
        <v>30740000</v>
      </c>
    </row>
    <row r="51" spans="2:30" ht="13.5" customHeight="1">
      <c r="B51" s="5" t="s">
        <v>34</v>
      </c>
      <c r="C51" s="3"/>
      <c r="D51" s="16">
        <f t="shared" si="1"/>
        <v>2619</v>
      </c>
      <c r="E51" s="15">
        <f>ROUND(P51/10000,0)</f>
        <v>1022</v>
      </c>
      <c r="F51" s="15">
        <f t="shared" si="15"/>
        <v>23</v>
      </c>
      <c r="G51" s="15">
        <f t="shared" si="15"/>
        <v>240</v>
      </c>
      <c r="H51" s="15">
        <f t="shared" si="15"/>
        <v>198</v>
      </c>
      <c r="I51" s="15">
        <f t="shared" si="15"/>
        <v>5</v>
      </c>
      <c r="J51" s="15">
        <f t="shared" si="15"/>
        <v>10</v>
      </c>
      <c r="K51" s="15">
        <f>ROUND(AA51/10000,0)</f>
        <v>0</v>
      </c>
      <c r="L51" s="15">
        <f>ROUND(AC51/10000,0)</f>
        <v>1121</v>
      </c>
      <c r="N51" s="7">
        <v>10197058</v>
      </c>
      <c r="O51" s="7">
        <v>24548</v>
      </c>
      <c r="P51" s="3">
        <f t="shared" si="4"/>
        <v>10221606</v>
      </c>
      <c r="Q51" s="7">
        <v>233854</v>
      </c>
      <c r="R51" s="7">
        <v>899</v>
      </c>
      <c r="S51" s="3">
        <f t="shared" si="3"/>
        <v>234753</v>
      </c>
      <c r="T51" s="7">
        <v>2399863</v>
      </c>
      <c r="U51" s="31">
        <v>1981543</v>
      </c>
      <c r="V51" s="31">
        <v>50733</v>
      </c>
      <c r="W51" s="31">
        <v>102646</v>
      </c>
      <c r="X51" s="31"/>
      <c r="Y51" s="7">
        <v>1401</v>
      </c>
      <c r="AA51" s="7">
        <f t="shared" si="5"/>
        <v>1401</v>
      </c>
      <c r="AB51" s="32">
        <f t="shared" si="6"/>
        <v>14992545</v>
      </c>
      <c r="AC51" s="32">
        <v>11207455</v>
      </c>
      <c r="AD51" s="7">
        <f t="shared" si="7"/>
        <v>26200000</v>
      </c>
    </row>
    <row r="52" spans="2:30" ht="13.5" customHeight="1">
      <c r="B52" s="5" t="s">
        <v>35</v>
      </c>
      <c r="C52" s="3"/>
      <c r="D52" s="16">
        <f t="shared" si="1"/>
        <v>1150</v>
      </c>
      <c r="E52" s="15">
        <f>ROUND(P52/10000,0)</f>
        <v>304</v>
      </c>
      <c r="F52" s="15">
        <f t="shared" si="15"/>
        <v>3</v>
      </c>
      <c r="G52" s="15">
        <f t="shared" si="15"/>
        <v>44</v>
      </c>
      <c r="H52" s="15">
        <f t="shared" si="15"/>
        <v>71</v>
      </c>
      <c r="I52" s="15">
        <f t="shared" si="15"/>
        <v>5</v>
      </c>
      <c r="J52" s="15">
        <f t="shared" si="15"/>
        <v>41</v>
      </c>
      <c r="K52" s="15">
        <f>ROUND(AA52/10000,0)</f>
        <v>0</v>
      </c>
      <c r="L52" s="15">
        <f>ROUND(AC52/10000,0)</f>
        <v>682</v>
      </c>
      <c r="N52" s="7">
        <v>3042768</v>
      </c>
      <c r="P52" s="3">
        <f t="shared" si="4"/>
        <v>3042768</v>
      </c>
      <c r="Q52" s="7">
        <v>30767</v>
      </c>
      <c r="S52" s="3">
        <f t="shared" si="3"/>
        <v>30767</v>
      </c>
      <c r="T52" s="7">
        <v>438209</v>
      </c>
      <c r="U52" s="31">
        <v>712160</v>
      </c>
      <c r="V52" s="31">
        <v>54034</v>
      </c>
      <c r="W52" s="31">
        <v>406430</v>
      </c>
      <c r="X52" s="31"/>
      <c r="AA52" s="7">
        <f t="shared" si="5"/>
        <v>0</v>
      </c>
      <c r="AB52" s="32">
        <f t="shared" si="6"/>
        <v>4684368</v>
      </c>
      <c r="AC52" s="32">
        <v>6815632</v>
      </c>
      <c r="AD52" s="7">
        <f t="shared" si="7"/>
        <v>11500000</v>
      </c>
    </row>
    <row r="53" spans="2:30" ht="13.5" customHeight="1">
      <c r="B53" s="5" t="s">
        <v>36</v>
      </c>
      <c r="C53" s="3"/>
      <c r="D53" s="16">
        <f t="shared" si="1"/>
        <v>3170</v>
      </c>
      <c r="E53" s="15">
        <f>ROUND(P53/10000,0)</f>
        <v>1744</v>
      </c>
      <c r="F53" s="15">
        <f t="shared" si="15"/>
        <v>14</v>
      </c>
      <c r="G53" s="15">
        <f t="shared" si="15"/>
        <v>385</v>
      </c>
      <c r="H53" s="15">
        <f t="shared" si="15"/>
        <v>146</v>
      </c>
      <c r="I53" s="15">
        <f t="shared" si="15"/>
        <v>140</v>
      </c>
      <c r="J53" s="15">
        <f t="shared" si="15"/>
        <v>42</v>
      </c>
      <c r="K53" s="15">
        <f>ROUND(AA53/10000,0)</f>
        <v>0</v>
      </c>
      <c r="L53" s="15">
        <f>ROUND(AC53/10000,0)</f>
        <v>699</v>
      </c>
      <c r="N53" s="7">
        <v>17405517</v>
      </c>
      <c r="O53" s="7">
        <v>33579</v>
      </c>
      <c r="P53" s="3">
        <f t="shared" si="4"/>
        <v>17439096</v>
      </c>
      <c r="Q53" s="7">
        <v>142729</v>
      </c>
      <c r="S53" s="3">
        <f t="shared" si="3"/>
        <v>142729</v>
      </c>
      <c r="T53" s="7">
        <v>3853712</v>
      </c>
      <c r="U53" s="31">
        <v>1462399</v>
      </c>
      <c r="V53" s="31">
        <v>1404175</v>
      </c>
      <c r="W53" s="31">
        <v>418270</v>
      </c>
      <c r="X53" s="31"/>
      <c r="AA53" s="7">
        <f t="shared" si="5"/>
        <v>0</v>
      </c>
      <c r="AB53" s="32">
        <f t="shared" si="6"/>
        <v>24720381</v>
      </c>
      <c r="AC53" s="32">
        <v>6989619</v>
      </c>
      <c r="AD53" s="7">
        <f t="shared" si="7"/>
        <v>31710000</v>
      </c>
    </row>
    <row r="54" spans="3:30" ht="6" customHeight="1">
      <c r="C54" s="3"/>
      <c r="D54" s="16"/>
      <c r="E54" s="15"/>
      <c r="F54" s="15"/>
      <c r="G54" s="15"/>
      <c r="H54" s="15"/>
      <c r="I54" s="15"/>
      <c r="J54" s="15"/>
      <c r="K54" s="15"/>
      <c r="L54" s="15"/>
      <c r="P54" s="3">
        <f t="shared" si="4"/>
        <v>0</v>
      </c>
      <c r="S54" s="3">
        <f t="shared" si="3"/>
        <v>0</v>
      </c>
      <c r="U54" s="31"/>
      <c r="V54" s="31"/>
      <c r="W54" s="31"/>
      <c r="X54" s="31"/>
      <c r="AA54" s="7">
        <f t="shared" si="5"/>
        <v>0</v>
      </c>
      <c r="AB54" s="32">
        <f t="shared" si="6"/>
        <v>0</v>
      </c>
      <c r="AC54" s="32"/>
      <c r="AD54" s="7">
        <f t="shared" si="7"/>
        <v>0</v>
      </c>
    </row>
    <row r="55" spans="2:30" ht="13.5" customHeight="1">
      <c r="B55" s="5" t="s">
        <v>37</v>
      </c>
      <c r="C55" s="3"/>
      <c r="D55" s="16">
        <f t="shared" si="1"/>
        <v>16804</v>
      </c>
      <c r="E55" s="15">
        <f>ROUND(P55/10000,0)</f>
        <v>2778</v>
      </c>
      <c r="F55" s="15">
        <f aca="true" t="shared" si="16" ref="F55:J56">ROUND(S55/10000,0)</f>
        <v>375</v>
      </c>
      <c r="G55" s="15">
        <f t="shared" si="16"/>
        <v>511</v>
      </c>
      <c r="H55" s="15">
        <f t="shared" si="16"/>
        <v>1597</v>
      </c>
      <c r="I55" s="15">
        <f t="shared" si="16"/>
        <v>123</v>
      </c>
      <c r="J55" s="15">
        <f t="shared" si="16"/>
        <v>101</v>
      </c>
      <c r="K55" s="15">
        <f>ROUND(AA55/10000,0)</f>
        <v>0</v>
      </c>
      <c r="L55" s="15">
        <f>ROUND(AC55/10000,0)</f>
        <v>11319</v>
      </c>
      <c r="N55" s="7">
        <v>27754931</v>
      </c>
      <c r="O55" s="7">
        <v>23424</v>
      </c>
      <c r="P55" s="3">
        <f t="shared" si="4"/>
        <v>27778355</v>
      </c>
      <c r="Q55" s="7">
        <v>3754319</v>
      </c>
      <c r="R55" s="7">
        <v>621</v>
      </c>
      <c r="S55" s="3">
        <f t="shared" si="3"/>
        <v>3754940</v>
      </c>
      <c r="T55" s="7">
        <v>5109488</v>
      </c>
      <c r="U55" s="31">
        <v>15966419</v>
      </c>
      <c r="V55" s="31">
        <v>1233560</v>
      </c>
      <c r="W55" s="31">
        <v>1013904</v>
      </c>
      <c r="X55" s="31"/>
      <c r="Z55" s="7">
        <v>43</v>
      </c>
      <c r="AA55" s="7">
        <f t="shared" si="5"/>
        <v>43</v>
      </c>
      <c r="AB55" s="32">
        <f t="shared" si="6"/>
        <v>54856709</v>
      </c>
      <c r="AC55" s="32">
        <v>113193291</v>
      </c>
      <c r="AD55" s="7">
        <f t="shared" si="7"/>
        <v>168050000</v>
      </c>
    </row>
    <row r="56" spans="2:30" ht="13.5" customHeight="1">
      <c r="B56" s="5" t="s">
        <v>38</v>
      </c>
      <c r="C56" s="3"/>
      <c r="D56" s="16">
        <f t="shared" si="1"/>
        <v>5878</v>
      </c>
      <c r="E56" s="15">
        <f>ROUND(P56/10000,0)</f>
        <v>1141</v>
      </c>
      <c r="F56" s="15">
        <f t="shared" si="16"/>
        <v>57</v>
      </c>
      <c r="G56" s="15">
        <f t="shared" si="16"/>
        <v>373</v>
      </c>
      <c r="H56" s="15">
        <f t="shared" si="16"/>
        <v>804</v>
      </c>
      <c r="I56" s="15">
        <f t="shared" si="16"/>
        <v>78</v>
      </c>
      <c r="J56" s="15">
        <f t="shared" si="16"/>
        <v>53</v>
      </c>
      <c r="K56" s="15">
        <f>ROUND(AA56/10000,0)</f>
        <v>0</v>
      </c>
      <c r="L56" s="15">
        <f>ROUND(AC56/10000,0)</f>
        <v>3372</v>
      </c>
      <c r="N56" s="7">
        <v>11405548</v>
      </c>
      <c r="P56" s="3">
        <f t="shared" si="4"/>
        <v>11405548</v>
      </c>
      <c r="Q56" s="7">
        <v>566598</v>
      </c>
      <c r="S56" s="3">
        <f t="shared" si="3"/>
        <v>566598</v>
      </c>
      <c r="T56" s="7">
        <v>3729007</v>
      </c>
      <c r="U56" s="31">
        <v>8036543</v>
      </c>
      <c r="V56" s="31">
        <v>778017</v>
      </c>
      <c r="W56" s="31">
        <v>527090</v>
      </c>
      <c r="X56" s="31"/>
      <c r="Y56" s="7">
        <v>891</v>
      </c>
      <c r="Z56" s="7">
        <v>10</v>
      </c>
      <c r="AA56" s="7">
        <f t="shared" si="5"/>
        <v>901</v>
      </c>
      <c r="AB56" s="32">
        <f t="shared" si="6"/>
        <v>25043704</v>
      </c>
      <c r="AC56" s="32">
        <v>33716296</v>
      </c>
      <c r="AD56" s="7">
        <f t="shared" si="7"/>
        <v>58760000</v>
      </c>
    </row>
    <row r="57" spans="1:29" ht="3" customHeight="1">
      <c r="A57" s="2"/>
      <c r="B57" s="1"/>
      <c r="C57" s="4"/>
      <c r="D57" s="17"/>
      <c r="E57" s="17"/>
      <c r="F57" s="17"/>
      <c r="G57" s="17"/>
      <c r="H57" s="17"/>
      <c r="I57" s="17"/>
      <c r="J57" s="17"/>
      <c r="K57" s="17"/>
      <c r="L57" s="17"/>
      <c r="P57" s="3">
        <f t="shared" si="4"/>
        <v>0</v>
      </c>
      <c r="S57" s="3">
        <f t="shared" si="3"/>
        <v>0</v>
      </c>
      <c r="U57" s="31"/>
      <c r="V57" s="31"/>
      <c r="W57" s="31"/>
      <c r="X57" s="31"/>
      <c r="AB57" s="32">
        <f t="shared" si="6"/>
        <v>0</v>
      </c>
      <c r="AC57" s="32"/>
    </row>
    <row r="58" spans="3:29" ht="6" customHeight="1">
      <c r="C58" s="26"/>
      <c r="D58" s="27"/>
      <c r="E58" s="15"/>
      <c r="F58" s="15"/>
      <c r="G58" s="15"/>
      <c r="H58" s="15"/>
      <c r="I58" s="15"/>
      <c r="J58" s="15"/>
      <c r="K58" s="15"/>
      <c r="L58" s="15"/>
      <c r="P58" s="3">
        <f t="shared" si="4"/>
        <v>0</v>
      </c>
      <c r="S58" s="3">
        <f t="shared" si="3"/>
        <v>0</v>
      </c>
      <c r="U58" s="31"/>
      <c r="V58" s="31"/>
      <c r="W58" s="31"/>
      <c r="X58" s="31"/>
      <c r="AB58" s="32">
        <f t="shared" si="6"/>
        <v>0</v>
      </c>
      <c r="AC58" s="32"/>
    </row>
    <row r="59" spans="2:30" ht="44.25" customHeight="1">
      <c r="B59" s="37" t="s">
        <v>52</v>
      </c>
      <c r="C59" s="37"/>
      <c r="D59" s="37"/>
      <c r="E59" s="37"/>
      <c r="F59" s="37"/>
      <c r="G59" s="37"/>
      <c r="H59" s="37"/>
      <c r="I59" s="36"/>
      <c r="J59" s="36"/>
      <c r="K59" s="36"/>
      <c r="L59" s="36"/>
      <c r="N59" s="7">
        <f>SUM(N12:N58)</f>
        <v>615245856</v>
      </c>
      <c r="O59" s="7">
        <f>SUM(O12:O58)</f>
        <v>15181504</v>
      </c>
      <c r="P59" s="3">
        <f t="shared" si="4"/>
        <v>630427360</v>
      </c>
      <c r="Q59" s="7">
        <f>SUM(Q12:Q58)</f>
        <v>62256936</v>
      </c>
      <c r="R59" s="7">
        <f>SUM(R12:R58)</f>
        <v>1473699</v>
      </c>
      <c r="S59" s="3">
        <f t="shared" si="3"/>
        <v>63730635</v>
      </c>
      <c r="T59" s="32">
        <f>SUM(T12:T58)</f>
        <v>219853891</v>
      </c>
      <c r="U59" s="7">
        <f>SUM(U12:U58)</f>
        <v>377474866</v>
      </c>
      <c r="V59" s="32">
        <f>SUM(V12:V58)</f>
        <v>38134925</v>
      </c>
      <c r="W59" s="31">
        <f>SUM(W12:W58)</f>
        <v>42454588</v>
      </c>
      <c r="X59" s="31">
        <f>SUM(X12:X58)</f>
        <v>413765</v>
      </c>
      <c r="Y59" s="7">
        <f aca="true" t="shared" si="17" ref="Y59:AD59">SUM(Y12:Y58)</f>
        <v>10787620</v>
      </c>
      <c r="Z59" s="7">
        <f t="shared" si="17"/>
        <v>422</v>
      </c>
      <c r="AA59" s="7">
        <f t="shared" si="17"/>
        <v>11201807</v>
      </c>
      <c r="AB59" s="32">
        <f t="shared" si="6"/>
        <v>1383278072</v>
      </c>
      <c r="AC59" s="32">
        <f t="shared" si="17"/>
        <v>2863471928</v>
      </c>
      <c r="AD59" s="7">
        <f t="shared" si="17"/>
        <v>4246750000</v>
      </c>
    </row>
    <row r="60" ht="12" customHeight="1">
      <c r="B60" s="8"/>
    </row>
    <row r="61" ht="12" customHeight="1">
      <c r="B61" s="7"/>
    </row>
    <row r="62" ht="12" customHeight="1">
      <c r="B62" s="7"/>
    </row>
  </sheetData>
  <mergeCells count="5">
    <mergeCell ref="B59:H59"/>
    <mergeCell ref="F1:J1"/>
    <mergeCell ref="L3:L4"/>
    <mergeCell ref="E3:K3"/>
    <mergeCell ref="B3:B4"/>
  </mergeCells>
  <printOptions horizontalCentered="1"/>
  <pageMargins left="0.1968503937007874" right="0.1968503937007874" top="0.5905511811023623" bottom="0.3937007874015748" header="0.3937007874015748" footer="0"/>
  <pageSetup draft="1" horizontalDpi="300" verticalDpi="300" orientation="portrait" paperSize="13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PREF1601</cp:lastModifiedBy>
  <cp:lastPrinted>2001-10-22T05:39:30Z</cp:lastPrinted>
  <dcterms:created xsi:type="dcterms:W3CDTF">1999-03-15T08:43:42Z</dcterms:created>
  <dcterms:modified xsi:type="dcterms:W3CDTF">2002-02-08T05:24:25Z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